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5" windowWidth="20115" windowHeight="850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AK48" i="1" l="1"/>
  <c r="AJ48" i="1"/>
  <c r="AI48" i="1"/>
  <c r="AH48" i="1"/>
  <c r="X48" i="1"/>
  <c r="Y48" i="1" s="1"/>
  <c r="W48" i="1"/>
  <c r="AA48" i="1" s="1"/>
  <c r="U48" i="1"/>
  <c r="T48" i="1"/>
  <c r="AF48" i="1" s="1"/>
  <c r="S48" i="1"/>
  <c r="Q48" i="1"/>
  <c r="P48" i="1"/>
  <c r="O48" i="1"/>
  <c r="N48" i="1"/>
  <c r="L48" i="1"/>
  <c r="E48" i="1"/>
  <c r="AJ47" i="1"/>
  <c r="AK47" i="1" s="1"/>
  <c r="AA47" i="1" s="1"/>
  <c r="AI47" i="1"/>
  <c r="AF47" i="1"/>
  <c r="X47" i="1"/>
  <c r="W47" i="1"/>
  <c r="U47" i="1"/>
  <c r="T47" i="1"/>
  <c r="S47" i="1"/>
  <c r="Q47" i="1"/>
  <c r="P47" i="1"/>
  <c r="AH47" i="1" s="1"/>
  <c r="O47" i="1"/>
  <c r="Y47" i="1" s="1"/>
  <c r="N47" i="1"/>
  <c r="L47" i="1"/>
  <c r="Z47" i="1" s="1"/>
  <c r="E47" i="1"/>
  <c r="AK46" i="1"/>
  <c r="AJ46" i="1"/>
  <c r="AI46" i="1"/>
  <c r="AH46" i="1"/>
  <c r="X46" i="1"/>
  <c r="Y46" i="1" s="1"/>
  <c r="W46" i="1"/>
  <c r="AA46" i="1" s="1"/>
  <c r="U46" i="1"/>
  <c r="T46" i="1"/>
  <c r="AF46" i="1" s="1"/>
  <c r="S46" i="1"/>
  <c r="Q46" i="1"/>
  <c r="P46" i="1"/>
  <c r="O46" i="1"/>
  <c r="N46" i="1"/>
  <c r="L46" i="1"/>
  <c r="E46" i="1"/>
  <c r="AJ45" i="1"/>
  <c r="AK45" i="1" s="1"/>
  <c r="AA45" i="1" s="1"/>
  <c r="AI45" i="1"/>
  <c r="AF45" i="1"/>
  <c r="X45" i="1"/>
  <c r="W45" i="1"/>
  <c r="U45" i="1"/>
  <c r="T45" i="1"/>
  <c r="S45" i="1"/>
  <c r="Q45" i="1"/>
  <c r="P45" i="1"/>
  <c r="AH45" i="1" s="1"/>
  <c r="O45" i="1"/>
  <c r="Y45" i="1" s="1"/>
  <c r="N45" i="1"/>
  <c r="L45" i="1"/>
  <c r="Z45" i="1" s="1"/>
  <c r="E45" i="1"/>
  <c r="AK44" i="1"/>
  <c r="AJ44" i="1"/>
  <c r="AI44" i="1"/>
  <c r="AH44" i="1"/>
  <c r="X44" i="1"/>
  <c r="Y44" i="1" s="1"/>
  <c r="W44" i="1"/>
  <c r="AA44" i="1" s="1"/>
  <c r="U44" i="1"/>
  <c r="T44" i="1"/>
  <c r="AF44" i="1" s="1"/>
  <c r="S44" i="1"/>
  <c r="Q44" i="1"/>
  <c r="P44" i="1"/>
  <c r="O44" i="1"/>
  <c r="N44" i="1"/>
  <c r="L44" i="1"/>
  <c r="E44" i="1"/>
  <c r="AJ43" i="1"/>
  <c r="AK43" i="1" s="1"/>
  <c r="AA43" i="1" s="1"/>
  <c r="AI43" i="1"/>
  <c r="AF43" i="1"/>
  <c r="X43" i="1"/>
  <c r="W43" i="1"/>
  <c r="U43" i="1"/>
  <c r="T43" i="1"/>
  <c r="S43" i="1"/>
  <c r="Q43" i="1"/>
  <c r="P43" i="1"/>
  <c r="AH43" i="1" s="1"/>
  <c r="O43" i="1"/>
  <c r="Y43" i="1" s="1"/>
  <c r="N43" i="1"/>
  <c r="L43" i="1"/>
  <c r="Z43" i="1" s="1"/>
  <c r="E43" i="1"/>
  <c r="AK42" i="1"/>
  <c r="AJ42" i="1"/>
  <c r="AI42" i="1"/>
  <c r="AH42" i="1"/>
  <c r="X42" i="1"/>
  <c r="Y42" i="1" s="1"/>
  <c r="W42" i="1"/>
  <c r="AA42" i="1" s="1"/>
  <c r="U42" i="1"/>
  <c r="T42" i="1"/>
  <c r="AF42" i="1" s="1"/>
  <c r="S42" i="1"/>
  <c r="Q42" i="1"/>
  <c r="P42" i="1"/>
  <c r="O42" i="1"/>
  <c r="N42" i="1"/>
  <c r="L42" i="1"/>
  <c r="E42" i="1"/>
  <c r="AJ41" i="1"/>
  <c r="AK41" i="1" s="1"/>
  <c r="AA41" i="1" s="1"/>
  <c r="AI41" i="1"/>
  <c r="AF41" i="1"/>
  <c r="X41" i="1"/>
  <c r="W41" i="1"/>
  <c r="U41" i="1"/>
  <c r="T41" i="1"/>
  <c r="S41" i="1"/>
  <c r="Q41" i="1"/>
  <c r="P41" i="1"/>
  <c r="AH41" i="1" s="1"/>
  <c r="O41" i="1"/>
  <c r="Y41" i="1" s="1"/>
  <c r="N41" i="1"/>
  <c r="L41" i="1"/>
  <c r="Z41" i="1" s="1"/>
  <c r="E41" i="1"/>
  <c r="AK40" i="1"/>
  <c r="AJ40" i="1"/>
  <c r="AI40" i="1"/>
  <c r="AH40" i="1"/>
  <c r="X40" i="1"/>
  <c r="Y40" i="1" s="1"/>
  <c r="W40" i="1"/>
  <c r="AA40" i="1" s="1"/>
  <c r="U40" i="1"/>
  <c r="T40" i="1"/>
  <c r="AF40" i="1" s="1"/>
  <c r="S40" i="1"/>
  <c r="Q40" i="1"/>
  <c r="P40" i="1"/>
  <c r="O40" i="1"/>
  <c r="N40" i="1"/>
  <c r="L40" i="1"/>
  <c r="E40" i="1"/>
  <c r="AJ39" i="1"/>
  <c r="AK39" i="1" s="1"/>
  <c r="AA39" i="1" s="1"/>
  <c r="AI39" i="1"/>
  <c r="AF39" i="1"/>
  <c r="X39" i="1"/>
  <c r="W39" i="1"/>
  <c r="U39" i="1"/>
  <c r="T39" i="1"/>
  <c r="S39" i="1"/>
  <c r="Q39" i="1"/>
  <c r="P39" i="1"/>
  <c r="AH39" i="1" s="1"/>
  <c r="O39" i="1"/>
  <c r="Y39" i="1" s="1"/>
  <c r="N39" i="1"/>
  <c r="L39" i="1"/>
  <c r="Z39" i="1" s="1"/>
  <c r="E39" i="1"/>
  <c r="AK38" i="1"/>
  <c r="AJ38" i="1"/>
  <c r="AI38" i="1"/>
  <c r="AH38" i="1"/>
  <c r="X38" i="1"/>
  <c r="Y38" i="1" s="1"/>
  <c r="W38" i="1"/>
  <c r="AA38" i="1" s="1"/>
  <c r="U38" i="1"/>
  <c r="T38" i="1"/>
  <c r="AF38" i="1" s="1"/>
  <c r="S38" i="1"/>
  <c r="Q38" i="1"/>
  <c r="P38" i="1"/>
  <c r="O38" i="1"/>
  <c r="N38" i="1"/>
  <c r="L38" i="1"/>
  <c r="E38" i="1"/>
  <c r="AJ37" i="1"/>
  <c r="AK37" i="1" s="1"/>
  <c r="AA37" i="1" s="1"/>
  <c r="AI37" i="1"/>
  <c r="AF37" i="1"/>
  <c r="X37" i="1"/>
  <c r="W37" i="1"/>
  <c r="U37" i="1"/>
  <c r="T37" i="1"/>
  <c r="S37" i="1"/>
  <c r="Q37" i="1"/>
  <c r="P37" i="1"/>
  <c r="AH37" i="1" s="1"/>
  <c r="O37" i="1"/>
  <c r="Y37" i="1" s="1"/>
  <c r="N37" i="1"/>
  <c r="L37" i="1"/>
  <c r="Z37" i="1" s="1"/>
  <c r="E37" i="1"/>
  <c r="AK36" i="1"/>
  <c r="AJ36" i="1"/>
  <c r="AI36" i="1"/>
  <c r="AH36" i="1"/>
  <c r="X36" i="1"/>
  <c r="Y36" i="1" s="1"/>
  <c r="W36" i="1"/>
  <c r="AA36" i="1" s="1"/>
  <c r="U36" i="1"/>
  <c r="T36" i="1"/>
  <c r="AF36" i="1" s="1"/>
  <c r="S36" i="1"/>
  <c r="Q36" i="1"/>
  <c r="P36" i="1"/>
  <c r="O36" i="1"/>
  <c r="N36" i="1"/>
  <c r="L36" i="1"/>
  <c r="E36" i="1"/>
  <c r="AJ35" i="1"/>
  <c r="AK35" i="1" s="1"/>
  <c r="AA35" i="1" s="1"/>
  <c r="AI35" i="1"/>
  <c r="AF35" i="1"/>
  <c r="X35" i="1"/>
  <c r="W35" i="1"/>
  <c r="U35" i="1"/>
  <c r="T35" i="1"/>
  <c r="S35" i="1"/>
  <c r="Q35" i="1"/>
  <c r="P35" i="1"/>
  <c r="AH35" i="1" s="1"/>
  <c r="O35" i="1"/>
  <c r="Y35" i="1" s="1"/>
  <c r="N35" i="1"/>
  <c r="L35" i="1"/>
  <c r="Z35" i="1" s="1"/>
  <c r="E35" i="1"/>
  <c r="AK34" i="1"/>
  <c r="AJ34" i="1"/>
  <c r="AI34" i="1"/>
  <c r="AH34" i="1"/>
  <c r="X34" i="1"/>
  <c r="Y34" i="1" s="1"/>
  <c r="W34" i="1"/>
  <c r="AA34" i="1" s="1"/>
  <c r="U34" i="1"/>
  <c r="T34" i="1"/>
  <c r="AF34" i="1" s="1"/>
  <c r="S34" i="1"/>
  <c r="Q34" i="1"/>
  <c r="P34" i="1"/>
  <c r="O34" i="1"/>
  <c r="N34" i="1"/>
  <c r="L34" i="1"/>
  <c r="E34" i="1"/>
  <c r="AJ33" i="1"/>
  <c r="AK33" i="1" s="1"/>
  <c r="AA33" i="1" s="1"/>
  <c r="AI33" i="1"/>
  <c r="AF33" i="1"/>
  <c r="X33" i="1"/>
  <c r="W33" i="1"/>
  <c r="U33" i="1"/>
  <c r="T33" i="1"/>
  <c r="S33" i="1"/>
  <c r="Q33" i="1"/>
  <c r="P33" i="1"/>
  <c r="O33" i="1"/>
  <c r="Y33" i="1" s="1"/>
  <c r="N33" i="1"/>
  <c r="L33" i="1"/>
  <c r="Z33" i="1" s="1"/>
  <c r="E33" i="1"/>
  <c r="AK32" i="1"/>
  <c r="AJ32" i="1"/>
  <c r="AI32" i="1"/>
  <c r="AH32" i="1"/>
  <c r="X32" i="1"/>
  <c r="Y32" i="1" s="1"/>
  <c r="W32" i="1"/>
  <c r="AA32" i="1" s="1"/>
  <c r="U32" i="1"/>
  <c r="T32" i="1"/>
  <c r="AF32" i="1" s="1"/>
  <c r="S32" i="1"/>
  <c r="Q32" i="1"/>
  <c r="P32" i="1"/>
  <c r="O32" i="1"/>
  <c r="N32" i="1"/>
  <c r="L32" i="1"/>
  <c r="AJ31" i="1"/>
  <c r="AK31" i="1" s="1"/>
  <c r="AI31" i="1"/>
  <c r="AF31" i="1"/>
  <c r="AD31" i="1"/>
  <c r="Z31" i="1"/>
  <c r="X31" i="1"/>
  <c r="W31" i="1"/>
  <c r="AA31" i="1" s="1"/>
  <c r="U31" i="1"/>
  <c r="T31" i="1"/>
  <c r="S31" i="1"/>
  <c r="Q31" i="1"/>
  <c r="P31" i="1"/>
  <c r="AH31" i="1" s="1"/>
  <c r="O31" i="1"/>
  <c r="Y31" i="1" s="1"/>
  <c r="N31" i="1"/>
  <c r="L31" i="1"/>
  <c r="E31" i="1"/>
  <c r="AK30" i="1"/>
  <c r="AJ30" i="1"/>
  <c r="AI30" i="1"/>
  <c r="AH30" i="1"/>
  <c r="AF30" i="1"/>
  <c r="X30" i="1"/>
  <c r="Y30" i="1" s="1"/>
  <c r="W30" i="1"/>
  <c r="AA30" i="1" s="1"/>
  <c r="U30" i="1"/>
  <c r="T30" i="1"/>
  <c r="S30" i="1"/>
  <c r="Q30" i="1"/>
  <c r="P30" i="1"/>
  <c r="O30" i="1"/>
  <c r="N30" i="1"/>
  <c r="L30" i="1"/>
  <c r="Z30" i="1" s="1"/>
  <c r="E30" i="1"/>
  <c r="AJ29" i="1"/>
  <c r="AK29" i="1" s="1"/>
  <c r="AI29" i="1"/>
  <c r="AF29" i="1"/>
  <c r="AD29" i="1"/>
  <c r="Z29" i="1"/>
  <c r="X29" i="1"/>
  <c r="W29" i="1"/>
  <c r="AA29" i="1" s="1"/>
  <c r="U29" i="1"/>
  <c r="T29" i="1"/>
  <c r="S29" i="1"/>
  <c r="Q29" i="1"/>
  <c r="P29" i="1"/>
  <c r="AH29" i="1" s="1"/>
  <c r="O29" i="1"/>
  <c r="Y29" i="1" s="1"/>
  <c r="N29" i="1"/>
  <c r="L29" i="1"/>
  <c r="E29" i="1"/>
  <c r="AK28" i="1"/>
  <c r="AJ28" i="1"/>
  <c r="AI28" i="1"/>
  <c r="AH28" i="1"/>
  <c r="AF28" i="1"/>
  <c r="X28" i="1"/>
  <c r="Y28" i="1" s="1"/>
  <c r="W28" i="1"/>
  <c r="AA28" i="1" s="1"/>
  <c r="U28" i="1"/>
  <c r="T28" i="1"/>
  <c r="S28" i="1"/>
  <c r="Q28" i="1"/>
  <c r="P28" i="1"/>
  <c r="O28" i="1"/>
  <c r="N28" i="1"/>
  <c r="L28" i="1"/>
  <c r="Z28" i="1" s="1"/>
  <c r="E28" i="1"/>
  <c r="AJ27" i="1"/>
  <c r="AK27" i="1" s="1"/>
  <c r="AI27" i="1"/>
  <c r="AF27" i="1"/>
  <c r="AD27" i="1"/>
  <c r="Z27" i="1"/>
  <c r="X27" i="1"/>
  <c r="W27" i="1"/>
  <c r="AA27" i="1" s="1"/>
  <c r="U27" i="1"/>
  <c r="T27" i="1"/>
  <c r="S27" i="1"/>
  <c r="Q27" i="1"/>
  <c r="P27" i="1"/>
  <c r="AH27" i="1" s="1"/>
  <c r="O27" i="1"/>
  <c r="Y27" i="1" s="1"/>
  <c r="N27" i="1"/>
  <c r="L27" i="1"/>
  <c r="E27" i="1"/>
  <c r="AK26" i="1"/>
  <c r="AJ26" i="1"/>
  <c r="AI26" i="1"/>
  <c r="AH26" i="1"/>
  <c r="AF26" i="1"/>
  <c r="X26" i="1"/>
  <c r="Y26" i="1" s="1"/>
  <c r="W26" i="1"/>
  <c r="AA26" i="1" s="1"/>
  <c r="U26" i="1"/>
  <c r="T26" i="1"/>
  <c r="S26" i="1"/>
  <c r="Q26" i="1"/>
  <c r="P26" i="1"/>
  <c r="O26" i="1"/>
  <c r="N26" i="1"/>
  <c r="L26" i="1"/>
  <c r="Z26" i="1" s="1"/>
  <c r="E26" i="1"/>
  <c r="AJ25" i="1"/>
  <c r="AK25" i="1" s="1"/>
  <c r="AI25" i="1"/>
  <c r="AF25" i="1"/>
  <c r="AD25" i="1"/>
  <c r="Z25" i="1"/>
  <c r="X25" i="1"/>
  <c r="W25" i="1"/>
  <c r="AA25" i="1" s="1"/>
  <c r="U25" i="1"/>
  <c r="T25" i="1"/>
  <c r="S25" i="1"/>
  <c r="Q25" i="1"/>
  <c r="P25" i="1"/>
  <c r="AH25" i="1" s="1"/>
  <c r="O25" i="1"/>
  <c r="Y25" i="1" s="1"/>
  <c r="N25" i="1"/>
  <c r="L25" i="1"/>
  <c r="E25" i="1"/>
  <c r="AK24" i="1"/>
  <c r="AJ24" i="1"/>
  <c r="AI24" i="1"/>
  <c r="AH24" i="1"/>
  <c r="AF24" i="1"/>
  <c r="X24" i="1"/>
  <c r="Y24" i="1" s="1"/>
  <c r="W24" i="1"/>
  <c r="AA24" i="1" s="1"/>
  <c r="U24" i="1"/>
  <c r="T24" i="1"/>
  <c r="S24" i="1"/>
  <c r="Q24" i="1"/>
  <c r="P24" i="1"/>
  <c r="O24" i="1"/>
  <c r="N24" i="1"/>
  <c r="L24" i="1"/>
  <c r="Z24" i="1" s="1"/>
  <c r="E24" i="1"/>
  <c r="AJ23" i="1"/>
  <c r="AK23" i="1" s="1"/>
  <c r="AI23" i="1"/>
  <c r="AF23" i="1"/>
  <c r="AD23" i="1"/>
  <c r="Z23" i="1"/>
  <c r="X23" i="1"/>
  <c r="W23" i="1"/>
  <c r="AA23" i="1" s="1"/>
  <c r="U23" i="1"/>
  <c r="T23" i="1"/>
  <c r="S23" i="1"/>
  <c r="Q23" i="1"/>
  <c r="P23" i="1"/>
  <c r="AH23" i="1" s="1"/>
  <c r="O23" i="1"/>
  <c r="Y23" i="1" s="1"/>
  <c r="N23" i="1"/>
  <c r="L23" i="1"/>
  <c r="E23" i="1"/>
  <c r="AK22" i="1"/>
  <c r="AJ22" i="1"/>
  <c r="AI22" i="1"/>
  <c r="AH22" i="1"/>
  <c r="AF22" i="1"/>
  <c r="X22" i="1"/>
  <c r="Y22" i="1" s="1"/>
  <c r="W22" i="1"/>
  <c r="AA22" i="1" s="1"/>
  <c r="U22" i="1"/>
  <c r="T22" i="1"/>
  <c r="S22" i="1"/>
  <c r="Q22" i="1"/>
  <c r="P22" i="1"/>
  <c r="O22" i="1"/>
  <c r="N22" i="1"/>
  <c r="L22" i="1"/>
  <c r="Z22" i="1" s="1"/>
  <c r="E22" i="1"/>
  <c r="AJ21" i="1"/>
  <c r="AK21" i="1" s="1"/>
  <c r="AI21" i="1"/>
  <c r="AF21" i="1"/>
  <c r="AD21" i="1"/>
  <c r="Z21" i="1"/>
  <c r="X21" i="1"/>
  <c r="W21" i="1"/>
  <c r="AA21" i="1" s="1"/>
  <c r="U21" i="1"/>
  <c r="T21" i="1"/>
  <c r="S21" i="1"/>
  <c r="Q21" i="1"/>
  <c r="P21" i="1"/>
  <c r="AH21" i="1" s="1"/>
  <c r="O21" i="1"/>
  <c r="Y21" i="1" s="1"/>
  <c r="N21" i="1"/>
  <c r="L21" i="1"/>
  <c r="E21" i="1"/>
  <c r="AK20" i="1"/>
  <c r="AJ20" i="1"/>
  <c r="AI20" i="1"/>
  <c r="AH20" i="1"/>
  <c r="AF20" i="1"/>
  <c r="X20" i="1"/>
  <c r="Y20" i="1" s="1"/>
  <c r="W20" i="1"/>
  <c r="AA20" i="1" s="1"/>
  <c r="U20" i="1"/>
  <c r="T20" i="1"/>
  <c r="S20" i="1"/>
  <c r="Q20" i="1"/>
  <c r="P20" i="1"/>
  <c r="O20" i="1"/>
  <c r="N20" i="1"/>
  <c r="L20" i="1"/>
  <c r="Z20" i="1" s="1"/>
  <c r="E20" i="1"/>
  <c r="AJ19" i="1"/>
  <c r="AK19" i="1" s="1"/>
  <c r="AI19" i="1"/>
  <c r="AF19" i="1"/>
  <c r="X19" i="1"/>
  <c r="Y19" i="1" s="1"/>
  <c r="W19" i="1"/>
  <c r="AA19" i="1" s="1"/>
  <c r="U19" i="1"/>
  <c r="T19" i="1"/>
  <c r="S19" i="1"/>
  <c r="Q19" i="1"/>
  <c r="P19" i="1"/>
  <c r="AH19" i="1" s="1"/>
  <c r="O19" i="1"/>
  <c r="N19" i="1"/>
  <c r="Z19" i="1" s="1"/>
  <c r="L19" i="1"/>
  <c r="E19" i="1"/>
  <c r="AJ18" i="1"/>
  <c r="AK18" i="1" s="1"/>
  <c r="AI18" i="1"/>
  <c r="AF18" i="1"/>
  <c r="X18" i="1"/>
  <c r="Y18" i="1" s="1"/>
  <c r="W18" i="1"/>
  <c r="AA18" i="1" s="1"/>
  <c r="U18" i="1"/>
  <c r="T18" i="1"/>
  <c r="S18" i="1"/>
  <c r="Q18" i="1"/>
  <c r="P18" i="1"/>
  <c r="AH18" i="1" s="1"/>
  <c r="O18" i="1"/>
  <c r="N18" i="1"/>
  <c r="Z18" i="1" s="1"/>
  <c r="L18" i="1"/>
  <c r="E18" i="1"/>
  <c r="AJ17" i="1"/>
  <c r="AK17" i="1" s="1"/>
  <c r="AI17" i="1"/>
  <c r="X17" i="1"/>
  <c r="Y17" i="1" s="1"/>
  <c r="W17" i="1"/>
  <c r="AA17" i="1" s="1"/>
  <c r="U17" i="1"/>
  <c r="T17" i="1"/>
  <c r="AF17" i="1" s="1"/>
  <c r="S17" i="1"/>
  <c r="Q17" i="1"/>
  <c r="P17" i="1"/>
  <c r="AH17" i="1" s="1"/>
  <c r="O17" i="1"/>
  <c r="N17" i="1"/>
  <c r="Z17" i="1" s="1"/>
  <c r="L17" i="1"/>
  <c r="E17" i="1"/>
  <c r="AJ16" i="1"/>
  <c r="AK16" i="1" s="1"/>
  <c r="AI16" i="1"/>
  <c r="AF16" i="1"/>
  <c r="X16" i="1"/>
  <c r="Y16" i="1" s="1"/>
  <c r="W16" i="1"/>
  <c r="AA16" i="1" s="1"/>
  <c r="U16" i="1"/>
  <c r="T16" i="1"/>
  <c r="S16" i="1"/>
  <c r="Q16" i="1"/>
  <c r="P16" i="1"/>
  <c r="AH16" i="1" s="1"/>
  <c r="O16" i="1"/>
  <c r="N16" i="1"/>
  <c r="L16" i="1"/>
  <c r="Z16" i="1" s="1"/>
  <c r="E16" i="1"/>
  <c r="AJ15" i="1"/>
  <c r="AK15" i="1" s="1"/>
  <c r="AI15" i="1"/>
  <c r="Z15" i="1"/>
  <c r="X15" i="1"/>
  <c r="W15" i="1"/>
  <c r="AA15" i="1" s="1"/>
  <c r="U15" i="1"/>
  <c r="T15" i="1"/>
  <c r="AF15" i="1" s="1"/>
  <c r="S15" i="1"/>
  <c r="Q15" i="1"/>
  <c r="P15" i="1"/>
  <c r="AH15" i="1" s="1"/>
  <c r="O15" i="1"/>
  <c r="Y15" i="1" s="1"/>
  <c r="N15" i="1"/>
  <c r="L15" i="1"/>
  <c r="E15" i="1"/>
  <c r="AK14" i="1"/>
  <c r="AJ14" i="1"/>
  <c r="AI14" i="1"/>
  <c r="AF14" i="1"/>
  <c r="AA14" i="1"/>
  <c r="X14" i="1"/>
  <c r="Y14" i="1" s="1"/>
  <c r="W14" i="1"/>
  <c r="U14" i="1"/>
  <c r="T14" i="1"/>
  <c r="S14" i="1"/>
  <c r="Q14" i="1"/>
  <c r="P14" i="1"/>
  <c r="AH14" i="1" s="1"/>
  <c r="O14" i="1"/>
  <c r="N14" i="1"/>
  <c r="L14" i="1"/>
  <c r="Z14" i="1" s="1"/>
  <c r="E14" i="1"/>
  <c r="AJ13" i="1"/>
  <c r="AK13" i="1" s="1"/>
  <c r="AI13" i="1"/>
  <c r="AF13" i="1"/>
  <c r="Z13" i="1"/>
  <c r="AG13" i="1" s="1"/>
  <c r="X13" i="1"/>
  <c r="W13" i="1"/>
  <c r="U13" i="1"/>
  <c r="T13" i="1"/>
  <c r="S13" i="1"/>
  <c r="Q13" i="1"/>
  <c r="P13" i="1"/>
  <c r="AH13" i="1" s="1"/>
  <c r="O13" i="1"/>
  <c r="Y13" i="1" s="1"/>
  <c r="N13" i="1"/>
  <c r="L13" i="1"/>
  <c r="E13" i="1"/>
  <c r="AK12" i="1"/>
  <c r="AA12" i="1" s="1"/>
  <c r="AJ12" i="1"/>
  <c r="AI12" i="1"/>
  <c r="AG12" i="1"/>
  <c r="AF12" i="1"/>
  <c r="Z12" i="1"/>
  <c r="X12" i="1"/>
  <c r="Y12" i="1" s="1"/>
  <c r="W12" i="1"/>
  <c r="U12" i="1"/>
  <c r="T12" i="1"/>
  <c r="S12" i="1"/>
  <c r="Q12" i="1"/>
  <c r="P12" i="1"/>
  <c r="AH12" i="1" s="1"/>
  <c r="O12" i="1"/>
  <c r="N12" i="1"/>
  <c r="L12" i="1"/>
  <c r="E12" i="1"/>
  <c r="AJ11" i="1"/>
  <c r="AK11" i="1" s="1"/>
  <c r="AI11" i="1"/>
  <c r="AF11" i="1"/>
  <c r="Z11" i="1"/>
  <c r="X11" i="1"/>
  <c r="W11" i="1"/>
  <c r="AA11" i="1" s="1"/>
  <c r="U11" i="1"/>
  <c r="T11" i="1"/>
  <c r="S11" i="1"/>
  <c r="Q11" i="1"/>
  <c r="P11" i="1"/>
  <c r="AH11" i="1" s="1"/>
  <c r="O11" i="1"/>
  <c r="Y11" i="1" s="1"/>
  <c r="N11" i="1"/>
  <c r="L11" i="1"/>
  <c r="E11" i="1"/>
  <c r="AK10" i="1"/>
  <c r="AJ10" i="1"/>
  <c r="AI10" i="1"/>
  <c r="AH10" i="1"/>
  <c r="X10" i="1"/>
  <c r="Y10" i="1" s="1"/>
  <c r="W10" i="1"/>
  <c r="AA10" i="1" s="1"/>
  <c r="U10" i="1"/>
  <c r="T10" i="1"/>
  <c r="AF10" i="1" s="1"/>
  <c r="S10" i="1"/>
  <c r="Q10" i="1"/>
  <c r="P10" i="1"/>
  <c r="O10" i="1"/>
  <c r="N10" i="1"/>
  <c r="L10" i="1"/>
  <c r="Z10" i="1" s="1"/>
  <c r="AJ9" i="1"/>
  <c r="AK9" i="1" s="1"/>
  <c r="AI9" i="1"/>
  <c r="AD9" i="1"/>
  <c r="Z9" i="1"/>
  <c r="AB9" i="1" s="1"/>
  <c r="X9" i="1"/>
  <c r="W9" i="1"/>
  <c r="U9" i="1"/>
  <c r="T9" i="1"/>
  <c r="AF9" i="1" s="1"/>
  <c r="S9" i="1"/>
  <c r="Q9" i="1"/>
  <c r="P9" i="1"/>
  <c r="AH9" i="1" s="1"/>
  <c r="O9" i="1"/>
  <c r="Y9" i="1" s="1"/>
  <c r="N9" i="1"/>
  <c r="L9" i="1"/>
  <c r="E9" i="1"/>
  <c r="AK8" i="1"/>
  <c r="AJ8" i="1"/>
  <c r="AI8" i="1"/>
  <c r="AH8" i="1"/>
  <c r="AF8" i="1"/>
  <c r="X8" i="1"/>
  <c r="Y8" i="1" s="1"/>
  <c r="W8" i="1"/>
  <c r="AA8" i="1" s="1"/>
  <c r="U8" i="1"/>
  <c r="T8" i="1"/>
  <c r="S8" i="1"/>
  <c r="Q8" i="1"/>
  <c r="P8" i="1"/>
  <c r="O8" i="1"/>
  <c r="N8" i="1"/>
  <c r="L8" i="1"/>
  <c r="Z8" i="1" s="1"/>
  <c r="E8" i="1"/>
  <c r="AJ7" i="1"/>
  <c r="AK7" i="1" s="1"/>
  <c r="AI7" i="1"/>
  <c r="AD7" i="1"/>
  <c r="Z7" i="1"/>
  <c r="AB7" i="1" s="1"/>
  <c r="X7" i="1"/>
  <c r="W7" i="1"/>
  <c r="AA7" i="1" s="1"/>
  <c r="U7" i="1"/>
  <c r="T7" i="1"/>
  <c r="AF7" i="1" s="1"/>
  <c r="S7" i="1"/>
  <c r="Q7" i="1"/>
  <c r="P7" i="1"/>
  <c r="AH7" i="1" s="1"/>
  <c r="O7" i="1"/>
  <c r="Y7" i="1" s="1"/>
  <c r="N7" i="1"/>
  <c r="L7" i="1"/>
  <c r="E7" i="1"/>
  <c r="AK6" i="1"/>
  <c r="AJ6" i="1"/>
  <c r="AI6" i="1"/>
  <c r="AH6" i="1"/>
  <c r="AF6" i="1"/>
  <c r="AA6" i="1"/>
  <c r="X6" i="1"/>
  <c r="Y6" i="1" s="1"/>
  <c r="W6" i="1"/>
  <c r="U6" i="1"/>
  <c r="T6" i="1"/>
  <c r="S6" i="1"/>
  <c r="Q6" i="1"/>
  <c r="P6" i="1"/>
  <c r="O6" i="1"/>
  <c r="N6" i="1"/>
  <c r="L6" i="1"/>
  <c r="Z6" i="1" s="1"/>
  <c r="E6" i="1"/>
  <c r="AJ5" i="1"/>
  <c r="AK5" i="1" s="1"/>
  <c r="AI5" i="1"/>
  <c r="AD5" i="1"/>
  <c r="Z5" i="1"/>
  <c r="AB5" i="1" s="1"/>
  <c r="X5" i="1"/>
  <c r="W5" i="1"/>
  <c r="U5" i="1"/>
  <c r="T5" i="1"/>
  <c r="AF5" i="1" s="1"/>
  <c r="S5" i="1"/>
  <c r="Q5" i="1"/>
  <c r="P5" i="1"/>
  <c r="AH5" i="1" s="1"/>
  <c r="O5" i="1"/>
  <c r="Y5" i="1" s="1"/>
  <c r="N5" i="1"/>
  <c r="L5" i="1"/>
  <c r="E5" i="1"/>
  <c r="AK4" i="1"/>
  <c r="AJ4" i="1"/>
  <c r="AI4" i="1"/>
  <c r="AH4" i="1"/>
  <c r="AF4" i="1"/>
  <c r="X4" i="1"/>
  <c r="Y4" i="1" s="1"/>
  <c r="W4" i="1"/>
  <c r="AA4" i="1" s="1"/>
  <c r="U4" i="1"/>
  <c r="T4" i="1"/>
  <c r="S4" i="1"/>
  <c r="Q4" i="1"/>
  <c r="P4" i="1"/>
  <c r="O4" i="1"/>
  <c r="N4" i="1"/>
  <c r="L4" i="1"/>
  <c r="Z4" i="1" s="1"/>
  <c r="E4" i="1"/>
  <c r="AJ3" i="1"/>
  <c r="AK3" i="1" s="1"/>
  <c r="AI3" i="1"/>
  <c r="AD3" i="1"/>
  <c r="Z3" i="1"/>
  <c r="AB3" i="1" s="1"/>
  <c r="X3" i="1"/>
  <c r="W3" i="1"/>
  <c r="AA3" i="1" s="1"/>
  <c r="U3" i="1"/>
  <c r="T3" i="1"/>
  <c r="AF3" i="1" s="1"/>
  <c r="S3" i="1"/>
  <c r="Q3" i="1"/>
  <c r="P3" i="1"/>
  <c r="AH3" i="1" s="1"/>
  <c r="O3" i="1"/>
  <c r="Y3" i="1" s="1"/>
  <c r="N3" i="1"/>
  <c r="L3" i="1"/>
  <c r="E3" i="1"/>
  <c r="AK2" i="1"/>
  <c r="AJ2" i="1"/>
  <c r="AI2" i="1"/>
  <c r="AH2" i="1"/>
  <c r="AF2" i="1"/>
  <c r="AA2" i="1"/>
  <c r="X2" i="1"/>
  <c r="Y2" i="1" s="1"/>
  <c r="W2" i="1"/>
  <c r="U2" i="1"/>
  <c r="T2" i="1"/>
  <c r="S2" i="1"/>
  <c r="Q2" i="1"/>
  <c r="P2" i="1"/>
  <c r="O2" i="1"/>
  <c r="N2" i="1"/>
  <c r="L2" i="1"/>
  <c r="Z2" i="1" s="1"/>
  <c r="E2" i="1"/>
  <c r="AJ1" i="1"/>
  <c r="AK1" i="1" s="1"/>
  <c r="AI1" i="1"/>
  <c r="AD1" i="1"/>
  <c r="Z1" i="1"/>
  <c r="AB1" i="1" s="1"/>
  <c r="X1" i="1"/>
  <c r="W1" i="1"/>
  <c r="U1" i="1"/>
  <c r="T1" i="1"/>
  <c r="AF1" i="1" s="1"/>
  <c r="S1" i="1"/>
  <c r="Q1" i="1"/>
  <c r="P1" i="1"/>
  <c r="AH1" i="1" s="1"/>
  <c r="O1" i="1"/>
  <c r="Y1" i="1" s="1"/>
  <c r="N1" i="1"/>
  <c r="L1" i="1"/>
  <c r="E1" i="1"/>
  <c r="AD4" i="1" l="1"/>
  <c r="AB4" i="1"/>
  <c r="AG4" i="1"/>
  <c r="AB8" i="1"/>
  <c r="AD8" i="1"/>
  <c r="AG8" i="1"/>
  <c r="AG15" i="1"/>
  <c r="AD15" i="1"/>
  <c r="AB15" i="1"/>
  <c r="AD33" i="1"/>
  <c r="AB33" i="1"/>
  <c r="AG33" i="1"/>
  <c r="AD39" i="1"/>
  <c r="AB39" i="1"/>
  <c r="AG39" i="1"/>
  <c r="AD47" i="1"/>
  <c r="AB47" i="1"/>
  <c r="AG47" i="1"/>
  <c r="AG10" i="1"/>
  <c r="AD10" i="1"/>
  <c r="AD14" i="1"/>
  <c r="AG14" i="1"/>
  <c r="AB14" i="1"/>
  <c r="AD16" i="1"/>
  <c r="AG16" i="1"/>
  <c r="AG17" i="1"/>
  <c r="AD17" i="1"/>
  <c r="AB19" i="1"/>
  <c r="AG19" i="1"/>
  <c r="AD19" i="1"/>
  <c r="AD41" i="1"/>
  <c r="AB41" i="1"/>
  <c r="AG41" i="1"/>
  <c r="AA1" i="1"/>
  <c r="AB2" i="1"/>
  <c r="AD2" i="1"/>
  <c r="AG2" i="1"/>
  <c r="AA5" i="1"/>
  <c r="AB6" i="1"/>
  <c r="AD6" i="1"/>
  <c r="AG6" i="1"/>
  <c r="AA9" i="1"/>
  <c r="AD12" i="1"/>
  <c r="AB12" i="1"/>
  <c r="AB17" i="1"/>
  <c r="AD20" i="1"/>
  <c r="AB20" i="1"/>
  <c r="AG20" i="1"/>
  <c r="AD22" i="1"/>
  <c r="AB22" i="1"/>
  <c r="AG22" i="1"/>
  <c r="AD24" i="1"/>
  <c r="AB24" i="1"/>
  <c r="AG24" i="1"/>
  <c r="AD26" i="1"/>
  <c r="AB26" i="1"/>
  <c r="AG26" i="1"/>
  <c r="AD28" i="1"/>
  <c r="AB28" i="1"/>
  <c r="AG28" i="1"/>
  <c r="AD30" i="1"/>
  <c r="AB30" i="1"/>
  <c r="AG30" i="1"/>
  <c r="AD35" i="1"/>
  <c r="AB35" i="1"/>
  <c r="AG35" i="1"/>
  <c r="AD43" i="1"/>
  <c r="AB43" i="1"/>
  <c r="AG43" i="1"/>
  <c r="AB10" i="1"/>
  <c r="AD11" i="1"/>
  <c r="AG11" i="1"/>
  <c r="AB11" i="1"/>
  <c r="AB16" i="1"/>
  <c r="AD18" i="1"/>
  <c r="AB18" i="1"/>
  <c r="AG18" i="1"/>
  <c r="AH33" i="1"/>
  <c r="AD37" i="1"/>
  <c r="AB37" i="1"/>
  <c r="AG37" i="1"/>
  <c r="AD45" i="1"/>
  <c r="AB45" i="1"/>
  <c r="AG45" i="1"/>
  <c r="AG1" i="1"/>
  <c r="AG3" i="1"/>
  <c r="AG5" i="1"/>
  <c r="AG7" i="1"/>
  <c r="AG9" i="1"/>
  <c r="AA13" i="1"/>
  <c r="AB13" i="1"/>
  <c r="AB21" i="1"/>
  <c r="AG21" i="1"/>
  <c r="AB23" i="1"/>
  <c r="AG23" i="1"/>
  <c r="AB25" i="1"/>
  <c r="AG25" i="1"/>
  <c r="AB27" i="1"/>
  <c r="AG27" i="1"/>
  <c r="AB29" i="1"/>
  <c r="AG29" i="1"/>
  <c r="AB31" i="1"/>
  <c r="AG31" i="1"/>
  <c r="AD13" i="1"/>
  <c r="Z32" i="1"/>
  <c r="Z34" i="1"/>
  <c r="Z36" i="1"/>
  <c r="Z38" i="1"/>
  <c r="Z40" i="1"/>
  <c r="Z42" i="1"/>
  <c r="Z44" i="1"/>
  <c r="Z46" i="1"/>
  <c r="Z48" i="1"/>
  <c r="AG38" i="1" l="1"/>
  <c r="AD38" i="1"/>
  <c r="AB38" i="1"/>
  <c r="AG42" i="1"/>
  <c r="AD42" i="1"/>
  <c r="AB42" i="1"/>
  <c r="AG34" i="1"/>
  <c r="AD34" i="1"/>
  <c r="AB34" i="1"/>
  <c r="AG46" i="1"/>
  <c r="AD46" i="1"/>
  <c r="AB46" i="1"/>
  <c r="AG44" i="1"/>
  <c r="AD44" i="1"/>
  <c r="AB44" i="1"/>
  <c r="AG36" i="1"/>
  <c r="AD36" i="1"/>
  <c r="AB36" i="1"/>
  <c r="AG48" i="1"/>
  <c r="AD48" i="1"/>
  <c r="AB48" i="1"/>
  <c r="AG40" i="1"/>
  <c r="AD40" i="1"/>
  <c r="AB40" i="1"/>
  <c r="AG32" i="1"/>
  <c r="AD32" i="1"/>
  <c r="AB32" i="1"/>
</calcChain>
</file>

<file path=xl/sharedStrings.xml><?xml version="1.0" encoding="utf-8"?>
<sst xmlns="http://schemas.openxmlformats.org/spreadsheetml/2006/main" count="630" uniqueCount="385">
  <si>
    <t>BIG CREEK LAKE</t>
  </si>
  <si>
    <t>AL00017</t>
  </si>
  <si>
    <t>13.392</t>
  </si>
  <si>
    <t>ND</t>
  </si>
  <si>
    <t>Big Creek Lake</t>
  </si>
  <si>
    <t>3170008001333</t>
  </si>
  <si>
    <t>9742</t>
  </si>
  <si>
    <t>3170008</t>
  </si>
  <si>
    <t>1.2</t>
  </si>
  <si>
    <t>3170008016</t>
  </si>
  <si>
    <t>10207</t>
  </si>
  <si>
    <t>Surface area from NHD</t>
  </si>
  <si>
    <t>SOUGAHATCHEE</t>
  </si>
  <si>
    <t>AL00383</t>
  </si>
  <si>
    <t>1.402</t>
  </si>
  <si>
    <t>205.4</t>
  </si>
  <si>
    <t>Sougahatchee Lake</t>
  </si>
  <si>
    <t>3150110002866</t>
  </si>
  <si>
    <t>8515</t>
  </si>
  <si>
    <t>3150110</t>
  </si>
  <si>
    <t>1.04</t>
  </si>
  <si>
    <t>3150110032</t>
  </si>
  <si>
    <t>8934</t>
  </si>
  <si>
    <t>REX RANIER</t>
  </si>
  <si>
    <t>AL00416</t>
  </si>
  <si>
    <t>LAKE THOLOCCO</t>
  </si>
  <si>
    <t>AL00665</t>
  </si>
  <si>
    <t>2.749</t>
  </si>
  <si>
    <t>Lake Tholocco</t>
  </si>
  <si>
    <t>3140201002122</t>
  </si>
  <si>
    <t>7908</t>
  </si>
  <si>
    <t>3140201</t>
  </si>
  <si>
    <t>0.51</t>
  </si>
  <si>
    <t>3140201041</t>
  </si>
  <si>
    <t>8325</t>
  </si>
  <si>
    <t>SPEIGNER</t>
  </si>
  <si>
    <t>AL00707</t>
  </si>
  <si>
    <t>HOWARD BROWN DAM</t>
  </si>
  <si>
    <t>AL00739</t>
  </si>
  <si>
    <t>1.212</t>
  </si>
  <si>
    <t>Howard Brown Lake</t>
  </si>
  <si>
    <t>3160113006830</t>
  </si>
  <si>
    <t>62522</t>
  </si>
  <si>
    <t>3160113</t>
  </si>
  <si>
    <t>2.95</t>
  </si>
  <si>
    <t>3160113011</t>
  </si>
  <si>
    <t>9517</t>
  </si>
  <si>
    <t>LAKE CATOMA DAM</t>
  </si>
  <si>
    <t>LAKE CATOMA</t>
  </si>
  <si>
    <t>AL00977</t>
  </si>
  <si>
    <t>2.134</t>
  </si>
  <si>
    <t>Lake Catoma</t>
  </si>
  <si>
    <t>3160109001490</t>
  </si>
  <si>
    <t>8983</t>
  </si>
  <si>
    <t>3160109</t>
  </si>
  <si>
    <t>0.73</t>
  </si>
  <si>
    <t>3160109023</t>
  </si>
  <si>
    <t>9406</t>
  </si>
  <si>
    <t>LAKE NICOL DAM</t>
  </si>
  <si>
    <t>AL01111</t>
  </si>
  <si>
    <t>1.26</t>
  </si>
  <si>
    <t>Lake Nicol</t>
  </si>
  <si>
    <t>3160112001831</t>
  </si>
  <si>
    <t>LAKE TUSCALOOSA DAM</t>
  </si>
  <si>
    <t>NORTH RIVER WATER SUPPLY DAM</t>
  </si>
  <si>
    <t>AL01137</t>
  </si>
  <si>
    <t>20.54</t>
  </si>
  <si>
    <t>Lake Tuscaloosa</t>
  </si>
  <si>
    <t>3160112001856</t>
  </si>
  <si>
    <t>9074</t>
  </si>
  <si>
    <t>3160112</t>
  </si>
  <si>
    <t>1.69</t>
  </si>
  <si>
    <t>3160112021</t>
  </si>
  <si>
    <t>9498</t>
  </si>
  <si>
    <t>INLAND LAKE</t>
  </si>
  <si>
    <t>INLAND LAKE DAM</t>
  </si>
  <si>
    <t>AL01167</t>
  </si>
  <si>
    <t>5.624</t>
  </si>
  <si>
    <t>239</t>
  </si>
  <si>
    <t>Inland Lake</t>
  </si>
  <si>
    <t>3160111002003</t>
  </si>
  <si>
    <t>9037</t>
  </si>
  <si>
    <t>3160111</t>
  </si>
  <si>
    <t>1.09</t>
  </si>
  <si>
    <t>3160111021</t>
  </si>
  <si>
    <t>9461</t>
  </si>
  <si>
    <t>BAYVIEW LAKE</t>
  </si>
  <si>
    <t>AL01256</t>
  </si>
  <si>
    <t>1.669</t>
  </si>
  <si>
    <t>Bayview Lake</t>
  </si>
  <si>
    <t>3160111008059</t>
  </si>
  <si>
    <t>9020</t>
  </si>
  <si>
    <t>1.33</t>
  </si>
  <si>
    <t>3160111004</t>
  </si>
  <si>
    <t>9444</t>
  </si>
  <si>
    <t>LAKE PURDY DAM</t>
  </si>
  <si>
    <t>AL01311</t>
  </si>
  <si>
    <t>3.893</t>
  </si>
  <si>
    <t>The Narrows</t>
  </si>
  <si>
    <t>3150202002869</t>
  </si>
  <si>
    <t>POINT "A"</t>
  </si>
  <si>
    <t>N/A</t>
  </si>
  <si>
    <t>AL01413</t>
  </si>
  <si>
    <t>2.471</t>
  </si>
  <si>
    <t>51.8</t>
  </si>
  <si>
    <t>3140301001318</t>
  </si>
  <si>
    <t>8027</t>
  </si>
  <si>
    <t>3140301</t>
  </si>
  <si>
    <t>1.9</t>
  </si>
  <si>
    <t>3140301006</t>
  </si>
  <si>
    <t>8445</t>
  </si>
  <si>
    <t>Surface area from NID</t>
  </si>
  <si>
    <t>GANTT</t>
  </si>
  <si>
    <t>AL01414</t>
  </si>
  <si>
    <t>7.355</t>
  </si>
  <si>
    <t>60</t>
  </si>
  <si>
    <t>Gantt Lake</t>
  </si>
  <si>
    <t>3140301001309</t>
  </si>
  <si>
    <t>WEISS - Main dam</t>
  </si>
  <si>
    <t>Powerhouse Dam and West Freeboard Dike</t>
  </si>
  <si>
    <t>AL01415</t>
  </si>
  <si>
    <t>103.272</t>
  </si>
  <si>
    <t>Weiss Lake</t>
  </si>
  <si>
    <t>3150105008811</t>
  </si>
  <si>
    <t>9730</t>
  </si>
  <si>
    <t>3150105</t>
  </si>
  <si>
    <t>1.37</t>
  </si>
  <si>
    <t>3150105029</t>
  </si>
  <si>
    <t>10204</t>
  </si>
  <si>
    <t>H. NEELY HENRY</t>
  </si>
  <si>
    <t>HENRY</t>
  </si>
  <si>
    <t>AL01416</t>
  </si>
  <si>
    <t>35.652</t>
  </si>
  <si>
    <t>H Neely Henry Lake</t>
  </si>
  <si>
    <t>3150106003467</t>
  </si>
  <si>
    <t>8322</t>
  </si>
  <si>
    <t>3150106</t>
  </si>
  <si>
    <t>3.05</t>
  </si>
  <si>
    <t>3150106037</t>
  </si>
  <si>
    <t>8741</t>
  </si>
  <si>
    <t>LOGAN MARTIN</t>
  </si>
  <si>
    <t>AL01417</t>
  </si>
  <si>
    <t>67.527</t>
  </si>
  <si>
    <t>Logan Martin Lake</t>
  </si>
  <si>
    <t>3150106013236</t>
  </si>
  <si>
    <t>8291</t>
  </si>
  <si>
    <t>3.2</t>
  </si>
  <si>
    <t>3150106006</t>
  </si>
  <si>
    <t>8710</t>
  </si>
  <si>
    <t>LAY</t>
  </si>
  <si>
    <t>AL01418</t>
  </si>
  <si>
    <t>50.617</t>
  </si>
  <si>
    <t>Lay Lake</t>
  </si>
  <si>
    <t>3150107006654</t>
  </si>
  <si>
    <t>8367</t>
  </si>
  <si>
    <t>3150107</t>
  </si>
  <si>
    <t>3.39</t>
  </si>
  <si>
    <t>3150107039</t>
  </si>
  <si>
    <t>8786</t>
  </si>
  <si>
    <t>WALTER BOULDIN</t>
  </si>
  <si>
    <t>AL01419</t>
  </si>
  <si>
    <t>22.08</t>
  </si>
  <si>
    <t>Mitchell Lake</t>
  </si>
  <si>
    <t>3150107008006</t>
  </si>
  <si>
    <t>9818</t>
  </si>
  <si>
    <t>3.49</t>
  </si>
  <si>
    <t>3150107010</t>
  </si>
  <si>
    <t>10289</t>
  </si>
  <si>
    <t>LEWIS SMITH</t>
  </si>
  <si>
    <t>AL01420</t>
  </si>
  <si>
    <t>79.57</t>
  </si>
  <si>
    <t>Lewis Smith Lake</t>
  </si>
  <si>
    <t>3160110004636</t>
  </si>
  <si>
    <t>9703</t>
  </si>
  <si>
    <t>3160110</t>
  </si>
  <si>
    <t>1.12</t>
  </si>
  <si>
    <t>3160110042</t>
  </si>
  <si>
    <t>10179</t>
  </si>
  <si>
    <t>YATES</t>
  </si>
  <si>
    <t>AL01421</t>
  </si>
  <si>
    <t>THURLOW</t>
  </si>
  <si>
    <t>AL01422</t>
  </si>
  <si>
    <t>JORDAN</t>
  </si>
  <si>
    <t>LAKE JORDAN (RES)</t>
  </si>
  <si>
    <t>AL01423</t>
  </si>
  <si>
    <t>Jordan Lake</t>
  </si>
  <si>
    <t>MITCHELL</t>
  </si>
  <si>
    <t>MITCHELL LAKE (RES)</t>
  </si>
  <si>
    <t>AL01424</t>
  </si>
  <si>
    <t>21.854</t>
  </si>
  <si>
    <t>3150107008935</t>
  </si>
  <si>
    <t>8360</t>
  </si>
  <si>
    <t>3.46</t>
  </si>
  <si>
    <t>3150107018</t>
  </si>
  <si>
    <t>8779</t>
  </si>
  <si>
    <t>MARTIN</t>
  </si>
  <si>
    <t>LAKE MARTIN (RES)</t>
  </si>
  <si>
    <t>AL01425</t>
  </si>
  <si>
    <t>162.63</t>
  </si>
  <si>
    <t>Martin Lake</t>
  </si>
  <si>
    <t>3150109001826</t>
  </si>
  <si>
    <t>8438</t>
  </si>
  <si>
    <t>3150109</t>
  </si>
  <si>
    <t>0.71</t>
  </si>
  <si>
    <t>3150109007</t>
  </si>
  <si>
    <t>8857</t>
  </si>
  <si>
    <t>HOLT LOCK,DAM AND POWERHOUSE</t>
  </si>
  <si>
    <t>HOLT LAKE</t>
  </si>
  <si>
    <t>AL01426</t>
  </si>
  <si>
    <t>12.746</t>
  </si>
  <si>
    <t>57</t>
  </si>
  <si>
    <t>Holt Lake</t>
  </si>
  <si>
    <t>3160112004888</t>
  </si>
  <si>
    <t>9061</t>
  </si>
  <si>
    <t>2.62</t>
  </si>
  <si>
    <t>3160112008</t>
  </si>
  <si>
    <t>9485</t>
  </si>
  <si>
    <t>JOHN HOLLIS BANKHEAD LOCK DAM &amp; PH</t>
  </si>
  <si>
    <t>LAKE BANKHEAD</t>
  </si>
  <si>
    <t>AL01427</t>
  </si>
  <si>
    <t>16.641</t>
  </si>
  <si>
    <t>Bankhead Lake</t>
  </si>
  <si>
    <t>3160112001995</t>
  </si>
  <si>
    <t>8961</t>
  </si>
  <si>
    <t>2.11</t>
  </si>
  <si>
    <t>3160109001</t>
  </si>
  <si>
    <t>9384</t>
  </si>
  <si>
    <t>A.I.SELDEN</t>
  </si>
  <si>
    <t>WARRIOR LAKE</t>
  </si>
  <si>
    <t>AL01429</t>
  </si>
  <si>
    <t>DEMOPOLIS LOCK AND DAM</t>
  </si>
  <si>
    <t>DEMOPOLIS LAKE</t>
  </si>
  <si>
    <t>AL01430</t>
  </si>
  <si>
    <t>25.219</t>
  </si>
  <si>
    <t>Coffeeville Lake</t>
  </si>
  <si>
    <t>3160201007004</t>
  </si>
  <si>
    <t>9119</t>
  </si>
  <si>
    <t>3160201</t>
  </si>
  <si>
    <t>3.92</t>
  </si>
  <si>
    <t>3160201001</t>
  </si>
  <si>
    <t>9544</t>
  </si>
  <si>
    <t>COFFEEVILLE LOCK AND DAM</t>
  </si>
  <si>
    <t>COFFEEVILLE LAKE</t>
  </si>
  <si>
    <t>AL01431</t>
  </si>
  <si>
    <t>WALTER F GEORGE LOCK,DAM,POWERHOUSE</t>
  </si>
  <si>
    <t>EUFAULA</t>
  </si>
  <si>
    <t>AL01432</t>
  </si>
  <si>
    <t>141.312</t>
  </si>
  <si>
    <t>Walter F George Reservoir</t>
  </si>
  <si>
    <t>3130003004964</t>
  </si>
  <si>
    <t>9744</t>
  </si>
  <si>
    <t>3130003</t>
  </si>
  <si>
    <t>3.43</t>
  </si>
  <si>
    <t>3130003014</t>
  </si>
  <si>
    <t>10214</t>
  </si>
  <si>
    <t>GEORGE W ANDREWS LOCK AND DAM</t>
  </si>
  <si>
    <t>GEORGE W. ANDREWS LAKE</t>
  </si>
  <si>
    <t>AL01433</t>
  </si>
  <si>
    <t>Surface area from United Marine Underwriters</t>
  </si>
  <si>
    <t>Do you mean Surface area from United Marine Underwriters?</t>
  </si>
  <si>
    <t>ROBERT F. HENRY LOCK AND DAM</t>
  </si>
  <si>
    <t>R.E. (BOB) WOODRUFF LAKE</t>
  </si>
  <si>
    <t>AL01434</t>
  </si>
  <si>
    <t>48.184</t>
  </si>
  <si>
    <t>Gun Island Chute</t>
  </si>
  <si>
    <t>3150201005128</t>
  </si>
  <si>
    <t>8357</t>
  </si>
  <si>
    <t>3.51</t>
  </si>
  <si>
    <t>3150107001</t>
  </si>
  <si>
    <t>8776</t>
  </si>
  <si>
    <t>MILLERS FERRY LOCK,DAM &amp; POWERHOUSE</t>
  </si>
  <si>
    <t>WILLIAM (BILL) DANNELLY LAKE</t>
  </si>
  <si>
    <t>AL01435</t>
  </si>
  <si>
    <t>7.798</t>
  </si>
  <si>
    <t>24.4</t>
  </si>
  <si>
    <t>William 'Bill' Dannelly Reservoir</t>
  </si>
  <si>
    <t>3150203009652</t>
  </si>
  <si>
    <t>8634</t>
  </si>
  <si>
    <t>3150203</t>
  </si>
  <si>
    <t>4.04</t>
  </si>
  <si>
    <t>3150203010</t>
  </si>
  <si>
    <t>9055</t>
  </si>
  <si>
    <t>CLAIBORNE LOCK AND DAM</t>
  </si>
  <si>
    <t>CLAIBORNE LAKE</t>
  </si>
  <si>
    <t>AL01436</t>
  </si>
  <si>
    <t>CHOCCOLOCCO CREEK W/S DAM SITE 6</t>
  </si>
  <si>
    <t>WHITE PLAINS RESERVOIR</t>
  </si>
  <si>
    <t>AL01517</t>
  </si>
  <si>
    <t>1.019</t>
  </si>
  <si>
    <t>Whitesides Mill Lake</t>
  </si>
  <si>
    <t>3150106011071</t>
  </si>
  <si>
    <t>8302</t>
  </si>
  <si>
    <t>0.57</t>
  </si>
  <si>
    <t>3150106017</t>
  </si>
  <si>
    <t>8721</t>
  </si>
  <si>
    <t>TOM BEVILL LOCK AND DAM</t>
  </si>
  <si>
    <t>ALICEVILLE LAKE</t>
  </si>
  <si>
    <t>AL01979</t>
  </si>
  <si>
    <t>HOWELL HEFLIN LOCK AND DAM</t>
  </si>
  <si>
    <t>GAINESVILLE LAKE</t>
  </si>
  <si>
    <t>AL01980</t>
  </si>
  <si>
    <t>14.485</t>
  </si>
  <si>
    <t>33.2</t>
  </si>
  <si>
    <t>Gainesville Lake</t>
  </si>
  <si>
    <t>3160106008265</t>
  </si>
  <si>
    <t>8876</t>
  </si>
  <si>
    <t>3160106</t>
  </si>
  <si>
    <t>3</t>
  </si>
  <si>
    <t>3160106009</t>
  </si>
  <si>
    <t>9299</t>
  </si>
  <si>
    <t>WILLIAM BACON OLIVER REPLACEMENT</t>
  </si>
  <si>
    <t>OLIVER</t>
  </si>
  <si>
    <t>AL01981</t>
  </si>
  <si>
    <t>2.488</t>
  </si>
  <si>
    <t>37.5</t>
  </si>
  <si>
    <t>William Bacon Oliver Lake</t>
  </si>
  <si>
    <t>3160112005744</t>
  </si>
  <si>
    <t>9054</t>
  </si>
  <si>
    <t>2.73</t>
  </si>
  <si>
    <t>3160112001</t>
  </si>
  <si>
    <t>9478</t>
  </si>
  <si>
    <t>CHARLIE TRUSSELL</t>
  </si>
  <si>
    <t>TRUSSELL DAM</t>
  </si>
  <si>
    <t>AL01992</t>
  </si>
  <si>
    <t>9.761</t>
  </si>
  <si>
    <t>7947</t>
  </si>
  <si>
    <t>3140202</t>
  </si>
  <si>
    <t>1.14</t>
  </si>
  <si>
    <t>3140202023</t>
  </si>
  <si>
    <t>8364</t>
  </si>
  <si>
    <t>Bear Creek</t>
  </si>
  <si>
    <t>Bear Creek Reservoir</t>
  </si>
  <si>
    <t>AL05901</t>
  </si>
  <si>
    <t>16.443</t>
  </si>
  <si>
    <t>176.8</t>
  </si>
  <si>
    <t>6030006001314</t>
  </si>
  <si>
    <t>16836</t>
  </si>
  <si>
    <t>6030006</t>
  </si>
  <si>
    <t>1.31</t>
  </si>
  <si>
    <t>6030006017</t>
  </si>
  <si>
    <t>17537</t>
  </si>
  <si>
    <t>Cedar Creek</t>
  </si>
  <si>
    <t>Cedar Creek Reservoir</t>
  </si>
  <si>
    <t>AL05902</t>
  </si>
  <si>
    <t>6030006001303</t>
  </si>
  <si>
    <t>Little Bear Creek</t>
  </si>
  <si>
    <t>Little Bear Creek Reservoir</t>
  </si>
  <si>
    <t>AL05903</t>
  </si>
  <si>
    <t>Wheeler</t>
  </si>
  <si>
    <t>Wheeler Lake</t>
  </si>
  <si>
    <t>AL07701</t>
  </si>
  <si>
    <t>Wilson</t>
  </si>
  <si>
    <t>Wilson Lake</t>
  </si>
  <si>
    <t>AL07702</t>
  </si>
  <si>
    <t>62.867</t>
  </si>
  <si>
    <t>154.8</t>
  </si>
  <si>
    <t>6030005011539</t>
  </si>
  <si>
    <t>17289</t>
  </si>
  <si>
    <t>6030005</t>
  </si>
  <si>
    <t>6030005054</t>
  </si>
  <si>
    <t>17994</t>
  </si>
  <si>
    <t>Upper Bear Creek</t>
  </si>
  <si>
    <t>Upper Bear Creek Reservoir</t>
  </si>
  <si>
    <t>AL09301</t>
  </si>
  <si>
    <t>Guntersville</t>
  </si>
  <si>
    <t>Guntersville Lake</t>
  </si>
  <si>
    <t>AL09501</t>
  </si>
  <si>
    <t>212.577</t>
  </si>
  <si>
    <t>169.5</t>
  </si>
  <si>
    <t>6030002018139</t>
  </si>
  <si>
    <t>16663</t>
  </si>
  <si>
    <t>6030002</t>
  </si>
  <si>
    <t>1.23</t>
  </si>
  <si>
    <t>6030002030</t>
  </si>
  <si>
    <t>17364</t>
  </si>
  <si>
    <t>R. L. HARRIS</t>
  </si>
  <si>
    <t>R. L. HARRIS (RES); HARRIS; LAKE WEDOWEE</t>
  </si>
  <si>
    <t>AL83001</t>
  </si>
  <si>
    <t>19.743</t>
  </si>
  <si>
    <t>R L Harris Reservoir</t>
  </si>
  <si>
    <t>3150108007982</t>
  </si>
  <si>
    <t>8468</t>
  </si>
  <si>
    <t>2.14</t>
  </si>
  <si>
    <t>3150109040</t>
  </si>
  <si>
    <t>8887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</si>
</sst>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Fill="1"/>
    <xf numFmtId="0" fontId="0" fillId="0" borderId="0" xfId="0" applyNumberFormat="1" applyFill="1"/>
    <xf numFmtId="0" fontId="1" fillId="0" borderId="0" xfId="0" applyFont="1" applyFill="1"/>
    <xf numFmtId="49" fontId="2" fillId="0" borderId="1" xfId="0" applyNumberFormat="1" applyFont="1" applyFill="1" applyBorder="1" applyAlignment="1" applyProtection="1">
      <alignment vertical="center" wrapText="1"/>
    </xf>
    <xf numFmtId="49" fontId="0" fillId="0" borderId="0" xfId="0" applyNumberFormat="1" applyFill="1"/>
    <xf numFmtId="49" fontId="2" fillId="0" borderId="1" xfId="0" applyNumberFormat="1" applyFont="1" applyFill="1" applyBorder="1" applyAlignment="1" applyProtection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V48"/>
  <sheetViews>
    <sheetView tabSelected="1" workbookViewId="0">
      <selection sqref="A1:XFD1048576"/>
    </sheetView>
  </sheetViews>
  <sheetFormatPr defaultRowHeight="15" x14ac:dyDescent="0.25"/>
  <cols>
    <col min="1" max="1" width="35.42578125" customWidth="1"/>
    <col min="2" max="2" width="30.42578125" customWidth="1"/>
  </cols>
  <sheetData>
    <row r="1" spans="1:99" s="1" customFormat="1" x14ac:dyDescent="0.25">
      <c r="A1" s="1" t="s">
        <v>0</v>
      </c>
      <c r="C1" s="1" t="s">
        <v>1</v>
      </c>
      <c r="D1" s="1">
        <v>1952</v>
      </c>
      <c r="E1" s="1">
        <f t="shared" ref="E1:E9" si="0">2015-D1</f>
        <v>63</v>
      </c>
      <c r="F1" s="1">
        <v>56</v>
      </c>
      <c r="G1" s="1">
        <v>75</v>
      </c>
      <c r="H1" s="1">
        <v>35000</v>
      </c>
      <c r="I1" s="1">
        <v>136500</v>
      </c>
      <c r="J1" s="1">
        <v>105000</v>
      </c>
      <c r="K1" s="1">
        <v>136500</v>
      </c>
      <c r="L1" s="1">
        <f t="shared" ref="L1:L48" si="1">K1*43559.9</f>
        <v>5945926350</v>
      </c>
      <c r="M1" s="1">
        <v>3600</v>
      </c>
      <c r="N1" s="1">
        <f t="shared" ref="N1:N48" si="2">M1*43560</f>
        <v>156816000</v>
      </c>
      <c r="O1" s="1">
        <f t="shared" ref="O1:O48" si="3">M1*0.0015625</f>
        <v>5.625</v>
      </c>
      <c r="P1" s="1">
        <f t="shared" ref="P1:P48" si="4">M1*4046.86</f>
        <v>14568696</v>
      </c>
      <c r="Q1" s="1">
        <f t="shared" ref="Q1:Q48" si="5">M1*0.00404686</f>
        <v>14.568696000000001</v>
      </c>
      <c r="R1" s="1">
        <v>0</v>
      </c>
      <c r="S1" s="1">
        <f t="shared" ref="S1:S48" si="6">R1*2.58999</f>
        <v>0</v>
      </c>
      <c r="T1" s="1">
        <f t="shared" ref="T1:T48" si="7">R1*640</f>
        <v>0</v>
      </c>
      <c r="U1" s="1">
        <f t="shared" ref="U1:U48" si="8">R1*27880000</f>
        <v>0</v>
      </c>
      <c r="V1" s="1">
        <v>319123.99106999999</v>
      </c>
      <c r="W1" s="1">
        <f t="shared" ref="W1:W48" si="9">V1*0.0003048</f>
        <v>97.268992478135985</v>
      </c>
      <c r="X1" s="1">
        <f t="shared" ref="X1:X48" si="10">V1*0.000189394</f>
        <v>60.440169164711584</v>
      </c>
      <c r="Y1" s="1">
        <f t="shared" ref="Y1:Y48" si="11">X1/(2*(SQRT(3.1416*O1)))</f>
        <v>7.1888424874254868</v>
      </c>
      <c r="Z1" s="1">
        <f t="shared" ref="Z1:Z48" si="12">L1/N1</f>
        <v>37.916579621977348</v>
      </c>
      <c r="AA1" s="1">
        <f t="shared" ref="AA1:AA48" si="13">W1/AK1</f>
        <v>0.75102260023237377</v>
      </c>
      <c r="AB1" s="1">
        <f t="shared" ref="AB1:AB48" si="14">3*Z1/AC1</f>
        <v>2.0312453368916437</v>
      </c>
      <c r="AC1" s="1">
        <v>56</v>
      </c>
      <c r="AD1" s="1">
        <f t="shared" ref="AD1:AD48" si="15">Z1/AC1</f>
        <v>0.67708177896388122</v>
      </c>
      <c r="AE1" s="1">
        <v>165.60499999999999</v>
      </c>
      <c r="AF1" s="1">
        <f t="shared" ref="AF1:AF48" si="16">T1/M1</f>
        <v>0</v>
      </c>
      <c r="AG1" s="1">
        <f t="shared" ref="AG1:AG48" si="17">50*Z1*SQRT(3.1416)*(SQRT(N1))^-1</f>
        <v>0.26833629320889346</v>
      </c>
      <c r="AH1" s="1">
        <f t="shared" ref="AH1:AH48" si="18">P1/AJ1</f>
        <v>0.11248620627353967</v>
      </c>
      <c r="AI1" s="1">
        <f t="shared" ref="AI1:AI48" si="19">J1*43559.9</f>
        <v>4573789500</v>
      </c>
      <c r="AJ1" s="1">
        <f t="shared" ref="AJ1:AJ48" si="20">J1*1233.48</f>
        <v>129515400</v>
      </c>
      <c r="AK1" s="1">
        <f t="shared" ref="AK1:AK48" si="21">AJ1/10^6</f>
        <v>129.5154</v>
      </c>
      <c r="AL1" s="1" t="s">
        <v>2</v>
      </c>
      <c r="AM1" s="1" t="s">
        <v>3</v>
      </c>
      <c r="AN1" s="1" t="s">
        <v>4</v>
      </c>
      <c r="AO1" s="1" t="s">
        <v>5</v>
      </c>
      <c r="AP1" s="1" t="s">
        <v>6</v>
      </c>
      <c r="AQ1" s="1" t="s">
        <v>7</v>
      </c>
      <c r="AR1" s="1" t="s">
        <v>8</v>
      </c>
      <c r="AS1" s="1">
        <v>1</v>
      </c>
      <c r="AT1" s="1" t="s">
        <v>9</v>
      </c>
      <c r="AU1" s="1" t="s">
        <v>10</v>
      </c>
      <c r="AV1" s="1">
        <v>9</v>
      </c>
      <c r="AW1" s="2">
        <v>29</v>
      </c>
      <c r="AX1" s="2">
        <v>70</v>
      </c>
      <c r="AY1" s="2">
        <v>1</v>
      </c>
      <c r="AZ1" s="2">
        <v>0.2</v>
      </c>
      <c r="BA1" s="2">
        <v>0.8</v>
      </c>
      <c r="BB1" s="2">
        <v>0.5</v>
      </c>
      <c r="BC1" s="2">
        <v>0.2</v>
      </c>
      <c r="BD1" s="1">
        <v>0</v>
      </c>
      <c r="BE1" s="2">
        <v>0.1</v>
      </c>
      <c r="BF1" s="2">
        <v>5.8</v>
      </c>
      <c r="BG1" s="2">
        <v>33.5</v>
      </c>
      <c r="BH1" s="2">
        <v>28.6</v>
      </c>
      <c r="BI1" s="1">
        <v>0</v>
      </c>
      <c r="BJ1" s="1">
        <v>0</v>
      </c>
      <c r="BK1" s="2">
        <v>15.6</v>
      </c>
      <c r="BL1" s="2">
        <v>12</v>
      </c>
      <c r="BM1" s="1">
        <v>0</v>
      </c>
      <c r="BN1" s="2">
        <v>2.7</v>
      </c>
      <c r="BO1" s="2">
        <v>15882</v>
      </c>
      <c r="BP1" s="2">
        <v>3926</v>
      </c>
      <c r="BQ1" s="2">
        <v>130</v>
      </c>
      <c r="BR1" s="2">
        <v>32</v>
      </c>
      <c r="BS1" s="2">
        <v>0.2</v>
      </c>
      <c r="BT1" s="2">
        <v>0.05</v>
      </c>
      <c r="BU1" s="2">
        <v>21662</v>
      </c>
      <c r="BV1" s="2">
        <v>178</v>
      </c>
      <c r="BW1" s="2">
        <v>0.28000000000000003</v>
      </c>
      <c r="BX1" s="2">
        <v>110429</v>
      </c>
      <c r="BY1" s="2">
        <v>4866</v>
      </c>
      <c r="BZ1" s="2">
        <v>905</v>
      </c>
      <c r="CA1" s="2">
        <v>40</v>
      </c>
      <c r="CB1" s="2">
        <v>0.75</v>
      </c>
      <c r="CC1" s="2">
        <v>0.04</v>
      </c>
      <c r="CD1" s="2">
        <v>6</v>
      </c>
      <c r="CE1" s="2">
        <v>14</v>
      </c>
      <c r="CF1" s="2">
        <v>56</v>
      </c>
      <c r="CG1" s="2">
        <v>30</v>
      </c>
      <c r="CH1" s="2">
        <v>19</v>
      </c>
      <c r="CI1" s="2">
        <v>12</v>
      </c>
      <c r="CJ1" s="2">
        <v>26</v>
      </c>
      <c r="CK1" s="2">
        <v>2</v>
      </c>
      <c r="CL1" s="2">
        <v>5</v>
      </c>
      <c r="CM1" s="1">
        <v>0</v>
      </c>
      <c r="CN1" s="1">
        <v>0</v>
      </c>
      <c r="CO1" s="1">
        <v>0</v>
      </c>
      <c r="CP1" s="1">
        <v>0</v>
      </c>
      <c r="CQ1" s="2">
        <v>5</v>
      </c>
      <c r="CR1" s="2">
        <v>24</v>
      </c>
      <c r="CS1" s="2">
        <v>0.68464999999999998</v>
      </c>
      <c r="CT1" s="2">
        <v>0.21099000000000001</v>
      </c>
      <c r="CU1" s="1" t="s">
        <v>11</v>
      </c>
    </row>
    <row r="2" spans="1:99" s="1" customFormat="1" x14ac:dyDescent="0.25">
      <c r="A2" s="1" t="s">
        <v>12</v>
      </c>
      <c r="C2" s="1" t="s">
        <v>13</v>
      </c>
      <c r="D2" s="1">
        <v>1932</v>
      </c>
      <c r="E2" s="1">
        <f t="shared" si="0"/>
        <v>83</v>
      </c>
      <c r="F2" s="1">
        <v>43</v>
      </c>
      <c r="G2" s="1">
        <v>43</v>
      </c>
      <c r="H2" s="1">
        <v>13000</v>
      </c>
      <c r="I2" s="1">
        <v>10200</v>
      </c>
      <c r="J2" s="1">
        <v>5000</v>
      </c>
      <c r="K2" s="1">
        <v>10200</v>
      </c>
      <c r="L2" s="1">
        <f t="shared" si="1"/>
        <v>444310980</v>
      </c>
      <c r="M2" s="1">
        <v>346</v>
      </c>
      <c r="N2" s="1">
        <f t="shared" si="2"/>
        <v>15071760</v>
      </c>
      <c r="O2" s="1">
        <f t="shared" si="3"/>
        <v>0.54062500000000002</v>
      </c>
      <c r="P2" s="1">
        <f t="shared" si="4"/>
        <v>1400213.56</v>
      </c>
      <c r="Q2" s="1">
        <f t="shared" si="5"/>
        <v>1.4002135600000001</v>
      </c>
      <c r="R2" s="1">
        <v>0</v>
      </c>
      <c r="S2" s="1">
        <f t="shared" si="6"/>
        <v>0</v>
      </c>
      <c r="T2" s="1">
        <f t="shared" si="7"/>
        <v>0</v>
      </c>
      <c r="U2" s="1">
        <f t="shared" si="8"/>
        <v>0</v>
      </c>
      <c r="V2" s="1">
        <v>55825.541432999999</v>
      </c>
      <c r="W2" s="1">
        <f t="shared" si="9"/>
        <v>17.015625028778398</v>
      </c>
      <c r="X2" s="1">
        <f t="shared" si="10"/>
        <v>10.573022594161602</v>
      </c>
      <c r="Y2" s="1">
        <f t="shared" si="11"/>
        <v>4.0564456181557773</v>
      </c>
      <c r="Z2" s="1">
        <f t="shared" si="12"/>
        <v>29.479701109890286</v>
      </c>
      <c r="AA2" s="1">
        <f t="shared" si="13"/>
        <v>2.7589624523751337</v>
      </c>
      <c r="AB2" s="1">
        <f t="shared" si="14"/>
        <v>2.0567233332481596</v>
      </c>
      <c r="AC2" s="1">
        <v>43</v>
      </c>
      <c r="AD2" s="1">
        <f t="shared" si="15"/>
        <v>0.6855744444160532</v>
      </c>
      <c r="AE2" s="1">
        <v>116.14700000000001</v>
      </c>
      <c r="AF2" s="1">
        <f t="shared" si="16"/>
        <v>0</v>
      </c>
      <c r="AG2" s="1">
        <f t="shared" si="17"/>
        <v>0.67295579839567299</v>
      </c>
      <c r="AH2" s="1">
        <f t="shared" si="18"/>
        <v>0.22703465966209424</v>
      </c>
      <c r="AI2" s="1">
        <f t="shared" si="19"/>
        <v>217799500</v>
      </c>
      <c r="AJ2" s="1">
        <f t="shared" si="20"/>
        <v>6167400</v>
      </c>
      <c r="AK2" s="1">
        <f t="shared" si="21"/>
        <v>6.1673999999999998</v>
      </c>
      <c r="AL2" s="1" t="s">
        <v>14</v>
      </c>
      <c r="AM2" s="1" t="s">
        <v>15</v>
      </c>
      <c r="AN2" s="1" t="s">
        <v>16</v>
      </c>
      <c r="AO2" s="1" t="s">
        <v>17</v>
      </c>
      <c r="AP2" s="1" t="s">
        <v>18</v>
      </c>
      <c r="AQ2" s="1" t="s">
        <v>19</v>
      </c>
      <c r="AR2" s="1" t="s">
        <v>20</v>
      </c>
      <c r="AS2" s="1">
        <v>1</v>
      </c>
      <c r="AT2" s="1" t="s">
        <v>21</v>
      </c>
      <c r="AU2" s="1" t="s">
        <v>22</v>
      </c>
      <c r="AV2" s="1">
        <v>9</v>
      </c>
      <c r="AW2" s="2">
        <v>89</v>
      </c>
      <c r="AX2" s="2">
        <v>10</v>
      </c>
      <c r="AY2" s="2">
        <v>1</v>
      </c>
      <c r="AZ2" s="2">
        <v>1.3</v>
      </c>
      <c r="BA2" s="2">
        <v>1</v>
      </c>
      <c r="BB2" s="2">
        <v>1.1000000000000001</v>
      </c>
      <c r="BC2" s="2">
        <v>5.2</v>
      </c>
      <c r="BD2" s="2">
        <v>1.8</v>
      </c>
      <c r="BE2" s="2">
        <v>2</v>
      </c>
      <c r="BF2" s="2">
        <v>22.2</v>
      </c>
      <c r="BG2" s="2">
        <v>26.1</v>
      </c>
      <c r="BH2" s="2">
        <v>27.5</v>
      </c>
      <c r="BI2" s="1">
        <v>0</v>
      </c>
      <c r="BJ2" s="1">
        <v>0</v>
      </c>
      <c r="BK2" s="2">
        <v>7</v>
      </c>
      <c r="BL2" s="2">
        <v>4.0999999999999996</v>
      </c>
      <c r="BM2" s="1">
        <v>0</v>
      </c>
      <c r="BN2" s="2">
        <v>0.8</v>
      </c>
      <c r="BO2" s="2">
        <v>17436</v>
      </c>
      <c r="BP2" s="2">
        <v>5066</v>
      </c>
      <c r="BQ2" s="2">
        <v>90</v>
      </c>
      <c r="BR2" s="2">
        <v>26</v>
      </c>
      <c r="BS2" s="2">
        <v>0.19</v>
      </c>
      <c r="BT2" s="2">
        <v>0.05</v>
      </c>
      <c r="BU2" s="2">
        <v>23645</v>
      </c>
      <c r="BV2" s="2">
        <v>122</v>
      </c>
      <c r="BW2" s="2">
        <v>0.26</v>
      </c>
      <c r="BX2" s="2">
        <v>113908</v>
      </c>
      <c r="BY2" s="2">
        <v>7303</v>
      </c>
      <c r="BZ2" s="2">
        <v>587</v>
      </c>
      <c r="CA2" s="2">
        <v>38</v>
      </c>
      <c r="CB2" s="2">
        <v>1.1000000000000001</v>
      </c>
      <c r="CC2" s="2">
        <v>7.0000000000000007E-2</v>
      </c>
      <c r="CD2" s="2">
        <v>55</v>
      </c>
      <c r="CE2" s="2">
        <v>61</v>
      </c>
      <c r="CF2" s="2">
        <v>11</v>
      </c>
      <c r="CG2" s="2">
        <v>9</v>
      </c>
      <c r="CH2" s="2">
        <v>16</v>
      </c>
      <c r="CI2" s="2">
        <v>14</v>
      </c>
      <c r="CJ2" s="2">
        <v>19</v>
      </c>
      <c r="CK2" s="2">
        <v>1</v>
      </c>
      <c r="CL2" s="2">
        <v>1</v>
      </c>
      <c r="CM2" s="1">
        <v>0</v>
      </c>
      <c r="CN2" s="1">
        <v>0</v>
      </c>
      <c r="CO2" s="1">
        <v>0</v>
      </c>
      <c r="CP2" s="1">
        <v>0</v>
      </c>
      <c r="CQ2" s="2">
        <v>3</v>
      </c>
      <c r="CR2" s="2">
        <v>10</v>
      </c>
      <c r="CS2" s="2">
        <v>0.75731000000000004</v>
      </c>
      <c r="CT2" s="2">
        <v>0.40878999999999999</v>
      </c>
      <c r="CU2" s="1" t="s">
        <v>11</v>
      </c>
    </row>
    <row r="3" spans="1:99" s="1" customFormat="1" x14ac:dyDescent="0.25">
      <c r="A3" s="1" t="s">
        <v>23</v>
      </c>
      <c r="C3" s="1" t="s">
        <v>24</v>
      </c>
      <c r="D3" s="1">
        <v>1972</v>
      </c>
      <c r="E3" s="1">
        <f t="shared" si="0"/>
        <v>43</v>
      </c>
      <c r="F3" s="1">
        <v>0</v>
      </c>
      <c r="G3" s="1">
        <v>21</v>
      </c>
      <c r="H3" s="1">
        <v>810</v>
      </c>
      <c r="I3" s="1">
        <v>108</v>
      </c>
      <c r="J3" s="1">
        <v>78</v>
      </c>
      <c r="K3" s="1">
        <v>108</v>
      </c>
      <c r="L3" s="1">
        <f t="shared" si="1"/>
        <v>4704469.2</v>
      </c>
      <c r="M3" s="1">
        <v>346.36210899999998</v>
      </c>
      <c r="N3" s="1">
        <f t="shared" si="2"/>
        <v>15087533.468039999</v>
      </c>
      <c r="O3" s="1">
        <f t="shared" si="3"/>
        <v>0.54119079531250003</v>
      </c>
      <c r="P3" s="1">
        <f t="shared" si="4"/>
        <v>1401678.9644277398</v>
      </c>
      <c r="Q3" s="1">
        <f t="shared" si="5"/>
        <v>1.4016789644277399</v>
      </c>
      <c r="R3" s="1">
        <v>0.3906</v>
      </c>
      <c r="S3" s="1">
        <f t="shared" si="6"/>
        <v>1.0116500939999999</v>
      </c>
      <c r="T3" s="1">
        <f t="shared" si="7"/>
        <v>249.98400000000001</v>
      </c>
      <c r="U3" s="1">
        <f t="shared" si="8"/>
        <v>10889928</v>
      </c>
      <c r="V3" s="1">
        <v>55825.541432999999</v>
      </c>
      <c r="W3" s="1">
        <f t="shared" si="9"/>
        <v>17.015625028778398</v>
      </c>
      <c r="X3" s="1">
        <f t="shared" si="10"/>
        <v>10.573022594161602</v>
      </c>
      <c r="Y3" s="1">
        <f t="shared" si="11"/>
        <v>4.0543246304048592</v>
      </c>
      <c r="Z3" s="1">
        <f t="shared" si="12"/>
        <v>0.31181168280193061</v>
      </c>
      <c r="AA3" s="1">
        <f t="shared" si="13"/>
        <v>176.85656745994444</v>
      </c>
      <c r="AB3" s="1" t="e">
        <f t="shared" si="14"/>
        <v>#DIV/0!</v>
      </c>
      <c r="AC3" s="1">
        <v>0</v>
      </c>
      <c r="AD3" s="1" t="e">
        <f t="shared" si="15"/>
        <v>#DIV/0!</v>
      </c>
      <c r="AE3" s="1">
        <v>116.14700000000001</v>
      </c>
      <c r="AF3" s="1">
        <f t="shared" si="16"/>
        <v>0.7217417653499737</v>
      </c>
      <c r="AG3" s="1">
        <f t="shared" si="17"/>
        <v>7.1142432142943827E-3</v>
      </c>
      <c r="AH3" s="1">
        <f t="shared" si="18"/>
        <v>14.568734907488546</v>
      </c>
      <c r="AI3" s="1">
        <f t="shared" si="19"/>
        <v>3397672.2</v>
      </c>
      <c r="AJ3" s="1">
        <f t="shared" si="20"/>
        <v>96211.44</v>
      </c>
      <c r="AK3" s="1">
        <f t="shared" si="21"/>
        <v>9.6211440000000009E-2</v>
      </c>
      <c r="AL3" s="1" t="s">
        <v>14</v>
      </c>
      <c r="AM3" s="1" t="s">
        <v>15</v>
      </c>
      <c r="AN3" s="1" t="s">
        <v>3</v>
      </c>
      <c r="AO3" s="1" t="s">
        <v>3</v>
      </c>
      <c r="AP3" s="1" t="s">
        <v>3</v>
      </c>
      <c r="AQ3" s="1" t="s">
        <v>3</v>
      </c>
      <c r="AR3" s="1" t="s">
        <v>3</v>
      </c>
      <c r="AS3" s="1" t="s">
        <v>3</v>
      </c>
      <c r="AT3" s="1" t="s">
        <v>3</v>
      </c>
      <c r="AU3" s="1" t="s">
        <v>3</v>
      </c>
      <c r="AV3" s="1" t="s">
        <v>3</v>
      </c>
      <c r="AW3" s="1">
        <v>0</v>
      </c>
      <c r="AX3" s="1">
        <v>0</v>
      </c>
      <c r="AY3" s="1">
        <v>0</v>
      </c>
      <c r="AZ3" s="1">
        <v>0</v>
      </c>
      <c r="BA3" s="1">
        <v>0</v>
      </c>
      <c r="BB3" s="1">
        <v>0</v>
      </c>
      <c r="BC3" s="1">
        <v>0</v>
      </c>
      <c r="BD3" s="1">
        <v>0</v>
      </c>
      <c r="BE3" s="1">
        <v>0</v>
      </c>
      <c r="BF3" s="1">
        <v>0</v>
      </c>
      <c r="BG3" s="1">
        <v>0</v>
      </c>
      <c r="BH3" s="1">
        <v>0</v>
      </c>
      <c r="BI3" s="1">
        <v>0</v>
      </c>
      <c r="BJ3" s="1">
        <v>0</v>
      </c>
      <c r="BK3" s="1">
        <v>0</v>
      </c>
      <c r="BL3" s="1">
        <v>0</v>
      </c>
      <c r="BM3" s="1">
        <v>0</v>
      </c>
      <c r="BN3" s="1">
        <v>0</v>
      </c>
      <c r="BO3" s="1">
        <v>0</v>
      </c>
      <c r="BP3" s="1">
        <v>0</v>
      </c>
      <c r="BQ3" s="1">
        <v>0</v>
      </c>
      <c r="BR3" s="1">
        <v>0</v>
      </c>
      <c r="BS3" s="1">
        <v>0</v>
      </c>
      <c r="BT3" s="1">
        <v>0</v>
      </c>
      <c r="BU3" s="1">
        <v>0</v>
      </c>
      <c r="BV3" s="1">
        <v>0</v>
      </c>
      <c r="BW3" s="1">
        <v>0</v>
      </c>
      <c r="BX3" s="1">
        <v>0</v>
      </c>
      <c r="BY3" s="1">
        <v>0</v>
      </c>
      <c r="BZ3" s="1">
        <v>0</v>
      </c>
      <c r="CA3" s="1">
        <v>0</v>
      </c>
      <c r="CB3" s="1">
        <v>0</v>
      </c>
      <c r="CC3" s="1">
        <v>0</v>
      </c>
      <c r="CD3" s="1">
        <v>0</v>
      </c>
      <c r="CE3" s="1">
        <v>0</v>
      </c>
      <c r="CF3" s="1">
        <v>0</v>
      </c>
      <c r="CG3" s="1">
        <v>0</v>
      </c>
      <c r="CH3" s="1">
        <v>0</v>
      </c>
      <c r="CI3" s="1">
        <v>0</v>
      </c>
      <c r="CJ3" s="1">
        <v>0</v>
      </c>
      <c r="CK3" s="1">
        <v>0</v>
      </c>
      <c r="CL3" s="1">
        <v>0</v>
      </c>
      <c r="CM3" s="1">
        <v>0</v>
      </c>
      <c r="CN3" s="1">
        <v>0</v>
      </c>
      <c r="CO3" s="1">
        <v>0</v>
      </c>
      <c r="CP3" s="1">
        <v>0</v>
      </c>
      <c r="CQ3" s="2">
        <v>3</v>
      </c>
      <c r="CR3" s="2">
        <v>10</v>
      </c>
      <c r="CS3" s="2">
        <v>0.75731000000000004</v>
      </c>
      <c r="CT3" s="2">
        <v>0.40878999999999999</v>
      </c>
      <c r="CU3" s="1" t="s">
        <v>11</v>
      </c>
    </row>
    <row r="4" spans="1:99" s="1" customFormat="1" x14ac:dyDescent="0.25">
      <c r="A4" s="1" t="s">
        <v>25</v>
      </c>
      <c r="B4" s="1" t="s">
        <v>25</v>
      </c>
      <c r="C4" s="1" t="s">
        <v>26</v>
      </c>
      <c r="D4" s="1">
        <v>1935</v>
      </c>
      <c r="E4" s="1">
        <f t="shared" si="0"/>
        <v>80</v>
      </c>
      <c r="F4" s="1">
        <v>37</v>
      </c>
      <c r="G4" s="1">
        <v>45</v>
      </c>
      <c r="H4" s="1">
        <v>79900</v>
      </c>
      <c r="I4" s="1">
        <v>17600</v>
      </c>
      <c r="J4" s="1">
        <v>9000</v>
      </c>
      <c r="K4" s="1">
        <v>17600</v>
      </c>
      <c r="L4" s="1">
        <f t="shared" si="1"/>
        <v>766654240</v>
      </c>
      <c r="M4" s="1">
        <v>680</v>
      </c>
      <c r="N4" s="1">
        <f t="shared" si="2"/>
        <v>29620800</v>
      </c>
      <c r="O4" s="1">
        <f t="shared" si="3"/>
        <v>1.0625</v>
      </c>
      <c r="P4" s="1">
        <f t="shared" si="4"/>
        <v>2751864.8000000003</v>
      </c>
      <c r="Q4" s="1">
        <f t="shared" si="5"/>
        <v>2.7518648000000003</v>
      </c>
      <c r="R4" s="1">
        <v>83</v>
      </c>
      <c r="S4" s="1">
        <f t="shared" si="6"/>
        <v>214.96916999999999</v>
      </c>
      <c r="T4" s="1">
        <f t="shared" si="7"/>
        <v>53120</v>
      </c>
      <c r="U4" s="1">
        <f t="shared" si="8"/>
        <v>2314040000</v>
      </c>
      <c r="V4" s="1">
        <v>69794.127045999994</v>
      </c>
      <c r="W4" s="1">
        <f t="shared" si="9"/>
        <v>21.273249923620796</v>
      </c>
      <c r="X4" s="1">
        <f t="shared" si="10"/>
        <v>13.218588897750124</v>
      </c>
      <c r="Y4" s="1">
        <f t="shared" si="11"/>
        <v>3.6175553685602995</v>
      </c>
      <c r="Z4" s="1">
        <f t="shared" si="12"/>
        <v>25.882293523469993</v>
      </c>
      <c r="AA4" s="1">
        <f t="shared" si="13"/>
        <v>1.9162811200488588</v>
      </c>
      <c r="AB4" s="1">
        <f t="shared" si="14"/>
        <v>2.0985643397408102</v>
      </c>
      <c r="AC4" s="1">
        <v>37</v>
      </c>
      <c r="AD4" s="1">
        <f t="shared" si="15"/>
        <v>0.69952144658027005</v>
      </c>
      <c r="AE4" s="1">
        <v>57.276699999999998</v>
      </c>
      <c r="AF4" s="1">
        <f t="shared" si="16"/>
        <v>78.117647058823536</v>
      </c>
      <c r="AG4" s="1">
        <f t="shared" si="17"/>
        <v>0.42145364541853014</v>
      </c>
      <c r="AH4" s="1">
        <f t="shared" si="18"/>
        <v>0.2478862693805782</v>
      </c>
      <c r="AI4" s="1">
        <f t="shared" si="19"/>
        <v>392039100</v>
      </c>
      <c r="AJ4" s="1">
        <f t="shared" si="20"/>
        <v>11101320</v>
      </c>
      <c r="AK4" s="1">
        <f t="shared" si="21"/>
        <v>11.101319999999999</v>
      </c>
      <c r="AL4" s="1" t="s">
        <v>27</v>
      </c>
      <c r="AM4" s="1" t="s">
        <v>3</v>
      </c>
      <c r="AN4" s="1" t="s">
        <v>28</v>
      </c>
      <c r="AO4" s="1" t="s">
        <v>29</v>
      </c>
      <c r="AP4" s="1" t="s">
        <v>30</v>
      </c>
      <c r="AQ4" s="1" t="s">
        <v>31</v>
      </c>
      <c r="AR4" s="1" t="s">
        <v>32</v>
      </c>
      <c r="AS4" s="1">
        <v>2</v>
      </c>
      <c r="AT4" s="1" t="s">
        <v>33</v>
      </c>
      <c r="AU4" s="1" t="s">
        <v>34</v>
      </c>
      <c r="AV4" s="1">
        <v>9</v>
      </c>
      <c r="AW4" s="2">
        <v>97</v>
      </c>
      <c r="AX4" s="2">
        <v>3</v>
      </c>
      <c r="AY4" s="1">
        <v>0</v>
      </c>
      <c r="AZ4" s="2">
        <v>0.9</v>
      </c>
      <c r="BA4" s="2">
        <v>2.6</v>
      </c>
      <c r="BB4" s="2">
        <v>0.6</v>
      </c>
      <c r="BC4" s="2">
        <v>1.3</v>
      </c>
      <c r="BD4" s="2">
        <v>0.2</v>
      </c>
      <c r="BE4" s="2">
        <v>0.7</v>
      </c>
      <c r="BF4" s="2">
        <v>19.899999999999999</v>
      </c>
      <c r="BG4" s="2">
        <v>26.3</v>
      </c>
      <c r="BH4" s="2">
        <v>29.9</v>
      </c>
      <c r="BI4" s="1">
        <v>0</v>
      </c>
      <c r="BJ4" s="1">
        <v>0</v>
      </c>
      <c r="BK4" s="2">
        <v>4.5</v>
      </c>
      <c r="BL4" s="2">
        <v>9.4</v>
      </c>
      <c r="BM4" s="1">
        <v>0</v>
      </c>
      <c r="BN4" s="2">
        <v>3.6</v>
      </c>
      <c r="BO4" s="2">
        <v>21125</v>
      </c>
      <c r="BP4" s="2">
        <v>5797</v>
      </c>
      <c r="BQ4" s="2">
        <v>80</v>
      </c>
      <c r="BR4" s="2">
        <v>22</v>
      </c>
      <c r="BS4" s="2">
        <v>0.16</v>
      </c>
      <c r="BT4" s="2">
        <v>0.05</v>
      </c>
      <c r="BU4" s="2">
        <v>28145</v>
      </c>
      <c r="BV4" s="2">
        <v>107</v>
      </c>
      <c r="BW4" s="2">
        <v>0.22</v>
      </c>
      <c r="BX4" s="2">
        <v>91303</v>
      </c>
      <c r="BY4" s="2">
        <v>3390</v>
      </c>
      <c r="BZ4" s="2">
        <v>346</v>
      </c>
      <c r="CA4" s="2">
        <v>13</v>
      </c>
      <c r="CB4" s="2">
        <v>1.8</v>
      </c>
      <c r="CC4" s="2">
        <v>7.0000000000000007E-2</v>
      </c>
      <c r="CD4" s="2">
        <v>30</v>
      </c>
      <c r="CE4" s="2">
        <v>40</v>
      </c>
      <c r="CF4" s="2">
        <v>20</v>
      </c>
      <c r="CG4" s="2">
        <v>14</v>
      </c>
      <c r="CH4" s="2">
        <v>20</v>
      </c>
      <c r="CI4" s="2">
        <v>18</v>
      </c>
      <c r="CJ4" s="2">
        <v>20</v>
      </c>
      <c r="CK4" s="2">
        <v>3</v>
      </c>
      <c r="CL4" s="2">
        <v>5</v>
      </c>
      <c r="CM4" s="1">
        <v>0</v>
      </c>
      <c r="CN4" s="1">
        <v>0</v>
      </c>
      <c r="CO4" s="1">
        <v>0</v>
      </c>
      <c r="CP4" s="1">
        <v>0</v>
      </c>
      <c r="CQ4" s="2">
        <v>8</v>
      </c>
      <c r="CR4" s="2">
        <v>21</v>
      </c>
      <c r="CS4" s="2">
        <v>0.69952000000000003</v>
      </c>
      <c r="CT4" s="2">
        <v>0.32583000000000001</v>
      </c>
      <c r="CU4" s="1" t="s">
        <v>11</v>
      </c>
    </row>
    <row r="5" spans="1:99" s="1" customFormat="1" x14ac:dyDescent="0.25">
      <c r="A5" s="1" t="s">
        <v>35</v>
      </c>
      <c r="C5" s="1" t="s">
        <v>36</v>
      </c>
      <c r="D5" s="1">
        <v>1953</v>
      </c>
      <c r="E5" s="1">
        <f t="shared" si="0"/>
        <v>62</v>
      </c>
      <c r="F5" s="1">
        <v>15</v>
      </c>
      <c r="G5" s="1">
        <v>23</v>
      </c>
      <c r="H5" s="1">
        <v>29400</v>
      </c>
      <c r="I5" s="1">
        <v>2070</v>
      </c>
      <c r="J5" s="1">
        <v>2070</v>
      </c>
      <c r="K5" s="1">
        <v>2070</v>
      </c>
      <c r="L5" s="1">
        <f t="shared" si="1"/>
        <v>90168993</v>
      </c>
      <c r="M5" s="1">
        <v>343</v>
      </c>
      <c r="N5" s="1">
        <f t="shared" si="2"/>
        <v>14941080</v>
      </c>
      <c r="O5" s="1">
        <f t="shared" si="3"/>
        <v>0.53593750000000007</v>
      </c>
      <c r="P5" s="1">
        <f t="shared" si="4"/>
        <v>1388072.98</v>
      </c>
      <c r="Q5" s="1">
        <f t="shared" si="5"/>
        <v>1.38807298</v>
      </c>
      <c r="R5" s="1">
        <v>0</v>
      </c>
      <c r="S5" s="1">
        <f t="shared" si="6"/>
        <v>0</v>
      </c>
      <c r="T5" s="1">
        <f t="shared" si="7"/>
        <v>0</v>
      </c>
      <c r="U5" s="1">
        <f t="shared" si="8"/>
        <v>0</v>
      </c>
      <c r="W5" s="1">
        <f t="shared" si="9"/>
        <v>0</v>
      </c>
      <c r="X5" s="1">
        <f t="shared" si="10"/>
        <v>0</v>
      </c>
      <c r="Y5" s="1">
        <f t="shared" si="11"/>
        <v>0</v>
      </c>
      <c r="Z5" s="1">
        <f t="shared" si="12"/>
        <v>6.034971568320362</v>
      </c>
      <c r="AA5" s="1">
        <f t="shared" si="13"/>
        <v>0</v>
      </c>
      <c r="AB5" s="1">
        <f t="shared" si="14"/>
        <v>1.2069943136640724</v>
      </c>
      <c r="AC5" s="1">
        <v>15</v>
      </c>
      <c r="AD5" s="1">
        <f t="shared" si="15"/>
        <v>0.40233143788802411</v>
      </c>
      <c r="AE5" s="1" t="s">
        <v>3</v>
      </c>
      <c r="AF5" s="1">
        <f t="shared" si="16"/>
        <v>0</v>
      </c>
      <c r="AG5" s="1">
        <f t="shared" si="17"/>
        <v>0.1383660940319415</v>
      </c>
      <c r="AH5" s="1">
        <f t="shared" si="18"/>
        <v>0.54363804602006593</v>
      </c>
      <c r="AI5" s="1">
        <f t="shared" si="19"/>
        <v>90168993</v>
      </c>
      <c r="AJ5" s="1">
        <f t="shared" si="20"/>
        <v>2553303.6</v>
      </c>
      <c r="AK5" s="1">
        <f t="shared" si="21"/>
        <v>2.5533036</v>
      </c>
      <c r="AL5" s="1" t="s">
        <v>3</v>
      </c>
      <c r="AM5" s="1" t="s">
        <v>3</v>
      </c>
      <c r="AN5" s="1" t="s">
        <v>3</v>
      </c>
      <c r="AO5" s="1" t="s">
        <v>3</v>
      </c>
      <c r="AP5" s="1" t="s">
        <v>3</v>
      </c>
      <c r="AQ5" s="1" t="s">
        <v>3</v>
      </c>
      <c r="AR5" s="1" t="s">
        <v>3</v>
      </c>
      <c r="AS5" s="1">
        <v>0</v>
      </c>
      <c r="AT5" s="1" t="s">
        <v>3</v>
      </c>
      <c r="AU5" s="1" t="s">
        <v>3</v>
      </c>
      <c r="AV5" s="1">
        <v>0</v>
      </c>
      <c r="AW5" s="1">
        <v>0</v>
      </c>
      <c r="AX5" s="1">
        <v>0</v>
      </c>
      <c r="AY5" s="1">
        <v>0</v>
      </c>
      <c r="AZ5" s="1">
        <v>0</v>
      </c>
      <c r="BA5" s="1">
        <v>0</v>
      </c>
      <c r="BB5" s="1">
        <v>0</v>
      </c>
      <c r="BC5" s="1">
        <v>0</v>
      </c>
      <c r="BD5" s="1">
        <v>0</v>
      </c>
      <c r="BE5" s="1">
        <v>0</v>
      </c>
      <c r="BF5" s="1">
        <v>0</v>
      </c>
      <c r="BG5" s="1">
        <v>0</v>
      </c>
      <c r="BH5" s="1">
        <v>0</v>
      </c>
      <c r="BI5" s="1">
        <v>0</v>
      </c>
      <c r="BJ5" s="1">
        <v>0</v>
      </c>
      <c r="BK5" s="1">
        <v>0</v>
      </c>
      <c r="BL5" s="1">
        <v>0</v>
      </c>
      <c r="BM5" s="1">
        <v>0</v>
      </c>
      <c r="BN5" s="1">
        <v>0</v>
      </c>
      <c r="BO5" s="1">
        <v>0</v>
      </c>
      <c r="BP5" s="1">
        <v>0</v>
      </c>
      <c r="BQ5" s="1">
        <v>0</v>
      </c>
      <c r="BR5" s="1">
        <v>0</v>
      </c>
      <c r="BS5" s="1">
        <v>0</v>
      </c>
      <c r="BT5" s="1">
        <v>0</v>
      </c>
      <c r="BU5" s="1">
        <v>0</v>
      </c>
      <c r="BV5" s="1">
        <v>0</v>
      </c>
      <c r="BW5" s="1">
        <v>0</v>
      </c>
      <c r="BX5" s="1">
        <v>0</v>
      </c>
      <c r="BY5" s="1">
        <v>0</v>
      </c>
      <c r="BZ5" s="1">
        <v>0</v>
      </c>
      <c r="CA5" s="1">
        <v>0</v>
      </c>
      <c r="CB5" s="1">
        <v>0</v>
      </c>
      <c r="CC5" s="1">
        <v>0</v>
      </c>
      <c r="CD5" s="1">
        <v>0</v>
      </c>
      <c r="CE5" s="1">
        <v>0</v>
      </c>
      <c r="CF5" s="1">
        <v>0</v>
      </c>
      <c r="CG5" s="1">
        <v>0</v>
      </c>
      <c r="CH5" s="1">
        <v>0</v>
      </c>
      <c r="CI5" s="1">
        <v>0</v>
      </c>
      <c r="CJ5" s="1">
        <v>0</v>
      </c>
      <c r="CK5" s="1">
        <v>0</v>
      </c>
      <c r="CL5" s="1">
        <v>0</v>
      </c>
      <c r="CM5" s="1">
        <v>0</v>
      </c>
      <c r="CN5" s="1">
        <v>0</v>
      </c>
      <c r="CO5" s="1">
        <v>0</v>
      </c>
      <c r="CP5" s="1">
        <v>0</v>
      </c>
      <c r="CQ5" s="1">
        <v>0</v>
      </c>
      <c r="CR5" s="1">
        <v>0</v>
      </c>
      <c r="CS5" s="1">
        <v>0</v>
      </c>
      <c r="CT5" s="1">
        <v>0</v>
      </c>
      <c r="CU5" s="1" t="s">
        <v>11</v>
      </c>
    </row>
    <row r="6" spans="1:99" s="1" customFormat="1" x14ac:dyDescent="0.25">
      <c r="A6" s="1" t="s">
        <v>37</v>
      </c>
      <c r="C6" s="1" t="s">
        <v>38</v>
      </c>
      <c r="D6" s="1">
        <v>1957</v>
      </c>
      <c r="E6" s="1">
        <f t="shared" si="0"/>
        <v>58</v>
      </c>
      <c r="F6" s="1">
        <v>14</v>
      </c>
      <c r="G6" s="1">
        <v>16</v>
      </c>
      <c r="H6" s="1">
        <v>680</v>
      </c>
      <c r="I6" s="1">
        <v>129</v>
      </c>
      <c r="J6" s="1">
        <v>120</v>
      </c>
      <c r="K6" s="1">
        <v>129</v>
      </c>
      <c r="L6" s="1">
        <f t="shared" si="1"/>
        <v>5619227.1000000006</v>
      </c>
      <c r="M6" s="1">
        <v>299</v>
      </c>
      <c r="N6" s="1">
        <f t="shared" si="2"/>
        <v>13024440</v>
      </c>
      <c r="O6" s="1">
        <f t="shared" si="3"/>
        <v>0.46718750000000003</v>
      </c>
      <c r="P6" s="1">
        <f t="shared" si="4"/>
        <v>1210011.1400000001</v>
      </c>
      <c r="Q6" s="1">
        <f t="shared" si="5"/>
        <v>1.21001114</v>
      </c>
      <c r="R6" s="1">
        <v>0</v>
      </c>
      <c r="S6" s="1">
        <f t="shared" si="6"/>
        <v>0</v>
      </c>
      <c r="T6" s="1">
        <f t="shared" si="7"/>
        <v>0</v>
      </c>
      <c r="U6" s="1">
        <f t="shared" si="8"/>
        <v>0</v>
      </c>
      <c r="V6" s="1">
        <v>81252.927479999998</v>
      </c>
      <c r="W6" s="1">
        <f t="shared" si="9"/>
        <v>24.765892295903999</v>
      </c>
      <c r="X6" s="1">
        <f t="shared" si="10"/>
        <v>15.38881694714712</v>
      </c>
      <c r="Y6" s="1">
        <f t="shared" si="11"/>
        <v>6.3511765686727859</v>
      </c>
      <c r="Z6" s="1">
        <f t="shared" si="12"/>
        <v>0.43143713664464656</v>
      </c>
      <c r="AA6" s="1">
        <f t="shared" si="13"/>
        <v>167.31721292538185</v>
      </c>
      <c r="AB6" s="1">
        <f t="shared" si="14"/>
        <v>9.2450814995281405E-2</v>
      </c>
      <c r="AC6" s="1">
        <v>14</v>
      </c>
      <c r="AD6" s="1">
        <f t="shared" si="15"/>
        <v>3.0816938331760468E-2</v>
      </c>
      <c r="AE6" s="1">
        <v>9820.0400000000009</v>
      </c>
      <c r="AF6" s="1">
        <f t="shared" si="16"/>
        <v>0</v>
      </c>
      <c r="AG6" s="1">
        <f t="shared" si="17"/>
        <v>1.0594572658194766E-2</v>
      </c>
      <c r="AH6" s="1">
        <f t="shared" si="18"/>
        <v>8.1747788100874494</v>
      </c>
      <c r="AI6" s="1">
        <f t="shared" si="19"/>
        <v>5227188</v>
      </c>
      <c r="AJ6" s="1">
        <f t="shared" si="20"/>
        <v>148017.60000000001</v>
      </c>
      <c r="AK6" s="1">
        <f t="shared" si="21"/>
        <v>0.1480176</v>
      </c>
      <c r="AL6" s="1" t="s">
        <v>39</v>
      </c>
      <c r="AM6" s="1" t="s">
        <v>3</v>
      </c>
      <c r="AN6" s="1" t="s">
        <v>40</v>
      </c>
      <c r="AO6" s="1" t="s">
        <v>41</v>
      </c>
      <c r="AP6" s="1" t="s">
        <v>42</v>
      </c>
      <c r="AQ6" s="1" t="s">
        <v>43</v>
      </c>
      <c r="AR6" s="1" t="s">
        <v>44</v>
      </c>
      <c r="AS6" s="1">
        <v>4</v>
      </c>
      <c r="AT6" s="1" t="s">
        <v>45</v>
      </c>
      <c r="AU6" s="1" t="s">
        <v>46</v>
      </c>
      <c r="AV6" s="1">
        <v>9</v>
      </c>
      <c r="AW6" s="2">
        <v>62</v>
      </c>
      <c r="AX6" s="2">
        <v>37</v>
      </c>
      <c r="AY6" s="2">
        <v>1</v>
      </c>
      <c r="AZ6" s="2">
        <v>1.6</v>
      </c>
      <c r="BA6" s="2">
        <v>3.3</v>
      </c>
      <c r="BB6" s="2">
        <v>0.5</v>
      </c>
      <c r="BC6" s="2">
        <v>1.5</v>
      </c>
      <c r="BD6" s="2">
        <v>0.4</v>
      </c>
      <c r="BE6" s="2">
        <v>0.9</v>
      </c>
      <c r="BF6" s="2">
        <v>32</v>
      </c>
      <c r="BG6" s="2">
        <v>16.7</v>
      </c>
      <c r="BH6" s="2">
        <v>26.1</v>
      </c>
      <c r="BI6" s="1">
        <v>0</v>
      </c>
      <c r="BJ6" s="1">
        <v>0</v>
      </c>
      <c r="BK6" s="2">
        <v>9.9</v>
      </c>
      <c r="BL6" s="2">
        <v>5</v>
      </c>
      <c r="BM6" s="1">
        <v>0</v>
      </c>
      <c r="BN6" s="2">
        <v>2.1</v>
      </c>
      <c r="BO6" s="2">
        <v>1051471</v>
      </c>
      <c r="BP6" s="2">
        <v>200386</v>
      </c>
      <c r="BQ6" s="2">
        <v>68</v>
      </c>
      <c r="BR6" s="2">
        <v>13</v>
      </c>
      <c r="BS6" s="2">
        <v>0.11</v>
      </c>
      <c r="BT6" s="2">
        <v>0.02</v>
      </c>
      <c r="BU6" s="2">
        <v>1402423</v>
      </c>
      <c r="BV6" s="2">
        <v>91</v>
      </c>
      <c r="BW6" s="2">
        <v>0.15</v>
      </c>
      <c r="BX6" s="2">
        <v>9648203</v>
      </c>
      <c r="BY6" s="2">
        <v>666413</v>
      </c>
      <c r="BZ6" s="2">
        <v>624</v>
      </c>
      <c r="CA6" s="2">
        <v>43</v>
      </c>
      <c r="CB6" s="2">
        <v>1.1000000000000001</v>
      </c>
      <c r="CC6" s="2">
        <v>0.08</v>
      </c>
      <c r="CD6" s="2">
        <v>19</v>
      </c>
      <c r="CE6" s="2">
        <v>21</v>
      </c>
      <c r="CF6" s="2">
        <v>16</v>
      </c>
      <c r="CG6" s="2">
        <v>6</v>
      </c>
      <c r="CH6" s="2">
        <v>21</v>
      </c>
      <c r="CI6" s="2">
        <v>17</v>
      </c>
      <c r="CJ6" s="2">
        <v>19</v>
      </c>
      <c r="CK6" s="2">
        <v>2</v>
      </c>
      <c r="CL6" s="2">
        <v>2</v>
      </c>
      <c r="CM6" s="1">
        <v>0</v>
      </c>
      <c r="CN6" s="1">
        <v>0</v>
      </c>
      <c r="CO6" s="1">
        <v>0</v>
      </c>
      <c r="CP6" s="1">
        <v>0</v>
      </c>
      <c r="CQ6" s="2">
        <v>25</v>
      </c>
      <c r="CR6" s="2">
        <v>52</v>
      </c>
      <c r="CS6" s="2">
        <v>0.95065</v>
      </c>
      <c r="CT6" s="2">
        <v>0.92108999999999996</v>
      </c>
      <c r="CU6" s="1" t="s">
        <v>11</v>
      </c>
    </row>
    <row r="7" spans="1:99" s="1" customFormat="1" x14ac:dyDescent="0.25">
      <c r="A7" s="1" t="s">
        <v>47</v>
      </c>
      <c r="B7" s="1" t="s">
        <v>48</v>
      </c>
      <c r="C7" s="1" t="s">
        <v>49</v>
      </c>
      <c r="D7" s="1">
        <v>1966</v>
      </c>
      <c r="E7" s="1">
        <f t="shared" si="0"/>
        <v>49</v>
      </c>
      <c r="F7" s="1">
        <v>90</v>
      </c>
      <c r="G7" s="1">
        <v>100</v>
      </c>
      <c r="H7" s="1">
        <v>35360</v>
      </c>
      <c r="I7" s="1">
        <v>21400</v>
      </c>
      <c r="J7" s="1">
        <v>15020</v>
      </c>
      <c r="K7" s="1">
        <v>21400</v>
      </c>
      <c r="L7" s="1">
        <f t="shared" si="1"/>
        <v>932181860</v>
      </c>
      <c r="M7" s="1">
        <v>527</v>
      </c>
      <c r="N7" s="1">
        <f t="shared" si="2"/>
        <v>22956120</v>
      </c>
      <c r="O7" s="1">
        <f t="shared" si="3"/>
        <v>0.82343750000000004</v>
      </c>
      <c r="P7" s="1">
        <f t="shared" si="4"/>
        <v>2132695.2200000002</v>
      </c>
      <c r="Q7" s="1">
        <f t="shared" si="5"/>
        <v>2.13269522</v>
      </c>
      <c r="R7" s="1">
        <v>0</v>
      </c>
      <c r="S7" s="1">
        <f t="shared" si="6"/>
        <v>0</v>
      </c>
      <c r="T7" s="1">
        <f t="shared" si="7"/>
        <v>0</v>
      </c>
      <c r="U7" s="1">
        <f t="shared" si="8"/>
        <v>0</v>
      </c>
      <c r="V7" s="1">
        <v>129820.26527</v>
      </c>
      <c r="W7" s="1">
        <f t="shared" si="9"/>
        <v>39.569216854296002</v>
      </c>
      <c r="X7" s="1">
        <f t="shared" si="10"/>
        <v>24.587179320546383</v>
      </c>
      <c r="Y7" s="1">
        <f t="shared" si="11"/>
        <v>7.6434239399038439</v>
      </c>
      <c r="Z7" s="1">
        <f t="shared" si="12"/>
        <v>40.607117404857618</v>
      </c>
      <c r="AA7" s="1">
        <f t="shared" si="13"/>
        <v>2.1357745646515478</v>
      </c>
      <c r="AB7" s="1">
        <f t="shared" si="14"/>
        <v>1.3535705801619207</v>
      </c>
      <c r="AC7" s="1">
        <v>90</v>
      </c>
      <c r="AD7" s="1">
        <f t="shared" si="15"/>
        <v>0.45119019338730687</v>
      </c>
      <c r="AE7" s="1">
        <v>51.850700000000003</v>
      </c>
      <c r="AF7" s="1">
        <f t="shared" si="16"/>
        <v>0</v>
      </c>
      <c r="AG7" s="1">
        <f t="shared" si="17"/>
        <v>0.75110104541689693</v>
      </c>
      <c r="AH7" s="1">
        <f t="shared" si="18"/>
        <v>0.11511363042140697</v>
      </c>
      <c r="AI7" s="1">
        <f t="shared" si="19"/>
        <v>654269698</v>
      </c>
      <c r="AJ7" s="1">
        <f t="shared" si="20"/>
        <v>18526869.600000001</v>
      </c>
      <c r="AK7" s="1">
        <f t="shared" si="21"/>
        <v>18.526869600000001</v>
      </c>
      <c r="AL7" s="1" t="s">
        <v>50</v>
      </c>
      <c r="AM7" s="1" t="s">
        <v>3</v>
      </c>
      <c r="AN7" s="1" t="s">
        <v>51</v>
      </c>
      <c r="AO7" s="1" t="s">
        <v>52</v>
      </c>
      <c r="AP7" s="1" t="s">
        <v>53</v>
      </c>
      <c r="AQ7" s="1" t="s">
        <v>54</v>
      </c>
      <c r="AR7" s="1" t="s">
        <v>55</v>
      </c>
      <c r="AS7" s="1">
        <v>1</v>
      </c>
      <c r="AT7" s="1" t="s">
        <v>56</v>
      </c>
      <c r="AU7" s="1" t="s">
        <v>57</v>
      </c>
      <c r="AV7" s="1">
        <v>11</v>
      </c>
      <c r="AW7" s="2">
        <v>41</v>
      </c>
      <c r="AX7" s="2">
        <v>53</v>
      </c>
      <c r="AY7" s="2">
        <v>7</v>
      </c>
      <c r="AZ7" s="2">
        <v>2.4</v>
      </c>
      <c r="BA7" s="2">
        <v>0.3</v>
      </c>
      <c r="BB7" s="2">
        <v>0.1</v>
      </c>
      <c r="BC7" s="2">
        <v>0.4</v>
      </c>
      <c r="BD7" s="2">
        <v>0.1</v>
      </c>
      <c r="BE7" s="2">
        <v>0.1</v>
      </c>
      <c r="BF7" s="2">
        <v>20.7</v>
      </c>
      <c r="BG7" s="2">
        <v>9</v>
      </c>
      <c r="BH7" s="2">
        <v>17.2</v>
      </c>
      <c r="BI7" s="1">
        <v>0</v>
      </c>
      <c r="BJ7" s="1">
        <v>0</v>
      </c>
      <c r="BK7" s="2">
        <v>34.200000000000003</v>
      </c>
      <c r="BL7" s="2">
        <v>15.6</v>
      </c>
      <c r="BM7" s="1">
        <v>0</v>
      </c>
      <c r="BN7" s="1">
        <v>0</v>
      </c>
      <c r="BO7" s="2">
        <v>7500</v>
      </c>
      <c r="BP7" s="2">
        <v>772</v>
      </c>
      <c r="BQ7" s="2">
        <v>119</v>
      </c>
      <c r="BR7" s="2">
        <v>12</v>
      </c>
      <c r="BS7" s="2">
        <v>0.19</v>
      </c>
      <c r="BT7" s="2">
        <v>0.02</v>
      </c>
      <c r="BU7" s="2">
        <v>10308</v>
      </c>
      <c r="BV7" s="2">
        <v>164</v>
      </c>
      <c r="BW7" s="2">
        <v>0.26</v>
      </c>
      <c r="BX7" s="2">
        <v>148533</v>
      </c>
      <c r="BY7" s="2">
        <v>8307</v>
      </c>
      <c r="BZ7" s="2">
        <v>2358</v>
      </c>
      <c r="CA7" s="2">
        <v>132</v>
      </c>
      <c r="CB7" s="2">
        <v>3.27</v>
      </c>
      <c r="CC7" s="2">
        <v>0.19</v>
      </c>
      <c r="CD7" s="2">
        <v>4</v>
      </c>
      <c r="CE7" s="2">
        <v>4</v>
      </c>
      <c r="CF7" s="2">
        <v>25</v>
      </c>
      <c r="CG7" s="2">
        <v>5</v>
      </c>
      <c r="CH7" s="2">
        <v>10</v>
      </c>
      <c r="CI7" s="2">
        <v>5</v>
      </c>
      <c r="CJ7" s="2">
        <v>3</v>
      </c>
      <c r="CK7" s="1">
        <v>0</v>
      </c>
      <c r="CL7" s="1">
        <v>0</v>
      </c>
      <c r="CM7" s="1">
        <v>0</v>
      </c>
      <c r="CN7" s="1">
        <v>0</v>
      </c>
      <c r="CO7" s="1">
        <v>0</v>
      </c>
      <c r="CP7" s="1">
        <v>0</v>
      </c>
      <c r="CQ7" s="2">
        <v>57</v>
      </c>
      <c r="CR7" s="2">
        <v>88</v>
      </c>
      <c r="CS7" s="2">
        <v>0.60746</v>
      </c>
      <c r="CT7" s="2">
        <v>0.2185</v>
      </c>
      <c r="CU7" s="1" t="s">
        <v>11</v>
      </c>
    </row>
    <row r="8" spans="1:99" s="1" customFormat="1" x14ac:dyDescent="0.25">
      <c r="A8" s="1" t="s">
        <v>58</v>
      </c>
      <c r="C8" s="1" t="s">
        <v>59</v>
      </c>
      <c r="D8" s="1">
        <v>1954</v>
      </c>
      <c r="E8" s="1">
        <f t="shared" si="0"/>
        <v>61</v>
      </c>
      <c r="F8" s="1">
        <v>77</v>
      </c>
      <c r="G8" s="1">
        <v>82</v>
      </c>
      <c r="H8" s="1">
        <v>1924</v>
      </c>
      <c r="I8" s="1">
        <v>10349</v>
      </c>
      <c r="J8" s="1">
        <v>10349</v>
      </c>
      <c r="K8" s="1">
        <v>10349</v>
      </c>
      <c r="L8" s="1">
        <f t="shared" si="1"/>
        <v>450801405.10000002</v>
      </c>
      <c r="M8" s="1">
        <v>311.31814600000001</v>
      </c>
      <c r="N8" s="1">
        <f t="shared" si="2"/>
        <v>13561018.439760001</v>
      </c>
      <c r="O8" s="1">
        <f t="shared" si="3"/>
        <v>0.48643460312500003</v>
      </c>
      <c r="P8" s="1">
        <f t="shared" si="4"/>
        <v>1259860.9523215601</v>
      </c>
      <c r="Q8" s="1">
        <f t="shared" si="5"/>
        <v>1.25986095232156</v>
      </c>
      <c r="R8" s="1">
        <v>0</v>
      </c>
      <c r="S8" s="1">
        <f t="shared" si="6"/>
        <v>0</v>
      </c>
      <c r="T8" s="1">
        <f t="shared" si="7"/>
        <v>0</v>
      </c>
      <c r="U8" s="1">
        <f t="shared" si="8"/>
        <v>0</v>
      </c>
      <c r="V8" s="1">
        <v>77365.621914999996</v>
      </c>
      <c r="W8" s="1">
        <f t="shared" si="9"/>
        <v>23.581041559691997</v>
      </c>
      <c r="X8" s="1">
        <f t="shared" si="10"/>
        <v>14.652584596969509</v>
      </c>
      <c r="Y8" s="1">
        <f t="shared" si="11"/>
        <v>5.9264765041363736</v>
      </c>
      <c r="Z8" s="1">
        <f t="shared" si="12"/>
        <v>33.242444666123333</v>
      </c>
      <c r="AA8" s="1">
        <f t="shared" si="13"/>
        <v>1.8472789637196427</v>
      </c>
      <c r="AB8" s="1">
        <f t="shared" si="14"/>
        <v>1.2951601817970131</v>
      </c>
      <c r="AC8" s="1">
        <v>77</v>
      </c>
      <c r="AD8" s="1">
        <f t="shared" si="15"/>
        <v>0.43172006059900431</v>
      </c>
      <c r="AE8" s="1" t="s">
        <v>3</v>
      </c>
      <c r="AF8" s="1">
        <f t="shared" si="16"/>
        <v>0</v>
      </c>
      <c r="AG8" s="1">
        <f t="shared" si="17"/>
        <v>0.80000416814024011</v>
      </c>
      <c r="AH8" s="1">
        <f t="shared" si="18"/>
        <v>9.8694310365560117E-2</v>
      </c>
      <c r="AI8" s="1">
        <f t="shared" si="19"/>
        <v>450801405.10000002</v>
      </c>
      <c r="AJ8" s="1">
        <f t="shared" si="20"/>
        <v>12765284.52</v>
      </c>
      <c r="AK8" s="1">
        <f t="shared" si="21"/>
        <v>12.76528452</v>
      </c>
      <c r="AL8" s="1" t="s">
        <v>60</v>
      </c>
      <c r="AM8" s="1" t="s">
        <v>3</v>
      </c>
      <c r="AN8" s="1" t="s">
        <v>61</v>
      </c>
      <c r="AO8" s="1" t="s">
        <v>62</v>
      </c>
      <c r="AP8" s="1" t="s">
        <v>3</v>
      </c>
      <c r="AQ8" s="1" t="s">
        <v>3</v>
      </c>
      <c r="AR8" s="1" t="s">
        <v>3</v>
      </c>
      <c r="AS8" s="1">
        <v>0</v>
      </c>
      <c r="AT8" s="1" t="s">
        <v>3</v>
      </c>
      <c r="AU8" s="1" t="s">
        <v>3</v>
      </c>
      <c r="AV8" s="1">
        <v>0</v>
      </c>
      <c r="AW8" s="1">
        <v>0</v>
      </c>
      <c r="AX8" s="1">
        <v>0</v>
      </c>
      <c r="AY8" s="1">
        <v>0</v>
      </c>
      <c r="AZ8" s="1">
        <v>0</v>
      </c>
      <c r="BA8" s="1">
        <v>0</v>
      </c>
      <c r="BB8" s="1">
        <v>0</v>
      </c>
      <c r="BC8" s="1">
        <v>0</v>
      </c>
      <c r="BD8" s="1">
        <v>0</v>
      </c>
      <c r="BE8" s="1">
        <v>0</v>
      </c>
      <c r="BF8" s="1">
        <v>0</v>
      </c>
      <c r="BG8" s="1">
        <v>0</v>
      </c>
      <c r="BH8" s="1">
        <v>0</v>
      </c>
      <c r="BI8" s="1">
        <v>0</v>
      </c>
      <c r="BJ8" s="1">
        <v>0</v>
      </c>
      <c r="BK8" s="1">
        <v>0</v>
      </c>
      <c r="BL8" s="1">
        <v>0</v>
      </c>
      <c r="BM8" s="1">
        <v>0</v>
      </c>
      <c r="BN8" s="1">
        <v>0</v>
      </c>
      <c r="BO8" s="1">
        <v>0</v>
      </c>
      <c r="BP8" s="1">
        <v>0</v>
      </c>
      <c r="BQ8" s="1">
        <v>0</v>
      </c>
      <c r="BR8" s="1">
        <v>0</v>
      </c>
      <c r="BS8" s="1">
        <v>0</v>
      </c>
      <c r="BT8" s="1">
        <v>0</v>
      </c>
      <c r="BU8" s="1">
        <v>0</v>
      </c>
      <c r="BV8" s="1">
        <v>0</v>
      </c>
      <c r="BW8" s="1">
        <v>0</v>
      </c>
      <c r="BX8" s="1">
        <v>0</v>
      </c>
      <c r="BY8" s="1">
        <v>0</v>
      </c>
      <c r="BZ8" s="1">
        <v>0</v>
      </c>
      <c r="CA8" s="1">
        <v>0</v>
      </c>
      <c r="CB8" s="1">
        <v>0</v>
      </c>
      <c r="CC8" s="1">
        <v>0</v>
      </c>
      <c r="CD8" s="1">
        <v>0</v>
      </c>
      <c r="CE8" s="1">
        <v>0</v>
      </c>
      <c r="CF8" s="1">
        <v>0</v>
      </c>
      <c r="CG8" s="1">
        <v>0</v>
      </c>
      <c r="CH8" s="1">
        <v>0</v>
      </c>
      <c r="CI8" s="1">
        <v>0</v>
      </c>
      <c r="CJ8" s="1">
        <v>0</v>
      </c>
      <c r="CK8" s="1">
        <v>0</v>
      </c>
      <c r="CL8" s="1">
        <v>0</v>
      </c>
      <c r="CM8" s="1">
        <v>0</v>
      </c>
      <c r="CN8" s="1">
        <v>0</v>
      </c>
      <c r="CO8" s="1">
        <v>0</v>
      </c>
      <c r="CP8" s="1">
        <v>0</v>
      </c>
      <c r="CQ8" s="1">
        <v>0</v>
      </c>
      <c r="CR8" s="1">
        <v>0</v>
      </c>
      <c r="CS8" s="1">
        <v>0</v>
      </c>
      <c r="CT8" s="1">
        <v>0</v>
      </c>
      <c r="CU8" s="1" t="s">
        <v>11</v>
      </c>
    </row>
    <row r="9" spans="1:99" s="1" customFormat="1" x14ac:dyDescent="0.25">
      <c r="A9" s="1" t="s">
        <v>63</v>
      </c>
      <c r="B9" s="1" t="s">
        <v>64</v>
      </c>
      <c r="C9" s="1" t="s">
        <v>65</v>
      </c>
      <c r="D9" s="1">
        <v>1971</v>
      </c>
      <c r="E9" s="1">
        <f t="shared" si="0"/>
        <v>44</v>
      </c>
      <c r="F9" s="1">
        <v>117</v>
      </c>
      <c r="G9" s="1">
        <v>125</v>
      </c>
      <c r="H9" s="1">
        <v>50000</v>
      </c>
      <c r="I9" s="1">
        <v>180000</v>
      </c>
      <c r="J9" s="1">
        <v>130000</v>
      </c>
      <c r="K9" s="1">
        <v>180000</v>
      </c>
      <c r="L9" s="1">
        <f t="shared" si="1"/>
        <v>7840782000</v>
      </c>
      <c r="M9" s="1">
        <v>5075</v>
      </c>
      <c r="N9" s="1">
        <f t="shared" si="2"/>
        <v>221067000</v>
      </c>
      <c r="O9" s="1">
        <f t="shared" si="3"/>
        <v>7.9296875</v>
      </c>
      <c r="P9" s="1">
        <f t="shared" si="4"/>
        <v>20537814.5</v>
      </c>
      <c r="Q9" s="1">
        <f t="shared" si="5"/>
        <v>20.5378145</v>
      </c>
      <c r="R9" s="1">
        <v>0</v>
      </c>
      <c r="S9" s="1">
        <f t="shared" si="6"/>
        <v>0</v>
      </c>
      <c r="T9" s="1">
        <f t="shared" si="7"/>
        <v>0</v>
      </c>
      <c r="U9" s="1">
        <f t="shared" si="8"/>
        <v>0</v>
      </c>
      <c r="V9" s="1">
        <v>745925.23574000003</v>
      </c>
      <c r="W9" s="1">
        <f t="shared" si="9"/>
        <v>227.358011853552</v>
      </c>
      <c r="X9" s="1">
        <f t="shared" si="10"/>
        <v>141.27376409774158</v>
      </c>
      <c r="Y9" s="1">
        <f t="shared" si="11"/>
        <v>14.152333056225153</v>
      </c>
      <c r="Z9" s="1">
        <f t="shared" si="12"/>
        <v>35.467898872287584</v>
      </c>
      <c r="AA9" s="1">
        <f t="shared" si="13"/>
        <v>1.417864727023431</v>
      </c>
      <c r="AB9" s="1">
        <f t="shared" si="14"/>
        <v>0.90943330441763037</v>
      </c>
      <c r="AC9" s="1">
        <v>117</v>
      </c>
      <c r="AD9" s="1">
        <f t="shared" si="15"/>
        <v>0.30314443480587677</v>
      </c>
      <c r="AE9" s="1">
        <v>632.69100000000003</v>
      </c>
      <c r="AF9" s="1">
        <f t="shared" si="16"/>
        <v>0</v>
      </c>
      <c r="AG9" s="1">
        <f t="shared" si="17"/>
        <v>0.21140679934897033</v>
      </c>
      <c r="AH9" s="1">
        <f t="shared" si="18"/>
        <v>0.1280792460854967</v>
      </c>
      <c r="AI9" s="1">
        <f t="shared" si="19"/>
        <v>5662787000</v>
      </c>
      <c r="AJ9" s="1">
        <f t="shared" si="20"/>
        <v>160352400</v>
      </c>
      <c r="AK9" s="1">
        <f t="shared" si="21"/>
        <v>160.35239999999999</v>
      </c>
      <c r="AL9" s="1" t="s">
        <v>66</v>
      </c>
      <c r="AM9" s="1" t="s">
        <v>3</v>
      </c>
      <c r="AN9" s="1" t="s">
        <v>67</v>
      </c>
      <c r="AO9" s="1" t="s">
        <v>68</v>
      </c>
      <c r="AP9" s="1" t="s">
        <v>69</v>
      </c>
      <c r="AQ9" s="1" t="s">
        <v>70</v>
      </c>
      <c r="AR9" s="1" t="s">
        <v>71</v>
      </c>
      <c r="AS9" s="1">
        <v>2</v>
      </c>
      <c r="AT9" s="1" t="s">
        <v>72</v>
      </c>
      <c r="AU9" s="1" t="s">
        <v>73</v>
      </c>
      <c r="AV9" s="1">
        <v>9</v>
      </c>
      <c r="AW9" s="2">
        <v>66</v>
      </c>
      <c r="AX9" s="2">
        <v>33</v>
      </c>
      <c r="AY9" s="2">
        <v>1</v>
      </c>
      <c r="AZ9" s="2">
        <v>2</v>
      </c>
      <c r="BA9" s="2">
        <v>0.6</v>
      </c>
      <c r="BB9" s="1">
        <v>0</v>
      </c>
      <c r="BC9" s="2">
        <v>0.1</v>
      </c>
      <c r="BD9" s="1">
        <v>0</v>
      </c>
      <c r="BE9" s="2">
        <v>0.1</v>
      </c>
      <c r="BF9" s="2">
        <v>35.799999999999997</v>
      </c>
      <c r="BG9" s="2">
        <v>17.7</v>
      </c>
      <c r="BH9" s="2">
        <v>30.6</v>
      </c>
      <c r="BI9" s="1">
        <v>0</v>
      </c>
      <c r="BJ9" s="1">
        <v>0</v>
      </c>
      <c r="BK9" s="2">
        <v>5.2</v>
      </c>
      <c r="BL9" s="2">
        <v>4.9000000000000004</v>
      </c>
      <c r="BM9" s="1">
        <v>0</v>
      </c>
      <c r="BN9" s="2">
        <v>3</v>
      </c>
      <c r="BO9" s="2">
        <v>79343</v>
      </c>
      <c r="BP9" s="2">
        <v>15884</v>
      </c>
      <c r="BQ9" s="2">
        <v>75</v>
      </c>
      <c r="BR9" s="2">
        <v>15</v>
      </c>
      <c r="BS9" s="2">
        <v>0.13</v>
      </c>
      <c r="BT9" s="2">
        <v>0.03</v>
      </c>
      <c r="BU9" s="2">
        <v>105963</v>
      </c>
      <c r="BV9" s="2">
        <v>100</v>
      </c>
      <c r="BW9" s="2">
        <v>0.18</v>
      </c>
      <c r="BX9" s="2">
        <v>446661</v>
      </c>
      <c r="BY9" s="2">
        <v>16440</v>
      </c>
      <c r="BZ9" s="2">
        <v>420</v>
      </c>
      <c r="CA9" s="2">
        <v>15</v>
      </c>
      <c r="CB9" s="2">
        <v>0.79</v>
      </c>
      <c r="CC9" s="2">
        <v>0.03</v>
      </c>
      <c r="CD9" s="2">
        <v>6</v>
      </c>
      <c r="CE9" s="2">
        <v>10</v>
      </c>
      <c r="CF9" s="2">
        <v>18</v>
      </c>
      <c r="CG9" s="2">
        <v>9</v>
      </c>
      <c r="CH9" s="2">
        <v>34</v>
      </c>
      <c r="CI9" s="2">
        <v>31</v>
      </c>
      <c r="CJ9" s="2">
        <v>48</v>
      </c>
      <c r="CK9" s="2">
        <v>4</v>
      </c>
      <c r="CL9" s="2">
        <v>8</v>
      </c>
      <c r="CM9" s="1">
        <v>0</v>
      </c>
      <c r="CN9" s="1">
        <v>0</v>
      </c>
      <c r="CO9" s="1">
        <v>0</v>
      </c>
      <c r="CP9" s="1">
        <v>0</v>
      </c>
      <c r="CQ9" s="2">
        <v>7</v>
      </c>
      <c r="CR9" s="2">
        <v>26</v>
      </c>
      <c r="CS9" s="2">
        <v>0.81037000000000003</v>
      </c>
      <c r="CT9" s="2">
        <v>0.34826000000000001</v>
      </c>
      <c r="CU9" s="1" t="s">
        <v>11</v>
      </c>
    </row>
    <row r="10" spans="1:99" s="1" customFormat="1" x14ac:dyDescent="0.25">
      <c r="A10" s="1" t="s">
        <v>74</v>
      </c>
      <c r="B10" s="1" t="s">
        <v>75</v>
      </c>
      <c r="C10" s="1" t="s">
        <v>76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f t="shared" si="1"/>
        <v>0</v>
      </c>
      <c r="M10" s="1">
        <v>1390</v>
      </c>
      <c r="N10" s="1">
        <f t="shared" si="2"/>
        <v>60548400</v>
      </c>
      <c r="O10" s="1">
        <f t="shared" si="3"/>
        <v>2.171875</v>
      </c>
      <c r="P10" s="1">
        <f t="shared" si="4"/>
        <v>5625135.4000000004</v>
      </c>
      <c r="Q10" s="1">
        <f t="shared" si="5"/>
        <v>5.6251354000000005</v>
      </c>
      <c r="R10" s="1">
        <v>0</v>
      </c>
      <c r="S10" s="1">
        <f t="shared" si="6"/>
        <v>0</v>
      </c>
      <c r="T10" s="1">
        <f t="shared" si="7"/>
        <v>0</v>
      </c>
      <c r="U10" s="1">
        <f t="shared" si="8"/>
        <v>0</v>
      </c>
      <c r="V10" s="1">
        <v>200170.24494</v>
      </c>
      <c r="W10" s="1">
        <f t="shared" si="9"/>
        <v>61.011890657711994</v>
      </c>
      <c r="X10" s="1">
        <f t="shared" si="10"/>
        <v>37.911043370166361</v>
      </c>
      <c r="Y10" s="1">
        <f t="shared" si="11"/>
        <v>7.2567620727143867</v>
      </c>
      <c r="Z10" s="1">
        <f t="shared" si="12"/>
        <v>0</v>
      </c>
      <c r="AA10" s="1" t="e">
        <f t="shared" si="13"/>
        <v>#DIV/0!</v>
      </c>
      <c r="AB10" s="1" t="e">
        <f t="shared" si="14"/>
        <v>#DIV/0!</v>
      </c>
      <c r="AC10" s="1">
        <v>0</v>
      </c>
      <c r="AD10" s="1" t="e">
        <f t="shared" si="15"/>
        <v>#DIV/0!</v>
      </c>
      <c r="AE10" s="1">
        <v>129.96600000000001</v>
      </c>
      <c r="AF10" s="1">
        <f t="shared" si="16"/>
        <v>0</v>
      </c>
      <c r="AG10" s="1">
        <f t="shared" si="17"/>
        <v>0</v>
      </c>
      <c r="AH10" s="1" t="e">
        <f t="shared" si="18"/>
        <v>#DIV/0!</v>
      </c>
      <c r="AI10" s="1">
        <f t="shared" si="19"/>
        <v>0</v>
      </c>
      <c r="AJ10" s="1">
        <f t="shared" si="20"/>
        <v>0</v>
      </c>
      <c r="AK10" s="1">
        <f t="shared" si="21"/>
        <v>0</v>
      </c>
      <c r="AL10" s="1" t="s">
        <v>77</v>
      </c>
      <c r="AM10" s="1" t="s">
        <v>78</v>
      </c>
      <c r="AN10" s="1" t="s">
        <v>79</v>
      </c>
      <c r="AO10" s="1" t="s">
        <v>80</v>
      </c>
      <c r="AP10" s="1" t="s">
        <v>81</v>
      </c>
      <c r="AQ10" s="1" t="s">
        <v>82</v>
      </c>
      <c r="AR10" s="1" t="s">
        <v>83</v>
      </c>
      <c r="AS10" s="1">
        <v>1</v>
      </c>
      <c r="AT10" s="1" t="s">
        <v>84</v>
      </c>
      <c r="AU10" s="1" t="s">
        <v>85</v>
      </c>
      <c r="AV10" s="1">
        <v>11</v>
      </c>
      <c r="AW10" s="2">
        <v>32</v>
      </c>
      <c r="AX10" s="2">
        <v>67</v>
      </c>
      <c r="AY10" s="2">
        <v>1</v>
      </c>
      <c r="AZ10" s="2">
        <v>2.5</v>
      </c>
      <c r="BA10" s="1">
        <v>0</v>
      </c>
      <c r="BB10" s="2">
        <v>0.1</v>
      </c>
      <c r="BC10" s="2">
        <v>0.1</v>
      </c>
      <c r="BD10" s="1">
        <v>0</v>
      </c>
      <c r="BE10" s="2">
        <v>0.1</v>
      </c>
      <c r="BF10" s="2">
        <v>41.8</v>
      </c>
      <c r="BG10" s="2">
        <v>14.5</v>
      </c>
      <c r="BH10" s="2">
        <v>24.2</v>
      </c>
      <c r="BI10" s="1">
        <v>0</v>
      </c>
      <c r="BJ10" s="1">
        <v>0</v>
      </c>
      <c r="BK10" s="2">
        <v>10.7</v>
      </c>
      <c r="BL10" s="2">
        <v>5</v>
      </c>
      <c r="BM10" s="1">
        <v>0</v>
      </c>
      <c r="BN10" s="2">
        <v>0.9</v>
      </c>
      <c r="BO10" s="2">
        <v>27508</v>
      </c>
      <c r="BP10" s="2">
        <v>3670</v>
      </c>
      <c r="BQ10" s="2">
        <v>106</v>
      </c>
      <c r="BR10" s="2">
        <v>14</v>
      </c>
      <c r="BS10" s="2">
        <v>0.17</v>
      </c>
      <c r="BT10" s="2">
        <v>0.02</v>
      </c>
      <c r="BU10" s="2">
        <v>37539</v>
      </c>
      <c r="BV10" s="2">
        <v>144</v>
      </c>
      <c r="BW10" s="2">
        <v>0.24</v>
      </c>
      <c r="BX10" s="2">
        <v>152693</v>
      </c>
      <c r="BY10" s="2">
        <v>8062</v>
      </c>
      <c r="BZ10" s="2">
        <v>587</v>
      </c>
      <c r="CA10" s="2">
        <v>31</v>
      </c>
      <c r="CB10" s="2">
        <v>1.33</v>
      </c>
      <c r="CC10" s="2">
        <v>0.08</v>
      </c>
      <c r="CD10" s="2">
        <v>7</v>
      </c>
      <c r="CE10" s="2">
        <v>6</v>
      </c>
      <c r="CF10" s="2">
        <v>21</v>
      </c>
      <c r="CG10" s="2">
        <v>7</v>
      </c>
      <c r="CH10" s="2">
        <v>20</v>
      </c>
      <c r="CI10" s="2">
        <v>20</v>
      </c>
      <c r="CJ10" s="2">
        <v>18</v>
      </c>
      <c r="CK10" s="2">
        <v>1</v>
      </c>
      <c r="CL10" s="1">
        <v>0</v>
      </c>
      <c r="CM10" s="1">
        <v>0</v>
      </c>
      <c r="CN10" s="1">
        <v>0</v>
      </c>
      <c r="CO10" s="1">
        <v>0</v>
      </c>
      <c r="CP10" s="1">
        <v>0</v>
      </c>
      <c r="CQ10" s="2">
        <v>31</v>
      </c>
      <c r="CR10" s="2">
        <v>68</v>
      </c>
      <c r="CS10" s="2">
        <v>0.64020999999999995</v>
      </c>
      <c r="CT10" s="2">
        <v>0.21002999999999999</v>
      </c>
      <c r="CU10" s="1" t="s">
        <v>11</v>
      </c>
    </row>
    <row r="11" spans="1:99" s="1" customFormat="1" x14ac:dyDescent="0.25">
      <c r="A11" s="1" t="s">
        <v>86</v>
      </c>
      <c r="C11" s="1" t="s">
        <v>87</v>
      </c>
      <c r="D11" s="1">
        <v>1910</v>
      </c>
      <c r="E11" s="1">
        <f t="shared" ref="E11:E31" si="22">2015-D11</f>
        <v>105</v>
      </c>
      <c r="F11" s="1">
        <v>90</v>
      </c>
      <c r="G11" s="1">
        <v>100</v>
      </c>
      <c r="H11" s="1">
        <v>78000</v>
      </c>
      <c r="I11" s="1">
        <v>14200</v>
      </c>
      <c r="J11" s="1">
        <v>12800</v>
      </c>
      <c r="K11" s="1">
        <v>14200</v>
      </c>
      <c r="L11" s="1">
        <f t="shared" si="1"/>
        <v>618550580</v>
      </c>
      <c r="M11" s="1">
        <v>413</v>
      </c>
      <c r="N11" s="1">
        <f t="shared" si="2"/>
        <v>17990280</v>
      </c>
      <c r="O11" s="1">
        <f t="shared" si="3"/>
        <v>0.64531250000000007</v>
      </c>
      <c r="P11" s="1">
        <f t="shared" si="4"/>
        <v>1671353.1800000002</v>
      </c>
      <c r="Q11" s="1">
        <f t="shared" si="5"/>
        <v>1.6713531800000001</v>
      </c>
      <c r="R11" s="1">
        <v>0</v>
      </c>
      <c r="S11" s="1">
        <f t="shared" si="6"/>
        <v>0</v>
      </c>
      <c r="T11" s="1">
        <f t="shared" si="7"/>
        <v>0</v>
      </c>
      <c r="U11" s="1">
        <f t="shared" si="8"/>
        <v>0</v>
      </c>
      <c r="V11" s="1">
        <v>119241.14305</v>
      </c>
      <c r="W11" s="1">
        <f t="shared" si="9"/>
        <v>36.344700401639997</v>
      </c>
      <c r="X11" s="1">
        <f t="shared" si="10"/>
        <v>22.583557046811702</v>
      </c>
      <c r="Y11" s="1">
        <f t="shared" si="11"/>
        <v>7.9305237186431246</v>
      </c>
      <c r="Z11" s="1">
        <f t="shared" si="12"/>
        <v>34.38248765444451</v>
      </c>
      <c r="AA11" s="1">
        <f t="shared" si="13"/>
        <v>2.3019665652285606</v>
      </c>
      <c r="AB11" s="1">
        <f t="shared" si="14"/>
        <v>1.1460829218148172</v>
      </c>
      <c r="AC11" s="1">
        <v>90</v>
      </c>
      <c r="AD11" s="1">
        <f t="shared" si="15"/>
        <v>0.38202764060493899</v>
      </c>
      <c r="AE11" s="1">
        <v>218.19300000000001</v>
      </c>
      <c r="AF11" s="1">
        <f t="shared" si="16"/>
        <v>0</v>
      </c>
      <c r="AG11" s="1">
        <f t="shared" si="17"/>
        <v>0.71839579701361955</v>
      </c>
      <c r="AH11" s="1">
        <f t="shared" si="18"/>
        <v>0.1058586010210948</v>
      </c>
      <c r="AI11" s="1">
        <f t="shared" si="19"/>
        <v>557566720</v>
      </c>
      <c r="AJ11" s="1">
        <f t="shared" si="20"/>
        <v>15788544</v>
      </c>
      <c r="AK11" s="1">
        <f t="shared" si="21"/>
        <v>15.788544</v>
      </c>
      <c r="AL11" s="1" t="s">
        <v>88</v>
      </c>
      <c r="AM11" s="1" t="s">
        <v>3</v>
      </c>
      <c r="AN11" s="1" t="s">
        <v>89</v>
      </c>
      <c r="AO11" s="1" t="s">
        <v>90</v>
      </c>
      <c r="AP11" s="1" t="s">
        <v>91</v>
      </c>
      <c r="AQ11" s="1" t="s">
        <v>82</v>
      </c>
      <c r="AR11" s="1" t="s">
        <v>92</v>
      </c>
      <c r="AS11" s="1">
        <v>1</v>
      </c>
      <c r="AT11" s="1" t="s">
        <v>93</v>
      </c>
      <c r="AU11" s="1" t="s">
        <v>94</v>
      </c>
      <c r="AV11" s="1">
        <v>11</v>
      </c>
      <c r="AW11" s="2">
        <v>93</v>
      </c>
      <c r="AX11" s="2">
        <v>7</v>
      </c>
      <c r="AY11" s="1">
        <v>0</v>
      </c>
      <c r="AZ11" s="2">
        <v>0.5</v>
      </c>
      <c r="BA11" s="2">
        <v>0.3</v>
      </c>
      <c r="BB11" s="2">
        <v>4.5</v>
      </c>
      <c r="BC11" s="2">
        <v>13.4</v>
      </c>
      <c r="BD11" s="2">
        <v>4.8</v>
      </c>
      <c r="BE11" s="2">
        <v>8.5</v>
      </c>
      <c r="BF11" s="2">
        <v>26.9</v>
      </c>
      <c r="BG11" s="2">
        <v>12.3</v>
      </c>
      <c r="BH11" s="2">
        <v>23.8</v>
      </c>
      <c r="BI11" s="1">
        <v>0</v>
      </c>
      <c r="BJ11" s="1">
        <v>0</v>
      </c>
      <c r="BK11" s="2">
        <v>1.6</v>
      </c>
      <c r="BL11" s="2">
        <v>1.7</v>
      </c>
      <c r="BM11" s="1">
        <v>0</v>
      </c>
      <c r="BN11" s="2">
        <v>1.8</v>
      </c>
      <c r="BO11" s="2">
        <v>31165</v>
      </c>
      <c r="BP11" s="2">
        <v>3926</v>
      </c>
      <c r="BQ11" s="2">
        <v>133</v>
      </c>
      <c r="BR11" s="2">
        <v>17</v>
      </c>
      <c r="BS11" s="2">
        <v>0.17</v>
      </c>
      <c r="BT11" s="2">
        <v>0.02</v>
      </c>
      <c r="BU11" s="2">
        <v>39787</v>
      </c>
      <c r="BV11" s="2">
        <v>169</v>
      </c>
      <c r="BW11" s="2">
        <v>0.22</v>
      </c>
      <c r="BX11" s="2">
        <v>317519</v>
      </c>
      <c r="BY11" s="2">
        <v>26606</v>
      </c>
      <c r="BZ11" s="2">
        <v>1351</v>
      </c>
      <c r="CA11" s="2">
        <v>113</v>
      </c>
      <c r="CB11" s="2">
        <v>1.63</v>
      </c>
      <c r="CC11" s="2">
        <v>0.14000000000000001</v>
      </c>
      <c r="CD11" s="2">
        <v>79</v>
      </c>
      <c r="CE11" s="2">
        <v>84</v>
      </c>
      <c r="CF11" s="2">
        <v>4</v>
      </c>
      <c r="CG11" s="2">
        <v>7</v>
      </c>
      <c r="CH11" s="2">
        <v>9</v>
      </c>
      <c r="CI11" s="2">
        <v>7</v>
      </c>
      <c r="CJ11" s="2">
        <v>8</v>
      </c>
      <c r="CK11" s="2">
        <v>1</v>
      </c>
      <c r="CL11" s="1">
        <v>0</v>
      </c>
      <c r="CM11" s="1">
        <v>0</v>
      </c>
      <c r="CN11" s="1">
        <v>0</v>
      </c>
      <c r="CO11" s="1">
        <v>0</v>
      </c>
      <c r="CP11" s="1">
        <v>0</v>
      </c>
      <c r="CQ11" s="1">
        <v>0</v>
      </c>
      <c r="CR11" s="2">
        <v>1</v>
      </c>
      <c r="CS11" s="2">
        <v>0.79071999999999998</v>
      </c>
      <c r="CT11" s="2">
        <v>0.44035000000000002</v>
      </c>
      <c r="CU11" s="1" t="s">
        <v>11</v>
      </c>
    </row>
    <row r="12" spans="1:99" s="1" customFormat="1" x14ac:dyDescent="0.25">
      <c r="A12" s="1" t="s">
        <v>95</v>
      </c>
      <c r="C12" s="1" t="s">
        <v>96</v>
      </c>
      <c r="D12" s="1">
        <v>1964</v>
      </c>
      <c r="E12" s="1">
        <f t="shared" si="22"/>
        <v>51</v>
      </c>
      <c r="F12" s="1">
        <v>50</v>
      </c>
      <c r="G12" s="1">
        <v>55</v>
      </c>
      <c r="H12" s="1">
        <v>0</v>
      </c>
      <c r="I12" s="1">
        <v>26400</v>
      </c>
      <c r="J12" s="1">
        <v>24000</v>
      </c>
      <c r="K12" s="1">
        <v>26400</v>
      </c>
      <c r="L12" s="1">
        <f t="shared" si="1"/>
        <v>1149981360</v>
      </c>
      <c r="M12" s="1">
        <v>962</v>
      </c>
      <c r="N12" s="1">
        <f t="shared" si="2"/>
        <v>41904720</v>
      </c>
      <c r="O12" s="1">
        <f t="shared" si="3"/>
        <v>1.503125</v>
      </c>
      <c r="P12" s="1">
        <f t="shared" si="4"/>
        <v>3893079.3200000003</v>
      </c>
      <c r="Q12" s="1">
        <f t="shared" si="5"/>
        <v>3.89307932</v>
      </c>
      <c r="R12" s="1">
        <v>0</v>
      </c>
      <c r="S12" s="1">
        <f t="shared" si="6"/>
        <v>0</v>
      </c>
      <c r="T12" s="1">
        <f t="shared" si="7"/>
        <v>0</v>
      </c>
      <c r="U12" s="1">
        <f t="shared" si="8"/>
        <v>0</v>
      </c>
      <c r="V12" s="1">
        <v>119666.08717</v>
      </c>
      <c r="W12" s="1">
        <f t="shared" si="9"/>
        <v>36.474223369415995</v>
      </c>
      <c r="X12" s="1">
        <f t="shared" si="10"/>
        <v>22.664038913474982</v>
      </c>
      <c r="Y12" s="1">
        <f t="shared" si="11"/>
        <v>5.2147599131335207</v>
      </c>
      <c r="Z12" s="1">
        <f t="shared" si="12"/>
        <v>27.442764442764442</v>
      </c>
      <c r="AA12" s="1">
        <f t="shared" si="13"/>
        <v>1.2320907570929402</v>
      </c>
      <c r="AB12" s="1">
        <f t="shared" si="14"/>
        <v>1.6465658665658665</v>
      </c>
      <c r="AC12" s="1">
        <v>50</v>
      </c>
      <c r="AD12" s="1">
        <f t="shared" si="15"/>
        <v>0.54885528885528889</v>
      </c>
      <c r="AE12" s="1" t="s">
        <v>3</v>
      </c>
      <c r="AF12" s="1">
        <f t="shared" si="16"/>
        <v>0</v>
      </c>
      <c r="AG12" s="1">
        <f t="shared" si="17"/>
        <v>0.37570055336775099</v>
      </c>
      <c r="AH12" s="1">
        <f t="shared" si="18"/>
        <v>0.13150731129271115</v>
      </c>
      <c r="AI12" s="1">
        <f t="shared" si="19"/>
        <v>1045437600</v>
      </c>
      <c r="AJ12" s="1">
        <f t="shared" si="20"/>
        <v>29603520</v>
      </c>
      <c r="AK12" s="1">
        <f t="shared" si="21"/>
        <v>29.60352</v>
      </c>
      <c r="AL12" s="1" t="s">
        <v>97</v>
      </c>
      <c r="AM12" s="1" t="s">
        <v>3</v>
      </c>
      <c r="AN12" s="1" t="s">
        <v>98</v>
      </c>
      <c r="AO12" s="1" t="s">
        <v>99</v>
      </c>
      <c r="AP12" s="1" t="s">
        <v>3</v>
      </c>
      <c r="AQ12" s="1" t="s">
        <v>3</v>
      </c>
      <c r="AR12" s="1" t="s">
        <v>3</v>
      </c>
      <c r="AS12" s="1">
        <v>0</v>
      </c>
      <c r="AT12" s="1" t="s">
        <v>3</v>
      </c>
      <c r="AU12" s="1" t="s">
        <v>3</v>
      </c>
      <c r="AV12" s="1">
        <v>0</v>
      </c>
      <c r="AW12" s="1">
        <v>0</v>
      </c>
      <c r="AX12" s="1">
        <v>0</v>
      </c>
      <c r="AY12" s="1">
        <v>0</v>
      </c>
      <c r="AZ12" s="1">
        <v>0</v>
      </c>
      <c r="BA12" s="1">
        <v>0</v>
      </c>
      <c r="BB12" s="1">
        <v>0</v>
      </c>
      <c r="BC12" s="1">
        <v>0</v>
      </c>
      <c r="BD12" s="1">
        <v>0</v>
      </c>
      <c r="BE12" s="1">
        <v>0</v>
      </c>
      <c r="BF12" s="1">
        <v>0</v>
      </c>
      <c r="BG12" s="1">
        <v>0</v>
      </c>
      <c r="BH12" s="1">
        <v>0</v>
      </c>
      <c r="BI12" s="1">
        <v>0</v>
      </c>
      <c r="BJ12" s="1">
        <v>0</v>
      </c>
      <c r="BK12" s="1">
        <v>0</v>
      </c>
      <c r="BL12" s="1">
        <v>0</v>
      </c>
      <c r="BM12" s="1">
        <v>0</v>
      </c>
      <c r="BN12" s="1">
        <v>0</v>
      </c>
      <c r="BO12" s="1">
        <v>0</v>
      </c>
      <c r="BP12" s="1">
        <v>0</v>
      </c>
      <c r="BQ12" s="1">
        <v>0</v>
      </c>
      <c r="BR12" s="1">
        <v>0</v>
      </c>
      <c r="BS12" s="1">
        <v>0</v>
      </c>
      <c r="BT12" s="1">
        <v>0</v>
      </c>
      <c r="BU12" s="1">
        <v>0</v>
      </c>
      <c r="BV12" s="1">
        <v>0</v>
      </c>
      <c r="BW12" s="1">
        <v>0</v>
      </c>
      <c r="BX12" s="1">
        <v>0</v>
      </c>
      <c r="BY12" s="1">
        <v>0</v>
      </c>
      <c r="BZ12" s="1">
        <v>0</v>
      </c>
      <c r="CA12" s="1">
        <v>0</v>
      </c>
      <c r="CB12" s="1">
        <v>0</v>
      </c>
      <c r="CC12" s="1">
        <v>0</v>
      </c>
      <c r="CD12" s="1">
        <v>0</v>
      </c>
      <c r="CE12" s="1">
        <v>0</v>
      </c>
      <c r="CF12" s="1">
        <v>0</v>
      </c>
      <c r="CG12" s="1">
        <v>0</v>
      </c>
      <c r="CH12" s="1">
        <v>0</v>
      </c>
      <c r="CI12" s="1">
        <v>0</v>
      </c>
      <c r="CJ12" s="1">
        <v>0</v>
      </c>
      <c r="CK12" s="1">
        <v>0</v>
      </c>
      <c r="CL12" s="1">
        <v>0</v>
      </c>
      <c r="CM12" s="1">
        <v>0</v>
      </c>
      <c r="CN12" s="1">
        <v>0</v>
      </c>
      <c r="CO12" s="1">
        <v>0</v>
      </c>
      <c r="CP12" s="1">
        <v>0</v>
      </c>
      <c r="CQ12" s="1">
        <v>0</v>
      </c>
      <c r="CR12" s="1">
        <v>0</v>
      </c>
      <c r="CS12" s="1">
        <v>0</v>
      </c>
      <c r="CT12" s="1">
        <v>0</v>
      </c>
      <c r="CU12" s="1" t="s">
        <v>11</v>
      </c>
    </row>
    <row r="13" spans="1:99" s="1" customFormat="1" x14ac:dyDescent="0.25">
      <c r="A13" s="1" t="s">
        <v>100</v>
      </c>
      <c r="B13" s="1" t="s">
        <v>101</v>
      </c>
      <c r="C13" s="1" t="s">
        <v>102</v>
      </c>
      <c r="D13" s="1">
        <v>1925</v>
      </c>
      <c r="E13" s="1">
        <f t="shared" si="22"/>
        <v>90</v>
      </c>
      <c r="F13" s="1">
        <v>41</v>
      </c>
      <c r="G13" s="1">
        <v>56</v>
      </c>
      <c r="H13" s="1">
        <v>100000</v>
      </c>
      <c r="I13" s="1">
        <v>2300</v>
      </c>
      <c r="J13" s="1">
        <v>2300</v>
      </c>
      <c r="K13" s="1">
        <v>2300</v>
      </c>
      <c r="L13" s="1">
        <f t="shared" si="1"/>
        <v>100187770</v>
      </c>
      <c r="M13" s="1">
        <v>700</v>
      </c>
      <c r="N13" s="1">
        <f t="shared" si="2"/>
        <v>30492000</v>
      </c>
      <c r="O13" s="1">
        <f t="shared" si="3"/>
        <v>1.09375</v>
      </c>
      <c r="P13" s="1">
        <f t="shared" si="4"/>
        <v>2832802</v>
      </c>
      <c r="Q13" s="1">
        <f t="shared" si="5"/>
        <v>2.832802</v>
      </c>
      <c r="R13" s="1">
        <v>1261</v>
      </c>
      <c r="S13" s="1">
        <f t="shared" si="6"/>
        <v>3265.9773899999996</v>
      </c>
      <c r="T13" s="1">
        <f t="shared" si="7"/>
        <v>807040</v>
      </c>
      <c r="U13" s="1">
        <f t="shared" si="8"/>
        <v>35156680000</v>
      </c>
      <c r="V13" s="1">
        <v>97130.284666000007</v>
      </c>
      <c r="W13" s="1">
        <f t="shared" si="9"/>
        <v>29.605310766196801</v>
      </c>
      <c r="X13" s="1">
        <f t="shared" si="10"/>
        <v>18.395893134032406</v>
      </c>
      <c r="Y13" s="1">
        <f t="shared" si="11"/>
        <v>4.9619959467903891</v>
      </c>
      <c r="Z13" s="1">
        <f t="shared" si="12"/>
        <v>3.2857067427521973</v>
      </c>
      <c r="AA13" s="1">
        <f t="shared" si="13"/>
        <v>10.43541382606327</v>
      </c>
      <c r="AB13" s="1">
        <f t="shared" si="14"/>
        <v>0.24041756654284371</v>
      </c>
      <c r="AC13" s="1">
        <v>41</v>
      </c>
      <c r="AD13" s="1">
        <f t="shared" si="15"/>
        <v>8.0139188847614562E-2</v>
      </c>
      <c r="AE13" s="1">
        <v>849.55399999999997</v>
      </c>
      <c r="AF13" s="1">
        <f t="shared" si="16"/>
        <v>1152.9142857142858</v>
      </c>
      <c r="AG13" s="1">
        <f t="shared" si="17"/>
        <v>5.2732855836617701E-2</v>
      </c>
      <c r="AH13" s="1">
        <f t="shared" si="18"/>
        <v>0.99851886003685575</v>
      </c>
      <c r="AI13" s="1">
        <f t="shared" si="19"/>
        <v>100187770</v>
      </c>
      <c r="AJ13" s="1">
        <f t="shared" si="20"/>
        <v>2837004</v>
      </c>
      <c r="AK13" s="1">
        <f t="shared" si="21"/>
        <v>2.8370039999999999</v>
      </c>
      <c r="AL13" s="1" t="s">
        <v>103</v>
      </c>
      <c r="AM13" s="1" t="s">
        <v>104</v>
      </c>
      <c r="AN13" s="1" t="s">
        <v>3</v>
      </c>
      <c r="AO13" s="1" t="s">
        <v>105</v>
      </c>
      <c r="AP13" s="1" t="s">
        <v>106</v>
      </c>
      <c r="AQ13" s="1" t="s">
        <v>107</v>
      </c>
      <c r="AR13" s="1" t="s">
        <v>108</v>
      </c>
      <c r="AS13" s="1">
        <v>2</v>
      </c>
      <c r="AT13" s="1" t="s">
        <v>109</v>
      </c>
      <c r="AU13" s="1" t="s">
        <v>110</v>
      </c>
      <c r="AV13" s="1">
        <v>9</v>
      </c>
      <c r="AW13" s="2">
        <v>65</v>
      </c>
      <c r="AX13" s="2">
        <v>34</v>
      </c>
      <c r="AY13" s="2">
        <v>1</v>
      </c>
      <c r="AZ13" s="2">
        <v>0.9</v>
      </c>
      <c r="BA13" s="2">
        <v>7.3</v>
      </c>
      <c r="BB13" s="2">
        <v>0.1</v>
      </c>
      <c r="BC13" s="2">
        <v>0.1</v>
      </c>
      <c r="BD13" s="1">
        <v>0</v>
      </c>
      <c r="BE13" s="2">
        <v>0.1</v>
      </c>
      <c r="BF13" s="2">
        <v>16.100000000000001</v>
      </c>
      <c r="BG13" s="2">
        <v>24.8</v>
      </c>
      <c r="BH13" s="2">
        <v>30.8</v>
      </c>
      <c r="BI13" s="1">
        <v>0</v>
      </c>
      <c r="BJ13" s="1">
        <v>0</v>
      </c>
      <c r="BK13" s="2">
        <v>6.3</v>
      </c>
      <c r="BL13" s="2">
        <v>9.6999999999999993</v>
      </c>
      <c r="BM13" s="1">
        <v>0</v>
      </c>
      <c r="BN13" s="2">
        <v>3.8</v>
      </c>
      <c r="BO13" s="2">
        <v>98307</v>
      </c>
      <c r="BP13" s="2">
        <v>31298</v>
      </c>
      <c r="BQ13" s="2">
        <v>60</v>
      </c>
      <c r="BR13" s="2">
        <v>19</v>
      </c>
      <c r="BS13" s="2">
        <v>0.13</v>
      </c>
      <c r="BT13" s="2">
        <v>0.04</v>
      </c>
      <c r="BU13" s="2">
        <v>131327</v>
      </c>
      <c r="BV13" s="2">
        <v>79</v>
      </c>
      <c r="BW13" s="2">
        <v>0.17</v>
      </c>
      <c r="BX13" s="2">
        <v>629843</v>
      </c>
      <c r="BY13" s="2">
        <v>57475</v>
      </c>
      <c r="BZ13" s="2">
        <v>381</v>
      </c>
      <c r="CA13" s="2">
        <v>35</v>
      </c>
      <c r="CB13" s="2">
        <v>0.84</v>
      </c>
      <c r="CC13" s="2">
        <v>0.08</v>
      </c>
      <c r="CD13" s="2">
        <v>6</v>
      </c>
      <c r="CE13" s="2">
        <v>5</v>
      </c>
      <c r="CF13" s="2">
        <v>25</v>
      </c>
      <c r="CG13" s="2">
        <v>19</v>
      </c>
      <c r="CH13" s="2">
        <v>26</v>
      </c>
      <c r="CI13" s="2">
        <v>21</v>
      </c>
      <c r="CJ13" s="2">
        <v>24</v>
      </c>
      <c r="CK13" s="2">
        <v>4</v>
      </c>
      <c r="CL13" s="2">
        <v>6</v>
      </c>
      <c r="CM13" s="1">
        <v>0</v>
      </c>
      <c r="CN13" s="1">
        <v>0</v>
      </c>
      <c r="CO13" s="1">
        <v>0</v>
      </c>
      <c r="CP13" s="1">
        <v>0</v>
      </c>
      <c r="CQ13" s="2">
        <v>17</v>
      </c>
      <c r="CR13" s="2">
        <v>46</v>
      </c>
      <c r="CS13" s="2">
        <v>0.88407000000000002</v>
      </c>
      <c r="CT13" s="2">
        <v>0.61643999999999999</v>
      </c>
      <c r="CU13" s="1" t="s">
        <v>111</v>
      </c>
    </row>
    <row r="14" spans="1:99" s="1" customFormat="1" x14ac:dyDescent="0.25">
      <c r="A14" s="1" t="s">
        <v>112</v>
      </c>
      <c r="B14" s="1" t="s">
        <v>101</v>
      </c>
      <c r="C14" s="1" t="s">
        <v>113</v>
      </c>
      <c r="D14" s="1">
        <v>1924</v>
      </c>
      <c r="E14" s="1">
        <f t="shared" si="22"/>
        <v>91</v>
      </c>
      <c r="F14" s="1">
        <v>36</v>
      </c>
      <c r="G14" s="1">
        <v>44</v>
      </c>
      <c r="H14" s="1">
        <v>33000</v>
      </c>
      <c r="I14" s="1">
        <v>14645</v>
      </c>
      <c r="J14" s="1">
        <v>14645</v>
      </c>
      <c r="K14" s="1">
        <v>14645</v>
      </c>
      <c r="L14" s="1">
        <f t="shared" si="1"/>
        <v>637934735.5</v>
      </c>
      <c r="M14" s="1">
        <v>2767</v>
      </c>
      <c r="N14" s="1">
        <f t="shared" si="2"/>
        <v>120530520</v>
      </c>
      <c r="O14" s="1">
        <f t="shared" si="3"/>
        <v>4.3234374999999998</v>
      </c>
      <c r="P14" s="1">
        <f t="shared" si="4"/>
        <v>11197661.620000001</v>
      </c>
      <c r="Q14" s="1">
        <f t="shared" si="5"/>
        <v>11.19766162</v>
      </c>
      <c r="R14" s="1">
        <v>617</v>
      </c>
      <c r="S14" s="1">
        <f t="shared" si="6"/>
        <v>1598.0238299999999</v>
      </c>
      <c r="T14" s="1">
        <f t="shared" si="7"/>
        <v>394880</v>
      </c>
      <c r="U14" s="1">
        <f t="shared" si="8"/>
        <v>17201960000</v>
      </c>
      <c r="V14" s="1">
        <v>208167.92159000001</v>
      </c>
      <c r="W14" s="1">
        <f t="shared" si="9"/>
        <v>63.449582500631998</v>
      </c>
      <c r="X14" s="1">
        <f t="shared" si="10"/>
        <v>39.425755341616465</v>
      </c>
      <c r="Y14" s="1">
        <f t="shared" si="11"/>
        <v>5.3488447189085857</v>
      </c>
      <c r="Z14" s="1">
        <f t="shared" si="12"/>
        <v>5.2927236645125237</v>
      </c>
      <c r="AA14" s="1">
        <f t="shared" si="13"/>
        <v>3.5124267875976867</v>
      </c>
      <c r="AB14" s="1">
        <f t="shared" si="14"/>
        <v>0.44106030537604363</v>
      </c>
      <c r="AC14" s="1">
        <v>36</v>
      </c>
      <c r="AD14" s="1">
        <f t="shared" si="15"/>
        <v>0.14702010179201455</v>
      </c>
      <c r="AE14" s="1">
        <v>849.55399999999997</v>
      </c>
      <c r="AF14" s="1">
        <f t="shared" si="16"/>
        <v>142.71051680520418</v>
      </c>
      <c r="AG14" s="1">
        <f t="shared" si="17"/>
        <v>4.2724417787004178E-2</v>
      </c>
      <c r="AH14" s="1">
        <f t="shared" si="18"/>
        <v>0.61987746936161092</v>
      </c>
      <c r="AI14" s="1">
        <f t="shared" si="19"/>
        <v>637934735.5</v>
      </c>
      <c r="AJ14" s="1">
        <f t="shared" si="20"/>
        <v>18064314.600000001</v>
      </c>
      <c r="AK14" s="1">
        <f t="shared" si="21"/>
        <v>18.064314600000003</v>
      </c>
      <c r="AL14" s="1" t="s">
        <v>114</v>
      </c>
      <c r="AM14" s="1" t="s">
        <v>115</v>
      </c>
      <c r="AN14" s="1" t="s">
        <v>116</v>
      </c>
      <c r="AO14" s="1" t="s">
        <v>117</v>
      </c>
      <c r="AP14" s="1" t="s">
        <v>106</v>
      </c>
      <c r="AQ14" s="1" t="s">
        <v>107</v>
      </c>
      <c r="AR14" s="1" t="s">
        <v>108</v>
      </c>
      <c r="AS14" s="1">
        <v>2</v>
      </c>
      <c r="AT14" s="1" t="s">
        <v>109</v>
      </c>
      <c r="AU14" s="1" t="s">
        <v>110</v>
      </c>
      <c r="AV14" s="1">
        <v>9</v>
      </c>
      <c r="AW14" s="2">
        <v>65</v>
      </c>
      <c r="AX14" s="2">
        <v>34</v>
      </c>
      <c r="AY14" s="2">
        <v>1</v>
      </c>
      <c r="AZ14" s="2">
        <v>0.9</v>
      </c>
      <c r="BA14" s="2">
        <v>7.3</v>
      </c>
      <c r="BB14" s="2">
        <v>0.1</v>
      </c>
      <c r="BC14" s="2">
        <v>0.1</v>
      </c>
      <c r="BD14" s="1">
        <v>0</v>
      </c>
      <c r="BE14" s="2">
        <v>0.1</v>
      </c>
      <c r="BF14" s="2">
        <v>16.100000000000001</v>
      </c>
      <c r="BG14" s="2">
        <v>24.8</v>
      </c>
      <c r="BH14" s="2">
        <v>30.8</v>
      </c>
      <c r="BI14" s="1">
        <v>0</v>
      </c>
      <c r="BJ14" s="1">
        <v>0</v>
      </c>
      <c r="BK14" s="2">
        <v>6.3</v>
      </c>
      <c r="BL14" s="2">
        <v>9.6999999999999993</v>
      </c>
      <c r="BM14" s="1">
        <v>0</v>
      </c>
      <c r="BN14" s="2">
        <v>3.8</v>
      </c>
      <c r="BO14" s="2">
        <v>98307</v>
      </c>
      <c r="BP14" s="2">
        <v>31298</v>
      </c>
      <c r="BQ14" s="2">
        <v>60</v>
      </c>
      <c r="BR14" s="2">
        <v>19</v>
      </c>
      <c r="BS14" s="2">
        <v>0.13</v>
      </c>
      <c r="BT14" s="2">
        <v>0.04</v>
      </c>
      <c r="BU14" s="2">
        <v>131327</v>
      </c>
      <c r="BV14" s="2">
        <v>79</v>
      </c>
      <c r="BW14" s="2">
        <v>0.17</v>
      </c>
      <c r="BX14" s="2">
        <v>629843</v>
      </c>
      <c r="BY14" s="2">
        <v>57475</v>
      </c>
      <c r="BZ14" s="2">
        <v>381</v>
      </c>
      <c r="CA14" s="2">
        <v>35</v>
      </c>
      <c r="CB14" s="2">
        <v>0.84</v>
      </c>
      <c r="CC14" s="2">
        <v>0.08</v>
      </c>
      <c r="CD14" s="2">
        <v>6</v>
      </c>
      <c r="CE14" s="2">
        <v>5</v>
      </c>
      <c r="CF14" s="2">
        <v>25</v>
      </c>
      <c r="CG14" s="2">
        <v>19</v>
      </c>
      <c r="CH14" s="2">
        <v>26</v>
      </c>
      <c r="CI14" s="2">
        <v>21</v>
      </c>
      <c r="CJ14" s="2">
        <v>24</v>
      </c>
      <c r="CK14" s="2">
        <v>4</v>
      </c>
      <c r="CL14" s="2">
        <v>6</v>
      </c>
      <c r="CM14" s="1">
        <v>0</v>
      </c>
      <c r="CN14" s="1">
        <v>0</v>
      </c>
      <c r="CO14" s="1">
        <v>0</v>
      </c>
      <c r="CP14" s="1">
        <v>0</v>
      </c>
      <c r="CQ14" s="2">
        <v>17</v>
      </c>
      <c r="CR14" s="2">
        <v>46</v>
      </c>
      <c r="CS14" s="2">
        <v>0.88407000000000002</v>
      </c>
      <c r="CT14" s="2">
        <v>0.61643999999999999</v>
      </c>
      <c r="CU14" s="1" t="s">
        <v>111</v>
      </c>
    </row>
    <row r="15" spans="1:99" s="1" customFormat="1" x14ac:dyDescent="0.25">
      <c r="A15" s="1" t="s">
        <v>118</v>
      </c>
      <c r="B15" s="1" t="s">
        <v>119</v>
      </c>
      <c r="C15" s="1" t="s">
        <v>120</v>
      </c>
      <c r="D15" s="1">
        <v>1961</v>
      </c>
      <c r="E15" s="1">
        <f t="shared" si="22"/>
        <v>54</v>
      </c>
      <c r="F15" s="1">
        <v>49</v>
      </c>
      <c r="G15" s="1">
        <v>85.5</v>
      </c>
      <c r="H15" s="1">
        <v>350000</v>
      </c>
      <c r="I15" s="1">
        <v>306400</v>
      </c>
      <c r="J15" s="1">
        <v>306400</v>
      </c>
      <c r="K15" s="1">
        <v>306400</v>
      </c>
      <c r="L15" s="1">
        <f t="shared" si="1"/>
        <v>13346753360</v>
      </c>
      <c r="M15" s="1">
        <v>30200</v>
      </c>
      <c r="N15" s="1">
        <f t="shared" si="2"/>
        <v>1315512000</v>
      </c>
      <c r="O15" s="1">
        <f t="shared" si="3"/>
        <v>47.1875</v>
      </c>
      <c r="P15" s="1">
        <f t="shared" si="4"/>
        <v>122215172</v>
      </c>
      <c r="Q15" s="1">
        <f t="shared" si="5"/>
        <v>122.21517200000001</v>
      </c>
      <c r="R15" s="1">
        <v>5273</v>
      </c>
      <c r="S15" s="1">
        <f t="shared" si="6"/>
        <v>13657.017269999998</v>
      </c>
      <c r="T15" s="1">
        <f t="shared" si="7"/>
        <v>3374720</v>
      </c>
      <c r="U15" s="1">
        <f t="shared" si="8"/>
        <v>147011240000</v>
      </c>
      <c r="V15" s="1">
        <v>1708765.1680999999</v>
      </c>
      <c r="W15" s="1">
        <f t="shared" si="9"/>
        <v>520.83162323687998</v>
      </c>
      <c r="X15" s="1">
        <f t="shared" si="10"/>
        <v>323.62987024713141</v>
      </c>
      <c r="Y15" s="1">
        <f t="shared" si="11"/>
        <v>13.290143640062928</v>
      </c>
      <c r="Z15" s="1">
        <f t="shared" si="12"/>
        <v>10.14567207292674</v>
      </c>
      <c r="AA15" s="1">
        <f t="shared" si="13"/>
        <v>1.378086480844364</v>
      </c>
      <c r="AB15" s="1">
        <f t="shared" si="14"/>
        <v>0.62116359630163709</v>
      </c>
      <c r="AC15" s="1">
        <v>49</v>
      </c>
      <c r="AD15" s="1">
        <f t="shared" si="15"/>
        <v>0.2070545321005457</v>
      </c>
      <c r="AE15" s="1">
        <v>653.27300000000002</v>
      </c>
      <c r="AF15" s="1">
        <f t="shared" si="16"/>
        <v>111.74569536423841</v>
      </c>
      <c r="AG15" s="1">
        <f t="shared" si="17"/>
        <v>2.4790133323406696E-2</v>
      </c>
      <c r="AH15" s="1">
        <f t="shared" si="18"/>
        <v>0.32337336823088403</v>
      </c>
      <c r="AI15" s="1">
        <f t="shared" si="19"/>
        <v>13346753360</v>
      </c>
      <c r="AJ15" s="1">
        <f t="shared" si="20"/>
        <v>377938272</v>
      </c>
      <c r="AK15" s="1">
        <f t="shared" si="21"/>
        <v>377.93827199999998</v>
      </c>
      <c r="AL15" s="1" t="s">
        <v>121</v>
      </c>
      <c r="AM15" s="1" t="s">
        <v>3</v>
      </c>
      <c r="AN15" s="1" t="s">
        <v>122</v>
      </c>
      <c r="AO15" s="1" t="s">
        <v>123</v>
      </c>
      <c r="AP15" s="1" t="s">
        <v>124</v>
      </c>
      <c r="AQ15" s="1" t="s">
        <v>125</v>
      </c>
      <c r="AR15" s="1" t="s">
        <v>126</v>
      </c>
      <c r="AS15" s="1">
        <v>3</v>
      </c>
      <c r="AT15" s="1" t="s">
        <v>127</v>
      </c>
      <c r="AU15" s="1" t="s">
        <v>128</v>
      </c>
      <c r="AV15" s="1">
        <v>11</v>
      </c>
      <c r="AW15" s="2">
        <v>48</v>
      </c>
      <c r="AX15" s="2">
        <v>51</v>
      </c>
      <c r="AY15" s="2">
        <v>1</v>
      </c>
      <c r="AZ15" s="2">
        <v>1.2</v>
      </c>
      <c r="BA15" s="2">
        <v>0.3</v>
      </c>
      <c r="BB15" s="2">
        <v>0.5</v>
      </c>
      <c r="BC15" s="2">
        <v>0.8</v>
      </c>
      <c r="BD15" s="2">
        <v>0.1</v>
      </c>
      <c r="BE15" s="2">
        <v>0.4</v>
      </c>
      <c r="BF15" s="2">
        <v>31.4</v>
      </c>
      <c r="BG15" s="2">
        <v>18.2</v>
      </c>
      <c r="BH15" s="2">
        <v>26.1</v>
      </c>
      <c r="BI15" s="1">
        <v>0</v>
      </c>
      <c r="BJ15" s="1">
        <v>0</v>
      </c>
      <c r="BK15" s="2">
        <v>15</v>
      </c>
      <c r="BL15" s="2">
        <v>4.5</v>
      </c>
      <c r="BM15" s="1">
        <v>0</v>
      </c>
      <c r="BN15" s="2">
        <v>1.6</v>
      </c>
      <c r="BO15" s="2">
        <v>92400</v>
      </c>
      <c r="BP15" s="2">
        <v>11976</v>
      </c>
      <c r="BQ15" s="2">
        <v>82</v>
      </c>
      <c r="BR15" s="2">
        <v>11</v>
      </c>
      <c r="BS15" s="2">
        <v>0.13</v>
      </c>
      <c r="BT15" s="2">
        <v>0.02</v>
      </c>
      <c r="BU15" s="2">
        <v>128019</v>
      </c>
      <c r="BV15" s="2">
        <v>114</v>
      </c>
      <c r="BW15" s="2">
        <v>0.18</v>
      </c>
      <c r="BX15" s="2">
        <v>716748</v>
      </c>
      <c r="BY15" s="2">
        <v>71226</v>
      </c>
      <c r="BZ15" s="2">
        <v>638</v>
      </c>
      <c r="CA15" s="2">
        <v>63</v>
      </c>
      <c r="CB15" s="2">
        <v>1.23</v>
      </c>
      <c r="CC15" s="2">
        <v>0.13</v>
      </c>
      <c r="CD15" s="2">
        <v>11</v>
      </c>
      <c r="CE15" s="2">
        <v>13</v>
      </c>
      <c r="CF15" s="2">
        <v>27</v>
      </c>
      <c r="CG15" s="2">
        <v>12</v>
      </c>
      <c r="CH15" s="2">
        <v>25</v>
      </c>
      <c r="CI15" s="2">
        <v>20</v>
      </c>
      <c r="CJ15" s="2">
        <v>27</v>
      </c>
      <c r="CK15" s="2">
        <v>2</v>
      </c>
      <c r="CL15" s="2">
        <v>3</v>
      </c>
      <c r="CM15" s="1">
        <v>0</v>
      </c>
      <c r="CN15" s="1">
        <v>0</v>
      </c>
      <c r="CO15" s="1">
        <v>0</v>
      </c>
      <c r="CP15" s="1">
        <v>0</v>
      </c>
      <c r="CQ15" s="2">
        <v>15</v>
      </c>
      <c r="CR15" s="2">
        <v>46</v>
      </c>
      <c r="CS15" s="2">
        <v>0.79854000000000003</v>
      </c>
      <c r="CT15" s="2">
        <v>0.33751999999999999</v>
      </c>
      <c r="CU15" s="1" t="s">
        <v>111</v>
      </c>
    </row>
    <row r="16" spans="1:99" s="1" customFormat="1" x14ac:dyDescent="0.25">
      <c r="A16" s="1" t="s">
        <v>129</v>
      </c>
      <c r="B16" s="1" t="s">
        <v>130</v>
      </c>
      <c r="C16" s="1" t="s">
        <v>131</v>
      </c>
      <c r="D16" s="1">
        <v>1966</v>
      </c>
      <c r="E16" s="1">
        <f t="shared" si="22"/>
        <v>49</v>
      </c>
      <c r="F16" s="1">
        <v>53</v>
      </c>
      <c r="G16" s="1">
        <v>104</v>
      </c>
      <c r="H16" s="1">
        <v>340000</v>
      </c>
      <c r="I16" s="1">
        <v>121860</v>
      </c>
      <c r="J16" s="1">
        <v>121860</v>
      </c>
      <c r="K16" s="1">
        <v>121860</v>
      </c>
      <c r="L16" s="1">
        <f t="shared" si="1"/>
        <v>5308209414</v>
      </c>
      <c r="M16" s="1">
        <v>11235</v>
      </c>
      <c r="N16" s="1">
        <f t="shared" si="2"/>
        <v>489396600</v>
      </c>
      <c r="O16" s="1">
        <f t="shared" si="3"/>
        <v>17.5546875</v>
      </c>
      <c r="P16" s="1">
        <f t="shared" si="4"/>
        <v>45466472.100000001</v>
      </c>
      <c r="Q16" s="1">
        <f t="shared" si="5"/>
        <v>45.466472100000004</v>
      </c>
      <c r="R16" s="1">
        <v>6600</v>
      </c>
      <c r="S16" s="1">
        <f t="shared" si="6"/>
        <v>17093.933999999997</v>
      </c>
      <c r="T16" s="1">
        <f t="shared" si="7"/>
        <v>4224000</v>
      </c>
      <c r="U16" s="1">
        <f t="shared" si="8"/>
        <v>184008000000</v>
      </c>
      <c r="V16" s="1">
        <v>1225582.9918</v>
      </c>
      <c r="W16" s="1">
        <f t="shared" si="9"/>
        <v>373.55769590063994</v>
      </c>
      <c r="X16" s="1">
        <f t="shared" si="10"/>
        <v>232.11806514896921</v>
      </c>
      <c r="Y16" s="1">
        <f t="shared" si="11"/>
        <v>15.628127676555247</v>
      </c>
      <c r="Z16" s="1">
        <f t="shared" si="12"/>
        <v>10.846437049215298</v>
      </c>
      <c r="AA16" s="1">
        <f t="shared" si="13"/>
        <v>2.4852174944136545</v>
      </c>
      <c r="AB16" s="1">
        <f t="shared" si="14"/>
        <v>0.61394926693671503</v>
      </c>
      <c r="AC16" s="1">
        <v>53</v>
      </c>
      <c r="AD16" s="1">
        <f t="shared" si="15"/>
        <v>0.20464975564557167</v>
      </c>
      <c r="AE16" s="1">
        <v>10826.5</v>
      </c>
      <c r="AF16" s="1">
        <f t="shared" si="16"/>
        <v>375.96795727636851</v>
      </c>
      <c r="AG16" s="1">
        <f t="shared" si="17"/>
        <v>4.3451229978407876E-2</v>
      </c>
      <c r="AH16" s="1">
        <f t="shared" si="18"/>
        <v>0.30248091021057383</v>
      </c>
      <c r="AI16" s="1">
        <f t="shared" si="19"/>
        <v>5308209414</v>
      </c>
      <c r="AJ16" s="1">
        <f t="shared" si="20"/>
        <v>150311872.80000001</v>
      </c>
      <c r="AK16" s="1">
        <f t="shared" si="21"/>
        <v>150.3118728</v>
      </c>
      <c r="AL16" s="1" t="s">
        <v>132</v>
      </c>
      <c r="AM16" s="1" t="s">
        <v>3</v>
      </c>
      <c r="AN16" s="1" t="s">
        <v>133</v>
      </c>
      <c r="AO16" s="1" t="s">
        <v>134</v>
      </c>
      <c r="AP16" s="1" t="s">
        <v>135</v>
      </c>
      <c r="AQ16" s="1" t="s">
        <v>136</v>
      </c>
      <c r="AR16" s="1" t="s">
        <v>137</v>
      </c>
      <c r="AS16" s="1">
        <v>4</v>
      </c>
      <c r="AT16" s="1" t="s">
        <v>138</v>
      </c>
      <c r="AU16" s="1" t="s">
        <v>139</v>
      </c>
      <c r="AV16" s="1">
        <v>11</v>
      </c>
      <c r="AW16" s="2">
        <v>61</v>
      </c>
      <c r="AX16" s="2">
        <v>37</v>
      </c>
      <c r="AY16" s="2">
        <v>1</v>
      </c>
      <c r="AZ16" s="2">
        <v>1.6</v>
      </c>
      <c r="BA16" s="2">
        <v>0.5</v>
      </c>
      <c r="BB16" s="2">
        <v>0.4</v>
      </c>
      <c r="BC16" s="2">
        <v>1.2</v>
      </c>
      <c r="BD16" s="2">
        <v>0.2</v>
      </c>
      <c r="BE16" s="2">
        <v>0.8</v>
      </c>
      <c r="BF16" s="2">
        <v>32.799999999999997</v>
      </c>
      <c r="BG16" s="2">
        <v>19.2</v>
      </c>
      <c r="BH16" s="2">
        <v>25.6</v>
      </c>
      <c r="BI16" s="1">
        <v>0</v>
      </c>
      <c r="BJ16" s="1">
        <v>0</v>
      </c>
      <c r="BK16" s="2">
        <v>11.2</v>
      </c>
      <c r="BL16" s="2">
        <v>4.5999999999999996</v>
      </c>
      <c r="BM16" s="1">
        <v>0</v>
      </c>
      <c r="BN16" s="2">
        <v>1.8</v>
      </c>
      <c r="BO16" s="2">
        <v>1297722</v>
      </c>
      <c r="BP16" s="2">
        <v>208408</v>
      </c>
      <c r="BQ16" s="2">
        <v>75</v>
      </c>
      <c r="BR16" s="2">
        <v>12</v>
      </c>
      <c r="BS16" s="2">
        <v>0.12</v>
      </c>
      <c r="BT16" s="2">
        <v>0.02</v>
      </c>
      <c r="BU16" s="2">
        <v>1811123</v>
      </c>
      <c r="BV16" s="2">
        <v>105</v>
      </c>
      <c r="BW16" s="2">
        <v>0.17</v>
      </c>
      <c r="BX16" s="2">
        <v>11287555</v>
      </c>
      <c r="BY16" s="2">
        <v>816656</v>
      </c>
      <c r="BZ16" s="2">
        <v>652</v>
      </c>
      <c r="CA16" s="2">
        <v>47</v>
      </c>
      <c r="CB16" s="2">
        <v>1.18</v>
      </c>
      <c r="CC16" s="2">
        <v>0.09</v>
      </c>
      <c r="CD16" s="2">
        <v>15</v>
      </c>
      <c r="CE16" s="2">
        <v>14</v>
      </c>
      <c r="CF16" s="2">
        <v>21</v>
      </c>
      <c r="CG16" s="2">
        <v>10</v>
      </c>
      <c r="CH16" s="2">
        <v>23</v>
      </c>
      <c r="CI16" s="2">
        <v>18</v>
      </c>
      <c r="CJ16" s="2">
        <v>19</v>
      </c>
      <c r="CK16" s="2">
        <v>2</v>
      </c>
      <c r="CL16" s="2">
        <v>2</v>
      </c>
      <c r="CM16" s="1">
        <v>0</v>
      </c>
      <c r="CN16" s="1">
        <v>0</v>
      </c>
      <c r="CO16" s="1">
        <v>0</v>
      </c>
      <c r="CP16" s="1">
        <v>0</v>
      </c>
      <c r="CQ16" s="2">
        <v>23</v>
      </c>
      <c r="CR16" s="2">
        <v>55</v>
      </c>
      <c r="CS16" s="2">
        <v>0.86153999999999997</v>
      </c>
      <c r="CT16" s="2">
        <v>0.51363999999999999</v>
      </c>
      <c r="CU16" s="1" t="s">
        <v>111</v>
      </c>
    </row>
    <row r="17" spans="1:100" s="1" customFormat="1" x14ac:dyDescent="0.25">
      <c r="A17" s="1" t="s">
        <v>140</v>
      </c>
      <c r="B17" s="1" t="s">
        <v>101</v>
      </c>
      <c r="C17" s="1" t="s">
        <v>141</v>
      </c>
      <c r="D17" s="1">
        <v>1964</v>
      </c>
      <c r="E17" s="1">
        <f t="shared" si="22"/>
        <v>51</v>
      </c>
      <c r="F17" s="1">
        <v>95</v>
      </c>
      <c r="G17" s="1">
        <v>142</v>
      </c>
      <c r="H17" s="1">
        <v>167000</v>
      </c>
      <c r="I17" s="1">
        <v>650000</v>
      </c>
      <c r="J17" s="1">
        <v>273000</v>
      </c>
      <c r="K17" s="1">
        <v>650000</v>
      </c>
      <c r="L17" s="1">
        <f t="shared" si="1"/>
        <v>28313935000</v>
      </c>
      <c r="M17" s="1">
        <v>30000</v>
      </c>
      <c r="N17" s="1">
        <f t="shared" si="2"/>
        <v>1306800000</v>
      </c>
      <c r="O17" s="1">
        <f t="shared" si="3"/>
        <v>46.875</v>
      </c>
      <c r="P17" s="1">
        <f t="shared" si="4"/>
        <v>121405800</v>
      </c>
      <c r="Q17" s="1">
        <f t="shared" si="5"/>
        <v>121.40580000000001</v>
      </c>
      <c r="R17" s="1">
        <v>7700</v>
      </c>
      <c r="S17" s="1">
        <f t="shared" si="6"/>
        <v>19942.922999999999</v>
      </c>
      <c r="T17" s="1">
        <f t="shared" si="7"/>
        <v>4928000</v>
      </c>
      <c r="U17" s="1">
        <f t="shared" si="8"/>
        <v>214676000000</v>
      </c>
      <c r="V17" s="1">
        <v>1780764.9247999999</v>
      </c>
      <c r="W17" s="1">
        <f t="shared" si="9"/>
        <v>542.77714907903999</v>
      </c>
      <c r="X17" s="1">
        <f t="shared" si="10"/>
        <v>337.26619216757121</v>
      </c>
      <c r="Y17" s="1">
        <f t="shared" si="11"/>
        <v>13.896221538856464</v>
      </c>
      <c r="Z17" s="1">
        <f t="shared" si="12"/>
        <v>21.666616926844199</v>
      </c>
      <c r="AA17" s="1">
        <f t="shared" si="13"/>
        <v>1.6118580643960247</v>
      </c>
      <c r="AB17" s="1">
        <f t="shared" si="14"/>
        <v>0.68420895558455364</v>
      </c>
      <c r="AC17" s="1">
        <v>95</v>
      </c>
      <c r="AD17" s="1">
        <f t="shared" si="15"/>
        <v>0.2280696518615179</v>
      </c>
      <c r="AE17" s="1">
        <v>12625.4</v>
      </c>
      <c r="AF17" s="1">
        <f t="shared" si="16"/>
        <v>164.26666666666668</v>
      </c>
      <c r="AG17" s="1">
        <f t="shared" si="17"/>
        <v>5.3116810668857477E-2</v>
      </c>
      <c r="AH17" s="1">
        <f t="shared" si="18"/>
        <v>0.36053271241519125</v>
      </c>
      <c r="AI17" s="1">
        <f t="shared" si="19"/>
        <v>11891852700</v>
      </c>
      <c r="AJ17" s="1">
        <f t="shared" si="20"/>
        <v>336740040</v>
      </c>
      <c r="AK17" s="1">
        <f t="shared" si="21"/>
        <v>336.74004000000002</v>
      </c>
      <c r="AL17" s="1" t="s">
        <v>142</v>
      </c>
      <c r="AM17" s="1" t="s">
        <v>3</v>
      </c>
      <c r="AN17" s="1" t="s">
        <v>143</v>
      </c>
      <c r="AO17" s="1" t="s">
        <v>144</v>
      </c>
      <c r="AP17" s="1" t="s">
        <v>145</v>
      </c>
      <c r="AQ17" s="1" t="s">
        <v>136</v>
      </c>
      <c r="AR17" s="1" t="s">
        <v>146</v>
      </c>
      <c r="AS17" s="1">
        <v>4</v>
      </c>
      <c r="AT17" s="1" t="s">
        <v>147</v>
      </c>
      <c r="AU17" s="1" t="s">
        <v>148</v>
      </c>
      <c r="AV17" s="1">
        <v>11</v>
      </c>
      <c r="AW17" s="2">
        <v>59</v>
      </c>
      <c r="AX17" s="2">
        <v>40</v>
      </c>
      <c r="AY17" s="2">
        <v>1</v>
      </c>
      <c r="AZ17" s="2">
        <v>1.7</v>
      </c>
      <c r="BA17" s="2">
        <v>0.6</v>
      </c>
      <c r="BB17" s="2">
        <v>0.5</v>
      </c>
      <c r="BC17" s="2">
        <v>1.2</v>
      </c>
      <c r="BD17" s="2">
        <v>0.2</v>
      </c>
      <c r="BE17" s="2">
        <v>0.8</v>
      </c>
      <c r="BF17" s="2">
        <v>33.5</v>
      </c>
      <c r="BG17" s="2">
        <v>18.8</v>
      </c>
      <c r="BH17" s="2">
        <v>25.5</v>
      </c>
      <c r="BI17" s="1">
        <v>0</v>
      </c>
      <c r="BJ17" s="1">
        <v>0</v>
      </c>
      <c r="BK17" s="2">
        <v>10.8</v>
      </c>
      <c r="BL17" s="2">
        <v>4.8</v>
      </c>
      <c r="BM17" s="1">
        <v>0</v>
      </c>
      <c r="BN17" s="2">
        <v>1.7</v>
      </c>
      <c r="BO17" s="2">
        <v>1532841</v>
      </c>
      <c r="BP17" s="2">
        <v>250872</v>
      </c>
      <c r="BQ17" s="2">
        <v>75</v>
      </c>
      <c r="BR17" s="2">
        <v>12</v>
      </c>
      <c r="BS17" s="2">
        <v>0.12</v>
      </c>
      <c r="BT17" s="2">
        <v>0.02</v>
      </c>
      <c r="BU17" s="2">
        <v>2129445</v>
      </c>
      <c r="BV17" s="2">
        <v>104</v>
      </c>
      <c r="BW17" s="2">
        <v>0.17</v>
      </c>
      <c r="BX17" s="2">
        <v>12595984</v>
      </c>
      <c r="BY17" s="2">
        <v>861727</v>
      </c>
      <c r="BZ17" s="2">
        <v>616</v>
      </c>
      <c r="CA17" s="2">
        <v>42</v>
      </c>
      <c r="CB17" s="2">
        <v>1.1299999999999999</v>
      </c>
      <c r="CC17" s="2">
        <v>0.08</v>
      </c>
      <c r="CD17" s="2">
        <v>15</v>
      </c>
      <c r="CE17" s="2">
        <v>15</v>
      </c>
      <c r="CF17" s="2">
        <v>20</v>
      </c>
      <c r="CG17" s="2">
        <v>9</v>
      </c>
      <c r="CH17" s="2">
        <v>23</v>
      </c>
      <c r="CI17" s="2">
        <v>19</v>
      </c>
      <c r="CJ17" s="2">
        <v>21</v>
      </c>
      <c r="CK17" s="2">
        <v>1</v>
      </c>
      <c r="CL17" s="2">
        <v>2</v>
      </c>
      <c r="CM17" s="1">
        <v>0</v>
      </c>
      <c r="CN17" s="1">
        <v>0</v>
      </c>
      <c r="CO17" s="1">
        <v>0</v>
      </c>
      <c r="CP17" s="1">
        <v>0</v>
      </c>
      <c r="CQ17" s="2">
        <v>22</v>
      </c>
      <c r="CR17" s="2">
        <v>53</v>
      </c>
      <c r="CS17" s="2">
        <v>0.88268999999999997</v>
      </c>
      <c r="CT17" s="2">
        <v>0.59194999999999998</v>
      </c>
      <c r="CU17" s="1" t="s">
        <v>111</v>
      </c>
    </row>
    <row r="18" spans="1:100" s="1" customFormat="1" x14ac:dyDescent="0.25">
      <c r="A18" s="1" t="s">
        <v>149</v>
      </c>
      <c r="B18" s="1" t="s">
        <v>101</v>
      </c>
      <c r="C18" s="1" t="s">
        <v>150</v>
      </c>
      <c r="D18" s="1">
        <v>1914</v>
      </c>
      <c r="E18" s="1">
        <f t="shared" si="22"/>
        <v>101</v>
      </c>
      <c r="F18" s="1">
        <v>86</v>
      </c>
      <c r="G18" s="1">
        <v>130</v>
      </c>
      <c r="H18" s="1">
        <v>560000</v>
      </c>
      <c r="I18" s="1">
        <v>262800</v>
      </c>
      <c r="J18" s="1">
        <v>262800</v>
      </c>
      <c r="K18" s="1">
        <v>262800</v>
      </c>
      <c r="L18" s="1">
        <f t="shared" si="1"/>
        <v>11447541720</v>
      </c>
      <c r="M18" s="1">
        <v>12000</v>
      </c>
      <c r="N18" s="1">
        <f t="shared" si="2"/>
        <v>522720000</v>
      </c>
      <c r="O18" s="1">
        <f t="shared" si="3"/>
        <v>18.75</v>
      </c>
      <c r="P18" s="1">
        <f t="shared" si="4"/>
        <v>48562320</v>
      </c>
      <c r="Q18" s="1">
        <f t="shared" si="5"/>
        <v>48.56232</v>
      </c>
      <c r="R18" s="1">
        <v>9087</v>
      </c>
      <c r="S18" s="1">
        <f t="shared" si="6"/>
        <v>23535.239129999998</v>
      </c>
      <c r="T18" s="1">
        <f t="shared" si="7"/>
        <v>5815680</v>
      </c>
      <c r="U18" s="1">
        <f t="shared" si="8"/>
        <v>253345560000</v>
      </c>
      <c r="V18" s="1">
        <v>1625735.5379999999</v>
      </c>
      <c r="W18" s="1">
        <f t="shared" si="9"/>
        <v>495.52419198239994</v>
      </c>
      <c r="X18" s="1">
        <f t="shared" si="10"/>
        <v>307.90455648397199</v>
      </c>
      <c r="Y18" s="1">
        <f t="shared" si="11"/>
        <v>20.059035176561874</v>
      </c>
      <c r="Z18" s="1">
        <f t="shared" si="12"/>
        <v>21.899949724517906</v>
      </c>
      <c r="AA18" s="1">
        <f t="shared" si="13"/>
        <v>1.5286476360234389</v>
      </c>
      <c r="AB18" s="1">
        <f t="shared" si="14"/>
        <v>0.76395173457620602</v>
      </c>
      <c r="AC18" s="1">
        <v>86</v>
      </c>
      <c r="AD18" s="1">
        <f t="shared" si="15"/>
        <v>0.25465057819206866</v>
      </c>
      <c r="AE18" s="1">
        <v>15049.4</v>
      </c>
      <c r="AF18" s="1">
        <f t="shared" si="16"/>
        <v>484.64</v>
      </c>
      <c r="AG18" s="1">
        <f t="shared" si="17"/>
        <v>8.4889506283608918E-2</v>
      </c>
      <c r="AH18" s="1">
        <f t="shared" si="18"/>
        <v>0.14981039648302469</v>
      </c>
      <c r="AI18" s="1">
        <f t="shared" si="19"/>
        <v>11447541720</v>
      </c>
      <c r="AJ18" s="1">
        <f t="shared" si="20"/>
        <v>324158544</v>
      </c>
      <c r="AK18" s="1">
        <f t="shared" si="21"/>
        <v>324.15854400000001</v>
      </c>
      <c r="AL18" s="1" t="s">
        <v>151</v>
      </c>
      <c r="AM18" s="1" t="s">
        <v>3</v>
      </c>
      <c r="AN18" s="1" t="s">
        <v>152</v>
      </c>
      <c r="AO18" s="1" t="s">
        <v>153</v>
      </c>
      <c r="AP18" s="1" t="s">
        <v>154</v>
      </c>
      <c r="AQ18" s="1" t="s">
        <v>155</v>
      </c>
      <c r="AR18" s="1" t="s">
        <v>156</v>
      </c>
      <c r="AS18" s="1">
        <v>4</v>
      </c>
      <c r="AT18" s="1" t="s">
        <v>157</v>
      </c>
      <c r="AU18" s="1" t="s">
        <v>158</v>
      </c>
      <c r="AV18" s="1">
        <v>9</v>
      </c>
      <c r="AW18" s="2">
        <v>59</v>
      </c>
      <c r="AX18" s="2">
        <v>39</v>
      </c>
      <c r="AY18" s="2">
        <v>1</v>
      </c>
      <c r="AZ18" s="2">
        <v>1.7</v>
      </c>
      <c r="BA18" s="2">
        <v>0.8</v>
      </c>
      <c r="BB18" s="2">
        <v>0.5</v>
      </c>
      <c r="BC18" s="2">
        <v>1.1000000000000001</v>
      </c>
      <c r="BD18" s="2">
        <v>0.2</v>
      </c>
      <c r="BE18" s="2">
        <v>0.8</v>
      </c>
      <c r="BF18" s="2">
        <v>33.4</v>
      </c>
      <c r="BG18" s="2">
        <v>18.899999999999999</v>
      </c>
      <c r="BH18" s="2">
        <v>25.8</v>
      </c>
      <c r="BI18" s="1">
        <v>0</v>
      </c>
      <c r="BJ18" s="1">
        <v>0</v>
      </c>
      <c r="BK18" s="2">
        <v>10.4</v>
      </c>
      <c r="BL18" s="2">
        <v>4.8</v>
      </c>
      <c r="BM18" s="1">
        <v>0</v>
      </c>
      <c r="BN18" s="2">
        <v>1.7</v>
      </c>
      <c r="BO18" s="2">
        <v>1824477</v>
      </c>
      <c r="BP18" s="2">
        <v>304030</v>
      </c>
      <c r="BQ18" s="2">
        <v>77</v>
      </c>
      <c r="BR18" s="2">
        <v>13</v>
      </c>
      <c r="BS18" s="2">
        <v>0.13</v>
      </c>
      <c r="BT18" s="2">
        <v>0.02</v>
      </c>
      <c r="BU18" s="2">
        <v>2518293</v>
      </c>
      <c r="BV18" s="2">
        <v>106</v>
      </c>
      <c r="BW18" s="2">
        <v>0.17</v>
      </c>
      <c r="BX18" s="2">
        <v>13827729</v>
      </c>
      <c r="BY18" s="2">
        <v>952186</v>
      </c>
      <c r="BZ18" s="2">
        <v>581</v>
      </c>
      <c r="CA18" s="2">
        <v>40</v>
      </c>
      <c r="CB18" s="2">
        <v>1.04</v>
      </c>
      <c r="CC18" s="2">
        <v>0.08</v>
      </c>
      <c r="CD18" s="2">
        <v>15</v>
      </c>
      <c r="CE18" s="2">
        <v>15</v>
      </c>
      <c r="CF18" s="2">
        <v>20</v>
      </c>
      <c r="CG18" s="2">
        <v>9</v>
      </c>
      <c r="CH18" s="2">
        <v>23</v>
      </c>
      <c r="CI18" s="2">
        <v>19</v>
      </c>
      <c r="CJ18" s="2">
        <v>23</v>
      </c>
      <c r="CK18" s="2">
        <v>2</v>
      </c>
      <c r="CL18" s="2">
        <v>2</v>
      </c>
      <c r="CM18" s="1">
        <v>0</v>
      </c>
      <c r="CN18" s="1">
        <v>0</v>
      </c>
      <c r="CO18" s="1">
        <v>0</v>
      </c>
      <c r="CP18" s="1">
        <v>0</v>
      </c>
      <c r="CQ18" s="2">
        <v>20</v>
      </c>
      <c r="CR18" s="2">
        <v>50</v>
      </c>
      <c r="CS18" s="2">
        <v>0.91322000000000003</v>
      </c>
      <c r="CT18" s="2">
        <v>0.73880000000000001</v>
      </c>
      <c r="CU18" s="1" t="s">
        <v>111</v>
      </c>
    </row>
    <row r="19" spans="1:100" s="1" customFormat="1" x14ac:dyDescent="0.25">
      <c r="A19" s="1" t="s">
        <v>159</v>
      </c>
      <c r="B19" s="1" t="s">
        <v>101</v>
      </c>
      <c r="C19" s="1" t="s">
        <v>160</v>
      </c>
      <c r="D19" s="1">
        <v>1967</v>
      </c>
      <c r="E19" s="1">
        <f t="shared" si="22"/>
        <v>48</v>
      </c>
      <c r="F19" s="1">
        <v>133</v>
      </c>
      <c r="G19" s="1">
        <v>174</v>
      </c>
      <c r="H19" s="1">
        <v>-98</v>
      </c>
      <c r="I19" s="1">
        <v>236200</v>
      </c>
      <c r="J19" s="1">
        <v>236200</v>
      </c>
      <c r="K19" s="1">
        <v>236200</v>
      </c>
      <c r="L19" s="1">
        <f t="shared" si="1"/>
        <v>10288848380</v>
      </c>
      <c r="M19" s="1">
        <v>920</v>
      </c>
      <c r="N19" s="1">
        <f t="shared" si="2"/>
        <v>40075200</v>
      </c>
      <c r="O19" s="1">
        <f t="shared" si="3"/>
        <v>1.4375</v>
      </c>
      <c r="P19" s="1">
        <f t="shared" si="4"/>
        <v>3723111.2</v>
      </c>
      <c r="Q19" s="1">
        <f t="shared" si="5"/>
        <v>3.7231112000000004</v>
      </c>
      <c r="R19" s="1">
        <v>10165</v>
      </c>
      <c r="S19" s="1">
        <f t="shared" si="6"/>
        <v>26327.248349999998</v>
      </c>
      <c r="T19" s="1">
        <f t="shared" si="7"/>
        <v>6505600</v>
      </c>
      <c r="U19" s="1">
        <f t="shared" si="8"/>
        <v>283400200000</v>
      </c>
      <c r="V19" s="1">
        <v>583759.24373999995</v>
      </c>
      <c r="W19" s="1">
        <f t="shared" si="9"/>
        <v>177.92981749195198</v>
      </c>
      <c r="X19" s="1">
        <f t="shared" si="10"/>
        <v>110.56049820889356</v>
      </c>
      <c r="Y19" s="1">
        <f t="shared" si="11"/>
        <v>26.013010759800004</v>
      </c>
      <c r="Z19" s="1">
        <f t="shared" si="12"/>
        <v>256.73854104283947</v>
      </c>
      <c r="AA19" s="1">
        <f t="shared" si="13"/>
        <v>0.61071238570043118</v>
      </c>
      <c r="AB19" s="1">
        <f t="shared" si="14"/>
        <v>5.7910949107407408</v>
      </c>
      <c r="AC19" s="1">
        <v>133</v>
      </c>
      <c r="AD19" s="1">
        <f t="shared" si="15"/>
        <v>1.9303649702469132</v>
      </c>
      <c r="AE19" s="1">
        <v>16632.099999999999</v>
      </c>
      <c r="AF19" s="1">
        <f t="shared" si="16"/>
        <v>7071.304347826087</v>
      </c>
      <c r="AG19" s="1">
        <f t="shared" si="17"/>
        <v>3.594170441146745</v>
      </c>
      <c r="AH19" s="1">
        <f t="shared" si="18"/>
        <v>1.2778915615325915E-2</v>
      </c>
      <c r="AI19" s="1">
        <f t="shared" si="19"/>
        <v>10288848380</v>
      </c>
      <c r="AJ19" s="1">
        <f t="shared" si="20"/>
        <v>291347976</v>
      </c>
      <c r="AK19" s="1">
        <f t="shared" si="21"/>
        <v>291.34797600000002</v>
      </c>
      <c r="AL19" s="1" t="s">
        <v>161</v>
      </c>
      <c r="AM19" s="1" t="s">
        <v>3</v>
      </c>
      <c r="AN19" s="1" t="s">
        <v>162</v>
      </c>
      <c r="AO19" s="1" t="s">
        <v>163</v>
      </c>
      <c r="AP19" s="1" t="s">
        <v>164</v>
      </c>
      <c r="AQ19" s="1" t="s">
        <v>155</v>
      </c>
      <c r="AR19" s="1" t="s">
        <v>165</v>
      </c>
      <c r="AS19" s="1">
        <v>4</v>
      </c>
      <c r="AT19" s="1" t="s">
        <v>166</v>
      </c>
      <c r="AU19" s="1" t="s">
        <v>167</v>
      </c>
      <c r="AV19" s="1">
        <v>9</v>
      </c>
      <c r="AW19" s="2">
        <v>59</v>
      </c>
      <c r="AX19" s="2">
        <v>39</v>
      </c>
      <c r="AY19" s="2">
        <v>1</v>
      </c>
      <c r="AZ19" s="2">
        <v>1.7</v>
      </c>
      <c r="BA19" s="2">
        <v>0.8</v>
      </c>
      <c r="BB19" s="2">
        <v>0.4</v>
      </c>
      <c r="BC19" s="2">
        <v>1.1000000000000001</v>
      </c>
      <c r="BD19" s="2">
        <v>0.2</v>
      </c>
      <c r="BE19" s="2">
        <v>0.7</v>
      </c>
      <c r="BF19" s="2">
        <v>33.799999999999997</v>
      </c>
      <c r="BG19" s="2">
        <v>18.7</v>
      </c>
      <c r="BH19" s="2">
        <v>26.2</v>
      </c>
      <c r="BI19" s="1">
        <v>0</v>
      </c>
      <c r="BJ19" s="1">
        <v>0</v>
      </c>
      <c r="BK19" s="2">
        <v>9.9</v>
      </c>
      <c r="BL19" s="2">
        <v>4.7</v>
      </c>
      <c r="BM19" s="1">
        <v>0</v>
      </c>
      <c r="BN19" s="2">
        <v>1.7</v>
      </c>
      <c r="BO19" s="2">
        <v>1997160</v>
      </c>
      <c r="BP19" s="2">
        <v>364279</v>
      </c>
      <c r="BQ19" s="2">
        <v>76</v>
      </c>
      <c r="BR19" s="2">
        <v>14</v>
      </c>
      <c r="BS19" s="2">
        <v>0.13</v>
      </c>
      <c r="BT19" s="2">
        <v>0.02</v>
      </c>
      <c r="BU19" s="2">
        <v>2747294</v>
      </c>
      <c r="BV19" s="2">
        <v>105</v>
      </c>
      <c r="BW19" s="2">
        <v>0.18</v>
      </c>
      <c r="BX19" s="2">
        <v>14490531</v>
      </c>
      <c r="BY19" s="2">
        <v>980934</v>
      </c>
      <c r="BZ19" s="2">
        <v>553</v>
      </c>
      <c r="CA19" s="2">
        <v>37</v>
      </c>
      <c r="CB19" s="2">
        <v>0.98</v>
      </c>
      <c r="CC19" s="2">
        <v>7.0000000000000007E-2</v>
      </c>
      <c r="CD19" s="2">
        <v>15</v>
      </c>
      <c r="CE19" s="2">
        <v>15</v>
      </c>
      <c r="CF19" s="2">
        <v>20</v>
      </c>
      <c r="CG19" s="2">
        <v>10</v>
      </c>
      <c r="CH19" s="2">
        <v>24</v>
      </c>
      <c r="CI19" s="2">
        <v>20</v>
      </c>
      <c r="CJ19" s="2">
        <v>25</v>
      </c>
      <c r="CK19" s="2">
        <v>2</v>
      </c>
      <c r="CL19" s="2">
        <v>2</v>
      </c>
      <c r="CM19" s="1">
        <v>0</v>
      </c>
      <c r="CN19" s="1">
        <v>0</v>
      </c>
      <c r="CO19" s="1">
        <v>0</v>
      </c>
      <c r="CP19" s="1">
        <v>0</v>
      </c>
      <c r="CQ19" s="2">
        <v>20</v>
      </c>
      <c r="CR19" s="2">
        <v>48</v>
      </c>
      <c r="CS19" s="2">
        <v>0.92349999999999999</v>
      </c>
      <c r="CT19" s="2">
        <v>0.77844999999999998</v>
      </c>
      <c r="CU19" s="1" t="s">
        <v>111</v>
      </c>
    </row>
    <row r="20" spans="1:100" s="1" customFormat="1" x14ac:dyDescent="0.25">
      <c r="A20" s="1" t="s">
        <v>168</v>
      </c>
      <c r="B20" s="1" t="s">
        <v>168</v>
      </c>
      <c r="C20" s="1" t="s">
        <v>169</v>
      </c>
      <c r="D20" s="1">
        <v>1961</v>
      </c>
      <c r="E20" s="1">
        <f t="shared" si="22"/>
        <v>54</v>
      </c>
      <c r="F20" s="1">
        <v>210</v>
      </c>
      <c r="G20" s="1">
        <v>300</v>
      </c>
      <c r="H20" s="1">
        <v>317800</v>
      </c>
      <c r="I20" s="1">
        <v>1670600</v>
      </c>
      <c r="J20" s="1">
        <v>1390000</v>
      </c>
      <c r="K20" s="1">
        <v>1670600</v>
      </c>
      <c r="L20" s="1">
        <f t="shared" si="1"/>
        <v>72771168940</v>
      </c>
      <c r="M20" s="1">
        <v>25700</v>
      </c>
      <c r="N20" s="1">
        <f t="shared" si="2"/>
        <v>1119492000</v>
      </c>
      <c r="O20" s="1">
        <f t="shared" si="3"/>
        <v>40.15625</v>
      </c>
      <c r="P20" s="1">
        <f t="shared" si="4"/>
        <v>104004302</v>
      </c>
      <c r="Q20" s="1">
        <f t="shared" si="5"/>
        <v>104.00430200000001</v>
      </c>
      <c r="R20" s="1">
        <v>944</v>
      </c>
      <c r="S20" s="1">
        <f t="shared" si="6"/>
        <v>2444.9505599999998</v>
      </c>
      <c r="T20" s="1">
        <f t="shared" si="7"/>
        <v>604160</v>
      </c>
      <c r="U20" s="1">
        <f t="shared" si="8"/>
        <v>26318720000</v>
      </c>
      <c r="V20" s="1">
        <v>2870578.4939000001</v>
      </c>
      <c r="W20" s="1">
        <f t="shared" si="9"/>
        <v>874.95232494072002</v>
      </c>
      <c r="X20" s="1">
        <f t="shared" si="10"/>
        <v>543.67034327369663</v>
      </c>
      <c r="Y20" s="1">
        <f t="shared" si="11"/>
        <v>24.20213219655367</v>
      </c>
      <c r="Z20" s="1">
        <f t="shared" si="12"/>
        <v>65.003741822183628</v>
      </c>
      <c r="AA20" s="1">
        <f t="shared" si="13"/>
        <v>0.51031399315262449</v>
      </c>
      <c r="AB20" s="1">
        <f t="shared" si="14"/>
        <v>0.92862488317405179</v>
      </c>
      <c r="AC20" s="1">
        <v>210</v>
      </c>
      <c r="AD20" s="1">
        <f t="shared" si="15"/>
        <v>0.30954162772468397</v>
      </c>
      <c r="AE20" s="1">
        <v>249.59100000000001</v>
      </c>
      <c r="AF20" s="1">
        <f t="shared" si="16"/>
        <v>23.508171206225683</v>
      </c>
      <c r="AG20" s="1">
        <f t="shared" si="17"/>
        <v>0.17217627511368291</v>
      </c>
      <c r="AH20" s="1">
        <f t="shared" si="18"/>
        <v>6.0660277303986175E-2</v>
      </c>
      <c r="AI20" s="1">
        <f t="shared" si="19"/>
        <v>60548261000</v>
      </c>
      <c r="AJ20" s="1">
        <f t="shared" si="20"/>
        <v>1714537200</v>
      </c>
      <c r="AK20" s="1">
        <f t="shared" si="21"/>
        <v>1714.5372</v>
      </c>
      <c r="AL20" s="1" t="s">
        <v>170</v>
      </c>
      <c r="AM20" s="1" t="s">
        <v>3</v>
      </c>
      <c r="AN20" s="1" t="s">
        <v>171</v>
      </c>
      <c r="AO20" s="1" t="s">
        <v>172</v>
      </c>
      <c r="AP20" s="1" t="s">
        <v>173</v>
      </c>
      <c r="AQ20" s="1" t="s">
        <v>174</v>
      </c>
      <c r="AR20" s="1" t="s">
        <v>175</v>
      </c>
      <c r="AS20" s="1">
        <v>2</v>
      </c>
      <c r="AT20" s="1" t="s">
        <v>176</v>
      </c>
      <c r="AU20" s="1" t="s">
        <v>177</v>
      </c>
      <c r="AV20" s="1">
        <v>11</v>
      </c>
      <c r="AW20" s="2">
        <v>51</v>
      </c>
      <c r="AX20" s="2">
        <v>45</v>
      </c>
      <c r="AY20" s="2">
        <v>3</v>
      </c>
      <c r="AZ20" s="2">
        <v>1.4</v>
      </c>
      <c r="BA20" s="1">
        <v>0</v>
      </c>
      <c r="BB20" s="2">
        <v>0.3</v>
      </c>
      <c r="BC20" s="2">
        <v>0.2</v>
      </c>
      <c r="BD20" s="1">
        <v>0</v>
      </c>
      <c r="BE20" s="2">
        <v>0.4</v>
      </c>
      <c r="BF20" s="2">
        <v>31.7</v>
      </c>
      <c r="BG20" s="2">
        <v>23.4</v>
      </c>
      <c r="BH20" s="2">
        <v>26.1</v>
      </c>
      <c r="BI20" s="1">
        <v>0</v>
      </c>
      <c r="BJ20" s="1">
        <v>0</v>
      </c>
      <c r="BK20" s="2">
        <v>7.2</v>
      </c>
      <c r="BL20" s="2">
        <v>1.6</v>
      </c>
      <c r="BM20" s="1">
        <v>0</v>
      </c>
      <c r="BN20" s="2">
        <v>7.7</v>
      </c>
      <c r="BO20" s="2">
        <v>28484</v>
      </c>
      <c r="BP20" s="2">
        <v>3422</v>
      </c>
      <c r="BQ20" s="2">
        <v>87</v>
      </c>
      <c r="BR20" s="2">
        <v>10</v>
      </c>
      <c r="BS20" s="2">
        <v>0.15</v>
      </c>
      <c r="BT20" s="2">
        <v>0.02</v>
      </c>
      <c r="BU20" s="2">
        <v>38901</v>
      </c>
      <c r="BV20" s="2">
        <v>119</v>
      </c>
      <c r="BW20" s="2">
        <v>0.2</v>
      </c>
      <c r="BX20" s="2">
        <v>263014</v>
      </c>
      <c r="BY20" s="2">
        <v>22915</v>
      </c>
      <c r="BZ20" s="2">
        <v>807</v>
      </c>
      <c r="CA20" s="2">
        <v>70</v>
      </c>
      <c r="CB20" s="2">
        <v>1.2</v>
      </c>
      <c r="CC20" s="2">
        <v>0.11</v>
      </c>
      <c r="CD20" s="2">
        <v>5</v>
      </c>
      <c r="CE20" s="2">
        <v>7</v>
      </c>
      <c r="CF20" s="2">
        <v>10</v>
      </c>
      <c r="CG20" s="2">
        <v>3</v>
      </c>
      <c r="CH20" s="2">
        <v>26</v>
      </c>
      <c r="CI20" s="2">
        <v>21</v>
      </c>
      <c r="CJ20" s="2">
        <v>19</v>
      </c>
      <c r="CK20" s="2">
        <v>8</v>
      </c>
      <c r="CL20" s="2">
        <v>7</v>
      </c>
      <c r="CM20" s="1">
        <v>0</v>
      </c>
      <c r="CN20" s="1">
        <v>0</v>
      </c>
      <c r="CO20" s="1">
        <v>0</v>
      </c>
      <c r="CP20" s="1">
        <v>0</v>
      </c>
      <c r="CQ20" s="2">
        <v>30</v>
      </c>
      <c r="CR20" s="2">
        <v>64</v>
      </c>
      <c r="CS20" s="2">
        <v>0.67842000000000002</v>
      </c>
      <c r="CT20" s="2">
        <v>0.21207000000000001</v>
      </c>
      <c r="CU20" s="1" t="s">
        <v>111</v>
      </c>
    </row>
    <row r="21" spans="1:100" s="1" customFormat="1" x14ac:dyDescent="0.25">
      <c r="A21" s="1" t="s">
        <v>178</v>
      </c>
      <c r="B21" s="1" t="s">
        <v>101</v>
      </c>
      <c r="C21" s="1" t="s">
        <v>179</v>
      </c>
      <c r="D21" s="1">
        <v>1928</v>
      </c>
      <c r="E21" s="1">
        <f t="shared" si="22"/>
        <v>87</v>
      </c>
      <c r="F21" s="1">
        <v>61</v>
      </c>
      <c r="G21" s="1">
        <v>87</v>
      </c>
      <c r="H21" s="1">
        <v>326500</v>
      </c>
      <c r="I21" s="1">
        <v>54000</v>
      </c>
      <c r="J21" s="1">
        <v>54000</v>
      </c>
      <c r="K21" s="1">
        <v>54000</v>
      </c>
      <c r="L21" s="1">
        <f t="shared" si="1"/>
        <v>2352234600</v>
      </c>
      <c r="M21" s="1">
        <v>2000</v>
      </c>
      <c r="N21" s="1">
        <f t="shared" si="2"/>
        <v>87120000</v>
      </c>
      <c r="O21" s="1">
        <f t="shared" si="3"/>
        <v>3.125</v>
      </c>
      <c r="P21" s="1">
        <f t="shared" si="4"/>
        <v>8093720</v>
      </c>
      <c r="Q21" s="1">
        <f t="shared" si="5"/>
        <v>8.0937200000000011</v>
      </c>
      <c r="R21" s="1">
        <v>3250</v>
      </c>
      <c r="S21" s="1">
        <f t="shared" si="6"/>
        <v>8417.4674999999988</v>
      </c>
      <c r="T21" s="1">
        <f t="shared" si="7"/>
        <v>2080000</v>
      </c>
      <c r="U21" s="1">
        <f t="shared" si="8"/>
        <v>90610000000</v>
      </c>
      <c r="W21" s="1">
        <f t="shared" si="9"/>
        <v>0</v>
      </c>
      <c r="X21" s="1">
        <f t="shared" si="10"/>
        <v>0</v>
      </c>
      <c r="Y21" s="1">
        <f t="shared" si="11"/>
        <v>0</v>
      </c>
      <c r="Z21" s="1">
        <f t="shared" si="12"/>
        <v>26.999938016528926</v>
      </c>
      <c r="AA21" s="1">
        <f t="shared" si="13"/>
        <v>0</v>
      </c>
      <c r="AB21" s="1">
        <f t="shared" si="14"/>
        <v>1.3278658040915865</v>
      </c>
      <c r="AC21" s="1">
        <v>61</v>
      </c>
      <c r="AD21" s="1">
        <f t="shared" si="15"/>
        <v>0.44262193469719552</v>
      </c>
      <c r="AE21" s="1" t="s">
        <v>3</v>
      </c>
      <c r="AF21" s="1">
        <f t="shared" si="16"/>
        <v>1040</v>
      </c>
      <c r="AG21" s="1">
        <f t="shared" si="17"/>
        <v>0.25635942112392512</v>
      </c>
      <c r="AH21" s="1">
        <f t="shared" si="18"/>
        <v>0.12151287714734224</v>
      </c>
      <c r="AI21" s="1">
        <f t="shared" si="19"/>
        <v>2352234600</v>
      </c>
      <c r="AJ21" s="1">
        <f t="shared" si="20"/>
        <v>66607920</v>
      </c>
      <c r="AK21" s="1">
        <f t="shared" si="21"/>
        <v>66.607919999999993</v>
      </c>
      <c r="AL21" s="1" t="s">
        <v>3</v>
      </c>
      <c r="AM21" s="1" t="s">
        <v>3</v>
      </c>
      <c r="AN21" s="1" t="s">
        <v>3</v>
      </c>
      <c r="AO21" s="1" t="s">
        <v>3</v>
      </c>
      <c r="AP21" s="1" t="s">
        <v>3</v>
      </c>
      <c r="AQ21" s="1" t="s">
        <v>3</v>
      </c>
      <c r="AR21" s="1" t="s">
        <v>3</v>
      </c>
      <c r="AS21" s="1">
        <v>0</v>
      </c>
      <c r="AT21" s="1" t="s">
        <v>3</v>
      </c>
      <c r="AU21" s="1" t="s">
        <v>3</v>
      </c>
      <c r="AV21" s="1">
        <v>0</v>
      </c>
      <c r="AW21" s="1">
        <v>0</v>
      </c>
      <c r="AX21" s="1">
        <v>0</v>
      </c>
      <c r="AY21" s="1">
        <v>0</v>
      </c>
      <c r="AZ21" s="1">
        <v>0</v>
      </c>
      <c r="BA21" s="1">
        <v>0</v>
      </c>
      <c r="BB21" s="1">
        <v>0</v>
      </c>
      <c r="BC21" s="1">
        <v>0</v>
      </c>
      <c r="BD21" s="1">
        <v>0</v>
      </c>
      <c r="BE21" s="1">
        <v>0</v>
      </c>
      <c r="BF21" s="1">
        <v>0</v>
      </c>
      <c r="BG21" s="1">
        <v>0</v>
      </c>
      <c r="BH21" s="1">
        <v>0</v>
      </c>
      <c r="BI21" s="1">
        <v>0</v>
      </c>
      <c r="BJ21" s="1">
        <v>0</v>
      </c>
      <c r="BK21" s="1">
        <v>0</v>
      </c>
      <c r="BL21" s="1">
        <v>0</v>
      </c>
      <c r="BM21" s="1">
        <v>0</v>
      </c>
      <c r="BN21" s="1">
        <v>0</v>
      </c>
      <c r="BO21" s="1">
        <v>0</v>
      </c>
      <c r="BP21" s="1">
        <v>0</v>
      </c>
      <c r="BQ21" s="1">
        <v>0</v>
      </c>
      <c r="BR21" s="1">
        <v>0</v>
      </c>
      <c r="BS21" s="1">
        <v>0</v>
      </c>
      <c r="BT21" s="1">
        <v>0</v>
      </c>
      <c r="BU21" s="1">
        <v>0</v>
      </c>
      <c r="BV21" s="1">
        <v>0</v>
      </c>
      <c r="BW21" s="1">
        <v>0</v>
      </c>
      <c r="BX21" s="1">
        <v>0</v>
      </c>
      <c r="BY21" s="1">
        <v>0</v>
      </c>
      <c r="BZ21" s="1">
        <v>0</v>
      </c>
      <c r="CA21" s="1">
        <v>0</v>
      </c>
      <c r="CB21" s="1">
        <v>0</v>
      </c>
      <c r="CC21" s="1">
        <v>0</v>
      </c>
      <c r="CD21" s="1">
        <v>0</v>
      </c>
      <c r="CE21" s="1">
        <v>0</v>
      </c>
      <c r="CF21" s="1">
        <v>0</v>
      </c>
      <c r="CG21" s="1">
        <v>0</v>
      </c>
      <c r="CH21" s="1">
        <v>0</v>
      </c>
      <c r="CI21" s="1">
        <v>0</v>
      </c>
      <c r="CJ21" s="1">
        <v>0</v>
      </c>
      <c r="CK21" s="1">
        <v>0</v>
      </c>
      <c r="CL21" s="1">
        <v>0</v>
      </c>
      <c r="CM21" s="1">
        <v>0</v>
      </c>
      <c r="CN21" s="1">
        <v>0</v>
      </c>
      <c r="CO21" s="1">
        <v>0</v>
      </c>
      <c r="CP21" s="1">
        <v>0</v>
      </c>
      <c r="CQ21" s="1">
        <v>0</v>
      </c>
      <c r="CR21" s="1">
        <v>0</v>
      </c>
      <c r="CS21" s="1">
        <v>0</v>
      </c>
      <c r="CT21" s="1">
        <v>0</v>
      </c>
      <c r="CU21" s="1" t="s">
        <v>111</v>
      </c>
    </row>
    <row r="22" spans="1:100" s="1" customFormat="1" x14ac:dyDescent="0.25">
      <c r="A22" s="1" t="s">
        <v>180</v>
      </c>
      <c r="B22" s="1" t="s">
        <v>101</v>
      </c>
      <c r="C22" s="1" t="s">
        <v>181</v>
      </c>
      <c r="D22" s="1">
        <v>1930</v>
      </c>
      <c r="E22" s="1">
        <f t="shared" si="22"/>
        <v>85</v>
      </c>
      <c r="F22" s="1">
        <v>45.85</v>
      </c>
      <c r="G22" s="1">
        <v>62</v>
      </c>
      <c r="H22" s="1">
        <v>430000</v>
      </c>
      <c r="I22" s="1">
        <v>18250</v>
      </c>
      <c r="J22" s="1">
        <v>18250</v>
      </c>
      <c r="K22" s="1">
        <v>18250</v>
      </c>
      <c r="L22" s="1">
        <f t="shared" si="1"/>
        <v>794968175</v>
      </c>
      <c r="M22" s="1">
        <v>574</v>
      </c>
      <c r="N22" s="1">
        <f t="shared" si="2"/>
        <v>25003440</v>
      </c>
      <c r="O22" s="1">
        <f t="shared" si="3"/>
        <v>0.89687500000000009</v>
      </c>
      <c r="P22" s="1">
        <f t="shared" si="4"/>
        <v>2322897.64</v>
      </c>
      <c r="Q22" s="1">
        <f t="shared" si="5"/>
        <v>2.3228976400000003</v>
      </c>
      <c r="R22" s="1">
        <v>3300</v>
      </c>
      <c r="S22" s="1">
        <f t="shared" si="6"/>
        <v>8546.9669999999987</v>
      </c>
      <c r="T22" s="1">
        <f t="shared" si="7"/>
        <v>2112000</v>
      </c>
      <c r="U22" s="1">
        <f t="shared" si="8"/>
        <v>92004000000</v>
      </c>
      <c r="W22" s="1">
        <f t="shared" si="9"/>
        <v>0</v>
      </c>
      <c r="X22" s="1">
        <f t="shared" si="10"/>
        <v>0</v>
      </c>
      <c r="Y22" s="1">
        <f t="shared" si="11"/>
        <v>0</v>
      </c>
      <c r="Z22" s="1">
        <f t="shared" si="12"/>
        <v>31.794352097151432</v>
      </c>
      <c r="AA22" s="1">
        <f t="shared" si="13"/>
        <v>0</v>
      </c>
      <c r="AB22" s="1">
        <f t="shared" si="14"/>
        <v>2.0803283814930054</v>
      </c>
      <c r="AC22" s="1">
        <v>45.85</v>
      </c>
      <c r="AD22" s="1">
        <f t="shared" si="15"/>
        <v>0.69344279383100171</v>
      </c>
      <c r="AE22" s="1" t="s">
        <v>3</v>
      </c>
      <c r="AF22" s="1">
        <f t="shared" si="16"/>
        <v>3679.4425087108016</v>
      </c>
      <c r="AG22" s="1">
        <f t="shared" si="17"/>
        <v>0.56350210940555101</v>
      </c>
      <c r="AH22" s="1">
        <f t="shared" si="18"/>
        <v>0.1031894010975074</v>
      </c>
      <c r="AI22" s="1">
        <f t="shared" si="19"/>
        <v>794968175</v>
      </c>
      <c r="AJ22" s="1">
        <f t="shared" si="20"/>
        <v>22511010</v>
      </c>
      <c r="AK22" s="1">
        <f t="shared" si="21"/>
        <v>22.511009999999999</v>
      </c>
      <c r="AL22" s="1" t="s">
        <v>3</v>
      </c>
      <c r="AM22" s="1" t="s">
        <v>3</v>
      </c>
      <c r="AN22" s="1" t="s">
        <v>3</v>
      </c>
      <c r="AO22" s="1" t="s">
        <v>3</v>
      </c>
      <c r="AP22" s="1" t="s">
        <v>3</v>
      </c>
      <c r="AQ22" s="1" t="s">
        <v>3</v>
      </c>
      <c r="AR22" s="1" t="s">
        <v>3</v>
      </c>
      <c r="AS22" s="1">
        <v>0</v>
      </c>
      <c r="AT22" s="1" t="s">
        <v>3</v>
      </c>
      <c r="AU22" s="1" t="s">
        <v>3</v>
      </c>
      <c r="AV22" s="1">
        <v>0</v>
      </c>
      <c r="AW22" s="1">
        <v>0</v>
      </c>
      <c r="AX22" s="1">
        <v>0</v>
      </c>
      <c r="AY22" s="1">
        <v>0</v>
      </c>
      <c r="AZ22" s="1">
        <v>0</v>
      </c>
      <c r="BA22" s="1">
        <v>0</v>
      </c>
      <c r="BB22" s="1">
        <v>0</v>
      </c>
      <c r="BC22" s="1">
        <v>0</v>
      </c>
      <c r="BD22" s="1">
        <v>0</v>
      </c>
      <c r="BE22" s="1">
        <v>0</v>
      </c>
      <c r="BF22" s="1">
        <v>0</v>
      </c>
      <c r="BG22" s="1">
        <v>0</v>
      </c>
      <c r="BH22" s="1">
        <v>0</v>
      </c>
      <c r="BI22" s="1">
        <v>0</v>
      </c>
      <c r="BJ22" s="1">
        <v>0</v>
      </c>
      <c r="BK22" s="1">
        <v>0</v>
      </c>
      <c r="BL22" s="1">
        <v>0</v>
      </c>
      <c r="BM22" s="1">
        <v>0</v>
      </c>
      <c r="BN22" s="1">
        <v>0</v>
      </c>
      <c r="BO22" s="1">
        <v>0</v>
      </c>
      <c r="BP22" s="1">
        <v>0</v>
      </c>
      <c r="BQ22" s="1">
        <v>0</v>
      </c>
      <c r="BR22" s="1">
        <v>0</v>
      </c>
      <c r="BS22" s="1">
        <v>0</v>
      </c>
      <c r="BT22" s="1">
        <v>0</v>
      </c>
      <c r="BU22" s="1">
        <v>0</v>
      </c>
      <c r="BV22" s="1">
        <v>0</v>
      </c>
      <c r="BW22" s="1">
        <v>0</v>
      </c>
      <c r="BX22" s="1">
        <v>0</v>
      </c>
      <c r="BY22" s="1">
        <v>0</v>
      </c>
      <c r="BZ22" s="1">
        <v>0</v>
      </c>
      <c r="CA22" s="1">
        <v>0</v>
      </c>
      <c r="CB22" s="1">
        <v>0</v>
      </c>
      <c r="CC22" s="1">
        <v>0</v>
      </c>
      <c r="CD22" s="1">
        <v>0</v>
      </c>
      <c r="CE22" s="1">
        <v>0</v>
      </c>
      <c r="CF22" s="1">
        <v>0</v>
      </c>
      <c r="CG22" s="1">
        <v>0</v>
      </c>
      <c r="CH22" s="1">
        <v>0</v>
      </c>
      <c r="CI22" s="1">
        <v>0</v>
      </c>
      <c r="CJ22" s="1">
        <v>0</v>
      </c>
      <c r="CK22" s="1">
        <v>0</v>
      </c>
      <c r="CL22" s="1">
        <v>0</v>
      </c>
      <c r="CM22" s="1">
        <v>0</v>
      </c>
      <c r="CN22" s="1">
        <v>0</v>
      </c>
      <c r="CO22" s="1">
        <v>0</v>
      </c>
      <c r="CP22" s="1">
        <v>0</v>
      </c>
      <c r="CQ22" s="1">
        <v>0</v>
      </c>
      <c r="CR22" s="1">
        <v>0</v>
      </c>
      <c r="CS22" s="1">
        <v>0</v>
      </c>
      <c r="CT22" s="1">
        <v>0</v>
      </c>
      <c r="CU22" s="1" t="s">
        <v>111</v>
      </c>
    </row>
    <row r="23" spans="1:100" s="1" customFormat="1" x14ac:dyDescent="0.25">
      <c r="A23" s="1" t="s">
        <v>182</v>
      </c>
      <c r="B23" s="1" t="s">
        <v>183</v>
      </c>
      <c r="C23" s="1" t="s">
        <v>184</v>
      </c>
      <c r="D23" s="1">
        <v>1928</v>
      </c>
      <c r="E23" s="1">
        <f t="shared" si="22"/>
        <v>87</v>
      </c>
      <c r="F23" s="1">
        <v>89</v>
      </c>
      <c r="G23" s="1">
        <v>125</v>
      </c>
      <c r="H23" s="1">
        <v>595000</v>
      </c>
      <c r="I23" s="1">
        <v>235000</v>
      </c>
      <c r="J23" s="1">
        <v>235000</v>
      </c>
      <c r="K23" s="1">
        <v>235000</v>
      </c>
      <c r="L23" s="1">
        <f t="shared" si="1"/>
        <v>10236576500</v>
      </c>
      <c r="M23" s="1">
        <v>6800</v>
      </c>
      <c r="N23" s="1">
        <f t="shared" si="2"/>
        <v>296208000</v>
      </c>
      <c r="O23" s="1">
        <f t="shared" si="3"/>
        <v>10.625</v>
      </c>
      <c r="P23" s="1">
        <f t="shared" si="4"/>
        <v>27518648</v>
      </c>
      <c r="Q23" s="1">
        <f t="shared" si="5"/>
        <v>27.518648000000002</v>
      </c>
      <c r="R23" s="1">
        <v>10165</v>
      </c>
      <c r="S23" s="1">
        <f t="shared" si="6"/>
        <v>26327.248349999998</v>
      </c>
      <c r="T23" s="1">
        <f t="shared" si="7"/>
        <v>6505600</v>
      </c>
      <c r="U23" s="1">
        <f t="shared" si="8"/>
        <v>283400200000</v>
      </c>
      <c r="V23" s="1">
        <v>583759.24373999995</v>
      </c>
      <c r="W23" s="1">
        <f t="shared" si="9"/>
        <v>177.92981749195198</v>
      </c>
      <c r="X23" s="1">
        <f t="shared" si="10"/>
        <v>110.56049820889356</v>
      </c>
      <c r="Y23" s="1">
        <f t="shared" si="11"/>
        <v>9.568196327096846</v>
      </c>
      <c r="Z23" s="1">
        <f t="shared" si="12"/>
        <v>34.558744193269597</v>
      </c>
      <c r="AA23" s="1">
        <f t="shared" si="13"/>
        <v>0.61383091703166748</v>
      </c>
      <c r="AB23" s="1">
        <f t="shared" si="14"/>
        <v>1.1649014896607728</v>
      </c>
      <c r="AC23" s="1">
        <v>89</v>
      </c>
      <c r="AD23" s="1">
        <f t="shared" si="15"/>
        <v>0.388300496553591</v>
      </c>
      <c r="AE23" s="1">
        <v>16632.099999999999</v>
      </c>
      <c r="AF23" s="1">
        <f t="shared" si="16"/>
        <v>956.70588235294122</v>
      </c>
      <c r="AG23" s="1">
        <f t="shared" si="17"/>
        <v>0.17795287511950719</v>
      </c>
      <c r="AH23" s="1">
        <f t="shared" si="18"/>
        <v>9.4935166996817172E-2</v>
      </c>
      <c r="AI23" s="1">
        <f t="shared" si="19"/>
        <v>10236576500</v>
      </c>
      <c r="AJ23" s="1">
        <f t="shared" si="20"/>
        <v>289867800</v>
      </c>
      <c r="AK23" s="1">
        <f t="shared" si="21"/>
        <v>289.86779999999999</v>
      </c>
      <c r="AL23" s="1" t="s">
        <v>161</v>
      </c>
      <c r="AM23" s="1" t="s">
        <v>3</v>
      </c>
      <c r="AN23" s="1" t="s">
        <v>185</v>
      </c>
      <c r="AO23" s="1" t="s">
        <v>163</v>
      </c>
      <c r="AP23" s="1" t="s">
        <v>164</v>
      </c>
      <c r="AQ23" s="1" t="s">
        <v>155</v>
      </c>
      <c r="AR23" s="1" t="s">
        <v>165</v>
      </c>
      <c r="AS23" s="1">
        <v>4</v>
      </c>
      <c r="AT23" s="1" t="s">
        <v>166</v>
      </c>
      <c r="AU23" s="1" t="s">
        <v>167</v>
      </c>
      <c r="AV23" s="1">
        <v>9</v>
      </c>
      <c r="AW23" s="2">
        <v>59</v>
      </c>
      <c r="AX23" s="2">
        <v>39</v>
      </c>
      <c r="AY23" s="2">
        <v>1</v>
      </c>
      <c r="AZ23" s="2">
        <v>1.7</v>
      </c>
      <c r="BA23" s="2">
        <v>0.8</v>
      </c>
      <c r="BB23" s="2">
        <v>0.4</v>
      </c>
      <c r="BC23" s="2">
        <v>1.1000000000000001</v>
      </c>
      <c r="BD23" s="2">
        <v>0.2</v>
      </c>
      <c r="BE23" s="2">
        <v>0.7</v>
      </c>
      <c r="BF23" s="2">
        <v>33.799999999999997</v>
      </c>
      <c r="BG23" s="2">
        <v>18.7</v>
      </c>
      <c r="BH23" s="2">
        <v>26.2</v>
      </c>
      <c r="BI23" s="1">
        <v>0</v>
      </c>
      <c r="BJ23" s="1">
        <v>0</v>
      </c>
      <c r="BK23" s="2">
        <v>9.9</v>
      </c>
      <c r="BL23" s="2">
        <v>4.7</v>
      </c>
      <c r="BM23" s="1">
        <v>0</v>
      </c>
      <c r="BN23" s="2">
        <v>1.7</v>
      </c>
      <c r="BO23" s="2">
        <v>1997160</v>
      </c>
      <c r="BP23" s="2">
        <v>364279</v>
      </c>
      <c r="BQ23" s="2">
        <v>76</v>
      </c>
      <c r="BR23" s="2">
        <v>14</v>
      </c>
      <c r="BS23" s="2">
        <v>0.13</v>
      </c>
      <c r="BT23" s="2">
        <v>0.02</v>
      </c>
      <c r="BU23" s="2">
        <v>2747294</v>
      </c>
      <c r="BV23" s="2">
        <v>105</v>
      </c>
      <c r="BW23" s="2">
        <v>0.18</v>
      </c>
      <c r="BX23" s="2">
        <v>14490531</v>
      </c>
      <c r="BY23" s="2">
        <v>980934</v>
      </c>
      <c r="BZ23" s="2">
        <v>553</v>
      </c>
      <c r="CA23" s="2">
        <v>37</v>
      </c>
      <c r="CB23" s="2">
        <v>0.98</v>
      </c>
      <c r="CC23" s="2">
        <v>7.0000000000000007E-2</v>
      </c>
      <c r="CD23" s="2">
        <v>15</v>
      </c>
      <c r="CE23" s="2">
        <v>15</v>
      </c>
      <c r="CF23" s="2">
        <v>20</v>
      </c>
      <c r="CG23" s="2">
        <v>10</v>
      </c>
      <c r="CH23" s="2">
        <v>24</v>
      </c>
      <c r="CI23" s="2">
        <v>20</v>
      </c>
      <c r="CJ23" s="2">
        <v>25</v>
      </c>
      <c r="CK23" s="2">
        <v>2</v>
      </c>
      <c r="CL23" s="2">
        <v>2</v>
      </c>
      <c r="CM23" s="1">
        <v>0</v>
      </c>
      <c r="CN23" s="1">
        <v>0</v>
      </c>
      <c r="CO23" s="1">
        <v>0</v>
      </c>
      <c r="CP23" s="1">
        <v>0</v>
      </c>
      <c r="CQ23" s="2">
        <v>20</v>
      </c>
      <c r="CR23" s="2">
        <v>48</v>
      </c>
      <c r="CS23" s="2">
        <v>0.92349999999999999</v>
      </c>
      <c r="CT23" s="2">
        <v>0.77844999999999998</v>
      </c>
      <c r="CU23" s="1" t="s">
        <v>111</v>
      </c>
    </row>
    <row r="24" spans="1:100" s="1" customFormat="1" x14ac:dyDescent="0.25">
      <c r="A24" s="1" t="s">
        <v>186</v>
      </c>
      <c r="B24" s="1" t="s">
        <v>187</v>
      </c>
      <c r="C24" s="1" t="s">
        <v>188</v>
      </c>
      <c r="D24" s="1">
        <v>1923</v>
      </c>
      <c r="E24" s="1">
        <f t="shared" si="22"/>
        <v>92</v>
      </c>
      <c r="F24" s="1">
        <v>60</v>
      </c>
      <c r="G24" s="1">
        <v>106</v>
      </c>
      <c r="H24" s="1">
        <v>510000</v>
      </c>
      <c r="I24" s="1">
        <v>172000</v>
      </c>
      <c r="J24" s="1">
        <v>172000</v>
      </c>
      <c r="K24" s="1">
        <v>172000</v>
      </c>
      <c r="L24" s="1">
        <f t="shared" si="1"/>
        <v>7492302800</v>
      </c>
      <c r="M24" s="1">
        <v>5850</v>
      </c>
      <c r="N24" s="1">
        <f t="shared" si="2"/>
        <v>254826000</v>
      </c>
      <c r="O24" s="1">
        <f t="shared" si="3"/>
        <v>9.140625</v>
      </c>
      <c r="P24" s="1">
        <f t="shared" si="4"/>
        <v>23674131</v>
      </c>
      <c r="Q24" s="1">
        <f t="shared" si="5"/>
        <v>23.674131000000003</v>
      </c>
      <c r="R24" s="1">
        <v>9827</v>
      </c>
      <c r="S24" s="1">
        <f t="shared" si="6"/>
        <v>25451.831729999998</v>
      </c>
      <c r="T24" s="1">
        <f t="shared" si="7"/>
        <v>6289280</v>
      </c>
      <c r="U24" s="1">
        <f t="shared" si="8"/>
        <v>273976760000</v>
      </c>
      <c r="V24" s="1">
        <v>654067.27563000005</v>
      </c>
      <c r="W24" s="1">
        <f t="shared" si="9"/>
        <v>199.35970561202402</v>
      </c>
      <c r="X24" s="1">
        <f t="shared" si="10"/>
        <v>123.87641760066823</v>
      </c>
      <c r="Y24" s="1">
        <f t="shared" si="11"/>
        <v>11.558334306713324</v>
      </c>
      <c r="Z24" s="1">
        <f t="shared" si="12"/>
        <v>29.401641904672207</v>
      </c>
      <c r="AA24" s="1">
        <f t="shared" si="13"/>
        <v>0.93967316525915345</v>
      </c>
      <c r="AB24" s="1">
        <f t="shared" si="14"/>
        <v>1.4700820952336104</v>
      </c>
      <c r="AC24" s="1">
        <v>60</v>
      </c>
      <c r="AD24" s="1">
        <f t="shared" si="15"/>
        <v>0.49002736507787009</v>
      </c>
      <c r="AE24" s="1">
        <v>16184.9</v>
      </c>
      <c r="AF24" s="1">
        <f t="shared" si="16"/>
        <v>1075.0905982905983</v>
      </c>
      <c r="AG24" s="1">
        <f t="shared" si="17"/>
        <v>0.16322818956599416</v>
      </c>
      <c r="AH24" s="1">
        <f t="shared" si="18"/>
        <v>0.11158697061292271</v>
      </c>
      <c r="AI24" s="1">
        <f t="shared" si="19"/>
        <v>7492302800</v>
      </c>
      <c r="AJ24" s="1">
        <f t="shared" si="20"/>
        <v>212158560</v>
      </c>
      <c r="AK24" s="1">
        <f t="shared" si="21"/>
        <v>212.15855999999999</v>
      </c>
      <c r="AL24" s="1" t="s">
        <v>189</v>
      </c>
      <c r="AM24" s="1" t="s">
        <v>3</v>
      </c>
      <c r="AN24" s="1" t="s">
        <v>162</v>
      </c>
      <c r="AO24" s="1" t="s">
        <v>190</v>
      </c>
      <c r="AP24" s="1" t="s">
        <v>191</v>
      </c>
      <c r="AQ24" s="1" t="s">
        <v>155</v>
      </c>
      <c r="AR24" s="1" t="s">
        <v>192</v>
      </c>
      <c r="AS24" s="1">
        <v>4</v>
      </c>
      <c r="AT24" s="1" t="s">
        <v>193</v>
      </c>
      <c r="AU24" s="1" t="s">
        <v>194</v>
      </c>
      <c r="AV24" s="1">
        <v>9</v>
      </c>
      <c r="AW24" s="2">
        <v>59</v>
      </c>
      <c r="AX24" s="2">
        <v>40</v>
      </c>
      <c r="AY24" s="2">
        <v>1</v>
      </c>
      <c r="AZ24" s="2">
        <v>1.7</v>
      </c>
      <c r="BA24" s="2">
        <v>0.8</v>
      </c>
      <c r="BB24" s="2">
        <v>0.4</v>
      </c>
      <c r="BC24" s="2">
        <v>1.1000000000000001</v>
      </c>
      <c r="BD24" s="2">
        <v>0.2</v>
      </c>
      <c r="BE24" s="2">
        <v>0.7</v>
      </c>
      <c r="BF24" s="2">
        <v>33.9</v>
      </c>
      <c r="BG24" s="2">
        <v>18.8</v>
      </c>
      <c r="BH24" s="2">
        <v>26</v>
      </c>
      <c r="BI24" s="1">
        <v>0</v>
      </c>
      <c r="BJ24" s="1">
        <v>0</v>
      </c>
      <c r="BK24" s="2">
        <v>10</v>
      </c>
      <c r="BL24" s="2">
        <v>4.5999999999999996</v>
      </c>
      <c r="BM24" s="1">
        <v>0</v>
      </c>
      <c r="BN24" s="2">
        <v>1.8</v>
      </c>
      <c r="BO24" s="2">
        <v>1948944</v>
      </c>
      <c r="BP24" s="2">
        <v>346958</v>
      </c>
      <c r="BQ24" s="2">
        <v>76</v>
      </c>
      <c r="BR24" s="2">
        <v>14</v>
      </c>
      <c r="BS24" s="2">
        <v>0.13</v>
      </c>
      <c r="BT24" s="2">
        <v>0.02</v>
      </c>
      <c r="BU24" s="2">
        <v>2683940</v>
      </c>
      <c r="BV24" s="2">
        <v>105</v>
      </c>
      <c r="BW24" s="2">
        <v>0.18</v>
      </c>
      <c r="BX24" s="2">
        <v>14281003</v>
      </c>
      <c r="BY24" s="2">
        <v>957381</v>
      </c>
      <c r="BZ24" s="2">
        <v>559</v>
      </c>
      <c r="CA24" s="2">
        <v>37</v>
      </c>
      <c r="CB24" s="2">
        <v>1</v>
      </c>
      <c r="CC24" s="2">
        <v>7.0000000000000007E-2</v>
      </c>
      <c r="CD24" s="2">
        <v>15</v>
      </c>
      <c r="CE24" s="2">
        <v>15</v>
      </c>
      <c r="CF24" s="2">
        <v>20</v>
      </c>
      <c r="CG24" s="2">
        <v>9</v>
      </c>
      <c r="CH24" s="2">
        <v>24</v>
      </c>
      <c r="CI24" s="2">
        <v>20</v>
      </c>
      <c r="CJ24" s="2">
        <v>25</v>
      </c>
      <c r="CK24" s="2">
        <v>2</v>
      </c>
      <c r="CL24" s="2">
        <v>2</v>
      </c>
      <c r="CM24" s="1">
        <v>0</v>
      </c>
      <c r="CN24" s="1">
        <v>0</v>
      </c>
      <c r="CO24" s="1">
        <v>0</v>
      </c>
      <c r="CP24" s="1">
        <v>0</v>
      </c>
      <c r="CQ24" s="2">
        <v>20</v>
      </c>
      <c r="CR24" s="2">
        <v>49</v>
      </c>
      <c r="CS24" s="2">
        <v>0.92059000000000002</v>
      </c>
      <c r="CT24" s="2">
        <v>0.77671000000000001</v>
      </c>
      <c r="CU24" s="1" t="s">
        <v>111</v>
      </c>
    </row>
    <row r="25" spans="1:100" s="1" customFormat="1" x14ac:dyDescent="0.25">
      <c r="A25" s="1" t="s">
        <v>195</v>
      </c>
      <c r="B25" s="1" t="s">
        <v>196</v>
      </c>
      <c r="C25" s="1" t="s">
        <v>197</v>
      </c>
      <c r="D25" s="1">
        <v>1926</v>
      </c>
      <c r="E25" s="1">
        <f t="shared" si="22"/>
        <v>89</v>
      </c>
      <c r="F25" s="1">
        <v>163</v>
      </c>
      <c r="G25" s="1">
        <v>168</v>
      </c>
      <c r="H25" s="1">
        <v>302000</v>
      </c>
      <c r="I25" s="1">
        <v>1622000</v>
      </c>
      <c r="J25" s="1">
        <v>1622000</v>
      </c>
      <c r="K25" s="1">
        <v>1622000</v>
      </c>
      <c r="L25" s="1">
        <f t="shared" si="1"/>
        <v>70654157800</v>
      </c>
      <c r="M25" s="1">
        <v>40000</v>
      </c>
      <c r="N25" s="1">
        <f t="shared" si="2"/>
        <v>1742400000</v>
      </c>
      <c r="O25" s="1">
        <f t="shared" si="3"/>
        <v>62.5</v>
      </c>
      <c r="P25" s="1">
        <f t="shared" si="4"/>
        <v>161874400</v>
      </c>
      <c r="Q25" s="1">
        <f t="shared" si="5"/>
        <v>161.87440000000001</v>
      </c>
      <c r="R25" s="1">
        <v>3000</v>
      </c>
      <c r="S25" s="1">
        <f t="shared" si="6"/>
        <v>7769.9699999999993</v>
      </c>
      <c r="T25" s="1">
        <f t="shared" si="7"/>
        <v>1920000</v>
      </c>
      <c r="U25" s="1">
        <f t="shared" si="8"/>
        <v>83640000000</v>
      </c>
      <c r="V25" s="1">
        <v>4003185.2179</v>
      </c>
      <c r="W25" s="1">
        <f t="shared" si="9"/>
        <v>1220.1708544159198</v>
      </c>
      <c r="X25" s="1">
        <f t="shared" si="10"/>
        <v>758.17926115895261</v>
      </c>
      <c r="Y25" s="1">
        <f t="shared" si="11"/>
        <v>27.053686452386444</v>
      </c>
      <c r="Z25" s="1">
        <f t="shared" si="12"/>
        <v>40.549906910009184</v>
      </c>
      <c r="AA25" s="1">
        <f t="shared" si="13"/>
        <v>0.60987058199933319</v>
      </c>
      <c r="AB25" s="1">
        <f t="shared" si="14"/>
        <v>0.74631730509219363</v>
      </c>
      <c r="AC25" s="1">
        <v>163</v>
      </c>
      <c r="AD25" s="1">
        <f t="shared" si="15"/>
        <v>0.24877243503073118</v>
      </c>
      <c r="AE25" s="1">
        <v>147.852</v>
      </c>
      <c r="AF25" s="1">
        <f t="shared" si="16"/>
        <v>48</v>
      </c>
      <c r="AG25" s="1">
        <f t="shared" si="17"/>
        <v>8.6091718862932459E-2</v>
      </c>
      <c r="AH25" s="1">
        <f t="shared" si="18"/>
        <v>8.0908697484050315E-2</v>
      </c>
      <c r="AI25" s="1">
        <f t="shared" si="19"/>
        <v>70654157800</v>
      </c>
      <c r="AJ25" s="1">
        <f t="shared" si="20"/>
        <v>2000704560</v>
      </c>
      <c r="AK25" s="1">
        <f t="shared" si="21"/>
        <v>2000.7045599999999</v>
      </c>
      <c r="AL25" s="1" t="s">
        <v>198</v>
      </c>
      <c r="AM25" s="1" t="s">
        <v>3</v>
      </c>
      <c r="AN25" s="1" t="s">
        <v>199</v>
      </c>
      <c r="AO25" s="1" t="s">
        <v>200</v>
      </c>
      <c r="AP25" s="1" t="s">
        <v>201</v>
      </c>
      <c r="AQ25" s="1" t="s">
        <v>202</v>
      </c>
      <c r="AR25" s="1" t="s">
        <v>203</v>
      </c>
      <c r="AS25" s="1">
        <v>3</v>
      </c>
      <c r="AT25" s="1" t="s">
        <v>204</v>
      </c>
      <c r="AU25" s="1" t="s">
        <v>205</v>
      </c>
      <c r="AV25" s="1">
        <v>9</v>
      </c>
      <c r="AW25" s="2">
        <v>41</v>
      </c>
      <c r="AX25" s="2">
        <v>57</v>
      </c>
      <c r="AY25" s="2">
        <v>2</v>
      </c>
      <c r="AZ25" s="2">
        <v>0.2</v>
      </c>
      <c r="BA25" s="2">
        <v>4.3</v>
      </c>
      <c r="BB25" s="2">
        <v>0.2</v>
      </c>
      <c r="BC25" s="2">
        <v>0.4</v>
      </c>
      <c r="BD25" s="1">
        <v>0</v>
      </c>
      <c r="BE25" s="2">
        <v>0.2</v>
      </c>
      <c r="BF25" s="2">
        <v>23.8</v>
      </c>
      <c r="BG25" s="2">
        <v>30.5</v>
      </c>
      <c r="BH25" s="2">
        <v>31.6</v>
      </c>
      <c r="BI25" s="1">
        <v>0</v>
      </c>
      <c r="BJ25" s="1">
        <v>0</v>
      </c>
      <c r="BK25" s="2">
        <v>5.4</v>
      </c>
      <c r="BL25" s="2">
        <v>3</v>
      </c>
      <c r="BM25" s="1">
        <v>0</v>
      </c>
      <c r="BN25" s="2">
        <v>0.5</v>
      </c>
      <c r="BO25" s="2">
        <v>28778</v>
      </c>
      <c r="BP25" s="2">
        <v>7886</v>
      </c>
      <c r="BQ25" s="2">
        <v>71</v>
      </c>
      <c r="BR25" s="2">
        <v>19</v>
      </c>
      <c r="BS25" s="2">
        <v>0.14000000000000001</v>
      </c>
      <c r="BT25" s="2">
        <v>0.04</v>
      </c>
      <c r="BU25" s="2">
        <v>38791</v>
      </c>
      <c r="BV25" s="2">
        <v>96</v>
      </c>
      <c r="BW25" s="2">
        <v>0.19</v>
      </c>
      <c r="BX25" s="2">
        <v>129249</v>
      </c>
      <c r="BY25" s="2">
        <v>10738</v>
      </c>
      <c r="BZ25" s="2">
        <v>318</v>
      </c>
      <c r="CA25" s="2">
        <v>26</v>
      </c>
      <c r="CB25" s="2">
        <v>0.98</v>
      </c>
      <c r="CC25" s="2">
        <v>0.09</v>
      </c>
      <c r="CD25" s="2">
        <v>8</v>
      </c>
      <c r="CE25" s="2">
        <v>10</v>
      </c>
      <c r="CF25" s="2">
        <v>13</v>
      </c>
      <c r="CG25" s="2">
        <v>11</v>
      </c>
      <c r="CH25" s="2">
        <v>36</v>
      </c>
      <c r="CI25" s="2">
        <v>35</v>
      </c>
      <c r="CJ25" s="2">
        <v>51</v>
      </c>
      <c r="CK25" s="2">
        <v>1</v>
      </c>
      <c r="CL25" s="2">
        <v>1</v>
      </c>
      <c r="CM25" s="1">
        <v>0</v>
      </c>
      <c r="CN25" s="1">
        <v>0</v>
      </c>
      <c r="CO25" s="1">
        <v>0</v>
      </c>
      <c r="CP25" s="1">
        <v>0</v>
      </c>
      <c r="CQ25" s="2">
        <v>7</v>
      </c>
      <c r="CR25" s="2">
        <v>26</v>
      </c>
      <c r="CS25" s="2">
        <v>0.76756999999999997</v>
      </c>
      <c r="CT25" s="2">
        <v>0.31254999999999999</v>
      </c>
      <c r="CU25" s="1" t="s">
        <v>111</v>
      </c>
    </row>
    <row r="26" spans="1:100" s="1" customFormat="1" x14ac:dyDescent="0.25">
      <c r="A26" s="1" t="s">
        <v>206</v>
      </c>
      <c r="B26" s="1" t="s">
        <v>207</v>
      </c>
      <c r="C26" s="1" t="s">
        <v>208</v>
      </c>
      <c r="D26" s="1">
        <v>1968</v>
      </c>
      <c r="E26" s="1">
        <f t="shared" si="22"/>
        <v>47</v>
      </c>
      <c r="F26" s="1">
        <v>108</v>
      </c>
      <c r="G26" s="1">
        <v>120</v>
      </c>
      <c r="H26" s="1">
        <v>639500</v>
      </c>
      <c r="I26" s="1">
        <v>117990</v>
      </c>
      <c r="J26" s="1">
        <v>117990</v>
      </c>
      <c r="K26" s="1">
        <v>117990</v>
      </c>
      <c r="L26" s="1">
        <f t="shared" si="1"/>
        <v>5139632601</v>
      </c>
      <c r="M26" s="1">
        <v>3300</v>
      </c>
      <c r="N26" s="1">
        <f t="shared" si="2"/>
        <v>143748000</v>
      </c>
      <c r="O26" s="1">
        <f t="shared" si="3"/>
        <v>5.15625</v>
      </c>
      <c r="P26" s="1">
        <f t="shared" si="4"/>
        <v>13354638</v>
      </c>
      <c r="Q26" s="1">
        <f t="shared" si="5"/>
        <v>13.354638000000001</v>
      </c>
      <c r="R26" s="1">
        <v>4219</v>
      </c>
      <c r="S26" s="1">
        <f t="shared" si="6"/>
        <v>10927.167809999999</v>
      </c>
      <c r="T26" s="1">
        <f t="shared" si="7"/>
        <v>2700160</v>
      </c>
      <c r="U26" s="1">
        <f t="shared" si="8"/>
        <v>117625720000</v>
      </c>
      <c r="V26" s="1">
        <v>365210.99784999999</v>
      </c>
      <c r="W26" s="1">
        <f t="shared" si="9"/>
        <v>111.31631214467998</v>
      </c>
      <c r="X26" s="1">
        <f t="shared" si="10"/>
        <v>69.168771726802902</v>
      </c>
      <c r="Y26" s="1">
        <f t="shared" si="11"/>
        <v>8.5928581183812511</v>
      </c>
      <c r="Z26" s="1">
        <f t="shared" si="12"/>
        <v>35.754463373403453</v>
      </c>
      <c r="AA26" s="1">
        <f t="shared" si="13"/>
        <v>0.76485920316103828</v>
      </c>
      <c r="AB26" s="1">
        <f t="shared" si="14"/>
        <v>0.99317953815009596</v>
      </c>
      <c r="AC26" s="1">
        <v>108</v>
      </c>
      <c r="AD26" s="1">
        <f t="shared" si="15"/>
        <v>0.33105984605003197</v>
      </c>
      <c r="AE26" s="1">
        <v>6933.08</v>
      </c>
      <c r="AF26" s="1">
        <f t="shared" si="16"/>
        <v>818.23030303030305</v>
      </c>
      <c r="AG26" s="1">
        <f t="shared" si="17"/>
        <v>0.26428639514895419</v>
      </c>
      <c r="AH26" s="1">
        <f t="shared" si="18"/>
        <v>9.1760296243988432E-2</v>
      </c>
      <c r="AI26" s="1">
        <f t="shared" si="19"/>
        <v>5139632601</v>
      </c>
      <c r="AJ26" s="1">
        <f t="shared" si="20"/>
        <v>145538305.19999999</v>
      </c>
      <c r="AK26" s="1">
        <f t="shared" si="21"/>
        <v>145.5383052</v>
      </c>
      <c r="AL26" s="1" t="s">
        <v>209</v>
      </c>
      <c r="AM26" s="1" t="s">
        <v>210</v>
      </c>
      <c r="AN26" s="1" t="s">
        <v>211</v>
      </c>
      <c r="AO26" s="1" t="s">
        <v>212</v>
      </c>
      <c r="AP26" s="1" t="s">
        <v>213</v>
      </c>
      <c r="AQ26" s="1" t="s">
        <v>70</v>
      </c>
      <c r="AR26" s="1" t="s">
        <v>214</v>
      </c>
      <c r="AS26" s="1">
        <v>4</v>
      </c>
      <c r="AT26" s="1" t="s">
        <v>215</v>
      </c>
      <c r="AU26" s="1" t="s">
        <v>216</v>
      </c>
      <c r="AV26" s="1">
        <v>11</v>
      </c>
      <c r="AW26" s="2">
        <v>65</v>
      </c>
      <c r="AX26" s="2">
        <v>35</v>
      </c>
      <c r="AY26" s="2">
        <v>1</v>
      </c>
      <c r="AZ26" s="2">
        <v>1.5</v>
      </c>
      <c r="BA26" s="2">
        <v>0.2</v>
      </c>
      <c r="BB26" s="2">
        <v>0.6</v>
      </c>
      <c r="BC26" s="2">
        <v>1.7</v>
      </c>
      <c r="BD26" s="2">
        <v>0.4</v>
      </c>
      <c r="BE26" s="2">
        <v>1</v>
      </c>
      <c r="BF26" s="2">
        <v>34.6</v>
      </c>
      <c r="BG26" s="2">
        <v>16.8</v>
      </c>
      <c r="BH26" s="2">
        <v>25.4</v>
      </c>
      <c r="BI26" s="1">
        <v>0</v>
      </c>
      <c r="BJ26" s="1">
        <v>0</v>
      </c>
      <c r="BK26" s="2">
        <v>10.8</v>
      </c>
      <c r="BL26" s="2">
        <v>5</v>
      </c>
      <c r="BM26" s="1">
        <v>0</v>
      </c>
      <c r="BN26" s="2">
        <v>2</v>
      </c>
      <c r="BO26" s="2">
        <v>909706</v>
      </c>
      <c r="BP26" s="2">
        <v>122329</v>
      </c>
      <c r="BQ26" s="2">
        <v>83</v>
      </c>
      <c r="BR26" s="2">
        <v>11</v>
      </c>
      <c r="BS26" s="2">
        <v>0.13</v>
      </c>
      <c r="BT26" s="2">
        <v>0.02</v>
      </c>
      <c r="BU26" s="2">
        <v>1213604</v>
      </c>
      <c r="BV26" s="2">
        <v>111</v>
      </c>
      <c r="BW26" s="2">
        <v>0.18</v>
      </c>
      <c r="BX26" s="2">
        <v>8711583</v>
      </c>
      <c r="BY26" s="2">
        <v>702164</v>
      </c>
      <c r="BZ26" s="2">
        <v>794</v>
      </c>
      <c r="CA26" s="2">
        <v>64</v>
      </c>
      <c r="CB26" s="2">
        <v>1.43</v>
      </c>
      <c r="CC26" s="2">
        <v>0.12</v>
      </c>
      <c r="CD26" s="2">
        <v>19</v>
      </c>
      <c r="CE26" s="2">
        <v>20</v>
      </c>
      <c r="CF26" s="2">
        <v>16</v>
      </c>
      <c r="CG26" s="2">
        <v>5</v>
      </c>
      <c r="CH26" s="2">
        <v>19</v>
      </c>
      <c r="CI26" s="2">
        <v>16</v>
      </c>
      <c r="CJ26" s="2">
        <v>16</v>
      </c>
      <c r="CK26" s="2">
        <v>2</v>
      </c>
      <c r="CL26" s="2">
        <v>1</v>
      </c>
      <c r="CM26" s="1">
        <v>0</v>
      </c>
      <c r="CN26" s="1">
        <v>0</v>
      </c>
      <c r="CO26" s="1">
        <v>0</v>
      </c>
      <c r="CP26" s="1">
        <v>0</v>
      </c>
      <c r="CQ26" s="2">
        <v>28</v>
      </c>
      <c r="CR26" s="2">
        <v>57</v>
      </c>
      <c r="CS26" s="2">
        <v>0.89959</v>
      </c>
      <c r="CT26" s="2">
        <v>0.73333000000000004</v>
      </c>
      <c r="CU26" s="1" t="s">
        <v>111</v>
      </c>
    </row>
    <row r="27" spans="1:100" s="1" customFormat="1" x14ac:dyDescent="0.25">
      <c r="A27" s="1" t="s">
        <v>217</v>
      </c>
      <c r="B27" s="1" t="s">
        <v>218</v>
      </c>
      <c r="C27" s="1" t="s">
        <v>219</v>
      </c>
      <c r="D27" s="1">
        <v>1975</v>
      </c>
      <c r="E27" s="1">
        <f t="shared" si="22"/>
        <v>40</v>
      </c>
      <c r="F27" s="1">
        <v>103</v>
      </c>
      <c r="G27" s="1">
        <v>111</v>
      </c>
      <c r="H27" s="1">
        <v>666000</v>
      </c>
      <c r="I27" s="1">
        <v>296000</v>
      </c>
      <c r="J27" s="1">
        <v>269215</v>
      </c>
      <c r="K27" s="1">
        <v>296000</v>
      </c>
      <c r="L27" s="1">
        <f t="shared" si="1"/>
        <v>12893730400</v>
      </c>
      <c r="M27" s="1">
        <v>9245</v>
      </c>
      <c r="N27" s="1">
        <f t="shared" si="2"/>
        <v>402712200</v>
      </c>
      <c r="O27" s="1">
        <f t="shared" si="3"/>
        <v>14.4453125</v>
      </c>
      <c r="P27" s="1">
        <f t="shared" si="4"/>
        <v>37413220.700000003</v>
      </c>
      <c r="Q27" s="1">
        <f t="shared" si="5"/>
        <v>37.413220700000004</v>
      </c>
      <c r="R27" s="1">
        <v>3981</v>
      </c>
      <c r="S27" s="1">
        <f t="shared" si="6"/>
        <v>10310.750189999999</v>
      </c>
      <c r="T27" s="1">
        <f t="shared" si="7"/>
        <v>2547840</v>
      </c>
      <c r="U27" s="1">
        <f t="shared" si="8"/>
        <v>110990280000</v>
      </c>
      <c r="V27" s="1">
        <v>640603.04680999997</v>
      </c>
      <c r="W27" s="1">
        <f t="shared" si="9"/>
        <v>195.25580866768797</v>
      </c>
      <c r="X27" s="1">
        <f t="shared" si="10"/>
        <v>121.32637344753314</v>
      </c>
      <c r="Y27" s="1">
        <f t="shared" si="11"/>
        <v>9.0050536750458168</v>
      </c>
      <c r="Z27" s="1">
        <f t="shared" si="12"/>
        <v>32.017233150622204</v>
      </c>
      <c r="AA27" s="1">
        <f t="shared" si="13"/>
        <v>0.58799359645414861</v>
      </c>
      <c r="AB27" s="1">
        <f t="shared" si="14"/>
        <v>0.9325407713773457</v>
      </c>
      <c r="AC27" s="1">
        <v>103</v>
      </c>
      <c r="AD27" s="1">
        <f t="shared" si="15"/>
        <v>0.3108469237924486</v>
      </c>
      <c r="AE27" s="1">
        <v>3784.99</v>
      </c>
      <c r="AF27" s="1">
        <f t="shared" si="16"/>
        <v>275.5911303407247</v>
      </c>
      <c r="AG27" s="1">
        <f t="shared" si="17"/>
        <v>0.14139428422595324</v>
      </c>
      <c r="AH27" s="1">
        <f t="shared" si="18"/>
        <v>0.11266622152975814</v>
      </c>
      <c r="AI27" s="1">
        <f t="shared" si="19"/>
        <v>11726978478.5</v>
      </c>
      <c r="AJ27" s="1">
        <f t="shared" si="20"/>
        <v>332071318.19999999</v>
      </c>
      <c r="AK27" s="1">
        <f t="shared" si="21"/>
        <v>332.07131820000001</v>
      </c>
      <c r="AL27" s="1" t="s">
        <v>220</v>
      </c>
      <c r="AM27" s="1" t="s">
        <v>3</v>
      </c>
      <c r="AN27" s="1" t="s">
        <v>221</v>
      </c>
      <c r="AO27" s="1" t="s">
        <v>222</v>
      </c>
      <c r="AP27" s="1" t="s">
        <v>223</v>
      </c>
      <c r="AQ27" s="1" t="s">
        <v>54</v>
      </c>
      <c r="AR27" s="1" t="s">
        <v>224</v>
      </c>
      <c r="AS27" s="1">
        <v>4</v>
      </c>
      <c r="AT27" s="1" t="s">
        <v>225</v>
      </c>
      <c r="AU27" s="1" t="s">
        <v>226</v>
      </c>
      <c r="AV27" s="1">
        <v>11</v>
      </c>
      <c r="AW27" s="2">
        <v>45</v>
      </c>
      <c r="AX27" s="2">
        <v>53</v>
      </c>
      <c r="AY27" s="2">
        <v>2</v>
      </c>
      <c r="AZ27" s="2">
        <v>1.6</v>
      </c>
      <c r="BA27" s="2">
        <v>0.3</v>
      </c>
      <c r="BB27" s="2">
        <v>0.2</v>
      </c>
      <c r="BC27" s="2">
        <v>0.4</v>
      </c>
      <c r="BD27" s="1">
        <v>0</v>
      </c>
      <c r="BE27" s="2">
        <v>0.4</v>
      </c>
      <c r="BF27" s="2">
        <v>35</v>
      </c>
      <c r="BG27" s="2">
        <v>17.600000000000001</v>
      </c>
      <c r="BH27" s="2">
        <v>25</v>
      </c>
      <c r="BI27" s="1">
        <v>0</v>
      </c>
      <c r="BJ27" s="1">
        <v>0</v>
      </c>
      <c r="BK27" s="2">
        <v>11.8</v>
      </c>
      <c r="BL27" s="2">
        <v>5.4</v>
      </c>
      <c r="BM27" s="1">
        <v>0</v>
      </c>
      <c r="BN27" s="2">
        <v>2.2000000000000002</v>
      </c>
      <c r="BO27" s="2">
        <v>501003</v>
      </c>
      <c r="BP27" s="2">
        <v>68271</v>
      </c>
      <c r="BQ27" s="2">
        <v>81</v>
      </c>
      <c r="BR27" s="2">
        <v>11</v>
      </c>
      <c r="BS27" s="2">
        <v>0.13</v>
      </c>
      <c r="BT27" s="2">
        <v>0.02</v>
      </c>
      <c r="BU27" s="2">
        <v>676751</v>
      </c>
      <c r="BV27" s="2">
        <v>109</v>
      </c>
      <c r="BW27" s="2">
        <v>0.18</v>
      </c>
      <c r="BX27" s="2">
        <v>5101564</v>
      </c>
      <c r="BY27" s="2">
        <v>478591</v>
      </c>
      <c r="BZ27" s="2">
        <v>823</v>
      </c>
      <c r="CA27" s="2">
        <v>77</v>
      </c>
      <c r="CB27" s="2">
        <v>1.54</v>
      </c>
      <c r="CC27" s="2">
        <v>0.15</v>
      </c>
      <c r="CD27" s="2">
        <v>7</v>
      </c>
      <c r="CE27" s="2">
        <v>7</v>
      </c>
      <c r="CF27" s="2">
        <v>17</v>
      </c>
      <c r="CG27" s="2">
        <v>4</v>
      </c>
      <c r="CH27" s="2">
        <v>21</v>
      </c>
      <c r="CI27" s="2">
        <v>17</v>
      </c>
      <c r="CJ27" s="2">
        <v>15</v>
      </c>
      <c r="CK27" s="2">
        <v>2</v>
      </c>
      <c r="CL27" s="2">
        <v>2</v>
      </c>
      <c r="CM27" s="1">
        <v>0</v>
      </c>
      <c r="CN27" s="1">
        <v>0</v>
      </c>
      <c r="CO27" s="1">
        <v>0</v>
      </c>
      <c r="CP27" s="1">
        <v>0</v>
      </c>
      <c r="CQ27" s="2">
        <v>37</v>
      </c>
      <c r="CR27" s="2">
        <v>72</v>
      </c>
      <c r="CS27" s="2">
        <v>0.87089000000000005</v>
      </c>
      <c r="CT27" s="2">
        <v>0.61409000000000002</v>
      </c>
      <c r="CU27" s="1" t="s">
        <v>111</v>
      </c>
    </row>
    <row r="28" spans="1:100" s="1" customFormat="1" x14ac:dyDescent="0.25">
      <c r="A28" s="1" t="s">
        <v>227</v>
      </c>
      <c r="B28" s="1" t="s">
        <v>228</v>
      </c>
      <c r="C28" s="1" t="s">
        <v>229</v>
      </c>
      <c r="D28" s="1">
        <v>1958</v>
      </c>
      <c r="E28" s="1">
        <f t="shared" si="22"/>
        <v>57</v>
      </c>
      <c r="F28" s="1">
        <v>65</v>
      </c>
      <c r="G28" s="1">
        <v>71</v>
      </c>
      <c r="H28" s="1">
        <v>53800</v>
      </c>
      <c r="I28" s="1">
        <v>58650</v>
      </c>
      <c r="J28" s="1">
        <v>49100</v>
      </c>
      <c r="K28" s="1">
        <v>58650</v>
      </c>
      <c r="L28" s="1">
        <f t="shared" si="1"/>
        <v>2554788135</v>
      </c>
      <c r="M28" s="1">
        <v>7800</v>
      </c>
      <c r="N28" s="1">
        <f t="shared" si="2"/>
        <v>339768000</v>
      </c>
      <c r="O28" s="1">
        <f t="shared" si="3"/>
        <v>12.1875</v>
      </c>
      <c r="P28" s="1">
        <f t="shared" si="4"/>
        <v>31565508</v>
      </c>
      <c r="Q28" s="1">
        <f t="shared" si="5"/>
        <v>31.565508000000001</v>
      </c>
      <c r="R28" s="1">
        <v>5810</v>
      </c>
      <c r="S28" s="1">
        <f t="shared" si="6"/>
        <v>15047.841899999999</v>
      </c>
      <c r="T28" s="1">
        <f t="shared" si="7"/>
        <v>3718400</v>
      </c>
      <c r="U28" s="1">
        <f t="shared" si="8"/>
        <v>161982800000</v>
      </c>
      <c r="V28" s="1">
        <v>81252.927479999998</v>
      </c>
      <c r="W28" s="1">
        <f t="shared" si="9"/>
        <v>24.765892295903999</v>
      </c>
      <c r="X28" s="1">
        <f t="shared" si="10"/>
        <v>15.38881694714712</v>
      </c>
      <c r="Y28" s="1">
        <f t="shared" si="11"/>
        <v>1.2434905223794694</v>
      </c>
      <c r="Z28" s="1">
        <f t="shared" si="12"/>
        <v>7.519213507452144</v>
      </c>
      <c r="AA28" s="1">
        <f t="shared" si="13"/>
        <v>0.40892190531661549</v>
      </c>
      <c r="AB28" s="1">
        <f t="shared" si="14"/>
        <v>0.34704062342086822</v>
      </c>
      <c r="AC28" s="1">
        <v>65</v>
      </c>
      <c r="AD28" s="1">
        <f t="shared" si="15"/>
        <v>0.11568020780695606</v>
      </c>
      <c r="AE28" s="1">
        <v>9820.0400000000009</v>
      </c>
      <c r="AF28" s="1">
        <f t="shared" si="16"/>
        <v>476.71794871794873</v>
      </c>
      <c r="AG28" s="1">
        <f t="shared" si="17"/>
        <v>3.6151525518852146E-2</v>
      </c>
      <c r="AH28" s="1">
        <f t="shared" si="18"/>
        <v>0.52119372560550459</v>
      </c>
      <c r="AI28" s="1">
        <f t="shared" si="19"/>
        <v>2138791090</v>
      </c>
      <c r="AJ28" s="1">
        <f t="shared" si="20"/>
        <v>60563868</v>
      </c>
      <c r="AK28" s="1">
        <f t="shared" si="21"/>
        <v>60.563867999999999</v>
      </c>
      <c r="AL28" s="1" t="s">
        <v>39</v>
      </c>
      <c r="AM28" s="1" t="s">
        <v>3</v>
      </c>
      <c r="AN28" s="1" t="s">
        <v>40</v>
      </c>
      <c r="AO28" s="1" t="s">
        <v>41</v>
      </c>
      <c r="AP28" s="1" t="s">
        <v>42</v>
      </c>
      <c r="AQ28" s="1" t="s">
        <v>43</v>
      </c>
      <c r="AR28" s="1" t="s">
        <v>44</v>
      </c>
      <c r="AS28" s="1">
        <v>4</v>
      </c>
      <c r="AT28" s="1" t="s">
        <v>45</v>
      </c>
      <c r="AU28" s="1" t="s">
        <v>46</v>
      </c>
      <c r="AV28" s="1">
        <v>9</v>
      </c>
      <c r="AW28" s="2">
        <v>62</v>
      </c>
      <c r="AX28" s="2">
        <v>37</v>
      </c>
      <c r="AY28" s="2">
        <v>1</v>
      </c>
      <c r="AZ28" s="2">
        <v>1.6</v>
      </c>
      <c r="BA28" s="2">
        <v>3.3</v>
      </c>
      <c r="BB28" s="2">
        <v>0.5</v>
      </c>
      <c r="BC28" s="2">
        <v>1.5</v>
      </c>
      <c r="BD28" s="2">
        <v>0.4</v>
      </c>
      <c r="BE28" s="2">
        <v>0.9</v>
      </c>
      <c r="BF28" s="2">
        <v>32</v>
      </c>
      <c r="BG28" s="2">
        <v>16.7</v>
      </c>
      <c r="BH28" s="2">
        <v>26.1</v>
      </c>
      <c r="BI28" s="1">
        <v>0</v>
      </c>
      <c r="BJ28" s="1">
        <v>0</v>
      </c>
      <c r="BK28" s="2">
        <v>9.9</v>
      </c>
      <c r="BL28" s="2">
        <v>5</v>
      </c>
      <c r="BM28" s="1">
        <v>0</v>
      </c>
      <c r="BN28" s="2">
        <v>2.1</v>
      </c>
      <c r="BO28" s="2">
        <v>1051471</v>
      </c>
      <c r="BP28" s="2">
        <v>200386</v>
      </c>
      <c r="BQ28" s="2">
        <v>68</v>
      </c>
      <c r="BR28" s="2">
        <v>13</v>
      </c>
      <c r="BS28" s="2">
        <v>0.11</v>
      </c>
      <c r="BT28" s="2">
        <v>0.02</v>
      </c>
      <c r="BU28" s="2">
        <v>1402423</v>
      </c>
      <c r="BV28" s="2">
        <v>91</v>
      </c>
      <c r="BW28" s="2">
        <v>0.15</v>
      </c>
      <c r="BX28" s="2">
        <v>9648203</v>
      </c>
      <c r="BY28" s="2">
        <v>666413</v>
      </c>
      <c r="BZ28" s="2">
        <v>624</v>
      </c>
      <c r="CA28" s="2">
        <v>43</v>
      </c>
      <c r="CB28" s="2">
        <v>1.1000000000000001</v>
      </c>
      <c r="CC28" s="2">
        <v>0.08</v>
      </c>
      <c r="CD28" s="2">
        <v>19</v>
      </c>
      <c r="CE28" s="2">
        <v>21</v>
      </c>
      <c r="CF28" s="2">
        <v>16</v>
      </c>
      <c r="CG28" s="2">
        <v>6</v>
      </c>
      <c r="CH28" s="2">
        <v>21</v>
      </c>
      <c r="CI28" s="2">
        <v>17</v>
      </c>
      <c r="CJ28" s="2">
        <v>19</v>
      </c>
      <c r="CK28" s="2">
        <v>2</v>
      </c>
      <c r="CL28" s="2">
        <v>2</v>
      </c>
      <c r="CM28" s="1">
        <v>0</v>
      </c>
      <c r="CN28" s="1">
        <v>0</v>
      </c>
      <c r="CO28" s="1">
        <v>0</v>
      </c>
      <c r="CP28" s="1">
        <v>0</v>
      </c>
      <c r="CQ28" s="2">
        <v>25</v>
      </c>
      <c r="CR28" s="2">
        <v>52</v>
      </c>
      <c r="CS28" s="2">
        <v>0.95065</v>
      </c>
      <c r="CT28" s="2">
        <v>0.92108999999999996</v>
      </c>
      <c r="CU28" s="1" t="s">
        <v>111</v>
      </c>
    </row>
    <row r="29" spans="1:100" s="1" customFormat="1" x14ac:dyDescent="0.25">
      <c r="A29" s="1" t="s">
        <v>230</v>
      </c>
      <c r="B29" s="1" t="s">
        <v>231</v>
      </c>
      <c r="C29" s="1" t="s">
        <v>232</v>
      </c>
      <c r="D29" s="1">
        <v>1955</v>
      </c>
      <c r="E29" s="1">
        <f t="shared" si="22"/>
        <v>60</v>
      </c>
      <c r="F29" s="1">
        <v>59</v>
      </c>
      <c r="G29" s="1">
        <v>63</v>
      </c>
      <c r="H29" s="1">
        <v>88000</v>
      </c>
      <c r="I29" s="1">
        <v>150000</v>
      </c>
      <c r="J29" s="1">
        <v>120000</v>
      </c>
      <c r="K29" s="1">
        <v>150000</v>
      </c>
      <c r="L29" s="1">
        <f t="shared" si="1"/>
        <v>6533985000</v>
      </c>
      <c r="M29" s="1">
        <v>10000</v>
      </c>
      <c r="N29" s="1">
        <f t="shared" si="2"/>
        <v>435600000</v>
      </c>
      <c r="O29" s="1">
        <f t="shared" si="3"/>
        <v>15.625</v>
      </c>
      <c r="P29" s="1">
        <f t="shared" si="4"/>
        <v>40468600</v>
      </c>
      <c r="Q29" s="1">
        <f t="shared" si="5"/>
        <v>40.468600000000002</v>
      </c>
      <c r="R29" s="1">
        <v>15385</v>
      </c>
      <c r="S29" s="1">
        <f t="shared" si="6"/>
        <v>39846.996149999999</v>
      </c>
      <c r="T29" s="1">
        <f t="shared" si="7"/>
        <v>9846400</v>
      </c>
      <c r="U29" s="1">
        <f t="shared" si="8"/>
        <v>428933800000</v>
      </c>
      <c r="V29" s="1">
        <v>1244742.9042</v>
      </c>
      <c r="W29" s="1">
        <f t="shared" si="9"/>
        <v>379.39763720015998</v>
      </c>
      <c r="X29" s="1">
        <f t="shared" si="10"/>
        <v>235.74683759805481</v>
      </c>
      <c r="Y29" s="1">
        <f t="shared" si="11"/>
        <v>16.824045059661238</v>
      </c>
      <c r="Z29" s="1">
        <f t="shared" si="12"/>
        <v>14.999965564738291</v>
      </c>
      <c r="AA29" s="1">
        <f t="shared" si="13"/>
        <v>2.5631927365405196</v>
      </c>
      <c r="AB29" s="1">
        <f t="shared" si="14"/>
        <v>0.76271011346126905</v>
      </c>
      <c r="AC29" s="1">
        <v>59</v>
      </c>
      <c r="AD29" s="1">
        <f t="shared" si="15"/>
        <v>0.25423670448708968</v>
      </c>
      <c r="AE29" s="1">
        <v>26734.400000000001</v>
      </c>
      <c r="AF29" s="1">
        <f t="shared" si="16"/>
        <v>984.64</v>
      </c>
      <c r="AG29" s="1">
        <f t="shared" si="17"/>
        <v>6.3693010256176893E-2</v>
      </c>
      <c r="AH29" s="1">
        <f t="shared" si="18"/>
        <v>0.27340397358152002</v>
      </c>
      <c r="AI29" s="1">
        <f t="shared" si="19"/>
        <v>5227188000</v>
      </c>
      <c r="AJ29" s="1">
        <f t="shared" si="20"/>
        <v>148017600</v>
      </c>
      <c r="AK29" s="1">
        <f t="shared" si="21"/>
        <v>148.01759999999999</v>
      </c>
      <c r="AL29" s="1" t="s">
        <v>233</v>
      </c>
      <c r="AM29" s="1" t="s">
        <v>3</v>
      </c>
      <c r="AN29" s="1" t="s">
        <v>234</v>
      </c>
      <c r="AO29" s="1" t="s">
        <v>235</v>
      </c>
      <c r="AP29" s="1" t="s">
        <v>236</v>
      </c>
      <c r="AQ29" s="1" t="s">
        <v>237</v>
      </c>
      <c r="AR29" s="1" t="s">
        <v>238</v>
      </c>
      <c r="AS29" s="1">
        <v>5</v>
      </c>
      <c r="AT29" s="1" t="s">
        <v>239</v>
      </c>
      <c r="AU29" s="1" t="s">
        <v>240</v>
      </c>
      <c r="AV29" s="1">
        <v>9</v>
      </c>
      <c r="AW29" s="2">
        <v>62</v>
      </c>
      <c r="AX29" s="2">
        <v>37</v>
      </c>
      <c r="AY29" s="2">
        <v>1</v>
      </c>
      <c r="AZ29" s="2">
        <v>1.3</v>
      </c>
      <c r="BA29" s="2">
        <v>7.9</v>
      </c>
      <c r="BB29" s="2">
        <v>0.3</v>
      </c>
      <c r="BC29" s="2">
        <v>0.7</v>
      </c>
      <c r="BD29" s="2">
        <v>0.2</v>
      </c>
      <c r="BE29" s="2">
        <v>0.5</v>
      </c>
      <c r="BF29" s="2">
        <v>25.1</v>
      </c>
      <c r="BG29" s="2">
        <v>17.100000000000001</v>
      </c>
      <c r="BH29" s="2">
        <v>21.9</v>
      </c>
      <c r="BI29" s="1">
        <v>0</v>
      </c>
      <c r="BJ29" s="1">
        <v>0</v>
      </c>
      <c r="BK29" s="2">
        <v>11.9</v>
      </c>
      <c r="BL29" s="2">
        <v>10.199999999999999</v>
      </c>
      <c r="BM29" s="1">
        <v>0</v>
      </c>
      <c r="BN29" s="2">
        <v>2.8</v>
      </c>
      <c r="BO29" s="2">
        <v>3054752</v>
      </c>
      <c r="BP29" s="2">
        <v>904503</v>
      </c>
      <c r="BQ29" s="2">
        <v>63</v>
      </c>
      <c r="BR29" s="2">
        <v>19</v>
      </c>
      <c r="BS29" s="2">
        <v>0.12</v>
      </c>
      <c r="BT29" s="2">
        <v>0.03</v>
      </c>
      <c r="BU29" s="2">
        <v>4138468</v>
      </c>
      <c r="BV29" s="2">
        <v>86</v>
      </c>
      <c r="BW29" s="2">
        <v>0.16</v>
      </c>
      <c r="BX29" s="2">
        <v>26288697</v>
      </c>
      <c r="BY29" s="2">
        <v>2302129</v>
      </c>
      <c r="BZ29" s="2">
        <v>546</v>
      </c>
      <c r="CA29" s="2">
        <v>48</v>
      </c>
      <c r="CB29" s="2">
        <v>1.1100000000000001</v>
      </c>
      <c r="CC29" s="2">
        <v>0.1</v>
      </c>
      <c r="CD29" s="2">
        <v>11</v>
      </c>
      <c r="CE29" s="2">
        <v>11</v>
      </c>
      <c r="CF29" s="2">
        <v>31</v>
      </c>
      <c r="CG29" s="2">
        <v>12</v>
      </c>
      <c r="CH29" s="2">
        <v>24</v>
      </c>
      <c r="CI29" s="2">
        <v>16</v>
      </c>
      <c r="CJ29" s="2">
        <v>25</v>
      </c>
      <c r="CK29" s="2">
        <v>3</v>
      </c>
      <c r="CL29" s="2">
        <v>5</v>
      </c>
      <c r="CM29" s="1">
        <v>0</v>
      </c>
      <c r="CN29" s="1">
        <v>0</v>
      </c>
      <c r="CO29" s="1">
        <v>0</v>
      </c>
      <c r="CP29" s="1">
        <v>0</v>
      </c>
      <c r="CQ29" s="2">
        <v>15</v>
      </c>
      <c r="CR29" s="2">
        <v>47</v>
      </c>
      <c r="CS29" s="2">
        <v>0.97682000000000002</v>
      </c>
      <c r="CT29" s="2">
        <v>0.94445999999999997</v>
      </c>
      <c r="CU29" s="1" t="s">
        <v>111</v>
      </c>
    </row>
    <row r="30" spans="1:100" s="1" customFormat="1" x14ac:dyDescent="0.25">
      <c r="A30" s="1" t="s">
        <v>241</v>
      </c>
      <c r="B30" s="1" t="s">
        <v>242</v>
      </c>
      <c r="C30" s="1" t="s">
        <v>243</v>
      </c>
      <c r="D30" s="1">
        <v>1962</v>
      </c>
      <c r="E30" s="1">
        <f t="shared" si="22"/>
        <v>53</v>
      </c>
      <c r="F30" s="1">
        <v>52</v>
      </c>
      <c r="G30" s="1">
        <v>60</v>
      </c>
      <c r="H30" s="1">
        <v>71000</v>
      </c>
      <c r="I30" s="1">
        <v>190800</v>
      </c>
      <c r="J30" s="1">
        <v>190800</v>
      </c>
      <c r="K30" s="1">
        <v>190800</v>
      </c>
      <c r="L30" s="1">
        <f t="shared" si="1"/>
        <v>8311228920</v>
      </c>
      <c r="M30" s="1">
        <v>8500</v>
      </c>
      <c r="N30" s="1">
        <f t="shared" si="2"/>
        <v>370260000</v>
      </c>
      <c r="O30" s="1">
        <f t="shared" si="3"/>
        <v>13.28125</v>
      </c>
      <c r="P30" s="1">
        <f t="shared" si="4"/>
        <v>34398310</v>
      </c>
      <c r="Q30" s="1">
        <f t="shared" si="5"/>
        <v>34.398310000000002</v>
      </c>
      <c r="R30" s="1">
        <v>18417</v>
      </c>
      <c r="S30" s="1">
        <f t="shared" si="6"/>
        <v>47699.845829999998</v>
      </c>
      <c r="T30" s="1">
        <f t="shared" si="7"/>
        <v>11786880</v>
      </c>
      <c r="U30" s="1">
        <f t="shared" si="8"/>
        <v>513465960000</v>
      </c>
      <c r="V30" s="1">
        <v>1244742.9042</v>
      </c>
      <c r="W30" s="1">
        <f t="shared" si="9"/>
        <v>379.39763720015998</v>
      </c>
      <c r="X30" s="1">
        <f t="shared" si="10"/>
        <v>235.74683759805481</v>
      </c>
      <c r="Y30" s="1">
        <f t="shared" si="11"/>
        <v>18.248238985770065</v>
      </c>
      <c r="Z30" s="1">
        <f t="shared" si="12"/>
        <v>22.447007292173069</v>
      </c>
      <c r="AA30" s="1">
        <f t="shared" si="13"/>
        <v>1.6120709034846035</v>
      </c>
      <c r="AB30" s="1">
        <f t="shared" si="14"/>
        <v>1.2950196514715233</v>
      </c>
      <c r="AC30" s="1">
        <v>52</v>
      </c>
      <c r="AD30" s="1">
        <f t="shared" si="15"/>
        <v>0.43167321715717438</v>
      </c>
      <c r="AE30" s="1">
        <v>26734.400000000001</v>
      </c>
      <c r="AF30" s="1">
        <f t="shared" si="16"/>
        <v>1386.6917647058824</v>
      </c>
      <c r="AG30" s="1">
        <f t="shared" si="17"/>
        <v>0.10338332546261696</v>
      </c>
      <c r="AH30" s="1">
        <f t="shared" si="18"/>
        <v>0.14615935694609561</v>
      </c>
      <c r="AI30" s="1">
        <f t="shared" si="19"/>
        <v>8311228920</v>
      </c>
      <c r="AJ30" s="1">
        <f t="shared" si="20"/>
        <v>235347984</v>
      </c>
      <c r="AK30" s="1">
        <f t="shared" si="21"/>
        <v>235.347984</v>
      </c>
      <c r="AL30" s="1" t="s">
        <v>233</v>
      </c>
      <c r="AM30" s="1" t="s">
        <v>3</v>
      </c>
      <c r="AN30" s="1" t="s">
        <v>234</v>
      </c>
      <c r="AO30" s="1" t="s">
        <v>235</v>
      </c>
      <c r="AP30" s="1" t="s">
        <v>236</v>
      </c>
      <c r="AQ30" s="1" t="s">
        <v>237</v>
      </c>
      <c r="AR30" s="1" t="s">
        <v>238</v>
      </c>
      <c r="AS30" s="1">
        <v>5</v>
      </c>
      <c r="AT30" s="1" t="s">
        <v>239</v>
      </c>
      <c r="AU30" s="1" t="s">
        <v>240</v>
      </c>
      <c r="AV30" s="1">
        <v>9</v>
      </c>
      <c r="AW30" s="2">
        <v>62</v>
      </c>
      <c r="AX30" s="2">
        <v>37</v>
      </c>
      <c r="AY30" s="2">
        <v>1</v>
      </c>
      <c r="AZ30" s="2">
        <v>1.3</v>
      </c>
      <c r="BA30" s="2">
        <v>7.9</v>
      </c>
      <c r="BB30" s="2">
        <v>0.3</v>
      </c>
      <c r="BC30" s="2">
        <v>0.7</v>
      </c>
      <c r="BD30" s="2">
        <v>0.2</v>
      </c>
      <c r="BE30" s="2">
        <v>0.5</v>
      </c>
      <c r="BF30" s="2">
        <v>25.1</v>
      </c>
      <c r="BG30" s="2">
        <v>17.100000000000001</v>
      </c>
      <c r="BH30" s="2">
        <v>21.9</v>
      </c>
      <c r="BI30" s="1">
        <v>0</v>
      </c>
      <c r="BJ30" s="1">
        <v>0</v>
      </c>
      <c r="BK30" s="2">
        <v>11.9</v>
      </c>
      <c r="BL30" s="2">
        <v>10.199999999999999</v>
      </c>
      <c r="BM30" s="1">
        <v>0</v>
      </c>
      <c r="BN30" s="2">
        <v>2.8</v>
      </c>
      <c r="BO30" s="2">
        <v>3054752</v>
      </c>
      <c r="BP30" s="2">
        <v>904503</v>
      </c>
      <c r="BQ30" s="2">
        <v>63</v>
      </c>
      <c r="BR30" s="2">
        <v>19</v>
      </c>
      <c r="BS30" s="2">
        <v>0.12</v>
      </c>
      <c r="BT30" s="2">
        <v>0.03</v>
      </c>
      <c r="BU30" s="2">
        <v>4138468</v>
      </c>
      <c r="BV30" s="2">
        <v>86</v>
      </c>
      <c r="BW30" s="2">
        <v>0.16</v>
      </c>
      <c r="BX30" s="2">
        <v>26288697</v>
      </c>
      <c r="BY30" s="2">
        <v>2302129</v>
      </c>
      <c r="BZ30" s="2">
        <v>546</v>
      </c>
      <c r="CA30" s="2">
        <v>48</v>
      </c>
      <c r="CB30" s="2">
        <v>1.1100000000000001</v>
      </c>
      <c r="CC30" s="2">
        <v>0.1</v>
      </c>
      <c r="CD30" s="2">
        <v>11</v>
      </c>
      <c r="CE30" s="2">
        <v>11</v>
      </c>
      <c r="CF30" s="2">
        <v>31</v>
      </c>
      <c r="CG30" s="2">
        <v>12</v>
      </c>
      <c r="CH30" s="2">
        <v>24</v>
      </c>
      <c r="CI30" s="2">
        <v>16</v>
      </c>
      <c r="CJ30" s="2">
        <v>25</v>
      </c>
      <c r="CK30" s="2">
        <v>3</v>
      </c>
      <c r="CL30" s="2">
        <v>5</v>
      </c>
      <c r="CM30" s="1">
        <v>0</v>
      </c>
      <c r="CN30" s="1">
        <v>0</v>
      </c>
      <c r="CO30" s="1">
        <v>0</v>
      </c>
      <c r="CP30" s="1">
        <v>0</v>
      </c>
      <c r="CQ30" s="2">
        <v>15</v>
      </c>
      <c r="CR30" s="2">
        <v>47</v>
      </c>
      <c r="CS30" s="2">
        <v>0.97682000000000002</v>
      </c>
      <c r="CT30" s="2">
        <v>0.94445999999999997</v>
      </c>
      <c r="CU30" s="1" t="s">
        <v>111</v>
      </c>
    </row>
    <row r="31" spans="1:100" s="1" customFormat="1" x14ac:dyDescent="0.25">
      <c r="A31" s="1" t="s">
        <v>244</v>
      </c>
      <c r="B31" s="1" t="s">
        <v>245</v>
      </c>
      <c r="C31" s="1" t="s">
        <v>246</v>
      </c>
      <c r="D31" s="1">
        <v>1962</v>
      </c>
      <c r="E31" s="1">
        <f t="shared" si="22"/>
        <v>53</v>
      </c>
      <c r="F31" s="1">
        <v>101</v>
      </c>
      <c r="G31" s="1">
        <v>171</v>
      </c>
      <c r="H31" s="1">
        <v>631500</v>
      </c>
      <c r="I31" s="1">
        <v>934400</v>
      </c>
      <c r="J31" s="1">
        <v>934000</v>
      </c>
      <c r="K31" s="1">
        <v>934400</v>
      </c>
      <c r="L31" s="1">
        <f t="shared" si="1"/>
        <v>40702370560</v>
      </c>
      <c r="M31" s="1">
        <v>45181</v>
      </c>
      <c r="N31" s="1">
        <f t="shared" si="2"/>
        <v>1968084360</v>
      </c>
      <c r="O31" s="1">
        <f t="shared" si="3"/>
        <v>70.595312500000006</v>
      </c>
      <c r="P31" s="1">
        <f t="shared" si="4"/>
        <v>182841181.66</v>
      </c>
      <c r="Q31" s="1">
        <f t="shared" si="5"/>
        <v>182.84118166000002</v>
      </c>
      <c r="R31" s="1">
        <v>7460</v>
      </c>
      <c r="S31" s="1">
        <f t="shared" si="6"/>
        <v>19321.325399999998</v>
      </c>
      <c r="T31" s="1">
        <f t="shared" si="7"/>
        <v>4774400</v>
      </c>
      <c r="U31" s="1">
        <f t="shared" si="8"/>
        <v>207984800000</v>
      </c>
      <c r="V31" s="1">
        <v>1769590.8204000001</v>
      </c>
      <c r="W31" s="1">
        <f t="shared" si="9"/>
        <v>539.37128205791998</v>
      </c>
      <c r="X31" s="1">
        <f t="shared" si="10"/>
        <v>335.14988383883764</v>
      </c>
      <c r="Y31" s="1">
        <f t="shared" si="11"/>
        <v>11.252413961105956</v>
      </c>
      <c r="Z31" s="1">
        <f t="shared" si="12"/>
        <v>20.681212343966799</v>
      </c>
      <c r="AA31" s="1">
        <f t="shared" si="13"/>
        <v>0.46817565967494063</v>
      </c>
      <c r="AB31" s="1">
        <f t="shared" si="14"/>
        <v>0.61429343595940988</v>
      </c>
      <c r="AC31" s="1">
        <v>101</v>
      </c>
      <c r="AD31" s="1">
        <f t="shared" si="15"/>
        <v>0.20476447865313663</v>
      </c>
      <c r="AE31" s="1">
        <v>8589.2099999999991</v>
      </c>
      <c r="AF31" s="1">
        <f t="shared" si="16"/>
        <v>105.67273854053695</v>
      </c>
      <c r="AG31" s="1">
        <f t="shared" si="17"/>
        <v>4.1314222791475903E-2</v>
      </c>
      <c r="AH31" s="1">
        <f t="shared" si="18"/>
        <v>0.15870661580796561</v>
      </c>
      <c r="AI31" s="1">
        <f t="shared" si="19"/>
        <v>40684946600</v>
      </c>
      <c r="AJ31" s="1">
        <f t="shared" si="20"/>
        <v>1152070320</v>
      </c>
      <c r="AK31" s="1">
        <f t="shared" si="21"/>
        <v>1152.07032</v>
      </c>
      <c r="AL31" s="1" t="s">
        <v>247</v>
      </c>
      <c r="AM31" s="1" t="s">
        <v>3</v>
      </c>
      <c r="AN31" s="1" t="s">
        <v>248</v>
      </c>
      <c r="AO31" s="1" t="s">
        <v>249</v>
      </c>
      <c r="AP31" s="1" t="s">
        <v>250</v>
      </c>
      <c r="AQ31" s="1" t="s">
        <v>251</v>
      </c>
      <c r="AR31" s="1" t="s">
        <v>252</v>
      </c>
      <c r="AS31" s="1">
        <v>3</v>
      </c>
      <c r="AT31" s="1" t="s">
        <v>253</v>
      </c>
      <c r="AU31" s="1" t="s">
        <v>254</v>
      </c>
      <c r="AV31" s="1">
        <v>9</v>
      </c>
      <c r="AW31" s="2">
        <v>66</v>
      </c>
      <c r="AX31" s="2">
        <v>33</v>
      </c>
      <c r="AY31" s="2">
        <v>1</v>
      </c>
      <c r="AZ31" s="2">
        <v>2.4</v>
      </c>
      <c r="BA31" s="2">
        <v>2.6</v>
      </c>
      <c r="BB31" s="2">
        <v>0.8</v>
      </c>
      <c r="BC31" s="2">
        <v>3.6</v>
      </c>
      <c r="BD31" s="2">
        <v>0.9</v>
      </c>
      <c r="BE31" s="2">
        <v>1.8</v>
      </c>
      <c r="BF31" s="2">
        <v>31.8</v>
      </c>
      <c r="BG31" s="2">
        <v>19.399999999999999</v>
      </c>
      <c r="BH31" s="2">
        <v>23.6</v>
      </c>
      <c r="BI31" s="1">
        <v>0</v>
      </c>
      <c r="BJ31" s="1">
        <v>0</v>
      </c>
      <c r="BK31" s="2">
        <v>6.6</v>
      </c>
      <c r="BL31" s="2">
        <v>3.9</v>
      </c>
      <c r="BM31" s="1">
        <v>0</v>
      </c>
      <c r="BN31" s="2">
        <v>2.7</v>
      </c>
      <c r="BO31" s="2">
        <v>1167870</v>
      </c>
      <c r="BP31" s="2">
        <v>358554</v>
      </c>
      <c r="BQ31" s="2">
        <v>74</v>
      </c>
      <c r="BR31" s="2">
        <v>23</v>
      </c>
      <c r="BS31" s="2">
        <v>0.13</v>
      </c>
      <c r="BT31" s="2">
        <v>0.04</v>
      </c>
      <c r="BU31" s="2">
        <v>1592483</v>
      </c>
      <c r="BV31" s="2">
        <v>100</v>
      </c>
      <c r="BW31" s="2">
        <v>0.18</v>
      </c>
      <c r="BX31" s="2">
        <v>8809573</v>
      </c>
      <c r="BY31" s="2">
        <v>564734</v>
      </c>
      <c r="BZ31" s="2">
        <v>555</v>
      </c>
      <c r="CA31" s="2">
        <v>36</v>
      </c>
      <c r="CB31" s="2">
        <v>1.1499999999999999</v>
      </c>
      <c r="CC31" s="2">
        <v>0.08</v>
      </c>
      <c r="CD31" s="2">
        <v>43</v>
      </c>
      <c r="CE31" s="2">
        <v>47</v>
      </c>
      <c r="CF31" s="2">
        <v>8</v>
      </c>
      <c r="CG31" s="2">
        <v>6</v>
      </c>
      <c r="CH31" s="2">
        <v>18</v>
      </c>
      <c r="CI31" s="2">
        <v>14</v>
      </c>
      <c r="CJ31" s="2">
        <v>21</v>
      </c>
      <c r="CK31" s="2">
        <v>2</v>
      </c>
      <c r="CL31" s="2">
        <v>4</v>
      </c>
      <c r="CM31" s="1">
        <v>0</v>
      </c>
      <c r="CN31" s="1">
        <v>0</v>
      </c>
      <c r="CO31" s="1">
        <v>0</v>
      </c>
      <c r="CP31" s="1">
        <v>0</v>
      </c>
      <c r="CQ31" s="2">
        <v>15</v>
      </c>
      <c r="CR31" s="2">
        <v>21</v>
      </c>
      <c r="CS31" s="2">
        <v>0.85407999999999995</v>
      </c>
      <c r="CT31" s="2">
        <v>0.34397</v>
      </c>
      <c r="CU31" s="1" t="s">
        <v>111</v>
      </c>
    </row>
    <row r="32" spans="1:100" s="1" customFormat="1" x14ac:dyDescent="0.25">
      <c r="A32" s="1" t="s">
        <v>255</v>
      </c>
      <c r="B32" s="1" t="s">
        <v>256</v>
      </c>
      <c r="C32" s="1" t="s">
        <v>257</v>
      </c>
      <c r="F32" s="1">
        <v>43</v>
      </c>
      <c r="G32" s="1">
        <v>59</v>
      </c>
      <c r="H32" s="1">
        <v>44600</v>
      </c>
      <c r="I32" s="1">
        <v>18180</v>
      </c>
      <c r="J32" s="1">
        <v>18180</v>
      </c>
      <c r="K32" s="1">
        <v>18180</v>
      </c>
      <c r="L32" s="1">
        <f t="shared" si="1"/>
        <v>791918982</v>
      </c>
      <c r="M32" s="1">
        <v>1540</v>
      </c>
      <c r="N32" s="1">
        <f t="shared" si="2"/>
        <v>67082400</v>
      </c>
      <c r="O32" s="1">
        <f t="shared" si="3"/>
        <v>2.40625</v>
      </c>
      <c r="P32" s="1">
        <f t="shared" si="4"/>
        <v>6232164.4000000004</v>
      </c>
      <c r="Q32" s="1">
        <f t="shared" si="5"/>
        <v>6.2321644000000003</v>
      </c>
      <c r="R32" s="1">
        <v>8210</v>
      </c>
      <c r="S32" s="1">
        <f t="shared" si="6"/>
        <v>21263.817899999998</v>
      </c>
      <c r="T32" s="1">
        <f t="shared" si="7"/>
        <v>5254400</v>
      </c>
      <c r="U32" s="1">
        <f t="shared" si="8"/>
        <v>228894800000</v>
      </c>
      <c r="W32" s="1">
        <f t="shared" si="9"/>
        <v>0</v>
      </c>
      <c r="X32" s="1">
        <f t="shared" si="10"/>
        <v>0</v>
      </c>
      <c r="Y32" s="1">
        <f t="shared" si="11"/>
        <v>0</v>
      </c>
      <c r="Z32" s="1">
        <f t="shared" si="12"/>
        <v>11.805167704196629</v>
      </c>
      <c r="AA32" s="1">
        <f t="shared" si="13"/>
        <v>0</v>
      </c>
      <c r="AB32" s="1">
        <f t="shared" si="14"/>
        <v>0.82361635145557877</v>
      </c>
      <c r="AC32" s="1">
        <v>43</v>
      </c>
      <c r="AD32" s="1">
        <f t="shared" si="15"/>
        <v>0.27453878381852626</v>
      </c>
      <c r="AE32" s="1" t="s">
        <v>3</v>
      </c>
      <c r="AF32" s="1">
        <f t="shared" si="16"/>
        <v>3411.9480519480521</v>
      </c>
      <c r="AG32" s="1">
        <f t="shared" si="17"/>
        <v>0.12773600037343294</v>
      </c>
      <c r="AH32" s="1">
        <f t="shared" si="18"/>
        <v>0.27791559030728774</v>
      </c>
      <c r="AI32" s="1">
        <f t="shared" si="19"/>
        <v>791918982</v>
      </c>
      <c r="AJ32" s="1">
        <f t="shared" si="20"/>
        <v>22424666.399999999</v>
      </c>
      <c r="AK32" s="1">
        <f t="shared" si="21"/>
        <v>22.4246664</v>
      </c>
      <c r="AL32" s="1" t="s">
        <v>3</v>
      </c>
      <c r="AM32" s="1" t="s">
        <v>3</v>
      </c>
      <c r="AN32" s="1" t="s">
        <v>3</v>
      </c>
      <c r="AO32" s="1" t="s">
        <v>3</v>
      </c>
      <c r="AP32" s="1" t="s">
        <v>3</v>
      </c>
      <c r="AQ32" s="1" t="s">
        <v>3</v>
      </c>
      <c r="AR32" s="1" t="s">
        <v>3</v>
      </c>
      <c r="AS32" s="1">
        <v>0</v>
      </c>
      <c r="AT32" s="1" t="s">
        <v>3</v>
      </c>
      <c r="AU32" s="1" t="s">
        <v>3</v>
      </c>
      <c r="AV32" s="1">
        <v>0</v>
      </c>
      <c r="AW32" s="1">
        <v>0</v>
      </c>
      <c r="AX32" s="1">
        <v>0</v>
      </c>
      <c r="AY32" s="1">
        <v>0</v>
      </c>
      <c r="AZ32" s="1">
        <v>0</v>
      </c>
      <c r="BA32" s="1">
        <v>0</v>
      </c>
      <c r="BB32" s="1">
        <v>0</v>
      </c>
      <c r="BC32" s="1">
        <v>0</v>
      </c>
      <c r="BD32" s="1">
        <v>0</v>
      </c>
      <c r="BE32" s="1">
        <v>0</v>
      </c>
      <c r="BF32" s="1">
        <v>0</v>
      </c>
      <c r="BG32" s="1">
        <v>0</v>
      </c>
      <c r="BH32" s="1">
        <v>0</v>
      </c>
      <c r="BI32" s="1">
        <v>0</v>
      </c>
      <c r="BJ32" s="1">
        <v>0</v>
      </c>
      <c r="BK32" s="1">
        <v>0</v>
      </c>
      <c r="BL32" s="1">
        <v>0</v>
      </c>
      <c r="BM32" s="1">
        <v>0</v>
      </c>
      <c r="BN32" s="1">
        <v>0</v>
      </c>
      <c r="BO32" s="1">
        <v>0</v>
      </c>
      <c r="BP32" s="1">
        <v>0</v>
      </c>
      <c r="BQ32" s="1">
        <v>0</v>
      </c>
      <c r="BR32" s="1">
        <v>0</v>
      </c>
      <c r="BS32" s="1">
        <v>0</v>
      </c>
      <c r="BT32" s="1">
        <v>0</v>
      </c>
      <c r="BU32" s="1">
        <v>0</v>
      </c>
      <c r="BV32" s="1">
        <v>0</v>
      </c>
      <c r="BW32" s="1">
        <v>0</v>
      </c>
      <c r="BX32" s="1">
        <v>0</v>
      </c>
      <c r="BY32" s="1">
        <v>0</v>
      </c>
      <c r="BZ32" s="1">
        <v>0</v>
      </c>
      <c r="CA32" s="1">
        <v>0</v>
      </c>
      <c r="CB32" s="1">
        <v>0</v>
      </c>
      <c r="CC32" s="1">
        <v>0</v>
      </c>
      <c r="CD32" s="1">
        <v>0</v>
      </c>
      <c r="CE32" s="1">
        <v>0</v>
      </c>
      <c r="CF32" s="1">
        <v>0</v>
      </c>
      <c r="CG32" s="1">
        <v>0</v>
      </c>
      <c r="CH32" s="1">
        <v>0</v>
      </c>
      <c r="CI32" s="1">
        <v>0</v>
      </c>
      <c r="CJ32" s="1">
        <v>0</v>
      </c>
      <c r="CK32" s="1">
        <v>0</v>
      </c>
      <c r="CL32" s="1">
        <v>0</v>
      </c>
      <c r="CM32" s="1">
        <v>0</v>
      </c>
      <c r="CN32" s="1">
        <v>0</v>
      </c>
      <c r="CO32" s="1">
        <v>0</v>
      </c>
      <c r="CP32" s="1">
        <v>0</v>
      </c>
      <c r="CQ32" s="1">
        <v>0</v>
      </c>
      <c r="CR32" s="1">
        <v>0</v>
      </c>
      <c r="CS32" s="1">
        <v>0</v>
      </c>
      <c r="CT32" s="1">
        <v>0</v>
      </c>
      <c r="CU32" s="1" t="s">
        <v>258</v>
      </c>
      <c r="CV32" s="3" t="s">
        <v>259</v>
      </c>
    </row>
    <row r="33" spans="1:99" s="1" customFormat="1" x14ac:dyDescent="0.25">
      <c r="A33" s="1" t="s">
        <v>260</v>
      </c>
      <c r="B33" s="1" t="s">
        <v>261</v>
      </c>
      <c r="C33" s="1" t="s">
        <v>262</v>
      </c>
      <c r="D33" s="1">
        <v>1971</v>
      </c>
      <c r="E33" s="1">
        <f t="shared" ref="E33:E48" si="23">2015-D33</f>
        <v>44</v>
      </c>
      <c r="F33" s="1">
        <v>70</v>
      </c>
      <c r="G33" s="1">
        <v>110</v>
      </c>
      <c r="H33" s="1">
        <v>653000</v>
      </c>
      <c r="I33" s="1">
        <v>234200</v>
      </c>
      <c r="J33" s="1">
        <v>234200</v>
      </c>
      <c r="K33" s="1">
        <v>234200</v>
      </c>
      <c r="L33" s="1">
        <f t="shared" si="1"/>
        <v>10201728580</v>
      </c>
      <c r="M33" s="1">
        <v>12300</v>
      </c>
      <c r="N33" s="1">
        <f t="shared" si="2"/>
        <v>535788000</v>
      </c>
      <c r="O33" s="1">
        <f t="shared" si="3"/>
        <v>19.21875</v>
      </c>
      <c r="P33" s="1">
        <f t="shared" si="4"/>
        <v>49776378</v>
      </c>
      <c r="Q33" s="1">
        <f t="shared" si="5"/>
        <v>49.776378000000001</v>
      </c>
      <c r="R33" s="1">
        <v>16233</v>
      </c>
      <c r="S33" s="1">
        <f t="shared" si="6"/>
        <v>42043.307669999995</v>
      </c>
      <c r="T33" s="1">
        <f t="shared" si="7"/>
        <v>10389120</v>
      </c>
      <c r="U33" s="1">
        <f t="shared" si="8"/>
        <v>452576040000</v>
      </c>
      <c r="V33" s="1">
        <v>1988109.6179</v>
      </c>
      <c r="W33" s="1">
        <f t="shared" si="9"/>
        <v>605.97581153592</v>
      </c>
      <c r="X33" s="1">
        <f t="shared" si="10"/>
        <v>376.53603297255262</v>
      </c>
      <c r="Y33" s="1">
        <f t="shared" si="11"/>
        <v>24.229169839523308</v>
      </c>
      <c r="Z33" s="1">
        <f t="shared" si="12"/>
        <v>19.04060669518541</v>
      </c>
      <c r="AA33" s="1">
        <f t="shared" si="13"/>
        <v>2.0976657446258775</v>
      </c>
      <c r="AB33" s="1">
        <f t="shared" si="14"/>
        <v>0.8160260012222319</v>
      </c>
      <c r="AC33" s="1">
        <v>70</v>
      </c>
      <c r="AD33" s="1">
        <f t="shared" si="15"/>
        <v>0.27200866707407728</v>
      </c>
      <c r="AE33" s="1">
        <v>16811.900000000001</v>
      </c>
      <c r="AF33" s="1">
        <f t="shared" si="16"/>
        <v>844.64390243902437</v>
      </c>
      <c r="AG33" s="1">
        <f t="shared" si="17"/>
        <v>7.2900371166286337E-2</v>
      </c>
      <c r="AH33" s="1">
        <f t="shared" si="18"/>
        <v>0.17230754270124832</v>
      </c>
      <c r="AI33" s="1">
        <f t="shared" si="19"/>
        <v>10201728580</v>
      </c>
      <c r="AJ33" s="1">
        <f t="shared" si="20"/>
        <v>288881016</v>
      </c>
      <c r="AK33" s="1">
        <f t="shared" si="21"/>
        <v>288.88101599999999</v>
      </c>
      <c r="AL33" s="1" t="s">
        <v>263</v>
      </c>
      <c r="AM33" s="1" t="s">
        <v>3</v>
      </c>
      <c r="AN33" s="1" t="s">
        <v>264</v>
      </c>
      <c r="AO33" s="1" t="s">
        <v>265</v>
      </c>
      <c r="AP33" s="1" t="s">
        <v>266</v>
      </c>
      <c r="AQ33" s="1" t="s">
        <v>155</v>
      </c>
      <c r="AR33" s="1" t="s">
        <v>267</v>
      </c>
      <c r="AS33" s="1">
        <v>4</v>
      </c>
      <c r="AT33" s="1" t="s">
        <v>268</v>
      </c>
      <c r="AU33" s="1" t="s">
        <v>269</v>
      </c>
      <c r="AV33" s="1">
        <v>9</v>
      </c>
      <c r="AW33" s="2">
        <v>60</v>
      </c>
      <c r="AX33" s="2">
        <v>39</v>
      </c>
      <c r="AY33" s="2">
        <v>1</v>
      </c>
      <c r="AZ33" s="2">
        <v>1.7</v>
      </c>
      <c r="BA33" s="2">
        <v>0.9</v>
      </c>
      <c r="BB33" s="2">
        <v>0.4</v>
      </c>
      <c r="BC33" s="2">
        <v>1</v>
      </c>
      <c r="BD33" s="2">
        <v>0.2</v>
      </c>
      <c r="BE33" s="2">
        <v>0.7</v>
      </c>
      <c r="BF33" s="2">
        <v>33.700000000000003</v>
      </c>
      <c r="BG33" s="2">
        <v>18.7</v>
      </c>
      <c r="BH33" s="2">
        <v>26.2</v>
      </c>
      <c r="BI33" s="1">
        <v>0</v>
      </c>
      <c r="BJ33" s="1">
        <v>0</v>
      </c>
      <c r="BK33" s="2">
        <v>10</v>
      </c>
      <c r="BL33" s="2">
        <v>4.8</v>
      </c>
      <c r="BM33" s="1">
        <v>0</v>
      </c>
      <c r="BN33" s="2">
        <v>1.7</v>
      </c>
      <c r="BO33" s="2">
        <v>2017723</v>
      </c>
      <c r="BP33" s="2">
        <v>375771</v>
      </c>
      <c r="BQ33" s="2">
        <v>76</v>
      </c>
      <c r="BR33" s="2">
        <v>14</v>
      </c>
      <c r="BS33" s="2">
        <v>0.13</v>
      </c>
      <c r="BT33" s="2">
        <v>0.02</v>
      </c>
      <c r="BU33" s="2">
        <v>2774052</v>
      </c>
      <c r="BV33" s="2">
        <v>104</v>
      </c>
      <c r="BW33" s="2">
        <v>0.18</v>
      </c>
      <c r="BX33" s="2">
        <v>14585367</v>
      </c>
      <c r="BY33" s="2">
        <v>964174</v>
      </c>
      <c r="BZ33" s="2">
        <v>548</v>
      </c>
      <c r="CA33" s="2">
        <v>36</v>
      </c>
      <c r="CB33" s="2">
        <v>0.98</v>
      </c>
      <c r="CC33" s="2">
        <v>7.0000000000000007E-2</v>
      </c>
      <c r="CD33" s="2">
        <v>15</v>
      </c>
      <c r="CE33" s="2">
        <v>15</v>
      </c>
      <c r="CF33" s="2">
        <v>20</v>
      </c>
      <c r="CG33" s="2">
        <v>10</v>
      </c>
      <c r="CH33" s="2">
        <v>24</v>
      </c>
      <c r="CI33" s="2">
        <v>20</v>
      </c>
      <c r="CJ33" s="2">
        <v>25</v>
      </c>
      <c r="CK33" s="2">
        <v>2</v>
      </c>
      <c r="CL33" s="2">
        <v>2</v>
      </c>
      <c r="CM33" s="1">
        <v>0</v>
      </c>
      <c r="CN33" s="1">
        <v>0</v>
      </c>
      <c r="CO33" s="1">
        <v>0</v>
      </c>
      <c r="CP33" s="1">
        <v>0</v>
      </c>
      <c r="CQ33" s="2">
        <v>20</v>
      </c>
      <c r="CR33" s="2">
        <v>48</v>
      </c>
      <c r="CS33" s="2">
        <v>0.92867</v>
      </c>
      <c r="CT33" s="2">
        <v>0.80976999999999999</v>
      </c>
      <c r="CU33" s="1" t="s">
        <v>111</v>
      </c>
    </row>
    <row r="34" spans="1:99" s="1" customFormat="1" x14ac:dyDescent="0.25">
      <c r="A34" s="1" t="s">
        <v>270</v>
      </c>
      <c r="B34" s="1" t="s">
        <v>271</v>
      </c>
      <c r="C34" s="1" t="s">
        <v>272</v>
      </c>
      <c r="D34" s="1">
        <v>1970</v>
      </c>
      <c r="E34" s="1">
        <f t="shared" si="23"/>
        <v>45</v>
      </c>
      <c r="F34" s="1">
        <v>55</v>
      </c>
      <c r="G34" s="1">
        <v>100</v>
      </c>
      <c r="H34" s="1">
        <v>183700</v>
      </c>
      <c r="I34" s="1">
        <v>331800</v>
      </c>
      <c r="J34" s="1">
        <v>331800</v>
      </c>
      <c r="K34" s="1">
        <v>331800</v>
      </c>
      <c r="L34" s="1">
        <f t="shared" si="1"/>
        <v>14453174820</v>
      </c>
      <c r="M34" s="1">
        <v>17200</v>
      </c>
      <c r="N34" s="1">
        <f t="shared" si="2"/>
        <v>749232000</v>
      </c>
      <c r="O34" s="1">
        <f t="shared" si="3"/>
        <v>26.875</v>
      </c>
      <c r="P34" s="1">
        <f t="shared" si="4"/>
        <v>69605992</v>
      </c>
      <c r="Q34" s="1">
        <f t="shared" si="5"/>
        <v>69.605992000000001</v>
      </c>
      <c r="R34" s="1">
        <v>20637</v>
      </c>
      <c r="S34" s="1">
        <f t="shared" si="6"/>
        <v>53449.623629999995</v>
      </c>
      <c r="T34" s="1">
        <f t="shared" si="7"/>
        <v>13207680</v>
      </c>
      <c r="U34" s="1">
        <f t="shared" si="8"/>
        <v>575359560000</v>
      </c>
      <c r="V34" s="1">
        <v>503456.35</v>
      </c>
      <c r="W34" s="1">
        <f t="shared" si="9"/>
        <v>153.45349547999999</v>
      </c>
      <c r="X34" s="1">
        <f t="shared" si="10"/>
        <v>95.351611951899997</v>
      </c>
      <c r="Y34" s="1">
        <f t="shared" si="11"/>
        <v>5.1885781577995624</v>
      </c>
      <c r="Z34" s="1">
        <f t="shared" si="12"/>
        <v>19.290653389070407</v>
      </c>
      <c r="AA34" s="1">
        <f t="shared" si="13"/>
        <v>0.37494562613276444</v>
      </c>
      <c r="AB34" s="1">
        <f t="shared" si="14"/>
        <v>1.0522174575856587</v>
      </c>
      <c r="AC34" s="1">
        <v>55</v>
      </c>
      <c r="AD34" s="1">
        <f t="shared" si="15"/>
        <v>0.35073915252855287</v>
      </c>
      <c r="AE34" s="1">
        <v>29402.2</v>
      </c>
      <c r="AF34" s="1">
        <f t="shared" si="16"/>
        <v>767.88837209302324</v>
      </c>
      <c r="AG34" s="1">
        <f t="shared" si="17"/>
        <v>6.2457446876145781E-2</v>
      </c>
      <c r="AH34" s="1">
        <f t="shared" si="18"/>
        <v>0.17007408121526743</v>
      </c>
      <c r="AI34" s="1">
        <f t="shared" si="19"/>
        <v>14453174820</v>
      </c>
      <c r="AJ34" s="1">
        <f t="shared" si="20"/>
        <v>409268664</v>
      </c>
      <c r="AK34" s="1">
        <f t="shared" si="21"/>
        <v>409.268664</v>
      </c>
      <c r="AL34" s="1" t="s">
        <v>273</v>
      </c>
      <c r="AM34" s="1" t="s">
        <v>274</v>
      </c>
      <c r="AN34" s="1" t="s">
        <v>275</v>
      </c>
      <c r="AO34" s="1" t="s">
        <v>276</v>
      </c>
      <c r="AP34" s="1" t="s">
        <v>277</v>
      </c>
      <c r="AQ34" s="1" t="s">
        <v>278</v>
      </c>
      <c r="AR34" s="1" t="s">
        <v>279</v>
      </c>
      <c r="AS34" s="1">
        <v>5</v>
      </c>
      <c r="AT34" s="1" t="s">
        <v>280</v>
      </c>
      <c r="AU34" s="1" t="s">
        <v>281</v>
      </c>
      <c r="AV34" s="1">
        <v>9</v>
      </c>
      <c r="AW34" s="2">
        <v>62</v>
      </c>
      <c r="AX34" s="2">
        <v>37</v>
      </c>
      <c r="AY34" s="2">
        <v>1</v>
      </c>
      <c r="AZ34" s="2">
        <v>1.7</v>
      </c>
      <c r="BA34" s="2">
        <v>3.6</v>
      </c>
      <c r="BB34" s="2">
        <v>0.4</v>
      </c>
      <c r="BC34" s="2">
        <v>0.9</v>
      </c>
      <c r="BD34" s="2">
        <v>0.2</v>
      </c>
      <c r="BE34" s="2">
        <v>0.6</v>
      </c>
      <c r="BF34" s="2">
        <v>30</v>
      </c>
      <c r="BG34" s="2">
        <v>18.100000000000001</v>
      </c>
      <c r="BH34" s="2">
        <v>25.8</v>
      </c>
      <c r="BI34" s="1">
        <v>0</v>
      </c>
      <c r="BJ34" s="1">
        <v>0</v>
      </c>
      <c r="BK34" s="2">
        <v>10.3</v>
      </c>
      <c r="BL34" s="2">
        <v>6.7</v>
      </c>
      <c r="BM34" s="1">
        <v>0</v>
      </c>
      <c r="BN34" s="2">
        <v>1.8</v>
      </c>
      <c r="BO34" s="2">
        <v>3520283</v>
      </c>
      <c r="BP34" s="2">
        <v>934166</v>
      </c>
      <c r="BQ34" s="2">
        <v>65</v>
      </c>
      <c r="BR34" s="2">
        <v>17</v>
      </c>
      <c r="BS34" s="2">
        <v>0.12</v>
      </c>
      <c r="BT34" s="2">
        <v>0.03</v>
      </c>
      <c r="BU34" s="2">
        <v>4788093</v>
      </c>
      <c r="BV34" s="2">
        <v>89</v>
      </c>
      <c r="BW34" s="2">
        <v>0.16</v>
      </c>
      <c r="BX34" s="2">
        <v>18238338</v>
      </c>
      <c r="BY34" s="2">
        <v>1456053</v>
      </c>
      <c r="BZ34" s="2">
        <v>338</v>
      </c>
      <c r="CA34" s="2">
        <v>27</v>
      </c>
      <c r="CB34" s="2">
        <v>0.7</v>
      </c>
      <c r="CC34" s="2">
        <v>0.06</v>
      </c>
      <c r="CD34" s="2">
        <v>16</v>
      </c>
      <c r="CE34" s="2">
        <v>15</v>
      </c>
      <c r="CF34" s="2">
        <v>21</v>
      </c>
      <c r="CG34" s="2">
        <v>13</v>
      </c>
      <c r="CH34" s="2">
        <v>25</v>
      </c>
      <c r="CI34" s="2">
        <v>20</v>
      </c>
      <c r="CJ34" s="2">
        <v>25</v>
      </c>
      <c r="CK34" s="2">
        <v>2</v>
      </c>
      <c r="CL34" s="2">
        <v>3</v>
      </c>
      <c r="CM34" s="1">
        <v>0</v>
      </c>
      <c r="CN34" s="1">
        <v>0</v>
      </c>
      <c r="CO34" s="1">
        <v>0</v>
      </c>
      <c r="CP34" s="1">
        <v>0</v>
      </c>
      <c r="CQ34" s="2">
        <v>16</v>
      </c>
      <c r="CR34" s="2">
        <v>44</v>
      </c>
      <c r="CS34" s="2">
        <v>0.96226999999999996</v>
      </c>
      <c r="CT34" s="2">
        <v>0.88534000000000002</v>
      </c>
      <c r="CU34" s="1" t="s">
        <v>111</v>
      </c>
    </row>
    <row r="35" spans="1:99" s="1" customFormat="1" x14ac:dyDescent="0.25">
      <c r="A35" s="1" t="s">
        <v>282</v>
      </c>
      <c r="B35" s="1" t="s">
        <v>283</v>
      </c>
      <c r="C35" s="1" t="s">
        <v>284</v>
      </c>
      <c r="D35" s="1">
        <v>1969</v>
      </c>
      <c r="E35" s="1">
        <f t="shared" si="23"/>
        <v>46</v>
      </c>
      <c r="F35" s="1">
        <v>35</v>
      </c>
      <c r="G35" s="1">
        <v>100</v>
      </c>
      <c r="H35" s="1">
        <v>665500</v>
      </c>
      <c r="I35" s="1">
        <v>96360</v>
      </c>
      <c r="J35" s="1">
        <v>96360</v>
      </c>
      <c r="K35" s="1">
        <v>96360</v>
      </c>
      <c r="L35" s="1">
        <f t="shared" si="1"/>
        <v>4197431964</v>
      </c>
      <c r="M35" s="1">
        <v>5850</v>
      </c>
      <c r="N35" s="1">
        <f t="shared" si="2"/>
        <v>254826000</v>
      </c>
      <c r="O35" s="1">
        <f t="shared" si="3"/>
        <v>9.140625</v>
      </c>
      <c r="P35" s="1">
        <f t="shared" si="4"/>
        <v>23674131</v>
      </c>
      <c r="Q35" s="1">
        <f t="shared" si="5"/>
        <v>23.674131000000003</v>
      </c>
      <c r="R35" s="1">
        <v>21473</v>
      </c>
      <c r="S35" s="1">
        <f t="shared" si="6"/>
        <v>55614.855269999993</v>
      </c>
      <c r="T35" s="1">
        <f t="shared" si="7"/>
        <v>13742720</v>
      </c>
      <c r="U35" s="1">
        <f t="shared" si="8"/>
        <v>598667240000</v>
      </c>
      <c r="W35" s="1">
        <f t="shared" si="9"/>
        <v>0</v>
      </c>
      <c r="X35" s="1">
        <f t="shared" si="10"/>
        <v>0</v>
      </c>
      <c r="Y35" s="1">
        <f t="shared" si="11"/>
        <v>0</v>
      </c>
      <c r="Z35" s="1">
        <f t="shared" si="12"/>
        <v>16.471757057757056</v>
      </c>
      <c r="AA35" s="1">
        <f t="shared" si="13"/>
        <v>0</v>
      </c>
      <c r="AB35" s="1">
        <f t="shared" si="14"/>
        <v>1.4118648906648905</v>
      </c>
      <c r="AC35" s="1">
        <v>35</v>
      </c>
      <c r="AD35" s="1">
        <f t="shared" si="15"/>
        <v>0.47062163022163017</v>
      </c>
      <c r="AE35" s="1" t="s">
        <v>3</v>
      </c>
      <c r="AF35" s="1">
        <f t="shared" si="16"/>
        <v>2349.182905982906</v>
      </c>
      <c r="AG35" s="1">
        <f t="shared" si="17"/>
        <v>9.1445746201041844E-2</v>
      </c>
      <c r="AH35" s="1">
        <f t="shared" si="18"/>
        <v>0.19917973168765782</v>
      </c>
      <c r="AI35" s="1">
        <f t="shared" si="19"/>
        <v>4197431964</v>
      </c>
      <c r="AJ35" s="1">
        <f t="shared" si="20"/>
        <v>118858132.8</v>
      </c>
      <c r="AK35" s="1">
        <f t="shared" si="21"/>
        <v>118.85813279999999</v>
      </c>
      <c r="AL35" s="1" t="s">
        <v>3</v>
      </c>
      <c r="AM35" s="1" t="s">
        <v>3</v>
      </c>
      <c r="AN35" s="1" t="s">
        <v>3</v>
      </c>
      <c r="AO35" s="1" t="s">
        <v>3</v>
      </c>
      <c r="AP35" s="1" t="s">
        <v>3</v>
      </c>
      <c r="AQ35" s="1" t="s">
        <v>3</v>
      </c>
      <c r="AR35" s="1" t="s">
        <v>3</v>
      </c>
      <c r="AS35" s="1">
        <v>0</v>
      </c>
      <c r="AT35" s="1" t="s">
        <v>3</v>
      </c>
      <c r="AU35" s="1" t="s">
        <v>3</v>
      </c>
      <c r="AV35" s="1">
        <v>0</v>
      </c>
      <c r="AW35" s="1">
        <v>0</v>
      </c>
      <c r="AX35" s="1">
        <v>0</v>
      </c>
      <c r="AY35" s="1">
        <v>0</v>
      </c>
      <c r="AZ35" s="1">
        <v>0</v>
      </c>
      <c r="BA35" s="1">
        <v>0</v>
      </c>
      <c r="BB35" s="1">
        <v>0</v>
      </c>
      <c r="BC35" s="1">
        <v>0</v>
      </c>
      <c r="BD35" s="1">
        <v>0</v>
      </c>
      <c r="BE35" s="1">
        <v>0</v>
      </c>
      <c r="BF35" s="1">
        <v>0</v>
      </c>
      <c r="BG35" s="1">
        <v>0</v>
      </c>
      <c r="BH35" s="1">
        <v>0</v>
      </c>
      <c r="BI35" s="1">
        <v>0</v>
      </c>
      <c r="BJ35" s="1">
        <v>0</v>
      </c>
      <c r="BK35" s="1">
        <v>0</v>
      </c>
      <c r="BL35" s="1">
        <v>0</v>
      </c>
      <c r="BM35" s="1">
        <v>0</v>
      </c>
      <c r="BN35" s="1">
        <v>0</v>
      </c>
      <c r="BO35" s="1">
        <v>0</v>
      </c>
      <c r="BP35" s="1">
        <v>0</v>
      </c>
      <c r="BQ35" s="1">
        <v>0</v>
      </c>
      <c r="BR35" s="1">
        <v>0</v>
      </c>
      <c r="BS35" s="1">
        <v>0</v>
      </c>
      <c r="BT35" s="1">
        <v>0</v>
      </c>
      <c r="BU35" s="1">
        <v>0</v>
      </c>
      <c r="BV35" s="1">
        <v>0</v>
      </c>
      <c r="BW35" s="1">
        <v>0</v>
      </c>
      <c r="BX35" s="1">
        <v>0</v>
      </c>
      <c r="BY35" s="1">
        <v>0</v>
      </c>
      <c r="BZ35" s="1">
        <v>0</v>
      </c>
      <c r="CA35" s="1">
        <v>0</v>
      </c>
      <c r="CB35" s="1">
        <v>0</v>
      </c>
      <c r="CC35" s="1">
        <v>0</v>
      </c>
      <c r="CD35" s="1">
        <v>0</v>
      </c>
      <c r="CE35" s="1">
        <v>0</v>
      </c>
      <c r="CF35" s="1">
        <v>0</v>
      </c>
      <c r="CG35" s="1">
        <v>0</v>
      </c>
      <c r="CH35" s="1">
        <v>0</v>
      </c>
      <c r="CI35" s="1">
        <v>0</v>
      </c>
      <c r="CJ35" s="1">
        <v>0</v>
      </c>
      <c r="CK35" s="1">
        <v>0</v>
      </c>
      <c r="CL35" s="1">
        <v>0</v>
      </c>
      <c r="CM35" s="1">
        <v>0</v>
      </c>
      <c r="CN35" s="1">
        <v>0</v>
      </c>
      <c r="CO35" s="1">
        <v>0</v>
      </c>
      <c r="CP35" s="1">
        <v>0</v>
      </c>
      <c r="CQ35" s="1">
        <v>0</v>
      </c>
      <c r="CR35" s="1">
        <v>0</v>
      </c>
      <c r="CS35" s="1">
        <v>0</v>
      </c>
      <c r="CT35" s="1">
        <v>0</v>
      </c>
      <c r="CU35" s="1" t="s">
        <v>111</v>
      </c>
    </row>
    <row r="36" spans="1:99" s="1" customFormat="1" x14ac:dyDescent="0.25">
      <c r="A36" s="1" t="s">
        <v>285</v>
      </c>
      <c r="B36" s="1" t="s">
        <v>286</v>
      </c>
      <c r="C36" s="1" t="s">
        <v>287</v>
      </c>
      <c r="D36" s="1">
        <v>1977</v>
      </c>
      <c r="E36" s="1">
        <f t="shared" si="23"/>
        <v>38</v>
      </c>
      <c r="F36" s="1">
        <v>91</v>
      </c>
      <c r="G36" s="1">
        <v>91</v>
      </c>
      <c r="H36" s="1">
        <v>31100</v>
      </c>
      <c r="I36" s="1">
        <v>14105</v>
      </c>
      <c r="J36" s="1">
        <v>7100</v>
      </c>
      <c r="K36" s="1">
        <v>14105</v>
      </c>
      <c r="L36" s="1">
        <f t="shared" si="1"/>
        <v>614412389.5</v>
      </c>
      <c r="M36" s="1">
        <v>265</v>
      </c>
      <c r="N36" s="1">
        <f t="shared" si="2"/>
        <v>11543400</v>
      </c>
      <c r="O36" s="1">
        <f t="shared" si="3"/>
        <v>0.4140625</v>
      </c>
      <c r="P36" s="1">
        <f t="shared" si="4"/>
        <v>1072417.9000000001</v>
      </c>
      <c r="Q36" s="1">
        <f t="shared" si="5"/>
        <v>1.0724179</v>
      </c>
      <c r="R36" s="1">
        <v>38.079687499999999</v>
      </c>
      <c r="S36" s="1">
        <f t="shared" si="6"/>
        <v>98.626009828124992</v>
      </c>
      <c r="T36" s="1">
        <f t="shared" si="7"/>
        <v>24371</v>
      </c>
      <c r="U36" s="1">
        <f t="shared" si="8"/>
        <v>1061661687.5</v>
      </c>
      <c r="V36" s="1">
        <v>57432.181936000001</v>
      </c>
      <c r="W36" s="1">
        <f t="shared" si="9"/>
        <v>17.505329054092797</v>
      </c>
      <c r="X36" s="1">
        <f t="shared" si="10"/>
        <v>10.877310665586785</v>
      </c>
      <c r="Y36" s="1">
        <f t="shared" si="11"/>
        <v>4.7685148865542786</v>
      </c>
      <c r="Z36" s="1">
        <f t="shared" si="12"/>
        <v>53.226292903304049</v>
      </c>
      <c r="AA36" s="1">
        <f t="shared" si="13"/>
        <v>1.9988482208007847</v>
      </c>
      <c r="AB36" s="1">
        <f t="shared" si="14"/>
        <v>1.7547129528561773</v>
      </c>
      <c r="AC36" s="1">
        <v>91</v>
      </c>
      <c r="AD36" s="1">
        <f t="shared" si="15"/>
        <v>0.58490431761872586</v>
      </c>
      <c r="AE36" s="1">
        <v>28.732600000000001</v>
      </c>
      <c r="AF36" s="1">
        <f t="shared" si="16"/>
        <v>91.966037735849056</v>
      </c>
      <c r="AG36" s="1">
        <f t="shared" si="17"/>
        <v>1.3883686402996374</v>
      </c>
      <c r="AH36" s="1">
        <f t="shared" si="18"/>
        <v>0.12245417408299068</v>
      </c>
      <c r="AI36" s="1">
        <f t="shared" si="19"/>
        <v>309275290</v>
      </c>
      <c r="AJ36" s="1">
        <f t="shared" si="20"/>
        <v>8757708</v>
      </c>
      <c r="AK36" s="1">
        <f t="shared" si="21"/>
        <v>8.7577079999999992</v>
      </c>
      <c r="AL36" s="1" t="s">
        <v>288</v>
      </c>
      <c r="AM36" s="1" t="s">
        <v>3</v>
      </c>
      <c r="AN36" s="1" t="s">
        <v>289</v>
      </c>
      <c r="AO36" s="1" t="s">
        <v>290</v>
      </c>
      <c r="AP36" s="1" t="s">
        <v>291</v>
      </c>
      <c r="AQ36" s="1" t="s">
        <v>136</v>
      </c>
      <c r="AR36" s="1" t="s">
        <v>292</v>
      </c>
      <c r="AS36" s="1">
        <v>1</v>
      </c>
      <c r="AT36" s="1" t="s">
        <v>293</v>
      </c>
      <c r="AU36" s="1" t="s">
        <v>294</v>
      </c>
      <c r="AV36" s="1">
        <v>9</v>
      </c>
      <c r="AW36" s="2">
        <v>93</v>
      </c>
      <c r="AX36" s="2">
        <v>7</v>
      </c>
      <c r="AY36" s="1">
        <v>0</v>
      </c>
      <c r="AZ36" s="2">
        <v>1</v>
      </c>
      <c r="BA36" s="1">
        <v>0</v>
      </c>
      <c r="BB36" s="1">
        <v>0</v>
      </c>
      <c r="BC36" s="1">
        <v>0</v>
      </c>
      <c r="BD36" s="1">
        <v>0</v>
      </c>
      <c r="BE36" s="1">
        <v>0</v>
      </c>
      <c r="BF36" s="2">
        <v>40.1</v>
      </c>
      <c r="BG36" s="2">
        <v>23.3</v>
      </c>
      <c r="BH36" s="2">
        <v>34.200000000000003</v>
      </c>
      <c r="BI36" s="1">
        <v>0</v>
      </c>
      <c r="BJ36" s="1">
        <v>0</v>
      </c>
      <c r="BK36" s="2">
        <v>0.9</v>
      </c>
      <c r="BL36" s="2">
        <v>0.2</v>
      </c>
      <c r="BM36" s="1">
        <v>0</v>
      </c>
      <c r="BN36" s="2">
        <v>0.3</v>
      </c>
      <c r="BO36" s="2">
        <v>9857</v>
      </c>
      <c r="BP36" s="2">
        <v>2302</v>
      </c>
      <c r="BQ36" s="2">
        <v>120</v>
      </c>
      <c r="BR36" s="2">
        <v>28</v>
      </c>
      <c r="BS36" s="2">
        <v>0.22</v>
      </c>
      <c r="BT36" s="2">
        <v>0.05</v>
      </c>
      <c r="BU36" s="2">
        <v>13652</v>
      </c>
      <c r="BV36" s="2">
        <v>166</v>
      </c>
      <c r="BW36" s="2">
        <v>0.3</v>
      </c>
      <c r="BX36" s="2">
        <v>19798</v>
      </c>
      <c r="BY36" s="2">
        <v>761</v>
      </c>
      <c r="BZ36" s="2">
        <v>241</v>
      </c>
      <c r="CA36" s="2">
        <v>9</v>
      </c>
      <c r="CB36" s="2">
        <v>0.77</v>
      </c>
      <c r="CC36" s="2">
        <v>0.03</v>
      </c>
      <c r="CD36" s="2">
        <v>3</v>
      </c>
      <c r="CE36" s="2">
        <v>5</v>
      </c>
      <c r="CF36" s="2">
        <v>2</v>
      </c>
      <c r="CG36" s="2">
        <v>1</v>
      </c>
      <c r="CH36" s="2">
        <v>41</v>
      </c>
      <c r="CI36" s="2">
        <v>48</v>
      </c>
      <c r="CJ36" s="2">
        <v>77</v>
      </c>
      <c r="CK36" s="2">
        <v>1</v>
      </c>
      <c r="CL36" s="2">
        <v>1</v>
      </c>
      <c r="CM36" s="1">
        <v>0</v>
      </c>
      <c r="CN36" s="1">
        <v>0</v>
      </c>
      <c r="CO36" s="1">
        <v>0</v>
      </c>
      <c r="CP36" s="1">
        <v>0</v>
      </c>
      <c r="CQ36" s="2">
        <v>4</v>
      </c>
      <c r="CR36" s="2">
        <v>17</v>
      </c>
      <c r="CS36" s="2">
        <v>0.67452000000000001</v>
      </c>
      <c r="CT36" s="2">
        <v>0.22881000000000001</v>
      </c>
      <c r="CU36" s="1" t="s">
        <v>111</v>
      </c>
    </row>
    <row r="37" spans="1:99" s="1" customFormat="1" x14ac:dyDescent="0.25">
      <c r="A37" s="1" t="s">
        <v>295</v>
      </c>
      <c r="B37" s="1" t="s">
        <v>296</v>
      </c>
      <c r="C37" s="1" t="s">
        <v>297</v>
      </c>
      <c r="D37" s="1">
        <v>1978</v>
      </c>
      <c r="E37" s="1">
        <f t="shared" si="23"/>
        <v>37</v>
      </c>
      <c r="F37" s="1">
        <v>51</v>
      </c>
      <c r="G37" s="1">
        <v>75</v>
      </c>
      <c r="H37" s="1">
        <v>290000</v>
      </c>
      <c r="I37" s="1">
        <v>60400</v>
      </c>
      <c r="J37" s="1">
        <v>60400</v>
      </c>
      <c r="K37" s="1">
        <v>60400</v>
      </c>
      <c r="L37" s="1">
        <f t="shared" si="1"/>
        <v>2631017960</v>
      </c>
      <c r="M37" s="1">
        <v>8300</v>
      </c>
      <c r="N37" s="1">
        <f t="shared" si="2"/>
        <v>361548000</v>
      </c>
      <c r="O37" s="1">
        <f t="shared" si="3"/>
        <v>12.96875</v>
      </c>
      <c r="P37" s="1">
        <f t="shared" si="4"/>
        <v>33588938</v>
      </c>
      <c r="Q37" s="1">
        <f t="shared" si="5"/>
        <v>33.588937999999999</v>
      </c>
      <c r="R37" s="1">
        <v>5750</v>
      </c>
      <c r="S37" s="1">
        <f t="shared" si="6"/>
        <v>14892.442499999999</v>
      </c>
      <c r="T37" s="1">
        <f t="shared" si="7"/>
        <v>3680000</v>
      </c>
      <c r="U37" s="1">
        <f t="shared" si="8"/>
        <v>160310000000</v>
      </c>
      <c r="W37" s="1">
        <f t="shared" si="9"/>
        <v>0</v>
      </c>
      <c r="X37" s="1">
        <f t="shared" si="10"/>
        <v>0</v>
      </c>
      <c r="Y37" s="1">
        <f t="shared" si="11"/>
        <v>0</v>
      </c>
      <c r="Z37" s="1">
        <f t="shared" si="12"/>
        <v>7.2770917277927136</v>
      </c>
      <c r="AA37" s="1">
        <f t="shared" si="13"/>
        <v>0</v>
      </c>
      <c r="AB37" s="1">
        <f t="shared" si="14"/>
        <v>0.42806421928192429</v>
      </c>
      <c r="AC37" s="1">
        <v>51</v>
      </c>
      <c r="AD37" s="1">
        <f t="shared" si="15"/>
        <v>0.14268807309397477</v>
      </c>
      <c r="AE37" s="1" t="s">
        <v>3</v>
      </c>
      <c r="AF37" s="1">
        <f t="shared" si="16"/>
        <v>443.37349397590361</v>
      </c>
      <c r="AG37" s="1">
        <f t="shared" si="17"/>
        <v>3.3917225276467067E-2</v>
      </c>
      <c r="AH37" s="1">
        <f t="shared" si="18"/>
        <v>0.45084496305826816</v>
      </c>
      <c r="AI37" s="1">
        <f t="shared" si="19"/>
        <v>2631017960</v>
      </c>
      <c r="AJ37" s="1">
        <f t="shared" si="20"/>
        <v>74502192</v>
      </c>
      <c r="AK37" s="1">
        <f t="shared" si="21"/>
        <v>74.502191999999994</v>
      </c>
      <c r="AL37" s="1" t="s">
        <v>3</v>
      </c>
      <c r="AM37" s="1" t="s">
        <v>3</v>
      </c>
      <c r="AN37" s="1" t="s">
        <v>3</v>
      </c>
      <c r="AO37" s="1" t="s">
        <v>3</v>
      </c>
      <c r="AP37" s="1" t="s">
        <v>3</v>
      </c>
      <c r="AQ37" s="1" t="s">
        <v>3</v>
      </c>
      <c r="AR37" s="1" t="s">
        <v>3</v>
      </c>
      <c r="AS37" s="1">
        <v>0</v>
      </c>
      <c r="AT37" s="1" t="s">
        <v>3</v>
      </c>
      <c r="AU37" s="1" t="s">
        <v>3</v>
      </c>
      <c r="AV37" s="1">
        <v>0</v>
      </c>
      <c r="AW37" s="1">
        <v>0</v>
      </c>
      <c r="AX37" s="1">
        <v>0</v>
      </c>
      <c r="AY37" s="1">
        <v>0</v>
      </c>
      <c r="AZ37" s="1">
        <v>0</v>
      </c>
      <c r="BA37" s="1">
        <v>0</v>
      </c>
      <c r="BB37" s="1">
        <v>0</v>
      </c>
      <c r="BC37" s="1">
        <v>0</v>
      </c>
      <c r="BD37" s="1">
        <v>0</v>
      </c>
      <c r="BE37" s="1">
        <v>0</v>
      </c>
      <c r="BF37" s="1">
        <v>0</v>
      </c>
      <c r="BG37" s="1">
        <v>0</v>
      </c>
      <c r="BH37" s="1">
        <v>0</v>
      </c>
      <c r="BI37" s="1">
        <v>0</v>
      </c>
      <c r="BJ37" s="1">
        <v>0</v>
      </c>
      <c r="BK37" s="1">
        <v>0</v>
      </c>
      <c r="BL37" s="1">
        <v>0</v>
      </c>
      <c r="BM37" s="1">
        <v>0</v>
      </c>
      <c r="BN37" s="1">
        <v>0</v>
      </c>
      <c r="BO37" s="1">
        <v>0</v>
      </c>
      <c r="BP37" s="1">
        <v>0</v>
      </c>
      <c r="BQ37" s="1">
        <v>0</v>
      </c>
      <c r="BR37" s="1">
        <v>0</v>
      </c>
      <c r="BS37" s="1">
        <v>0</v>
      </c>
      <c r="BT37" s="1">
        <v>0</v>
      </c>
      <c r="BU37" s="1">
        <v>0</v>
      </c>
      <c r="BV37" s="1">
        <v>0</v>
      </c>
      <c r="BW37" s="1">
        <v>0</v>
      </c>
      <c r="BX37" s="1">
        <v>0</v>
      </c>
      <c r="BY37" s="1">
        <v>0</v>
      </c>
      <c r="BZ37" s="1">
        <v>0</v>
      </c>
      <c r="CA37" s="1">
        <v>0</v>
      </c>
      <c r="CB37" s="1">
        <v>0</v>
      </c>
      <c r="CC37" s="1">
        <v>0</v>
      </c>
      <c r="CD37" s="1">
        <v>0</v>
      </c>
      <c r="CE37" s="1">
        <v>0</v>
      </c>
      <c r="CF37" s="1">
        <v>0</v>
      </c>
      <c r="CG37" s="1">
        <v>0</v>
      </c>
      <c r="CH37" s="1">
        <v>0</v>
      </c>
      <c r="CI37" s="1">
        <v>0</v>
      </c>
      <c r="CJ37" s="1">
        <v>0</v>
      </c>
      <c r="CK37" s="1">
        <v>0</v>
      </c>
      <c r="CL37" s="1">
        <v>0</v>
      </c>
      <c r="CM37" s="1">
        <v>0</v>
      </c>
      <c r="CN37" s="1">
        <v>0</v>
      </c>
      <c r="CO37" s="1">
        <v>0</v>
      </c>
      <c r="CP37" s="1">
        <v>0</v>
      </c>
      <c r="CQ37" s="1">
        <v>0</v>
      </c>
      <c r="CR37" s="1">
        <v>0</v>
      </c>
      <c r="CS37" s="1">
        <v>0</v>
      </c>
      <c r="CT37" s="1">
        <v>0</v>
      </c>
      <c r="CU37" s="1" t="s">
        <v>111</v>
      </c>
    </row>
    <row r="38" spans="1:99" s="1" customFormat="1" x14ac:dyDescent="0.25">
      <c r="A38" s="1" t="s">
        <v>298</v>
      </c>
      <c r="B38" s="1" t="s">
        <v>299</v>
      </c>
      <c r="C38" s="1" t="s">
        <v>300</v>
      </c>
      <c r="D38" s="1">
        <v>1977</v>
      </c>
      <c r="E38" s="1">
        <f t="shared" si="23"/>
        <v>38</v>
      </c>
      <c r="F38" s="1">
        <v>46</v>
      </c>
      <c r="G38" s="1">
        <v>56</v>
      </c>
      <c r="H38" s="1">
        <v>225000</v>
      </c>
      <c r="I38" s="1">
        <v>58000</v>
      </c>
      <c r="J38" s="1">
        <v>45290</v>
      </c>
      <c r="K38" s="1">
        <v>58000</v>
      </c>
      <c r="L38" s="1">
        <f t="shared" si="1"/>
        <v>2526474200</v>
      </c>
      <c r="M38" s="1">
        <v>6400</v>
      </c>
      <c r="N38" s="1">
        <f t="shared" si="2"/>
        <v>278784000</v>
      </c>
      <c r="O38" s="1">
        <f t="shared" si="3"/>
        <v>10</v>
      </c>
      <c r="P38" s="1">
        <f t="shared" si="4"/>
        <v>25899904</v>
      </c>
      <c r="Q38" s="1">
        <f t="shared" si="5"/>
        <v>25.899904000000003</v>
      </c>
      <c r="R38" s="1">
        <v>7212</v>
      </c>
      <c r="S38" s="1">
        <f t="shared" si="6"/>
        <v>18679.007879999997</v>
      </c>
      <c r="T38" s="1">
        <f t="shared" si="7"/>
        <v>4615680</v>
      </c>
      <c r="U38" s="1">
        <f t="shared" si="8"/>
        <v>201070560000</v>
      </c>
      <c r="V38" s="1">
        <v>814711.61786</v>
      </c>
      <c r="W38" s="1">
        <f t="shared" si="9"/>
        <v>248.32410112372798</v>
      </c>
      <c r="X38" s="1">
        <f t="shared" si="10"/>
        <v>154.30149215297683</v>
      </c>
      <c r="Y38" s="1">
        <f t="shared" si="11"/>
        <v>13.764634571581984</v>
      </c>
      <c r="Z38" s="1">
        <f t="shared" si="12"/>
        <v>9.0624791953627177</v>
      </c>
      <c r="AA38" s="1">
        <f t="shared" si="13"/>
        <v>4.4451297202065465</v>
      </c>
      <c r="AB38" s="1">
        <f t="shared" si="14"/>
        <v>0.59103125187148153</v>
      </c>
      <c r="AC38" s="1">
        <v>46</v>
      </c>
      <c r="AD38" s="1">
        <f t="shared" si="15"/>
        <v>0.19701041729049387</v>
      </c>
      <c r="AE38" s="1">
        <v>10282.799999999999</v>
      </c>
      <c r="AF38" s="1">
        <f t="shared" si="16"/>
        <v>721.2</v>
      </c>
      <c r="AG38" s="1">
        <f t="shared" si="17"/>
        <v>4.8101492120550267E-2</v>
      </c>
      <c r="AH38" s="1">
        <f t="shared" si="18"/>
        <v>0.46362166418769568</v>
      </c>
      <c r="AI38" s="1">
        <f t="shared" si="19"/>
        <v>1972827871</v>
      </c>
      <c r="AJ38" s="1">
        <f t="shared" si="20"/>
        <v>55864309.200000003</v>
      </c>
      <c r="AK38" s="1">
        <f t="shared" si="21"/>
        <v>55.864309200000001</v>
      </c>
      <c r="AL38" s="1" t="s">
        <v>301</v>
      </c>
      <c r="AM38" s="1" t="s">
        <v>302</v>
      </c>
      <c r="AN38" s="1" t="s">
        <v>303</v>
      </c>
      <c r="AO38" s="1" t="s">
        <v>304</v>
      </c>
      <c r="AP38" s="1" t="s">
        <v>305</v>
      </c>
      <c r="AQ38" s="1" t="s">
        <v>306</v>
      </c>
      <c r="AR38" s="1" t="s">
        <v>307</v>
      </c>
      <c r="AS38" s="1">
        <v>4</v>
      </c>
      <c r="AT38" s="1" t="s">
        <v>308</v>
      </c>
      <c r="AU38" s="1" t="s">
        <v>309</v>
      </c>
      <c r="AV38" s="1">
        <v>9</v>
      </c>
      <c r="AW38" s="2">
        <v>62</v>
      </c>
      <c r="AX38" s="2">
        <v>36</v>
      </c>
      <c r="AY38" s="2">
        <v>2</v>
      </c>
      <c r="AZ38" s="2">
        <v>1.3</v>
      </c>
      <c r="BA38" s="2">
        <v>8.9</v>
      </c>
      <c r="BB38" s="2">
        <v>0.2</v>
      </c>
      <c r="BC38" s="2">
        <v>0.6</v>
      </c>
      <c r="BD38" s="2">
        <v>0.1</v>
      </c>
      <c r="BE38" s="2">
        <v>0.4</v>
      </c>
      <c r="BF38" s="2">
        <v>26.5</v>
      </c>
      <c r="BG38" s="2">
        <v>12.6</v>
      </c>
      <c r="BH38" s="2">
        <v>18</v>
      </c>
      <c r="BI38" s="1">
        <v>0</v>
      </c>
      <c r="BJ38" s="1">
        <v>0</v>
      </c>
      <c r="BK38" s="2">
        <v>14.1</v>
      </c>
      <c r="BL38" s="2">
        <v>14.4</v>
      </c>
      <c r="BM38" s="1">
        <v>0</v>
      </c>
      <c r="BN38" s="2">
        <v>2.8</v>
      </c>
      <c r="BO38" s="2">
        <v>1288886</v>
      </c>
      <c r="BP38" s="2">
        <v>405740</v>
      </c>
      <c r="BQ38" s="2">
        <v>68</v>
      </c>
      <c r="BR38" s="2">
        <v>21</v>
      </c>
      <c r="BS38" s="2">
        <v>0.12</v>
      </c>
      <c r="BT38" s="2">
        <v>0.04</v>
      </c>
      <c r="BU38" s="2">
        <v>1766049</v>
      </c>
      <c r="BV38" s="2">
        <v>93</v>
      </c>
      <c r="BW38" s="2">
        <v>0.17</v>
      </c>
      <c r="BX38" s="2">
        <v>11973056</v>
      </c>
      <c r="BY38" s="2">
        <v>1029483</v>
      </c>
      <c r="BZ38" s="2">
        <v>631</v>
      </c>
      <c r="CA38" s="2">
        <v>54</v>
      </c>
      <c r="CB38" s="2">
        <v>1.31</v>
      </c>
      <c r="CC38" s="2">
        <v>0.12</v>
      </c>
      <c r="CD38" s="2">
        <v>7</v>
      </c>
      <c r="CE38" s="2">
        <v>9</v>
      </c>
      <c r="CF38" s="2">
        <v>44</v>
      </c>
      <c r="CG38" s="2">
        <v>17</v>
      </c>
      <c r="CH38" s="2">
        <v>24</v>
      </c>
      <c r="CI38" s="2">
        <v>14</v>
      </c>
      <c r="CJ38" s="2">
        <v>24</v>
      </c>
      <c r="CK38" s="2">
        <v>3</v>
      </c>
      <c r="CL38" s="2">
        <v>5</v>
      </c>
      <c r="CM38" s="1">
        <v>0</v>
      </c>
      <c r="CN38" s="1">
        <v>0</v>
      </c>
      <c r="CO38" s="1">
        <v>0</v>
      </c>
      <c r="CP38" s="1">
        <v>0</v>
      </c>
      <c r="CQ38" s="2">
        <v>9</v>
      </c>
      <c r="CR38" s="2">
        <v>44</v>
      </c>
      <c r="CS38" s="2">
        <v>0.94106000000000001</v>
      </c>
      <c r="CT38" s="2">
        <v>0.91446000000000005</v>
      </c>
      <c r="CU38" s="1" t="s">
        <v>111</v>
      </c>
    </row>
    <row r="39" spans="1:99" s="1" customFormat="1" x14ac:dyDescent="0.25">
      <c r="A39" s="1" t="s">
        <v>310</v>
      </c>
      <c r="B39" s="1" t="s">
        <v>311</v>
      </c>
      <c r="C39" s="1" t="s">
        <v>312</v>
      </c>
      <c r="D39" s="1">
        <v>1992</v>
      </c>
      <c r="E39" s="1">
        <f t="shared" si="23"/>
        <v>23</v>
      </c>
      <c r="F39" s="1">
        <v>49</v>
      </c>
      <c r="G39" s="1">
        <v>67</v>
      </c>
      <c r="H39" s="1">
        <v>52000</v>
      </c>
      <c r="I39" s="1">
        <v>13800</v>
      </c>
      <c r="J39" s="1">
        <v>12340</v>
      </c>
      <c r="K39" s="1">
        <v>13800</v>
      </c>
      <c r="L39" s="1">
        <f t="shared" si="1"/>
        <v>601126620</v>
      </c>
      <c r="M39" s="1">
        <v>790</v>
      </c>
      <c r="N39" s="1">
        <f t="shared" si="2"/>
        <v>34412400</v>
      </c>
      <c r="O39" s="1">
        <f t="shared" si="3"/>
        <v>1.234375</v>
      </c>
      <c r="P39" s="1">
        <f t="shared" si="4"/>
        <v>3197019.4</v>
      </c>
      <c r="Q39" s="1">
        <f t="shared" si="5"/>
        <v>3.1970194000000003</v>
      </c>
      <c r="R39" s="1">
        <v>4821</v>
      </c>
      <c r="S39" s="1">
        <f t="shared" si="6"/>
        <v>12486.341789999999</v>
      </c>
      <c r="T39" s="1">
        <f t="shared" si="7"/>
        <v>3085440</v>
      </c>
      <c r="U39" s="1">
        <f t="shared" si="8"/>
        <v>134409480000</v>
      </c>
      <c r="V39" s="1">
        <v>126507.62672</v>
      </c>
      <c r="W39" s="1">
        <f t="shared" si="9"/>
        <v>38.559524624255999</v>
      </c>
      <c r="X39" s="1">
        <f t="shared" si="10"/>
        <v>23.95978545500768</v>
      </c>
      <c r="Y39" s="1">
        <f t="shared" si="11"/>
        <v>6.0835058000653799</v>
      </c>
      <c r="Z39" s="1">
        <f t="shared" si="12"/>
        <v>17.468314328555987</v>
      </c>
      <c r="AA39" s="1">
        <f t="shared" si="13"/>
        <v>2.5332870282868107</v>
      </c>
      <c r="AB39" s="1">
        <f t="shared" si="14"/>
        <v>1.0694886323605706</v>
      </c>
      <c r="AC39" s="1">
        <v>49</v>
      </c>
      <c r="AD39" s="1">
        <f t="shared" si="15"/>
        <v>0.35649621078685689</v>
      </c>
      <c r="AE39" s="1">
        <v>7770.94</v>
      </c>
      <c r="AF39" s="1">
        <f t="shared" si="16"/>
        <v>3905.6202531645567</v>
      </c>
      <c r="AG39" s="1">
        <f t="shared" si="17"/>
        <v>0.26389974184927595</v>
      </c>
      <c r="AH39" s="1">
        <f t="shared" si="18"/>
        <v>0.21003806074171877</v>
      </c>
      <c r="AI39" s="1">
        <f t="shared" si="19"/>
        <v>537529166</v>
      </c>
      <c r="AJ39" s="1">
        <f t="shared" si="20"/>
        <v>15221143.200000001</v>
      </c>
      <c r="AK39" s="1">
        <f t="shared" si="21"/>
        <v>15.221143200000002</v>
      </c>
      <c r="AL39" s="1" t="s">
        <v>313</v>
      </c>
      <c r="AM39" s="1" t="s">
        <v>314</v>
      </c>
      <c r="AN39" s="1" t="s">
        <v>315</v>
      </c>
      <c r="AO39" s="1" t="s">
        <v>316</v>
      </c>
      <c r="AP39" s="1" t="s">
        <v>317</v>
      </c>
      <c r="AQ39" s="1" t="s">
        <v>70</v>
      </c>
      <c r="AR39" s="1" t="s">
        <v>318</v>
      </c>
      <c r="AS39" s="1">
        <v>4</v>
      </c>
      <c r="AT39" s="1" t="s">
        <v>319</v>
      </c>
      <c r="AU39" s="1" t="s">
        <v>320</v>
      </c>
      <c r="AV39" s="1">
        <v>9</v>
      </c>
      <c r="AW39" s="2">
        <v>63</v>
      </c>
      <c r="AX39" s="2">
        <v>36</v>
      </c>
      <c r="AY39" s="2">
        <v>1</v>
      </c>
      <c r="AZ39" s="2">
        <v>1.5</v>
      </c>
      <c r="BA39" s="2">
        <v>0.2</v>
      </c>
      <c r="BB39" s="2">
        <v>0.5</v>
      </c>
      <c r="BC39" s="2">
        <v>1.6</v>
      </c>
      <c r="BD39" s="2">
        <v>0.4</v>
      </c>
      <c r="BE39" s="2">
        <v>0.9</v>
      </c>
      <c r="BF39" s="2">
        <v>34.6</v>
      </c>
      <c r="BG39" s="2">
        <v>16.8</v>
      </c>
      <c r="BH39" s="2">
        <v>26.1</v>
      </c>
      <c r="BI39" s="1">
        <v>0</v>
      </c>
      <c r="BJ39" s="1">
        <v>0</v>
      </c>
      <c r="BK39" s="2">
        <v>10.1</v>
      </c>
      <c r="BL39" s="2">
        <v>5</v>
      </c>
      <c r="BM39" s="1">
        <v>0</v>
      </c>
      <c r="BN39" s="2">
        <v>2.1</v>
      </c>
      <c r="BO39" s="2">
        <v>1011362</v>
      </c>
      <c r="BP39" s="2">
        <v>142701</v>
      </c>
      <c r="BQ39" s="2">
        <v>81</v>
      </c>
      <c r="BR39" s="2">
        <v>11</v>
      </c>
      <c r="BS39" s="2">
        <v>0.13</v>
      </c>
      <c r="BT39" s="2">
        <v>0.02</v>
      </c>
      <c r="BU39" s="2">
        <v>1348868</v>
      </c>
      <c r="BV39" s="2">
        <v>108</v>
      </c>
      <c r="BW39" s="2">
        <v>0.17</v>
      </c>
      <c r="BX39" s="2">
        <v>9417506</v>
      </c>
      <c r="BY39" s="2">
        <v>744391</v>
      </c>
      <c r="BZ39" s="2">
        <v>756</v>
      </c>
      <c r="CA39" s="2">
        <v>60</v>
      </c>
      <c r="CB39" s="2">
        <v>1.38</v>
      </c>
      <c r="CC39" s="2">
        <v>0.11</v>
      </c>
      <c r="CD39" s="2">
        <v>19</v>
      </c>
      <c r="CE39" s="2">
        <v>21</v>
      </c>
      <c r="CF39" s="2">
        <v>16</v>
      </c>
      <c r="CG39" s="2">
        <v>6</v>
      </c>
      <c r="CH39" s="2">
        <v>20</v>
      </c>
      <c r="CI39" s="2">
        <v>17</v>
      </c>
      <c r="CJ39" s="2">
        <v>17</v>
      </c>
      <c r="CK39" s="2">
        <v>2</v>
      </c>
      <c r="CL39" s="2">
        <v>1</v>
      </c>
      <c r="CM39" s="1">
        <v>0</v>
      </c>
      <c r="CN39" s="1">
        <v>0</v>
      </c>
      <c r="CO39" s="1">
        <v>0</v>
      </c>
      <c r="CP39" s="1">
        <v>0</v>
      </c>
      <c r="CQ39" s="2">
        <v>27</v>
      </c>
      <c r="CR39" s="2">
        <v>54</v>
      </c>
      <c r="CS39" s="2">
        <v>0.90966999999999998</v>
      </c>
      <c r="CT39" s="2">
        <v>0.78141000000000005</v>
      </c>
      <c r="CU39" s="1" t="s">
        <v>111</v>
      </c>
    </row>
    <row r="40" spans="1:99" s="1" customFormat="1" x14ac:dyDescent="0.25">
      <c r="A40" s="1" t="s">
        <v>321</v>
      </c>
      <c r="B40" s="1" t="s">
        <v>322</v>
      </c>
      <c r="C40" s="1" t="s">
        <v>323</v>
      </c>
      <c r="D40" s="1">
        <v>1978</v>
      </c>
      <c r="E40" s="1">
        <f t="shared" si="23"/>
        <v>37</v>
      </c>
      <c r="F40" s="1">
        <v>0</v>
      </c>
      <c r="G40" s="1">
        <v>17</v>
      </c>
      <c r="H40" s="1">
        <v>358</v>
      </c>
      <c r="I40" s="1">
        <v>71</v>
      </c>
      <c r="J40" s="1">
        <v>47</v>
      </c>
      <c r="K40" s="1">
        <v>71</v>
      </c>
      <c r="L40" s="1">
        <f t="shared" si="1"/>
        <v>3092752.9</v>
      </c>
      <c r="M40" s="1">
        <v>2411.9325050000002</v>
      </c>
      <c r="N40" s="1">
        <f t="shared" si="2"/>
        <v>105063779.91780001</v>
      </c>
      <c r="O40" s="1">
        <f t="shared" si="3"/>
        <v>3.7686445390625005</v>
      </c>
      <c r="P40" s="1">
        <f t="shared" si="4"/>
        <v>9760753.1771843005</v>
      </c>
      <c r="Q40" s="1">
        <f t="shared" si="5"/>
        <v>9.7607531771843021</v>
      </c>
      <c r="R40" s="1">
        <v>0.1875</v>
      </c>
      <c r="S40" s="1">
        <f t="shared" si="6"/>
        <v>0.48562312499999993</v>
      </c>
      <c r="T40" s="1">
        <f t="shared" si="7"/>
        <v>120</v>
      </c>
      <c r="U40" s="1">
        <f t="shared" si="8"/>
        <v>5227500</v>
      </c>
      <c r="V40" s="1">
        <v>138574.42004</v>
      </c>
      <c r="W40" s="1">
        <f t="shared" si="9"/>
        <v>42.237483228191998</v>
      </c>
      <c r="X40" s="1">
        <f t="shared" si="10"/>
        <v>26.24516370905576</v>
      </c>
      <c r="Y40" s="1">
        <f t="shared" si="11"/>
        <v>3.8137415472474303</v>
      </c>
      <c r="Z40" s="1">
        <f t="shared" si="12"/>
        <v>2.9436908727438833E-2</v>
      </c>
      <c r="AA40" s="1">
        <f t="shared" si="13"/>
        <v>728.56459441497122</v>
      </c>
      <c r="AB40" s="1" t="e">
        <f t="shared" si="14"/>
        <v>#DIV/0!</v>
      </c>
      <c r="AC40" s="1">
        <v>0</v>
      </c>
      <c r="AD40" s="1" t="e">
        <f t="shared" si="15"/>
        <v>#DIV/0!</v>
      </c>
      <c r="AE40" s="1">
        <v>258.61799999999999</v>
      </c>
      <c r="AF40" s="1">
        <f t="shared" si="16"/>
        <v>4.9752636009190478E-2</v>
      </c>
      <c r="AG40" s="1">
        <f t="shared" si="17"/>
        <v>2.5451368500928193E-4</v>
      </c>
      <c r="AH40" s="1">
        <f t="shared" si="18"/>
        <v>168.36559937296073</v>
      </c>
      <c r="AI40" s="1">
        <f t="shared" si="19"/>
        <v>2047315.3</v>
      </c>
      <c r="AJ40" s="1">
        <f t="shared" si="20"/>
        <v>57973.56</v>
      </c>
      <c r="AK40" s="1">
        <f t="shared" si="21"/>
        <v>5.797356E-2</v>
      </c>
      <c r="AL40" s="1" t="s">
        <v>324</v>
      </c>
      <c r="AM40" s="1" t="s">
        <v>3</v>
      </c>
      <c r="AN40" s="1" t="s">
        <v>3</v>
      </c>
      <c r="AO40" s="1" t="s">
        <v>3</v>
      </c>
      <c r="AP40" s="1" t="s">
        <v>325</v>
      </c>
      <c r="AQ40" s="1" t="s">
        <v>326</v>
      </c>
      <c r="AR40" s="1" t="s">
        <v>327</v>
      </c>
      <c r="AS40" s="1">
        <v>2</v>
      </c>
      <c r="AT40" s="1" t="s">
        <v>328</v>
      </c>
      <c r="AU40" s="1" t="s">
        <v>329</v>
      </c>
      <c r="AV40" s="1">
        <v>9</v>
      </c>
      <c r="AW40" s="2">
        <v>32</v>
      </c>
      <c r="AX40" s="2">
        <v>65</v>
      </c>
      <c r="AY40" s="2">
        <v>3</v>
      </c>
      <c r="AZ40" s="2">
        <v>0.3</v>
      </c>
      <c r="BA40" s="2">
        <v>9.6</v>
      </c>
      <c r="BB40" s="2">
        <v>0.1</v>
      </c>
      <c r="BC40" s="1">
        <v>0</v>
      </c>
      <c r="BD40" s="1">
        <v>0</v>
      </c>
      <c r="BE40" s="2">
        <v>0.1</v>
      </c>
      <c r="BF40" s="2">
        <v>24.2</v>
      </c>
      <c r="BG40" s="2">
        <v>20.399999999999999</v>
      </c>
      <c r="BH40" s="2">
        <v>25.5</v>
      </c>
      <c r="BI40" s="1">
        <v>0</v>
      </c>
      <c r="BJ40" s="1">
        <v>0</v>
      </c>
      <c r="BK40" s="2">
        <v>3.3</v>
      </c>
      <c r="BL40" s="2">
        <v>11</v>
      </c>
      <c r="BM40" s="1">
        <v>0</v>
      </c>
      <c r="BN40" s="2">
        <v>5.6</v>
      </c>
      <c r="BO40" s="2">
        <v>32761</v>
      </c>
      <c r="BP40" s="2">
        <v>8819</v>
      </c>
      <c r="BQ40" s="2">
        <v>72</v>
      </c>
      <c r="BR40" s="2">
        <v>19</v>
      </c>
      <c r="BS40" s="2">
        <v>0.16</v>
      </c>
      <c r="BT40" s="2">
        <v>0.04</v>
      </c>
      <c r="BU40" s="2">
        <v>44199</v>
      </c>
      <c r="BV40" s="2">
        <v>97</v>
      </c>
      <c r="BW40" s="2">
        <v>0.21</v>
      </c>
      <c r="BX40" s="2">
        <v>150724</v>
      </c>
      <c r="BY40" s="2">
        <v>18167</v>
      </c>
      <c r="BZ40" s="2">
        <v>330</v>
      </c>
      <c r="CA40" s="2">
        <v>40</v>
      </c>
      <c r="CB40" s="2">
        <v>0.66</v>
      </c>
      <c r="CC40" s="2">
        <v>0.08</v>
      </c>
      <c r="CD40" s="2">
        <v>4</v>
      </c>
      <c r="CE40" s="2">
        <v>3</v>
      </c>
      <c r="CF40" s="2">
        <v>20</v>
      </c>
      <c r="CG40" s="2">
        <v>19</v>
      </c>
      <c r="CH40" s="2">
        <v>31</v>
      </c>
      <c r="CI40" s="2">
        <v>25</v>
      </c>
      <c r="CJ40" s="2">
        <v>29</v>
      </c>
      <c r="CK40" s="2">
        <v>8</v>
      </c>
      <c r="CL40" s="2">
        <v>11</v>
      </c>
      <c r="CM40" s="1">
        <v>0</v>
      </c>
      <c r="CN40" s="1">
        <v>0</v>
      </c>
      <c r="CO40" s="1">
        <v>0</v>
      </c>
      <c r="CP40" s="1">
        <v>0</v>
      </c>
      <c r="CQ40" s="2">
        <v>13</v>
      </c>
      <c r="CR40" s="2">
        <v>38</v>
      </c>
      <c r="CS40" s="2">
        <v>0.81376999999999999</v>
      </c>
      <c r="CT40" s="2">
        <v>0.86329</v>
      </c>
      <c r="CU40" s="1" t="s">
        <v>11</v>
      </c>
    </row>
    <row r="41" spans="1:99" s="1" customFormat="1" ht="30" x14ac:dyDescent="0.25">
      <c r="A41" s="1" t="s">
        <v>330</v>
      </c>
      <c r="B41" s="1" t="s">
        <v>331</v>
      </c>
      <c r="C41" s="1" t="s">
        <v>332</v>
      </c>
      <c r="D41" s="1">
        <v>1969</v>
      </c>
      <c r="E41" s="1">
        <f t="shared" si="23"/>
        <v>46</v>
      </c>
      <c r="F41" s="1">
        <v>62</v>
      </c>
      <c r="G41" s="1">
        <v>68</v>
      </c>
      <c r="H41" s="1">
        <v>39100</v>
      </c>
      <c r="I41" s="1">
        <v>39700</v>
      </c>
      <c r="J41" s="1">
        <v>2550</v>
      </c>
      <c r="K41" s="1">
        <v>39700</v>
      </c>
      <c r="L41" s="1">
        <f t="shared" si="1"/>
        <v>1729328030</v>
      </c>
      <c r="M41" s="1">
        <v>320</v>
      </c>
      <c r="N41" s="1">
        <f t="shared" si="2"/>
        <v>13939200</v>
      </c>
      <c r="O41" s="1">
        <f t="shared" si="3"/>
        <v>0.5</v>
      </c>
      <c r="P41" s="1">
        <f t="shared" si="4"/>
        <v>1294995.2</v>
      </c>
      <c r="Q41" s="1">
        <f t="shared" si="5"/>
        <v>1.2949952</v>
      </c>
      <c r="R41" s="1">
        <v>231</v>
      </c>
      <c r="S41" s="1">
        <f t="shared" si="6"/>
        <v>598.28769</v>
      </c>
      <c r="T41" s="1">
        <f t="shared" si="7"/>
        <v>147840</v>
      </c>
      <c r="U41" s="1">
        <f t="shared" si="8"/>
        <v>6440280000</v>
      </c>
      <c r="V41" s="1">
        <v>357455.80254</v>
      </c>
      <c r="W41" s="1">
        <f t="shared" si="9"/>
        <v>108.95252861419199</v>
      </c>
      <c r="X41" s="1">
        <f t="shared" si="10"/>
        <v>67.69998426626077</v>
      </c>
      <c r="Y41" s="1">
        <f t="shared" si="11"/>
        <v>27.008354527700931</v>
      </c>
      <c r="Z41" s="1">
        <f t="shared" si="12"/>
        <v>124.06221519168962</v>
      </c>
      <c r="AA41" s="1">
        <f t="shared" si="13"/>
        <v>34.638974129687597</v>
      </c>
      <c r="AB41" s="1">
        <f t="shared" si="14"/>
        <v>6.0030104125011103</v>
      </c>
      <c r="AC41" s="1">
        <v>62</v>
      </c>
      <c r="AD41" s="1">
        <f t="shared" si="15"/>
        <v>2.0010034708337034</v>
      </c>
      <c r="AE41" s="1">
        <v>351.58</v>
      </c>
      <c r="AF41" s="1">
        <f t="shared" si="16"/>
        <v>462</v>
      </c>
      <c r="AG41" s="1">
        <f t="shared" si="17"/>
        <v>2.9448695077024958</v>
      </c>
      <c r="AH41" s="1">
        <f t="shared" si="18"/>
        <v>0.41171421904040661</v>
      </c>
      <c r="AI41" s="1">
        <f t="shared" si="19"/>
        <v>111077745</v>
      </c>
      <c r="AJ41" s="1">
        <f t="shared" si="20"/>
        <v>3145374</v>
      </c>
      <c r="AK41" s="1">
        <f t="shared" si="21"/>
        <v>3.1453739999999999</v>
      </c>
      <c r="AL41" s="1" t="s">
        <v>333</v>
      </c>
      <c r="AM41" s="1" t="s">
        <v>334</v>
      </c>
      <c r="AN41" s="1" t="s">
        <v>331</v>
      </c>
      <c r="AO41" s="4" t="s">
        <v>335</v>
      </c>
      <c r="AP41" s="1" t="s">
        <v>336</v>
      </c>
      <c r="AQ41" s="1" t="s">
        <v>337</v>
      </c>
      <c r="AR41" s="1" t="s">
        <v>338</v>
      </c>
      <c r="AS41" s="1">
        <v>2</v>
      </c>
      <c r="AT41" s="1" t="s">
        <v>339</v>
      </c>
      <c r="AU41" s="1" t="s">
        <v>340</v>
      </c>
      <c r="AV41" s="1">
        <v>9</v>
      </c>
      <c r="AW41" s="5">
        <v>33</v>
      </c>
      <c r="AX41" s="2">
        <v>66</v>
      </c>
      <c r="AY41" s="5">
        <v>1</v>
      </c>
      <c r="AZ41" s="5">
        <v>2.2000000000000002</v>
      </c>
      <c r="BA41" s="5">
        <v>0</v>
      </c>
      <c r="BB41" s="5">
        <v>0.2</v>
      </c>
      <c r="BC41" s="5">
        <v>0.3</v>
      </c>
      <c r="BD41" s="5">
        <v>0</v>
      </c>
      <c r="BE41" s="5">
        <v>0.3</v>
      </c>
      <c r="BF41" s="5">
        <v>36.5</v>
      </c>
      <c r="BG41" s="5">
        <v>12.5</v>
      </c>
      <c r="BH41" s="5">
        <v>21.1</v>
      </c>
      <c r="BI41" s="1">
        <v>0</v>
      </c>
      <c r="BJ41" s="1">
        <v>0</v>
      </c>
      <c r="BK41" s="5">
        <v>17.100000000000001</v>
      </c>
      <c r="BL41" s="6">
        <v>8.3000000000000007</v>
      </c>
      <c r="BM41" s="6">
        <v>0</v>
      </c>
      <c r="BN41" s="6">
        <v>1.5</v>
      </c>
      <c r="BO41" s="6">
        <v>36072</v>
      </c>
      <c r="BP41" s="6">
        <v>4474</v>
      </c>
      <c r="BQ41" s="6">
        <v>100</v>
      </c>
      <c r="BR41" s="6">
        <v>12</v>
      </c>
      <c r="BS41" s="6">
        <v>0.17</v>
      </c>
      <c r="BT41" s="6">
        <v>0.02</v>
      </c>
      <c r="BU41" s="6">
        <v>49594</v>
      </c>
      <c r="BV41" s="6">
        <v>137</v>
      </c>
      <c r="BW41" s="6">
        <v>0.23</v>
      </c>
      <c r="BX41" s="6">
        <v>404554</v>
      </c>
      <c r="BY41" s="6">
        <v>18414</v>
      </c>
      <c r="BZ41" s="6">
        <v>1121</v>
      </c>
      <c r="CA41" s="6">
        <v>51</v>
      </c>
      <c r="CB41" s="6">
        <v>0.8</v>
      </c>
      <c r="CC41" s="6">
        <v>0.04</v>
      </c>
      <c r="CD41" s="6">
        <v>5</v>
      </c>
      <c r="CE41" s="6">
        <v>7</v>
      </c>
      <c r="CF41" s="6">
        <v>33</v>
      </c>
      <c r="CG41" s="6">
        <v>7</v>
      </c>
      <c r="CH41" s="6">
        <v>19</v>
      </c>
      <c r="CI41" s="6">
        <v>13</v>
      </c>
      <c r="CJ41" s="6">
        <v>14</v>
      </c>
      <c r="CK41" s="6">
        <v>1</v>
      </c>
      <c r="CL41" s="6">
        <v>1</v>
      </c>
      <c r="CM41" s="6">
        <v>0</v>
      </c>
      <c r="CN41" s="6">
        <v>0</v>
      </c>
      <c r="CO41" s="6">
        <v>0</v>
      </c>
      <c r="CP41" s="6">
        <v>0</v>
      </c>
      <c r="CQ41" s="6">
        <v>29</v>
      </c>
      <c r="CR41" s="6">
        <v>71</v>
      </c>
      <c r="CS41" s="6">
        <v>0.77370000000000005</v>
      </c>
      <c r="CT41" s="6">
        <v>0.45190999999999998</v>
      </c>
      <c r="CU41" s="1" t="s">
        <v>111</v>
      </c>
    </row>
    <row r="42" spans="1:99" s="1" customFormat="1" x14ac:dyDescent="0.25">
      <c r="A42" s="1" t="s">
        <v>341</v>
      </c>
      <c r="B42" s="1" t="s">
        <v>342</v>
      </c>
      <c r="C42" s="1" t="s">
        <v>343</v>
      </c>
      <c r="D42" s="1">
        <v>1979</v>
      </c>
      <c r="E42" s="1">
        <f t="shared" si="23"/>
        <v>36</v>
      </c>
      <c r="F42" s="1">
        <v>92</v>
      </c>
      <c r="G42" s="1">
        <v>99</v>
      </c>
      <c r="H42" s="1">
        <v>34500</v>
      </c>
      <c r="I42" s="1">
        <v>105740</v>
      </c>
      <c r="J42" s="1">
        <v>29900</v>
      </c>
      <c r="K42" s="1">
        <v>105740</v>
      </c>
      <c r="L42" s="1">
        <f t="shared" si="1"/>
        <v>4606023826</v>
      </c>
      <c r="M42" s="1">
        <v>2070</v>
      </c>
      <c r="N42" s="1">
        <f t="shared" si="2"/>
        <v>90169200</v>
      </c>
      <c r="O42" s="1">
        <f t="shared" si="3"/>
        <v>3.234375</v>
      </c>
      <c r="P42" s="1">
        <f t="shared" si="4"/>
        <v>8377000.2000000002</v>
      </c>
      <c r="Q42" s="1">
        <f t="shared" si="5"/>
        <v>8.3770002000000012</v>
      </c>
      <c r="R42" s="1">
        <v>179</v>
      </c>
      <c r="S42" s="1">
        <f t="shared" si="6"/>
        <v>463.60820999999999</v>
      </c>
      <c r="T42" s="1">
        <f t="shared" si="7"/>
        <v>114560</v>
      </c>
      <c r="U42" s="1">
        <f t="shared" si="8"/>
        <v>4990520000</v>
      </c>
      <c r="V42" s="1">
        <v>357455.80254</v>
      </c>
      <c r="W42" s="1">
        <f t="shared" si="9"/>
        <v>108.95252861419199</v>
      </c>
      <c r="X42" s="1">
        <f t="shared" si="10"/>
        <v>67.69998426626077</v>
      </c>
      <c r="Y42" s="1">
        <f t="shared" si="11"/>
        <v>10.619105664237861</v>
      </c>
      <c r="Z42" s="1">
        <f t="shared" si="12"/>
        <v>51.082008335440484</v>
      </c>
      <c r="AA42" s="1">
        <f t="shared" si="13"/>
        <v>2.9541600010268687</v>
      </c>
      <c r="AB42" s="1">
        <f t="shared" si="14"/>
        <v>1.6657176631121897</v>
      </c>
      <c r="AC42" s="1">
        <v>92</v>
      </c>
      <c r="AD42" s="1">
        <f t="shared" si="15"/>
        <v>0.55523922103739654</v>
      </c>
      <c r="AE42" s="1">
        <v>351.58</v>
      </c>
      <c r="AF42" s="1">
        <f t="shared" si="16"/>
        <v>55.342995169082123</v>
      </c>
      <c r="AG42" s="1">
        <f t="shared" si="17"/>
        <v>0.47674297669502536</v>
      </c>
      <c r="AH42" s="1">
        <f t="shared" si="18"/>
        <v>0.22713560882157049</v>
      </c>
      <c r="AI42" s="1">
        <f t="shared" si="19"/>
        <v>1302441010</v>
      </c>
      <c r="AJ42" s="1">
        <f t="shared" si="20"/>
        <v>36881052</v>
      </c>
      <c r="AK42" s="1">
        <f t="shared" si="21"/>
        <v>36.881051999999997</v>
      </c>
      <c r="AL42" s="1" t="s">
        <v>333</v>
      </c>
      <c r="AM42" s="1" t="s">
        <v>334</v>
      </c>
      <c r="AN42" s="1" t="s">
        <v>342</v>
      </c>
      <c r="AO42" s="1" t="s">
        <v>344</v>
      </c>
      <c r="AP42" s="1" t="s">
        <v>336</v>
      </c>
      <c r="AQ42" s="1" t="s">
        <v>337</v>
      </c>
      <c r="AR42" s="1" t="s">
        <v>338</v>
      </c>
      <c r="AS42" s="1">
        <v>2</v>
      </c>
      <c r="AT42" s="1" t="s">
        <v>339</v>
      </c>
      <c r="AU42" s="1" t="s">
        <v>340</v>
      </c>
      <c r="AV42" s="1">
        <v>9</v>
      </c>
      <c r="AW42" s="2">
        <v>32</v>
      </c>
      <c r="AX42" s="2">
        <v>66</v>
      </c>
      <c r="AY42" s="2">
        <v>3</v>
      </c>
      <c r="AZ42" s="2">
        <v>3.3</v>
      </c>
      <c r="BA42" s="2">
        <v>0.2</v>
      </c>
      <c r="BB42" s="2">
        <v>0.3</v>
      </c>
      <c r="BC42" s="2">
        <v>0.6</v>
      </c>
      <c r="BD42" s="2">
        <v>0.1</v>
      </c>
      <c r="BE42" s="2">
        <v>0.5</v>
      </c>
      <c r="BF42" s="2">
        <v>41.8</v>
      </c>
      <c r="BG42" s="2">
        <v>12.7</v>
      </c>
      <c r="BH42" s="2">
        <v>21</v>
      </c>
      <c r="BI42" s="1">
        <v>0</v>
      </c>
      <c r="BJ42" s="1">
        <v>0</v>
      </c>
      <c r="BK42" s="2">
        <v>11.4</v>
      </c>
      <c r="BL42" s="2">
        <v>3.6</v>
      </c>
      <c r="BM42" s="1">
        <v>0</v>
      </c>
      <c r="BN42" s="2">
        <v>4.5</v>
      </c>
      <c r="BO42" s="2">
        <v>51313</v>
      </c>
      <c r="BP42" s="2">
        <v>12869</v>
      </c>
      <c r="BQ42" s="2">
        <v>94</v>
      </c>
      <c r="BR42" s="2">
        <v>24</v>
      </c>
      <c r="BS42" s="2">
        <v>0.15</v>
      </c>
      <c r="BT42" s="2">
        <v>0.04</v>
      </c>
      <c r="BU42" s="2">
        <v>70838</v>
      </c>
      <c r="BV42" s="2">
        <v>130</v>
      </c>
      <c r="BW42" s="2">
        <v>0.21</v>
      </c>
      <c r="BX42" s="2">
        <v>347620</v>
      </c>
      <c r="BY42" s="2">
        <v>15804</v>
      </c>
      <c r="BZ42" s="2">
        <v>638</v>
      </c>
      <c r="CA42" s="2">
        <v>29</v>
      </c>
      <c r="CB42" s="2">
        <v>1.1200000000000001</v>
      </c>
      <c r="CC42" s="2">
        <v>0.05</v>
      </c>
      <c r="CD42" s="2">
        <v>6</v>
      </c>
      <c r="CE42" s="2">
        <v>7</v>
      </c>
      <c r="CF42" s="2">
        <v>21</v>
      </c>
      <c r="CG42" s="2">
        <v>5</v>
      </c>
      <c r="CH42" s="2">
        <v>27</v>
      </c>
      <c r="CI42" s="2">
        <v>19</v>
      </c>
      <c r="CJ42" s="2">
        <v>22</v>
      </c>
      <c r="CK42" s="2">
        <v>4</v>
      </c>
      <c r="CL42" s="2">
        <v>6</v>
      </c>
      <c r="CM42" s="1">
        <v>0</v>
      </c>
      <c r="CN42" s="1">
        <v>0</v>
      </c>
      <c r="CO42" s="1">
        <v>0</v>
      </c>
      <c r="CP42" s="1">
        <v>0</v>
      </c>
      <c r="CQ42" s="2">
        <v>22</v>
      </c>
      <c r="CR42" s="2">
        <v>60</v>
      </c>
      <c r="CS42" s="2">
        <v>0.72875000000000001</v>
      </c>
      <c r="CT42" s="2">
        <v>0.21482999999999999</v>
      </c>
      <c r="CU42" s="1" t="s">
        <v>111</v>
      </c>
    </row>
    <row r="43" spans="1:99" s="1" customFormat="1" x14ac:dyDescent="0.25">
      <c r="A43" s="1" t="s">
        <v>345</v>
      </c>
      <c r="B43" s="1" t="s">
        <v>346</v>
      </c>
      <c r="C43" s="1" t="s">
        <v>347</v>
      </c>
      <c r="D43" s="1">
        <v>1975</v>
      </c>
      <c r="E43" s="1">
        <f t="shared" si="23"/>
        <v>40</v>
      </c>
      <c r="F43" s="1">
        <v>79</v>
      </c>
      <c r="G43" s="1">
        <v>84</v>
      </c>
      <c r="H43" s="1">
        <v>18700</v>
      </c>
      <c r="I43" s="1">
        <v>41400</v>
      </c>
      <c r="J43" s="1">
        <v>21100</v>
      </c>
      <c r="K43" s="1">
        <v>41400</v>
      </c>
      <c r="L43" s="1">
        <f t="shared" si="1"/>
        <v>1803379860</v>
      </c>
      <c r="M43" s="1">
        <v>960</v>
      </c>
      <c r="N43" s="1">
        <f t="shared" si="2"/>
        <v>41817600</v>
      </c>
      <c r="O43" s="1">
        <f t="shared" si="3"/>
        <v>1.5</v>
      </c>
      <c r="P43" s="1">
        <f t="shared" si="4"/>
        <v>3884985.6</v>
      </c>
      <c r="Q43" s="1">
        <f t="shared" si="5"/>
        <v>3.8849856000000003</v>
      </c>
      <c r="R43" s="1">
        <v>61</v>
      </c>
      <c r="S43" s="1">
        <f t="shared" si="6"/>
        <v>157.98938999999999</v>
      </c>
      <c r="T43" s="1">
        <f t="shared" si="7"/>
        <v>39040</v>
      </c>
      <c r="U43" s="1">
        <f t="shared" si="8"/>
        <v>1700680000</v>
      </c>
      <c r="W43" s="1">
        <f t="shared" si="9"/>
        <v>0</v>
      </c>
      <c r="X43" s="1">
        <f t="shared" si="10"/>
        <v>0</v>
      </c>
      <c r="Y43" s="1">
        <f t="shared" si="11"/>
        <v>0</v>
      </c>
      <c r="Z43" s="1">
        <f t="shared" si="12"/>
        <v>43.124900998622593</v>
      </c>
      <c r="AA43" s="1">
        <f t="shared" si="13"/>
        <v>0</v>
      </c>
      <c r="AB43" s="1">
        <f t="shared" si="14"/>
        <v>1.6376544683021237</v>
      </c>
      <c r="AC43" s="1">
        <v>79</v>
      </c>
      <c r="AD43" s="1">
        <f t="shared" si="15"/>
        <v>0.5458848227673746</v>
      </c>
      <c r="AE43" s="1" t="s">
        <v>3</v>
      </c>
      <c r="AF43" s="1">
        <f t="shared" si="16"/>
        <v>40.666666666666664</v>
      </c>
      <c r="AG43" s="1">
        <f t="shared" si="17"/>
        <v>0.59100888164747933</v>
      </c>
      <c r="AH43" s="1">
        <f t="shared" si="18"/>
        <v>0.14927079505493415</v>
      </c>
      <c r="AI43" s="1">
        <f t="shared" si="19"/>
        <v>919113890</v>
      </c>
      <c r="AJ43" s="1">
        <f t="shared" si="20"/>
        <v>26026428</v>
      </c>
      <c r="AK43" s="1">
        <f t="shared" si="21"/>
        <v>26.026427999999999</v>
      </c>
      <c r="AL43" s="1" t="s">
        <v>3</v>
      </c>
      <c r="AM43" s="1" t="s">
        <v>3</v>
      </c>
      <c r="AN43" s="1" t="s">
        <v>3</v>
      </c>
      <c r="AO43" s="1" t="s">
        <v>3</v>
      </c>
      <c r="AP43" s="1" t="s">
        <v>3</v>
      </c>
      <c r="AQ43" s="1" t="s">
        <v>3</v>
      </c>
      <c r="AR43" s="1" t="s">
        <v>3</v>
      </c>
      <c r="AS43" s="1">
        <v>0</v>
      </c>
      <c r="AT43" s="1" t="s">
        <v>3</v>
      </c>
      <c r="AU43" s="1" t="s">
        <v>3</v>
      </c>
      <c r="AV43" s="1">
        <v>0</v>
      </c>
      <c r="AW43" s="1">
        <v>0</v>
      </c>
      <c r="AX43" s="1">
        <v>0</v>
      </c>
      <c r="AY43" s="1">
        <v>0</v>
      </c>
      <c r="AZ43" s="1">
        <v>0</v>
      </c>
      <c r="BA43" s="1">
        <v>0</v>
      </c>
      <c r="BB43" s="1">
        <v>0</v>
      </c>
      <c r="BC43" s="1">
        <v>0</v>
      </c>
      <c r="BD43" s="1">
        <v>0</v>
      </c>
      <c r="BE43" s="1">
        <v>0</v>
      </c>
      <c r="BF43" s="1">
        <v>0</v>
      </c>
      <c r="BG43" s="1">
        <v>0</v>
      </c>
      <c r="BH43" s="1">
        <v>0</v>
      </c>
      <c r="BI43" s="1">
        <v>0</v>
      </c>
      <c r="BJ43" s="1">
        <v>0</v>
      </c>
      <c r="BK43" s="1">
        <v>0</v>
      </c>
      <c r="BL43" s="1">
        <v>0</v>
      </c>
      <c r="BM43" s="1">
        <v>0</v>
      </c>
      <c r="BN43" s="1">
        <v>0</v>
      </c>
      <c r="BO43" s="1">
        <v>0</v>
      </c>
      <c r="BP43" s="1">
        <v>0</v>
      </c>
      <c r="BQ43" s="1">
        <v>0</v>
      </c>
      <c r="BR43" s="1">
        <v>0</v>
      </c>
      <c r="BS43" s="1">
        <v>0</v>
      </c>
      <c r="BT43" s="1">
        <v>0</v>
      </c>
      <c r="BU43" s="1">
        <v>0</v>
      </c>
      <c r="BV43" s="1">
        <v>0</v>
      </c>
      <c r="BW43" s="1">
        <v>0</v>
      </c>
      <c r="BX43" s="1">
        <v>0</v>
      </c>
      <c r="BY43" s="1">
        <v>0</v>
      </c>
      <c r="BZ43" s="1">
        <v>0</v>
      </c>
      <c r="CA43" s="1">
        <v>0</v>
      </c>
      <c r="CB43" s="1">
        <v>0</v>
      </c>
      <c r="CC43" s="1">
        <v>0</v>
      </c>
      <c r="CD43" s="1">
        <v>0</v>
      </c>
      <c r="CE43" s="1">
        <v>0</v>
      </c>
      <c r="CF43" s="1">
        <v>0</v>
      </c>
      <c r="CG43" s="1">
        <v>0</v>
      </c>
      <c r="CH43" s="1">
        <v>0</v>
      </c>
      <c r="CI43" s="1">
        <v>0</v>
      </c>
      <c r="CJ43" s="1">
        <v>0</v>
      </c>
      <c r="CK43" s="1">
        <v>0</v>
      </c>
      <c r="CL43" s="1">
        <v>0</v>
      </c>
      <c r="CM43" s="1">
        <v>0</v>
      </c>
      <c r="CN43" s="1">
        <v>0</v>
      </c>
      <c r="CO43" s="1">
        <v>0</v>
      </c>
      <c r="CP43" s="1">
        <v>0</v>
      </c>
      <c r="CQ43" s="1">
        <v>0</v>
      </c>
      <c r="CR43" s="1">
        <v>0</v>
      </c>
      <c r="CS43" s="1">
        <v>0</v>
      </c>
      <c r="CT43" s="1">
        <v>0</v>
      </c>
      <c r="CU43" s="1" t="s">
        <v>111</v>
      </c>
    </row>
    <row r="44" spans="1:99" s="1" customFormat="1" x14ac:dyDescent="0.25">
      <c r="A44" s="1" t="s">
        <v>348</v>
      </c>
      <c r="B44" s="1" t="s">
        <v>349</v>
      </c>
      <c r="C44" s="1" t="s">
        <v>350</v>
      </c>
      <c r="D44" s="1">
        <v>1936</v>
      </c>
      <c r="E44" s="1">
        <f t="shared" si="23"/>
        <v>79</v>
      </c>
      <c r="F44" s="1">
        <v>68</v>
      </c>
      <c r="G44" s="1">
        <v>72</v>
      </c>
      <c r="H44" s="1">
        <v>665000</v>
      </c>
      <c r="I44" s="1">
        <v>1069000</v>
      </c>
      <c r="J44" s="1">
        <v>720000</v>
      </c>
      <c r="K44" s="1">
        <v>1069000</v>
      </c>
      <c r="L44" s="1">
        <f t="shared" si="1"/>
        <v>46565533100</v>
      </c>
      <c r="M44" s="1">
        <v>45450</v>
      </c>
      <c r="N44" s="1">
        <f t="shared" si="2"/>
        <v>1979802000</v>
      </c>
      <c r="O44" s="1">
        <f t="shared" si="3"/>
        <v>71.015625</v>
      </c>
      <c r="P44" s="1">
        <f t="shared" si="4"/>
        <v>183929787</v>
      </c>
      <c r="Q44" s="1">
        <f t="shared" si="5"/>
        <v>183.929787</v>
      </c>
      <c r="R44" s="1">
        <v>29590</v>
      </c>
      <c r="S44" s="1">
        <f t="shared" si="6"/>
        <v>76637.804099999994</v>
      </c>
      <c r="T44" s="1">
        <f t="shared" si="7"/>
        <v>18937600</v>
      </c>
      <c r="U44" s="1">
        <f t="shared" si="8"/>
        <v>824969200000</v>
      </c>
      <c r="W44" s="1">
        <f t="shared" si="9"/>
        <v>0</v>
      </c>
      <c r="X44" s="1">
        <f t="shared" si="10"/>
        <v>0</v>
      </c>
      <c r="Y44" s="1">
        <f t="shared" si="11"/>
        <v>0</v>
      </c>
      <c r="Z44" s="1">
        <f t="shared" si="12"/>
        <v>23.520298039905001</v>
      </c>
      <c r="AA44" s="1">
        <f t="shared" si="13"/>
        <v>0</v>
      </c>
      <c r="AB44" s="1">
        <f t="shared" si="14"/>
        <v>1.0376602076428676</v>
      </c>
      <c r="AC44" s="1">
        <v>68</v>
      </c>
      <c r="AD44" s="1">
        <f t="shared" si="15"/>
        <v>0.34588673588095586</v>
      </c>
      <c r="AE44" s="1" t="s">
        <v>3</v>
      </c>
      <c r="AF44" s="1">
        <f t="shared" si="16"/>
        <v>416.66886688668865</v>
      </c>
      <c r="AG44" s="1">
        <f t="shared" si="17"/>
        <v>4.6846525932170209E-2</v>
      </c>
      <c r="AH44" s="1">
        <f t="shared" si="18"/>
        <v>0.20710350998800142</v>
      </c>
      <c r="AI44" s="1">
        <f t="shared" si="19"/>
        <v>31363128000</v>
      </c>
      <c r="AJ44" s="1">
        <f t="shared" si="20"/>
        <v>888105600</v>
      </c>
      <c r="AK44" s="1">
        <f t="shared" si="21"/>
        <v>888.10559999999998</v>
      </c>
      <c r="AL44" s="1" t="s">
        <v>3</v>
      </c>
      <c r="AM44" s="1" t="s">
        <v>3</v>
      </c>
      <c r="AN44" s="1" t="s">
        <v>3</v>
      </c>
      <c r="AO44" s="1" t="s">
        <v>3</v>
      </c>
      <c r="AP44" s="1" t="s">
        <v>3</v>
      </c>
      <c r="AQ44" s="1" t="s">
        <v>3</v>
      </c>
      <c r="AR44" s="1" t="s">
        <v>3</v>
      </c>
      <c r="AS44" s="1">
        <v>0</v>
      </c>
      <c r="AT44" s="1" t="s">
        <v>3</v>
      </c>
      <c r="AU44" s="1" t="s">
        <v>3</v>
      </c>
      <c r="AV44" s="1">
        <v>0</v>
      </c>
      <c r="AW44" s="1">
        <v>0</v>
      </c>
      <c r="AX44" s="1">
        <v>0</v>
      </c>
      <c r="AY44" s="1">
        <v>0</v>
      </c>
      <c r="AZ44" s="1">
        <v>0</v>
      </c>
      <c r="BA44" s="1">
        <v>0</v>
      </c>
      <c r="BB44" s="1">
        <v>0</v>
      </c>
      <c r="BC44" s="1">
        <v>0</v>
      </c>
      <c r="BD44" s="1">
        <v>0</v>
      </c>
      <c r="BE44" s="1">
        <v>0</v>
      </c>
      <c r="BF44" s="1">
        <v>0</v>
      </c>
      <c r="BG44" s="1">
        <v>0</v>
      </c>
      <c r="BH44" s="1">
        <v>0</v>
      </c>
      <c r="BI44" s="1">
        <v>0</v>
      </c>
      <c r="BJ44" s="1">
        <v>0</v>
      </c>
      <c r="BK44" s="1">
        <v>0</v>
      </c>
      <c r="BL44" s="1">
        <v>0</v>
      </c>
      <c r="BM44" s="1">
        <v>0</v>
      </c>
      <c r="BN44" s="1">
        <v>0</v>
      </c>
      <c r="BO44" s="1">
        <v>0</v>
      </c>
      <c r="BP44" s="1">
        <v>0</v>
      </c>
      <c r="BQ44" s="1">
        <v>0</v>
      </c>
      <c r="BR44" s="1">
        <v>0</v>
      </c>
      <c r="BS44" s="1">
        <v>0</v>
      </c>
      <c r="BT44" s="1">
        <v>0</v>
      </c>
      <c r="BU44" s="1">
        <v>0</v>
      </c>
      <c r="BV44" s="1">
        <v>0</v>
      </c>
      <c r="BW44" s="1">
        <v>0</v>
      </c>
      <c r="BX44" s="1">
        <v>0</v>
      </c>
      <c r="BY44" s="1">
        <v>0</v>
      </c>
      <c r="BZ44" s="1">
        <v>0</v>
      </c>
      <c r="CA44" s="1">
        <v>0</v>
      </c>
      <c r="CB44" s="1">
        <v>0</v>
      </c>
      <c r="CC44" s="1">
        <v>0</v>
      </c>
      <c r="CD44" s="1">
        <v>0</v>
      </c>
      <c r="CE44" s="1">
        <v>0</v>
      </c>
      <c r="CF44" s="1">
        <v>0</v>
      </c>
      <c r="CG44" s="1">
        <v>0</v>
      </c>
      <c r="CH44" s="1">
        <v>0</v>
      </c>
      <c r="CI44" s="1">
        <v>0</v>
      </c>
      <c r="CJ44" s="1">
        <v>0</v>
      </c>
      <c r="CK44" s="1">
        <v>0</v>
      </c>
      <c r="CL44" s="1">
        <v>0</v>
      </c>
      <c r="CM44" s="1">
        <v>0</v>
      </c>
      <c r="CN44" s="1">
        <v>0</v>
      </c>
      <c r="CO44" s="1">
        <v>0</v>
      </c>
      <c r="CP44" s="1">
        <v>0</v>
      </c>
      <c r="CQ44" s="1">
        <v>0</v>
      </c>
      <c r="CR44" s="1">
        <v>0</v>
      </c>
      <c r="CS44" s="1">
        <v>0</v>
      </c>
      <c r="CT44" s="1">
        <v>0</v>
      </c>
      <c r="CU44" s="1" t="s">
        <v>111</v>
      </c>
    </row>
    <row r="45" spans="1:99" s="1" customFormat="1" x14ac:dyDescent="0.25">
      <c r="A45" s="1" t="s">
        <v>351</v>
      </c>
      <c r="B45" s="1" t="s">
        <v>352</v>
      </c>
      <c r="C45" s="1" t="s">
        <v>353</v>
      </c>
      <c r="D45" s="1">
        <v>1924</v>
      </c>
      <c r="E45" s="1">
        <f t="shared" si="23"/>
        <v>91</v>
      </c>
      <c r="F45" s="1">
        <v>103</v>
      </c>
      <c r="G45" s="1">
        <v>137</v>
      </c>
      <c r="H45" s="1">
        <v>671000</v>
      </c>
      <c r="I45" s="1">
        <v>640200</v>
      </c>
      <c r="J45" s="1">
        <v>587000</v>
      </c>
      <c r="K45" s="1">
        <v>640200</v>
      </c>
      <c r="L45" s="1">
        <f t="shared" si="1"/>
        <v>27887047980</v>
      </c>
      <c r="M45" s="1">
        <v>15000</v>
      </c>
      <c r="N45" s="1">
        <f t="shared" si="2"/>
        <v>653400000</v>
      </c>
      <c r="O45" s="1">
        <f t="shared" si="3"/>
        <v>23.4375</v>
      </c>
      <c r="P45" s="1">
        <f t="shared" si="4"/>
        <v>60702900</v>
      </c>
      <c r="Q45" s="1">
        <f t="shared" si="5"/>
        <v>60.702900000000007</v>
      </c>
      <c r="R45" s="1">
        <v>30750</v>
      </c>
      <c r="S45" s="1">
        <f t="shared" si="6"/>
        <v>79642.19249999999</v>
      </c>
      <c r="T45" s="1">
        <f t="shared" si="7"/>
        <v>19680000</v>
      </c>
      <c r="U45" s="1">
        <f t="shared" si="8"/>
        <v>857310000000</v>
      </c>
      <c r="V45" s="1">
        <v>752647.67281999998</v>
      </c>
      <c r="W45" s="1">
        <f t="shared" si="9"/>
        <v>229.40701067553599</v>
      </c>
      <c r="X45" s="1">
        <f t="shared" si="10"/>
        <v>142.54695334607109</v>
      </c>
      <c r="Y45" s="1">
        <f t="shared" si="11"/>
        <v>8.3060942971179372</v>
      </c>
      <c r="Z45" s="1">
        <f t="shared" si="12"/>
        <v>42.679902020202022</v>
      </c>
      <c r="AA45" s="1">
        <f t="shared" si="13"/>
        <v>0.31683742311200636</v>
      </c>
      <c r="AB45" s="1">
        <f t="shared" si="14"/>
        <v>1.2431039423359813</v>
      </c>
      <c r="AC45" s="1">
        <v>103</v>
      </c>
      <c r="AD45" s="1">
        <f t="shared" si="15"/>
        <v>0.41436798077866038</v>
      </c>
      <c r="AE45" s="1">
        <v>322.517</v>
      </c>
      <c r="AF45" s="1">
        <f t="shared" si="16"/>
        <v>1312</v>
      </c>
      <c r="AG45" s="1">
        <f t="shared" si="17"/>
        <v>0.1479719159601999</v>
      </c>
      <c r="AH45" s="1">
        <f t="shared" si="18"/>
        <v>8.383767503351551E-2</v>
      </c>
      <c r="AI45" s="1">
        <f t="shared" si="19"/>
        <v>25569661300</v>
      </c>
      <c r="AJ45" s="1">
        <f t="shared" si="20"/>
        <v>724052760</v>
      </c>
      <c r="AK45" s="1">
        <f t="shared" si="21"/>
        <v>724.05276000000003</v>
      </c>
      <c r="AL45" s="1" t="s">
        <v>354</v>
      </c>
      <c r="AM45" s="1" t="s">
        <v>355</v>
      </c>
      <c r="AN45" s="1" t="s">
        <v>352</v>
      </c>
      <c r="AO45" s="1" t="s">
        <v>356</v>
      </c>
      <c r="AP45" s="1" t="s">
        <v>357</v>
      </c>
      <c r="AQ45" s="1" t="s">
        <v>358</v>
      </c>
      <c r="AR45" s="1" t="s">
        <v>60</v>
      </c>
      <c r="AS45" s="1">
        <v>2</v>
      </c>
      <c r="AT45" s="1" t="s">
        <v>359</v>
      </c>
      <c r="AU45" s="1" t="s">
        <v>360</v>
      </c>
      <c r="AV45" s="1">
        <v>9</v>
      </c>
      <c r="AW45" s="2">
        <v>20</v>
      </c>
      <c r="AX45" s="2">
        <v>76</v>
      </c>
      <c r="AY45" s="2">
        <v>4</v>
      </c>
      <c r="AZ45" s="2">
        <v>0.8</v>
      </c>
      <c r="BA45" s="2">
        <v>3.9</v>
      </c>
      <c r="BB45" s="2">
        <v>0.1</v>
      </c>
      <c r="BC45" s="2">
        <v>0.1</v>
      </c>
      <c r="BD45" s="1">
        <v>0</v>
      </c>
      <c r="BE45" s="2">
        <v>0.2</v>
      </c>
      <c r="BF45" s="2">
        <v>26.7</v>
      </c>
      <c r="BG45" s="2">
        <v>5</v>
      </c>
      <c r="BH45" s="2">
        <v>13.4</v>
      </c>
      <c r="BI45" s="1">
        <v>0</v>
      </c>
      <c r="BJ45" s="1">
        <v>0</v>
      </c>
      <c r="BK45" s="2">
        <v>26.2</v>
      </c>
      <c r="BL45" s="2">
        <v>23.1</v>
      </c>
      <c r="BM45" s="1">
        <v>0</v>
      </c>
      <c r="BN45" s="2">
        <v>0.5</v>
      </c>
      <c r="BO45" s="2">
        <v>59399</v>
      </c>
      <c r="BP45" s="2">
        <v>17823</v>
      </c>
      <c r="BQ45" s="2">
        <v>91</v>
      </c>
      <c r="BR45" s="2">
        <v>27</v>
      </c>
      <c r="BS45" s="2">
        <v>0.15</v>
      </c>
      <c r="BT45" s="2">
        <v>0.04</v>
      </c>
      <c r="BU45" s="2">
        <v>81807</v>
      </c>
      <c r="BV45" s="2">
        <v>126</v>
      </c>
      <c r="BW45" s="2">
        <v>0.2</v>
      </c>
      <c r="BX45" s="2">
        <v>686266</v>
      </c>
      <c r="BY45" s="2">
        <v>85087</v>
      </c>
      <c r="BZ45" s="2">
        <v>1054</v>
      </c>
      <c r="CA45" s="2">
        <v>131</v>
      </c>
      <c r="CB45" s="2">
        <v>2.39</v>
      </c>
      <c r="CC45" s="2">
        <v>0.31</v>
      </c>
      <c r="CD45" s="2">
        <v>3</v>
      </c>
      <c r="CE45" s="2">
        <v>3</v>
      </c>
      <c r="CF45" s="2">
        <v>49</v>
      </c>
      <c r="CG45" s="2">
        <v>23</v>
      </c>
      <c r="CH45" s="2">
        <v>18</v>
      </c>
      <c r="CI45" s="2">
        <v>7</v>
      </c>
      <c r="CJ45" s="2">
        <v>8</v>
      </c>
      <c r="CK45" s="1">
        <v>0</v>
      </c>
      <c r="CL45" s="1">
        <v>0</v>
      </c>
      <c r="CM45" s="1">
        <v>0</v>
      </c>
      <c r="CN45" s="1">
        <v>0</v>
      </c>
      <c r="CO45" s="1">
        <v>0</v>
      </c>
      <c r="CP45" s="1">
        <v>0</v>
      </c>
      <c r="CQ45" s="2">
        <v>23</v>
      </c>
      <c r="CR45" s="2">
        <v>65</v>
      </c>
      <c r="CS45" s="2">
        <v>0.85709999999999997</v>
      </c>
      <c r="CT45" s="2">
        <v>0.53254999999999997</v>
      </c>
      <c r="CU45" s="1" t="s">
        <v>111</v>
      </c>
    </row>
    <row r="46" spans="1:99" s="1" customFormat="1" x14ac:dyDescent="0.25">
      <c r="A46" s="1" t="s">
        <v>361</v>
      </c>
      <c r="B46" s="1" t="s">
        <v>362</v>
      </c>
      <c r="C46" s="1" t="s">
        <v>363</v>
      </c>
      <c r="D46" s="1">
        <v>1978</v>
      </c>
      <c r="E46" s="1">
        <f t="shared" si="23"/>
        <v>37</v>
      </c>
      <c r="F46" s="1">
        <v>79</v>
      </c>
      <c r="G46" s="1">
        <v>85</v>
      </c>
      <c r="H46" s="1">
        <v>42000</v>
      </c>
      <c r="I46" s="1">
        <v>36600</v>
      </c>
      <c r="J46" s="1">
        <v>19300</v>
      </c>
      <c r="K46" s="1">
        <v>36600</v>
      </c>
      <c r="L46" s="1">
        <f t="shared" si="1"/>
        <v>1594292340</v>
      </c>
      <c r="M46" s="1">
        <v>1100</v>
      </c>
      <c r="N46" s="1">
        <f t="shared" si="2"/>
        <v>47916000</v>
      </c>
      <c r="O46" s="1">
        <f t="shared" si="3"/>
        <v>1.71875</v>
      </c>
      <c r="P46" s="1">
        <f t="shared" si="4"/>
        <v>4451546</v>
      </c>
      <c r="Q46" s="1">
        <f t="shared" si="5"/>
        <v>4.4515460000000004</v>
      </c>
      <c r="R46" s="1">
        <v>109</v>
      </c>
      <c r="S46" s="1">
        <f t="shared" si="6"/>
        <v>282.30890999999997</v>
      </c>
      <c r="T46" s="1">
        <f t="shared" si="7"/>
        <v>69760</v>
      </c>
      <c r="U46" s="1">
        <f t="shared" si="8"/>
        <v>3038920000</v>
      </c>
      <c r="W46" s="1">
        <f t="shared" si="9"/>
        <v>0</v>
      </c>
      <c r="X46" s="1">
        <f t="shared" si="10"/>
        <v>0</v>
      </c>
      <c r="Y46" s="1">
        <f t="shared" si="11"/>
        <v>0</v>
      </c>
      <c r="Z46" s="1">
        <f t="shared" si="12"/>
        <v>33.272650889055846</v>
      </c>
      <c r="AA46" s="1">
        <f t="shared" si="13"/>
        <v>0</v>
      </c>
      <c r="AB46" s="1">
        <f t="shared" si="14"/>
        <v>1.263518388191994</v>
      </c>
      <c r="AC46" s="1">
        <v>79</v>
      </c>
      <c r="AD46" s="1">
        <f t="shared" si="15"/>
        <v>0.42117279606399805</v>
      </c>
      <c r="AE46" s="1" t="s">
        <v>3</v>
      </c>
      <c r="AF46" s="1">
        <f t="shared" si="16"/>
        <v>63.418181818181822</v>
      </c>
      <c r="AG46" s="1">
        <f t="shared" si="17"/>
        <v>0.4259832999691841</v>
      </c>
      <c r="AH46" s="1">
        <f t="shared" si="18"/>
        <v>0.18699131871896707</v>
      </c>
      <c r="AI46" s="1">
        <f t="shared" si="19"/>
        <v>840706070</v>
      </c>
      <c r="AJ46" s="1">
        <f t="shared" si="20"/>
        <v>23806164</v>
      </c>
      <c r="AK46" s="1">
        <f t="shared" si="21"/>
        <v>23.806163999999999</v>
      </c>
      <c r="AL46" s="1" t="s">
        <v>3</v>
      </c>
      <c r="AM46" s="1" t="s">
        <v>3</v>
      </c>
      <c r="AN46" s="1" t="s">
        <v>3</v>
      </c>
      <c r="AO46" s="1" t="s">
        <v>3</v>
      </c>
      <c r="AP46" s="1" t="s">
        <v>3</v>
      </c>
      <c r="AQ46" s="1" t="s">
        <v>3</v>
      </c>
      <c r="AR46" s="1" t="s">
        <v>3</v>
      </c>
      <c r="AS46" s="1">
        <v>0</v>
      </c>
      <c r="AT46" s="1" t="s">
        <v>3</v>
      </c>
      <c r="AU46" s="1" t="s">
        <v>3</v>
      </c>
      <c r="AV46" s="1">
        <v>0</v>
      </c>
      <c r="AW46" s="1">
        <v>0</v>
      </c>
      <c r="AX46" s="1">
        <v>0</v>
      </c>
      <c r="AY46" s="1">
        <v>0</v>
      </c>
      <c r="AZ46" s="1">
        <v>0</v>
      </c>
      <c r="BA46" s="1">
        <v>0</v>
      </c>
      <c r="BB46" s="1">
        <v>0</v>
      </c>
      <c r="BC46" s="1">
        <v>0</v>
      </c>
      <c r="BD46" s="1">
        <v>0</v>
      </c>
      <c r="BE46" s="1">
        <v>0</v>
      </c>
      <c r="BF46" s="1">
        <v>0</v>
      </c>
      <c r="BG46" s="1">
        <v>0</v>
      </c>
      <c r="BH46" s="1">
        <v>0</v>
      </c>
      <c r="BI46" s="1">
        <v>0</v>
      </c>
      <c r="BJ46" s="1">
        <v>0</v>
      </c>
      <c r="BK46" s="1">
        <v>0</v>
      </c>
      <c r="BL46" s="1">
        <v>0</v>
      </c>
      <c r="BM46" s="1">
        <v>0</v>
      </c>
      <c r="BN46" s="1">
        <v>0</v>
      </c>
      <c r="BO46" s="1">
        <v>0</v>
      </c>
      <c r="BP46" s="1">
        <v>0</v>
      </c>
      <c r="BQ46" s="1">
        <v>0</v>
      </c>
      <c r="BR46" s="1">
        <v>0</v>
      </c>
      <c r="BS46" s="1">
        <v>0</v>
      </c>
      <c r="BT46" s="1">
        <v>0</v>
      </c>
      <c r="BU46" s="1">
        <v>0</v>
      </c>
      <c r="BV46" s="1">
        <v>0</v>
      </c>
      <c r="BW46" s="1">
        <v>0</v>
      </c>
      <c r="BX46" s="1">
        <v>0</v>
      </c>
      <c r="BY46" s="1">
        <v>0</v>
      </c>
      <c r="BZ46" s="1">
        <v>0</v>
      </c>
      <c r="CA46" s="1">
        <v>0</v>
      </c>
      <c r="CB46" s="1">
        <v>0</v>
      </c>
      <c r="CC46" s="1">
        <v>0</v>
      </c>
      <c r="CD46" s="1">
        <v>0</v>
      </c>
      <c r="CE46" s="1">
        <v>0</v>
      </c>
      <c r="CF46" s="1">
        <v>0</v>
      </c>
      <c r="CG46" s="1">
        <v>0</v>
      </c>
      <c r="CH46" s="1">
        <v>0</v>
      </c>
      <c r="CI46" s="1">
        <v>0</v>
      </c>
      <c r="CJ46" s="1">
        <v>0</v>
      </c>
      <c r="CK46" s="1">
        <v>0</v>
      </c>
      <c r="CL46" s="1">
        <v>0</v>
      </c>
      <c r="CM46" s="1">
        <v>0</v>
      </c>
      <c r="CN46" s="1">
        <v>0</v>
      </c>
      <c r="CO46" s="1">
        <v>0</v>
      </c>
      <c r="CP46" s="1">
        <v>0</v>
      </c>
      <c r="CQ46" s="1">
        <v>0</v>
      </c>
      <c r="CR46" s="1">
        <v>0</v>
      </c>
      <c r="CS46" s="1">
        <v>0</v>
      </c>
      <c r="CT46" s="1">
        <v>0</v>
      </c>
      <c r="CU46" s="1" t="s">
        <v>111</v>
      </c>
    </row>
    <row r="47" spans="1:99" s="1" customFormat="1" x14ac:dyDescent="0.25">
      <c r="A47" s="1" t="s">
        <v>364</v>
      </c>
      <c r="B47" s="1" t="s">
        <v>365</v>
      </c>
      <c r="C47" s="1" t="s">
        <v>366</v>
      </c>
      <c r="D47" s="1">
        <v>1939</v>
      </c>
      <c r="E47" s="1">
        <f t="shared" si="23"/>
        <v>76</v>
      </c>
      <c r="F47" s="1">
        <v>78</v>
      </c>
      <c r="G47" s="1">
        <v>94</v>
      </c>
      <c r="H47" s="1">
        <v>650000</v>
      </c>
      <c r="I47" s="1">
        <v>1049000</v>
      </c>
      <c r="J47" s="1">
        <v>886000</v>
      </c>
      <c r="K47" s="1">
        <v>1049000</v>
      </c>
      <c r="L47" s="1">
        <f t="shared" si="1"/>
        <v>45694335100</v>
      </c>
      <c r="M47" s="1">
        <v>70200</v>
      </c>
      <c r="N47" s="1">
        <f t="shared" si="2"/>
        <v>3057912000</v>
      </c>
      <c r="O47" s="1">
        <f t="shared" si="3"/>
        <v>109.6875</v>
      </c>
      <c r="P47" s="1">
        <f t="shared" si="4"/>
        <v>284089572</v>
      </c>
      <c r="Q47" s="1">
        <f t="shared" si="5"/>
        <v>284.08957200000003</v>
      </c>
      <c r="R47" s="1">
        <v>24450</v>
      </c>
      <c r="S47" s="1">
        <f t="shared" si="6"/>
        <v>63325.255499999992</v>
      </c>
      <c r="T47" s="1">
        <f t="shared" si="7"/>
        <v>15648000</v>
      </c>
      <c r="U47" s="1">
        <f t="shared" si="8"/>
        <v>681666000000</v>
      </c>
      <c r="V47" s="1">
        <v>3305996.4704999998</v>
      </c>
      <c r="W47" s="1">
        <f t="shared" si="9"/>
        <v>1007.6677242083999</v>
      </c>
      <c r="X47" s="1">
        <f t="shared" si="10"/>
        <v>626.13589553387703</v>
      </c>
      <c r="Y47" s="1">
        <f t="shared" si="11"/>
        <v>16.864931950087268</v>
      </c>
      <c r="Z47" s="1">
        <f t="shared" si="12"/>
        <v>14.942985638566446</v>
      </c>
      <c r="AA47" s="1">
        <f t="shared" si="13"/>
        <v>0.92204372006020729</v>
      </c>
      <c r="AB47" s="1">
        <f t="shared" si="14"/>
        <v>0.57473021686794024</v>
      </c>
      <c r="AC47" s="1">
        <v>78</v>
      </c>
      <c r="AD47" s="1">
        <f t="shared" si="15"/>
        <v>0.19157673895598007</v>
      </c>
      <c r="AE47" s="1">
        <v>304.61</v>
      </c>
      <c r="AF47" s="1">
        <f t="shared" si="16"/>
        <v>222.90598290598291</v>
      </c>
      <c r="AG47" s="1">
        <f t="shared" si="17"/>
        <v>2.3948059909239306E-2</v>
      </c>
      <c r="AH47" s="1">
        <f t="shared" si="18"/>
        <v>0.25994978255651519</v>
      </c>
      <c r="AI47" s="1">
        <f t="shared" si="19"/>
        <v>38594071400</v>
      </c>
      <c r="AJ47" s="1">
        <f t="shared" si="20"/>
        <v>1092863280</v>
      </c>
      <c r="AK47" s="1">
        <f t="shared" si="21"/>
        <v>1092.86328</v>
      </c>
      <c r="AL47" s="1" t="s">
        <v>367</v>
      </c>
      <c r="AM47" s="1" t="s">
        <v>368</v>
      </c>
      <c r="AN47" s="1" t="s">
        <v>349</v>
      </c>
      <c r="AO47" s="1" t="s">
        <v>369</v>
      </c>
      <c r="AP47" s="1" t="s">
        <v>370</v>
      </c>
      <c r="AQ47" s="1" t="s">
        <v>371</v>
      </c>
      <c r="AR47" s="1" t="s">
        <v>372</v>
      </c>
      <c r="AS47" s="1">
        <v>2</v>
      </c>
      <c r="AT47" s="1" t="s">
        <v>373</v>
      </c>
      <c r="AU47" s="1" t="s">
        <v>374</v>
      </c>
      <c r="AV47" s="1">
        <v>9</v>
      </c>
      <c r="AW47" s="2">
        <v>21</v>
      </c>
      <c r="AX47" s="2">
        <v>76</v>
      </c>
      <c r="AY47" s="2">
        <v>3</v>
      </c>
      <c r="AZ47" s="2">
        <v>0.3</v>
      </c>
      <c r="BA47" s="2">
        <v>6.5</v>
      </c>
      <c r="BB47" s="2">
        <v>0.3</v>
      </c>
      <c r="BC47" s="2">
        <v>0.7</v>
      </c>
      <c r="BD47" s="2">
        <v>0.1</v>
      </c>
      <c r="BE47" s="2">
        <v>0.8</v>
      </c>
      <c r="BF47" s="2">
        <v>25.9</v>
      </c>
      <c r="BG47" s="2">
        <v>7.4</v>
      </c>
      <c r="BH47" s="2">
        <v>15.7</v>
      </c>
      <c r="BI47" s="1">
        <v>0</v>
      </c>
      <c r="BJ47" s="1">
        <v>0</v>
      </c>
      <c r="BK47" s="2">
        <v>28.4</v>
      </c>
      <c r="BL47" s="2">
        <v>13.4</v>
      </c>
      <c r="BM47" s="1">
        <v>0</v>
      </c>
      <c r="BN47" s="2">
        <v>0.6</v>
      </c>
      <c r="BO47" s="2">
        <v>62111</v>
      </c>
      <c r="BP47" s="2">
        <v>14885</v>
      </c>
      <c r="BQ47" s="2">
        <v>100</v>
      </c>
      <c r="BR47" s="2">
        <v>24</v>
      </c>
      <c r="BS47" s="2">
        <v>0.16</v>
      </c>
      <c r="BT47" s="2">
        <v>0.04</v>
      </c>
      <c r="BU47" s="2">
        <v>85265</v>
      </c>
      <c r="BV47" s="2">
        <v>137</v>
      </c>
      <c r="BW47" s="2">
        <v>0.22</v>
      </c>
      <c r="BX47" s="2">
        <v>657397</v>
      </c>
      <c r="BY47" s="2">
        <v>85462</v>
      </c>
      <c r="BZ47" s="2">
        <v>1057</v>
      </c>
      <c r="CA47" s="2">
        <v>137</v>
      </c>
      <c r="CB47" s="2">
        <v>2.4500000000000002</v>
      </c>
      <c r="CC47" s="2">
        <v>0.33</v>
      </c>
      <c r="CD47" s="2">
        <v>8</v>
      </c>
      <c r="CE47" s="2">
        <v>7</v>
      </c>
      <c r="CF47" s="2">
        <v>34</v>
      </c>
      <c r="CG47" s="2">
        <v>12</v>
      </c>
      <c r="CH47" s="2">
        <v>17</v>
      </c>
      <c r="CI47" s="2">
        <v>8</v>
      </c>
      <c r="CJ47" s="2">
        <v>8</v>
      </c>
      <c r="CK47" s="1">
        <v>0</v>
      </c>
      <c r="CL47" s="1">
        <v>0</v>
      </c>
      <c r="CM47" s="1">
        <v>0</v>
      </c>
      <c r="CN47" s="1">
        <v>0</v>
      </c>
      <c r="CO47" s="1">
        <v>0</v>
      </c>
      <c r="CP47" s="1">
        <v>0</v>
      </c>
      <c r="CQ47" s="2">
        <v>33</v>
      </c>
      <c r="CR47" s="2">
        <v>73</v>
      </c>
      <c r="CS47" s="2">
        <v>0.86253999999999997</v>
      </c>
      <c r="CT47" s="2">
        <v>0.53495000000000004</v>
      </c>
      <c r="CU47" s="1" t="s">
        <v>111</v>
      </c>
    </row>
    <row r="48" spans="1:99" s="1" customFormat="1" x14ac:dyDescent="0.25">
      <c r="A48" s="1" t="s">
        <v>375</v>
      </c>
      <c r="B48" s="1" t="s">
        <v>376</v>
      </c>
      <c r="C48" s="1" t="s">
        <v>377</v>
      </c>
      <c r="D48" s="1">
        <v>1983</v>
      </c>
      <c r="E48" s="1">
        <f t="shared" si="23"/>
        <v>32</v>
      </c>
      <c r="F48" s="1">
        <v>121</v>
      </c>
      <c r="G48" s="1">
        <v>163</v>
      </c>
      <c r="H48" s="1">
        <v>310000</v>
      </c>
      <c r="I48" s="1">
        <v>426000</v>
      </c>
      <c r="J48" s="1">
        <v>426000</v>
      </c>
      <c r="K48" s="1">
        <v>426000</v>
      </c>
      <c r="L48" s="1">
        <f t="shared" si="1"/>
        <v>18556517400</v>
      </c>
      <c r="M48" s="1">
        <v>10661</v>
      </c>
      <c r="N48" s="1">
        <f t="shared" si="2"/>
        <v>464393160</v>
      </c>
      <c r="O48" s="1">
        <f t="shared" si="3"/>
        <v>16.657812500000002</v>
      </c>
      <c r="P48" s="1">
        <f t="shared" si="4"/>
        <v>43143574.460000001</v>
      </c>
      <c r="Q48" s="1">
        <f t="shared" si="5"/>
        <v>43.143574460000004</v>
      </c>
      <c r="R48" s="1">
        <v>1453</v>
      </c>
      <c r="S48" s="1">
        <f t="shared" si="6"/>
        <v>3763.2554699999996</v>
      </c>
      <c r="T48" s="1">
        <f t="shared" si="7"/>
        <v>929920</v>
      </c>
      <c r="U48" s="1">
        <f t="shared" si="8"/>
        <v>40509640000</v>
      </c>
      <c r="V48" s="1">
        <v>640758.93865999999</v>
      </c>
      <c r="W48" s="1">
        <f t="shared" si="9"/>
        <v>195.30332450356798</v>
      </c>
      <c r="X48" s="1">
        <f t="shared" si="10"/>
        <v>121.35589842857205</v>
      </c>
      <c r="Y48" s="1">
        <f t="shared" si="11"/>
        <v>8.3877690748121037</v>
      </c>
      <c r="Z48" s="1">
        <f t="shared" si="12"/>
        <v>39.958636341672218</v>
      </c>
      <c r="AA48" s="1">
        <f t="shared" si="13"/>
        <v>0.37167891512171902</v>
      </c>
      <c r="AB48" s="1">
        <f t="shared" si="14"/>
        <v>0.99070999194228637</v>
      </c>
      <c r="AC48" s="1">
        <v>121</v>
      </c>
      <c r="AD48" s="1">
        <f t="shared" si="15"/>
        <v>0.33023666398076212</v>
      </c>
      <c r="AE48" s="1">
        <v>2034.99</v>
      </c>
      <c r="AF48" s="1">
        <f t="shared" si="16"/>
        <v>87.226338992589817</v>
      </c>
      <c r="AG48" s="1">
        <f t="shared" si="17"/>
        <v>0.16432861691802284</v>
      </c>
      <c r="AH48" s="1">
        <f t="shared" si="18"/>
        <v>8.2105908798664376E-2</v>
      </c>
      <c r="AI48" s="1">
        <f t="shared" si="19"/>
        <v>18556517400</v>
      </c>
      <c r="AJ48" s="1">
        <f t="shared" si="20"/>
        <v>525462480</v>
      </c>
      <c r="AK48" s="1">
        <f t="shared" si="21"/>
        <v>525.46248000000003</v>
      </c>
      <c r="AL48" s="1" t="s">
        <v>378</v>
      </c>
      <c r="AM48" s="1" t="s">
        <v>3</v>
      </c>
      <c r="AN48" s="1" t="s">
        <v>379</v>
      </c>
      <c r="AO48" s="1" t="s">
        <v>380</v>
      </c>
      <c r="AP48" s="1" t="s">
        <v>381</v>
      </c>
      <c r="AQ48" s="1" t="s">
        <v>202</v>
      </c>
      <c r="AR48" s="1" t="s">
        <v>382</v>
      </c>
      <c r="AS48" s="1">
        <v>3</v>
      </c>
      <c r="AT48" s="1" t="s">
        <v>383</v>
      </c>
      <c r="AU48" s="1" t="s">
        <v>384</v>
      </c>
      <c r="AV48" s="1">
        <v>9</v>
      </c>
      <c r="AW48" s="2">
        <v>71</v>
      </c>
      <c r="AX48" s="2">
        <v>28</v>
      </c>
      <c r="AY48" s="2">
        <v>1</v>
      </c>
      <c r="AZ48" s="2">
        <v>1.4</v>
      </c>
      <c r="BA48" s="2">
        <v>1</v>
      </c>
      <c r="BB48" s="2">
        <v>0.3</v>
      </c>
      <c r="BC48" s="2">
        <v>0.6</v>
      </c>
      <c r="BD48" s="2">
        <v>0.1</v>
      </c>
      <c r="BE48" s="2">
        <v>0.6</v>
      </c>
      <c r="BF48" s="2">
        <v>38.200000000000003</v>
      </c>
      <c r="BG48" s="2">
        <v>17.5</v>
      </c>
      <c r="BH48" s="2">
        <v>22</v>
      </c>
      <c r="BI48" s="1">
        <v>0</v>
      </c>
      <c r="BJ48" s="1">
        <v>0</v>
      </c>
      <c r="BK48" s="2">
        <v>12.6</v>
      </c>
      <c r="BL48" s="2">
        <v>4.5</v>
      </c>
      <c r="BM48" s="1">
        <v>0</v>
      </c>
      <c r="BN48" s="2">
        <v>1.2</v>
      </c>
      <c r="BO48" s="2">
        <v>245413</v>
      </c>
      <c r="BP48" s="2">
        <v>75942</v>
      </c>
      <c r="BQ48" s="2">
        <v>66</v>
      </c>
      <c r="BR48" s="2">
        <v>20</v>
      </c>
      <c r="BS48" s="2">
        <v>0.12</v>
      </c>
      <c r="BT48" s="2">
        <v>0.04</v>
      </c>
      <c r="BU48" s="2">
        <v>336873</v>
      </c>
      <c r="BV48" s="2">
        <v>91</v>
      </c>
      <c r="BW48" s="2">
        <v>0.17</v>
      </c>
      <c r="BX48" s="2">
        <v>2040674</v>
      </c>
      <c r="BY48" s="2">
        <v>264441</v>
      </c>
      <c r="BZ48" s="2">
        <v>550</v>
      </c>
      <c r="CA48" s="2">
        <v>71</v>
      </c>
      <c r="CB48" s="2">
        <v>1.1299999999999999</v>
      </c>
      <c r="CC48" s="2">
        <v>0.15</v>
      </c>
      <c r="CD48" s="2">
        <v>10</v>
      </c>
      <c r="CE48" s="2">
        <v>9</v>
      </c>
      <c r="CF48" s="2">
        <v>16</v>
      </c>
      <c r="CG48" s="2">
        <v>6</v>
      </c>
      <c r="CH48" s="2">
        <v>23</v>
      </c>
      <c r="CI48" s="2">
        <v>21</v>
      </c>
      <c r="CJ48" s="2">
        <v>19</v>
      </c>
      <c r="CK48" s="2">
        <v>1</v>
      </c>
      <c r="CL48" s="2">
        <v>1</v>
      </c>
      <c r="CM48" s="1">
        <v>0</v>
      </c>
      <c r="CN48" s="1">
        <v>0</v>
      </c>
      <c r="CO48" s="1">
        <v>0</v>
      </c>
      <c r="CP48" s="1">
        <v>0</v>
      </c>
      <c r="CQ48" s="2">
        <v>30</v>
      </c>
      <c r="CR48" s="2">
        <v>65</v>
      </c>
      <c r="CS48" s="2">
        <v>0.76558000000000004</v>
      </c>
      <c r="CT48" s="2">
        <v>0.31197000000000003</v>
      </c>
      <c r="CU48" s="1" t="s">
        <v>111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2016-08-04T14:41:48Z</dcterms:created>
  <dcterms:modified xsi:type="dcterms:W3CDTF">2016-08-04T14:42:36Z</dcterms:modified>
</cp:coreProperties>
</file>