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/>
  </bookViews>
  <sheets>
    <sheet name="AR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86" i="1" l="1"/>
  <c r="AJ86" i="1"/>
  <c r="AI86" i="1"/>
  <c r="AH86" i="1"/>
  <c r="Y86" i="1"/>
  <c r="X86" i="1"/>
  <c r="W86" i="1"/>
  <c r="AA86" i="1" s="1"/>
  <c r="U86" i="1"/>
  <c r="T86" i="1"/>
  <c r="AF86" i="1" s="1"/>
  <c r="S86" i="1"/>
  <c r="Q86" i="1"/>
  <c r="P86" i="1"/>
  <c r="O86" i="1"/>
  <c r="N86" i="1"/>
  <c r="L86" i="1"/>
  <c r="E86" i="1"/>
  <c r="AK85" i="1"/>
  <c r="AJ85" i="1"/>
  <c r="AI85" i="1"/>
  <c r="AF85" i="1"/>
  <c r="AA85" i="1"/>
  <c r="X85" i="1"/>
  <c r="Y85" i="1" s="1"/>
  <c r="W85" i="1"/>
  <c r="U85" i="1"/>
  <c r="T85" i="1"/>
  <c r="S85" i="1"/>
  <c r="Q85" i="1"/>
  <c r="P85" i="1"/>
  <c r="AH85" i="1" s="1"/>
  <c r="O85" i="1"/>
  <c r="N85" i="1"/>
  <c r="L85" i="1"/>
  <c r="Z85" i="1" s="1"/>
  <c r="E85" i="1"/>
  <c r="AJ84" i="1"/>
  <c r="AK84" i="1" s="1"/>
  <c r="AI84" i="1"/>
  <c r="AH84" i="1"/>
  <c r="X84" i="1"/>
  <c r="Y84" i="1" s="1"/>
  <c r="W84" i="1"/>
  <c r="AA84" i="1" s="1"/>
  <c r="U84" i="1"/>
  <c r="T84" i="1"/>
  <c r="AF84" i="1" s="1"/>
  <c r="S84" i="1"/>
  <c r="Q84" i="1"/>
  <c r="P84" i="1"/>
  <c r="O84" i="1"/>
  <c r="N84" i="1"/>
  <c r="L84" i="1"/>
  <c r="E84" i="1"/>
  <c r="AJ83" i="1"/>
  <c r="AK83" i="1" s="1"/>
  <c r="AA83" i="1" s="1"/>
  <c r="AI83" i="1"/>
  <c r="AF83" i="1"/>
  <c r="Z83" i="1"/>
  <c r="X83" i="1"/>
  <c r="W83" i="1"/>
  <c r="U83" i="1"/>
  <c r="T83" i="1"/>
  <c r="S83" i="1"/>
  <c r="Q83" i="1"/>
  <c r="P83" i="1"/>
  <c r="O83" i="1"/>
  <c r="Y83" i="1" s="1"/>
  <c r="N83" i="1"/>
  <c r="L83" i="1"/>
  <c r="E83" i="1"/>
  <c r="AK82" i="1"/>
  <c r="AJ82" i="1"/>
  <c r="AI82" i="1"/>
  <c r="AH82" i="1"/>
  <c r="X82" i="1"/>
  <c r="Y82" i="1" s="1"/>
  <c r="W82" i="1"/>
  <c r="AA82" i="1" s="1"/>
  <c r="U82" i="1"/>
  <c r="T82" i="1"/>
  <c r="AF82" i="1" s="1"/>
  <c r="S82" i="1"/>
  <c r="Q82" i="1"/>
  <c r="P82" i="1"/>
  <c r="O82" i="1"/>
  <c r="N82" i="1"/>
  <c r="L82" i="1"/>
  <c r="E82" i="1"/>
  <c r="AJ81" i="1"/>
  <c r="AK81" i="1" s="1"/>
  <c r="AA81" i="1" s="1"/>
  <c r="AI81" i="1"/>
  <c r="AF81" i="1"/>
  <c r="Z81" i="1"/>
  <c r="X81" i="1"/>
  <c r="W81" i="1"/>
  <c r="U81" i="1"/>
  <c r="T81" i="1"/>
  <c r="S81" i="1"/>
  <c r="Q81" i="1"/>
  <c r="P81" i="1"/>
  <c r="O81" i="1"/>
  <c r="Y81" i="1" s="1"/>
  <c r="N81" i="1"/>
  <c r="L81" i="1"/>
  <c r="E81" i="1"/>
  <c r="AK80" i="1"/>
  <c r="AJ80" i="1"/>
  <c r="AI80" i="1"/>
  <c r="AH80" i="1"/>
  <c r="X80" i="1"/>
  <c r="Y80" i="1" s="1"/>
  <c r="W80" i="1"/>
  <c r="AA80" i="1" s="1"/>
  <c r="U80" i="1"/>
  <c r="T80" i="1"/>
  <c r="AF80" i="1" s="1"/>
  <c r="S80" i="1"/>
  <c r="Q80" i="1"/>
  <c r="P80" i="1"/>
  <c r="O80" i="1"/>
  <c r="N80" i="1"/>
  <c r="L80" i="1"/>
  <c r="E80" i="1"/>
  <c r="AJ79" i="1"/>
  <c r="AK79" i="1" s="1"/>
  <c r="AA79" i="1" s="1"/>
  <c r="AI79" i="1"/>
  <c r="AF79" i="1"/>
  <c r="Z79" i="1"/>
  <c r="X79" i="1"/>
  <c r="W79" i="1"/>
  <c r="U79" i="1"/>
  <c r="T79" i="1"/>
  <c r="S79" i="1"/>
  <c r="Q79" i="1"/>
  <c r="P79" i="1"/>
  <c r="O79" i="1"/>
  <c r="Y79" i="1" s="1"/>
  <c r="N79" i="1"/>
  <c r="L79" i="1"/>
  <c r="E79" i="1"/>
  <c r="AK78" i="1"/>
  <c r="AJ78" i="1"/>
  <c r="AI78" i="1"/>
  <c r="AH78" i="1"/>
  <c r="X78" i="1"/>
  <c r="Y78" i="1" s="1"/>
  <c r="W78" i="1"/>
  <c r="AA78" i="1" s="1"/>
  <c r="U78" i="1"/>
  <c r="T78" i="1"/>
  <c r="AF78" i="1" s="1"/>
  <c r="S78" i="1"/>
  <c r="Q78" i="1"/>
  <c r="P78" i="1"/>
  <c r="O78" i="1"/>
  <c r="N78" i="1"/>
  <c r="L78" i="1"/>
  <c r="E78" i="1"/>
  <c r="AJ77" i="1"/>
  <c r="AK77" i="1" s="1"/>
  <c r="AA77" i="1" s="1"/>
  <c r="AI77" i="1"/>
  <c r="AF77" i="1"/>
  <c r="Z77" i="1"/>
  <c r="X77" i="1"/>
  <c r="W77" i="1"/>
  <c r="U77" i="1"/>
  <c r="T77" i="1"/>
  <c r="S77" i="1"/>
  <c r="Q77" i="1"/>
  <c r="P77" i="1"/>
  <c r="O77" i="1"/>
  <c r="Y77" i="1" s="1"/>
  <c r="N77" i="1"/>
  <c r="L77" i="1"/>
  <c r="E77" i="1"/>
  <c r="AK76" i="1"/>
  <c r="AJ76" i="1"/>
  <c r="AI76" i="1"/>
  <c r="AH76" i="1"/>
  <c r="X76" i="1"/>
  <c r="Y76" i="1" s="1"/>
  <c r="W76" i="1"/>
  <c r="AA76" i="1" s="1"/>
  <c r="U76" i="1"/>
  <c r="T76" i="1"/>
  <c r="AF76" i="1" s="1"/>
  <c r="S76" i="1"/>
  <c r="Q76" i="1"/>
  <c r="P76" i="1"/>
  <c r="O76" i="1"/>
  <c r="N76" i="1"/>
  <c r="L76" i="1"/>
  <c r="E76" i="1"/>
  <c r="AJ75" i="1"/>
  <c r="AK75" i="1" s="1"/>
  <c r="AA75" i="1" s="1"/>
  <c r="AI75" i="1"/>
  <c r="AF75" i="1"/>
  <c r="Z75" i="1"/>
  <c r="X75" i="1"/>
  <c r="W75" i="1"/>
  <c r="U75" i="1"/>
  <c r="T75" i="1"/>
  <c r="S75" i="1"/>
  <c r="Q75" i="1"/>
  <c r="P75" i="1"/>
  <c r="O75" i="1"/>
  <c r="Y75" i="1" s="1"/>
  <c r="N75" i="1"/>
  <c r="L75" i="1"/>
  <c r="E75" i="1"/>
  <c r="AK74" i="1"/>
  <c r="AJ74" i="1"/>
  <c r="AI74" i="1"/>
  <c r="AH74" i="1"/>
  <c r="X74" i="1"/>
  <c r="Y74" i="1" s="1"/>
  <c r="W74" i="1"/>
  <c r="AA74" i="1" s="1"/>
  <c r="U74" i="1"/>
  <c r="T74" i="1"/>
  <c r="AF74" i="1" s="1"/>
  <c r="S74" i="1"/>
  <c r="Q74" i="1"/>
  <c r="P74" i="1"/>
  <c r="O74" i="1"/>
  <c r="N74" i="1"/>
  <c r="L74" i="1"/>
  <c r="E74" i="1"/>
  <c r="AJ73" i="1"/>
  <c r="AK73" i="1" s="1"/>
  <c r="AA73" i="1" s="1"/>
  <c r="AI73" i="1"/>
  <c r="AF73" i="1"/>
  <c r="Z73" i="1"/>
  <c r="X73" i="1"/>
  <c r="W73" i="1"/>
  <c r="U73" i="1"/>
  <c r="T73" i="1"/>
  <c r="S73" i="1"/>
  <c r="Q73" i="1"/>
  <c r="P73" i="1"/>
  <c r="O73" i="1"/>
  <c r="Y73" i="1" s="1"/>
  <c r="N73" i="1"/>
  <c r="L73" i="1"/>
  <c r="E73" i="1"/>
  <c r="AK72" i="1"/>
  <c r="AJ72" i="1"/>
  <c r="AI72" i="1"/>
  <c r="AH72" i="1"/>
  <c r="X72" i="1"/>
  <c r="Y72" i="1" s="1"/>
  <c r="W72" i="1"/>
  <c r="AA72" i="1" s="1"/>
  <c r="U72" i="1"/>
  <c r="T72" i="1"/>
  <c r="AF72" i="1" s="1"/>
  <c r="S72" i="1"/>
  <c r="Q72" i="1"/>
  <c r="P72" i="1"/>
  <c r="O72" i="1"/>
  <c r="N72" i="1"/>
  <c r="L72" i="1"/>
  <c r="E72" i="1"/>
  <c r="AJ71" i="1"/>
  <c r="AK71" i="1" s="1"/>
  <c r="AA71" i="1" s="1"/>
  <c r="AI71" i="1"/>
  <c r="AF71" i="1"/>
  <c r="Z71" i="1"/>
  <c r="X71" i="1"/>
  <c r="W71" i="1"/>
  <c r="U71" i="1"/>
  <c r="T71" i="1"/>
  <c r="S71" i="1"/>
  <c r="Q71" i="1"/>
  <c r="P71" i="1"/>
  <c r="O71" i="1"/>
  <c r="Y71" i="1" s="1"/>
  <c r="N71" i="1"/>
  <c r="L71" i="1"/>
  <c r="E71" i="1"/>
  <c r="AK70" i="1"/>
  <c r="AJ70" i="1"/>
  <c r="AI70" i="1"/>
  <c r="AH70" i="1"/>
  <c r="X70" i="1"/>
  <c r="Y70" i="1" s="1"/>
  <c r="W70" i="1"/>
  <c r="AA70" i="1" s="1"/>
  <c r="U70" i="1"/>
  <c r="T70" i="1"/>
  <c r="AF70" i="1" s="1"/>
  <c r="S70" i="1"/>
  <c r="Q70" i="1"/>
  <c r="P70" i="1"/>
  <c r="O70" i="1"/>
  <c r="N70" i="1"/>
  <c r="L70" i="1"/>
  <c r="E70" i="1"/>
  <c r="AJ69" i="1"/>
  <c r="AK69" i="1" s="1"/>
  <c r="AA69" i="1" s="1"/>
  <c r="AI69" i="1"/>
  <c r="AF69" i="1"/>
  <c r="Z69" i="1"/>
  <c r="X69" i="1"/>
  <c r="W69" i="1"/>
  <c r="U69" i="1"/>
  <c r="T69" i="1"/>
  <c r="S69" i="1"/>
  <c r="Q69" i="1"/>
  <c r="P69" i="1"/>
  <c r="O69" i="1"/>
  <c r="Y69" i="1" s="1"/>
  <c r="N69" i="1"/>
  <c r="L69" i="1"/>
  <c r="E69" i="1"/>
  <c r="AK68" i="1"/>
  <c r="AJ68" i="1"/>
  <c r="AI68" i="1"/>
  <c r="AH68" i="1"/>
  <c r="X68" i="1"/>
  <c r="Y68" i="1" s="1"/>
  <c r="W68" i="1"/>
  <c r="AA68" i="1" s="1"/>
  <c r="U68" i="1"/>
  <c r="T68" i="1"/>
  <c r="AF68" i="1" s="1"/>
  <c r="S68" i="1"/>
  <c r="Q68" i="1"/>
  <c r="P68" i="1"/>
  <c r="O68" i="1"/>
  <c r="N68" i="1"/>
  <c r="L68" i="1"/>
  <c r="E68" i="1"/>
  <c r="AJ67" i="1"/>
  <c r="AK67" i="1" s="1"/>
  <c r="AA67" i="1" s="1"/>
  <c r="AI67" i="1"/>
  <c r="AF67" i="1"/>
  <c r="Z67" i="1"/>
  <c r="X67" i="1"/>
  <c r="W67" i="1"/>
  <c r="U67" i="1"/>
  <c r="T67" i="1"/>
  <c r="S67" i="1"/>
  <c r="Q67" i="1"/>
  <c r="P67" i="1"/>
  <c r="O67" i="1"/>
  <c r="Y67" i="1" s="1"/>
  <c r="N67" i="1"/>
  <c r="L67" i="1"/>
  <c r="E67" i="1"/>
  <c r="AK66" i="1"/>
  <c r="AJ66" i="1"/>
  <c r="AI66" i="1"/>
  <c r="AH66" i="1"/>
  <c r="X66" i="1"/>
  <c r="Y66" i="1" s="1"/>
  <c r="W66" i="1"/>
  <c r="AA66" i="1" s="1"/>
  <c r="U66" i="1"/>
  <c r="T66" i="1"/>
  <c r="AF66" i="1" s="1"/>
  <c r="S66" i="1"/>
  <c r="Q66" i="1"/>
  <c r="P66" i="1"/>
  <c r="O66" i="1"/>
  <c r="N66" i="1"/>
  <c r="L66" i="1"/>
  <c r="E66" i="1"/>
  <c r="AJ65" i="1"/>
  <c r="AK65" i="1" s="1"/>
  <c r="AA65" i="1" s="1"/>
  <c r="AI65" i="1"/>
  <c r="AF65" i="1"/>
  <c r="Z65" i="1"/>
  <c r="X65" i="1"/>
  <c r="W65" i="1"/>
  <c r="U65" i="1"/>
  <c r="T65" i="1"/>
  <c r="S65" i="1"/>
  <c r="Q65" i="1"/>
  <c r="P65" i="1"/>
  <c r="O65" i="1"/>
  <c r="Y65" i="1" s="1"/>
  <c r="N65" i="1"/>
  <c r="L65" i="1"/>
  <c r="E65" i="1"/>
  <c r="AK64" i="1"/>
  <c r="AJ64" i="1"/>
  <c r="AI64" i="1"/>
  <c r="AH64" i="1"/>
  <c r="X64" i="1"/>
  <c r="Y64" i="1" s="1"/>
  <c r="W64" i="1"/>
  <c r="AA64" i="1" s="1"/>
  <c r="U64" i="1"/>
  <c r="T64" i="1"/>
  <c r="AF64" i="1" s="1"/>
  <c r="S64" i="1"/>
  <c r="Q64" i="1"/>
  <c r="P64" i="1"/>
  <c r="O64" i="1"/>
  <c r="N64" i="1"/>
  <c r="L64" i="1"/>
  <c r="E64" i="1"/>
  <c r="AJ63" i="1"/>
  <c r="AK63" i="1" s="1"/>
  <c r="AA63" i="1" s="1"/>
  <c r="AI63" i="1"/>
  <c r="AF63" i="1"/>
  <c r="Z63" i="1"/>
  <c r="X63" i="1"/>
  <c r="W63" i="1"/>
  <c r="U63" i="1"/>
  <c r="T63" i="1"/>
  <c r="S63" i="1"/>
  <c r="Q63" i="1"/>
  <c r="P63" i="1"/>
  <c r="O63" i="1"/>
  <c r="Y63" i="1" s="1"/>
  <c r="N63" i="1"/>
  <c r="L63" i="1"/>
  <c r="E63" i="1"/>
  <c r="AK62" i="1"/>
  <c r="AJ62" i="1"/>
  <c r="AI62" i="1"/>
  <c r="AH62" i="1"/>
  <c r="X62" i="1"/>
  <c r="Y62" i="1" s="1"/>
  <c r="W62" i="1"/>
  <c r="AA62" i="1" s="1"/>
  <c r="U62" i="1"/>
  <c r="T62" i="1"/>
  <c r="AF62" i="1" s="1"/>
  <c r="S62" i="1"/>
  <c r="Q62" i="1"/>
  <c r="P62" i="1"/>
  <c r="O62" i="1"/>
  <c r="N62" i="1"/>
  <c r="L62" i="1"/>
  <c r="E62" i="1"/>
  <c r="AJ61" i="1"/>
  <c r="AK61" i="1" s="1"/>
  <c r="AA61" i="1" s="1"/>
  <c r="AI61" i="1"/>
  <c r="AF61" i="1"/>
  <c r="Z61" i="1"/>
  <c r="X61" i="1"/>
  <c r="W61" i="1"/>
  <c r="U61" i="1"/>
  <c r="T61" i="1"/>
  <c r="S61" i="1"/>
  <c r="Q61" i="1"/>
  <c r="P61" i="1"/>
  <c r="O61" i="1"/>
  <c r="Y61" i="1" s="1"/>
  <c r="N61" i="1"/>
  <c r="L61" i="1"/>
  <c r="E61" i="1"/>
  <c r="AK60" i="1"/>
  <c r="AJ60" i="1"/>
  <c r="AI60" i="1"/>
  <c r="AH60" i="1"/>
  <c r="X60" i="1"/>
  <c r="Y60" i="1" s="1"/>
  <c r="W60" i="1"/>
  <c r="AA60" i="1" s="1"/>
  <c r="U60" i="1"/>
  <c r="T60" i="1"/>
  <c r="AF60" i="1" s="1"/>
  <c r="S60" i="1"/>
  <c r="Q60" i="1"/>
  <c r="P60" i="1"/>
  <c r="O60" i="1"/>
  <c r="N60" i="1"/>
  <c r="L60" i="1"/>
  <c r="E60" i="1"/>
  <c r="AJ59" i="1"/>
  <c r="AK59" i="1" s="1"/>
  <c r="AA59" i="1" s="1"/>
  <c r="AI59" i="1"/>
  <c r="AF59" i="1"/>
  <c r="Z59" i="1"/>
  <c r="X59" i="1"/>
  <c r="W59" i="1"/>
  <c r="U59" i="1"/>
  <c r="T59" i="1"/>
  <c r="S59" i="1"/>
  <c r="Q59" i="1"/>
  <c r="P59" i="1"/>
  <c r="O59" i="1"/>
  <c r="Y59" i="1" s="1"/>
  <c r="N59" i="1"/>
  <c r="L59" i="1"/>
  <c r="E59" i="1"/>
  <c r="AK58" i="1"/>
  <c r="AJ58" i="1"/>
  <c r="AI58" i="1"/>
  <c r="AH58" i="1"/>
  <c r="X58" i="1"/>
  <c r="Y58" i="1" s="1"/>
  <c r="W58" i="1"/>
  <c r="AA58" i="1" s="1"/>
  <c r="U58" i="1"/>
  <c r="T58" i="1"/>
  <c r="AF58" i="1" s="1"/>
  <c r="S58" i="1"/>
  <c r="Q58" i="1"/>
  <c r="P58" i="1"/>
  <c r="O58" i="1"/>
  <c r="N58" i="1"/>
  <c r="L58" i="1"/>
  <c r="E58" i="1"/>
  <c r="AJ57" i="1"/>
  <c r="AK57" i="1" s="1"/>
  <c r="AA57" i="1" s="1"/>
  <c r="AI57" i="1"/>
  <c r="AF57" i="1"/>
  <c r="Z57" i="1"/>
  <c r="X57" i="1"/>
  <c r="W57" i="1"/>
  <c r="U57" i="1"/>
  <c r="T57" i="1"/>
  <c r="S57" i="1"/>
  <c r="Q57" i="1"/>
  <c r="P57" i="1"/>
  <c r="O57" i="1"/>
  <c r="Y57" i="1" s="1"/>
  <c r="N57" i="1"/>
  <c r="L57" i="1"/>
  <c r="E57" i="1"/>
  <c r="AK56" i="1"/>
  <c r="AJ56" i="1"/>
  <c r="AI56" i="1"/>
  <c r="AH56" i="1"/>
  <c r="X56" i="1"/>
  <c r="Y56" i="1" s="1"/>
  <c r="W56" i="1"/>
  <c r="AA56" i="1" s="1"/>
  <c r="U56" i="1"/>
  <c r="T56" i="1"/>
  <c r="AF56" i="1" s="1"/>
  <c r="S56" i="1"/>
  <c r="Q56" i="1"/>
  <c r="P56" i="1"/>
  <c r="O56" i="1"/>
  <c r="N56" i="1"/>
  <c r="L56" i="1"/>
  <c r="E56" i="1"/>
  <c r="AJ55" i="1"/>
  <c r="AK55" i="1" s="1"/>
  <c r="AA55" i="1" s="1"/>
  <c r="AI55" i="1"/>
  <c r="AF55" i="1"/>
  <c r="Z55" i="1"/>
  <c r="X55" i="1"/>
  <c r="W55" i="1"/>
  <c r="U55" i="1"/>
  <c r="T55" i="1"/>
  <c r="S55" i="1"/>
  <c r="Q55" i="1"/>
  <c r="P55" i="1"/>
  <c r="O55" i="1"/>
  <c r="Y55" i="1" s="1"/>
  <c r="N55" i="1"/>
  <c r="L55" i="1"/>
  <c r="E55" i="1"/>
  <c r="AK54" i="1"/>
  <c r="AJ54" i="1"/>
  <c r="AI54" i="1"/>
  <c r="AH54" i="1"/>
  <c r="X54" i="1"/>
  <c r="Y54" i="1" s="1"/>
  <c r="W54" i="1"/>
  <c r="AA54" i="1" s="1"/>
  <c r="U54" i="1"/>
  <c r="T54" i="1"/>
  <c r="AF54" i="1" s="1"/>
  <c r="S54" i="1"/>
  <c r="Q54" i="1"/>
  <c r="P54" i="1"/>
  <c r="O54" i="1"/>
  <c r="N54" i="1"/>
  <c r="L54" i="1"/>
  <c r="E54" i="1"/>
  <c r="AJ53" i="1"/>
  <c r="AK53" i="1" s="1"/>
  <c r="AA53" i="1" s="1"/>
  <c r="AI53" i="1"/>
  <c r="AF53" i="1"/>
  <c r="Z53" i="1"/>
  <c r="X53" i="1"/>
  <c r="W53" i="1"/>
  <c r="U53" i="1"/>
  <c r="T53" i="1"/>
  <c r="S53" i="1"/>
  <c r="Q53" i="1"/>
  <c r="P53" i="1"/>
  <c r="O53" i="1"/>
  <c r="Y53" i="1" s="1"/>
  <c r="N53" i="1"/>
  <c r="L53" i="1"/>
  <c r="E53" i="1"/>
  <c r="AK52" i="1"/>
  <c r="AJ52" i="1"/>
  <c r="AI52" i="1"/>
  <c r="AH52" i="1"/>
  <c r="X52" i="1"/>
  <c r="Y52" i="1" s="1"/>
  <c r="W52" i="1"/>
  <c r="AA52" i="1" s="1"/>
  <c r="U52" i="1"/>
  <c r="T52" i="1"/>
  <c r="AF52" i="1" s="1"/>
  <c r="S52" i="1"/>
  <c r="Q52" i="1"/>
  <c r="P52" i="1"/>
  <c r="O52" i="1"/>
  <c r="N52" i="1"/>
  <c r="L52" i="1"/>
  <c r="E52" i="1"/>
  <c r="AJ51" i="1"/>
  <c r="AK51" i="1" s="1"/>
  <c r="AA51" i="1" s="1"/>
  <c r="AI51" i="1"/>
  <c r="AF51" i="1"/>
  <c r="Z51" i="1"/>
  <c r="X51" i="1"/>
  <c r="W51" i="1"/>
  <c r="U51" i="1"/>
  <c r="T51" i="1"/>
  <c r="S51" i="1"/>
  <c r="Q51" i="1"/>
  <c r="P51" i="1"/>
  <c r="O51" i="1"/>
  <c r="Y51" i="1" s="1"/>
  <c r="N51" i="1"/>
  <c r="L51" i="1"/>
  <c r="E51" i="1"/>
  <c r="AK50" i="1"/>
  <c r="AJ50" i="1"/>
  <c r="AI50" i="1"/>
  <c r="AH50" i="1"/>
  <c r="X50" i="1"/>
  <c r="Y50" i="1" s="1"/>
  <c r="W50" i="1"/>
  <c r="AA50" i="1" s="1"/>
  <c r="U50" i="1"/>
  <c r="T50" i="1"/>
  <c r="AF50" i="1" s="1"/>
  <c r="S50" i="1"/>
  <c r="Q50" i="1"/>
  <c r="P50" i="1"/>
  <c r="O50" i="1"/>
  <c r="N50" i="1"/>
  <c r="L50" i="1"/>
  <c r="E50" i="1"/>
  <c r="AJ49" i="1"/>
  <c r="AK49" i="1" s="1"/>
  <c r="AA49" i="1" s="1"/>
  <c r="AI49" i="1"/>
  <c r="AF49" i="1"/>
  <c r="Z49" i="1"/>
  <c r="X49" i="1"/>
  <c r="W49" i="1"/>
  <c r="U49" i="1"/>
  <c r="T49" i="1"/>
  <c r="S49" i="1"/>
  <c r="Q49" i="1"/>
  <c r="P49" i="1"/>
  <c r="O49" i="1"/>
  <c r="Y49" i="1" s="1"/>
  <c r="N49" i="1"/>
  <c r="L49" i="1"/>
  <c r="E49" i="1"/>
  <c r="AK48" i="1"/>
  <c r="AJ48" i="1"/>
  <c r="AI48" i="1"/>
  <c r="AH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E48" i="1"/>
  <c r="AJ47" i="1"/>
  <c r="AK47" i="1" s="1"/>
  <c r="AA47" i="1" s="1"/>
  <c r="AI47" i="1"/>
  <c r="AF47" i="1"/>
  <c r="Z47" i="1"/>
  <c r="X47" i="1"/>
  <c r="W47" i="1"/>
  <c r="U47" i="1"/>
  <c r="T47" i="1"/>
  <c r="S47" i="1"/>
  <c r="Q47" i="1"/>
  <c r="P47" i="1"/>
  <c r="O47" i="1"/>
  <c r="Y47" i="1" s="1"/>
  <c r="N47" i="1"/>
  <c r="L47" i="1"/>
  <c r="E47" i="1"/>
  <c r="AK46" i="1"/>
  <c r="AJ46" i="1"/>
  <c r="AI46" i="1"/>
  <c r="AH46" i="1"/>
  <c r="AG46" i="1"/>
  <c r="AA46" i="1"/>
  <c r="X46" i="1"/>
  <c r="W46" i="1"/>
  <c r="U46" i="1"/>
  <c r="T46" i="1"/>
  <c r="AF46" i="1" s="1"/>
  <c r="S46" i="1"/>
  <c r="Q46" i="1"/>
  <c r="P46" i="1"/>
  <c r="O46" i="1"/>
  <c r="Y46" i="1" s="1"/>
  <c r="N46" i="1"/>
  <c r="L46" i="1"/>
  <c r="Z46" i="1" s="1"/>
  <c r="AD46" i="1" s="1"/>
  <c r="E46" i="1"/>
  <c r="AK45" i="1"/>
  <c r="AJ45" i="1"/>
  <c r="AI45" i="1"/>
  <c r="AG45" i="1"/>
  <c r="Z45" i="1"/>
  <c r="X45" i="1"/>
  <c r="W45" i="1"/>
  <c r="AA45" i="1" s="1"/>
  <c r="U45" i="1"/>
  <c r="T45" i="1"/>
  <c r="AF45" i="1" s="1"/>
  <c r="S45" i="1"/>
  <c r="Q45" i="1"/>
  <c r="P45" i="1"/>
  <c r="AH45" i="1" s="1"/>
  <c r="O45" i="1"/>
  <c r="Y45" i="1" s="1"/>
  <c r="N45" i="1"/>
  <c r="L45" i="1"/>
  <c r="E45" i="1"/>
  <c r="AK44" i="1"/>
  <c r="AJ44" i="1"/>
  <c r="AI44" i="1"/>
  <c r="X44" i="1"/>
  <c r="Y44" i="1" s="1"/>
  <c r="W44" i="1"/>
  <c r="AA44" i="1" s="1"/>
  <c r="U44" i="1"/>
  <c r="T44" i="1"/>
  <c r="AF44" i="1" s="1"/>
  <c r="S44" i="1"/>
  <c r="Q44" i="1"/>
  <c r="P44" i="1"/>
  <c r="AH44" i="1" s="1"/>
  <c r="O44" i="1"/>
  <c r="N44" i="1"/>
  <c r="L44" i="1"/>
  <c r="Z44" i="1" s="1"/>
  <c r="E44" i="1"/>
  <c r="AJ43" i="1"/>
  <c r="AK43" i="1" s="1"/>
  <c r="AI43" i="1"/>
  <c r="AH43" i="1"/>
  <c r="AD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Z43" i="1" s="1"/>
  <c r="L43" i="1"/>
  <c r="E43" i="1"/>
  <c r="AJ42" i="1"/>
  <c r="AK42" i="1" s="1"/>
  <c r="AI42" i="1"/>
  <c r="AF42" i="1"/>
  <c r="AA42" i="1"/>
  <c r="Z42" i="1"/>
  <c r="X42" i="1"/>
  <c r="Y42" i="1" s="1"/>
  <c r="W42" i="1"/>
  <c r="U42" i="1"/>
  <c r="T42" i="1"/>
  <c r="S42" i="1"/>
  <c r="Q42" i="1"/>
  <c r="P42" i="1"/>
  <c r="AH42" i="1" s="1"/>
  <c r="O42" i="1"/>
  <c r="N42" i="1"/>
  <c r="L42" i="1"/>
  <c r="E42" i="1"/>
  <c r="AJ41" i="1"/>
  <c r="AK41" i="1" s="1"/>
  <c r="AI41" i="1"/>
  <c r="AH41" i="1"/>
  <c r="AD41" i="1"/>
  <c r="AB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Z41" i="1" s="1"/>
  <c r="AG41" i="1" s="1"/>
  <c r="L41" i="1"/>
  <c r="E41" i="1"/>
  <c r="AJ40" i="1"/>
  <c r="AK40" i="1" s="1"/>
  <c r="AA40" i="1" s="1"/>
  <c r="AI40" i="1"/>
  <c r="AG40" i="1"/>
  <c r="AF40" i="1"/>
  <c r="Z40" i="1"/>
  <c r="X40" i="1"/>
  <c r="Y40" i="1" s="1"/>
  <c r="W40" i="1"/>
  <c r="U40" i="1"/>
  <c r="T40" i="1"/>
  <c r="S40" i="1"/>
  <c r="Q40" i="1"/>
  <c r="P40" i="1"/>
  <c r="AH40" i="1" s="1"/>
  <c r="O40" i="1"/>
  <c r="N40" i="1"/>
  <c r="L40" i="1"/>
  <c r="E40" i="1"/>
  <c r="AJ39" i="1"/>
  <c r="AK39" i="1" s="1"/>
  <c r="AI39" i="1"/>
  <c r="AH39" i="1"/>
  <c r="AD39" i="1"/>
  <c r="AB39" i="1"/>
  <c r="X39" i="1"/>
  <c r="W39" i="1"/>
  <c r="U39" i="1"/>
  <c r="T39" i="1"/>
  <c r="AF39" i="1" s="1"/>
  <c r="S39" i="1"/>
  <c r="Q39" i="1"/>
  <c r="P39" i="1"/>
  <c r="O39" i="1"/>
  <c r="Y39" i="1" s="1"/>
  <c r="N39" i="1"/>
  <c r="Z39" i="1" s="1"/>
  <c r="AG39" i="1" s="1"/>
  <c r="L39" i="1"/>
  <c r="E39" i="1"/>
  <c r="AK38" i="1"/>
  <c r="AJ38" i="1"/>
  <c r="AI38" i="1"/>
  <c r="AF38" i="1"/>
  <c r="X38" i="1"/>
  <c r="Y38" i="1" s="1"/>
  <c r="W38" i="1"/>
  <c r="AA38" i="1" s="1"/>
  <c r="U38" i="1"/>
  <c r="T38" i="1"/>
  <c r="S38" i="1"/>
  <c r="Q38" i="1"/>
  <c r="P38" i="1"/>
  <c r="AH38" i="1" s="1"/>
  <c r="O38" i="1"/>
  <c r="N38" i="1"/>
  <c r="L38" i="1"/>
  <c r="Z38" i="1" s="1"/>
  <c r="E38" i="1"/>
  <c r="AJ37" i="1"/>
  <c r="AK37" i="1" s="1"/>
  <c r="AI37" i="1"/>
  <c r="AH37" i="1"/>
  <c r="X37" i="1"/>
  <c r="W37" i="1"/>
  <c r="U37" i="1"/>
  <c r="T37" i="1"/>
  <c r="AF37" i="1" s="1"/>
  <c r="S37" i="1"/>
  <c r="Q37" i="1"/>
  <c r="P37" i="1"/>
  <c r="O37" i="1"/>
  <c r="Y37" i="1" s="1"/>
  <c r="N37" i="1"/>
  <c r="Z37" i="1" s="1"/>
  <c r="L37" i="1"/>
  <c r="E37" i="1"/>
  <c r="AK36" i="1"/>
  <c r="AJ36" i="1"/>
  <c r="AI36" i="1"/>
  <c r="AF36" i="1"/>
  <c r="X36" i="1"/>
  <c r="Y36" i="1" s="1"/>
  <c r="W36" i="1"/>
  <c r="AA36" i="1" s="1"/>
  <c r="U36" i="1"/>
  <c r="T36" i="1"/>
  <c r="S36" i="1"/>
  <c r="Q36" i="1"/>
  <c r="P36" i="1"/>
  <c r="AH36" i="1" s="1"/>
  <c r="O36" i="1"/>
  <c r="N36" i="1"/>
  <c r="L36" i="1"/>
  <c r="Z36" i="1" s="1"/>
  <c r="E36" i="1"/>
  <c r="AJ35" i="1"/>
  <c r="AK35" i="1" s="1"/>
  <c r="AI35" i="1"/>
  <c r="AH35" i="1"/>
  <c r="AD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Z35" i="1" s="1"/>
  <c r="L35" i="1"/>
  <c r="E35" i="1"/>
  <c r="AJ34" i="1"/>
  <c r="AK34" i="1" s="1"/>
  <c r="AI34" i="1"/>
  <c r="AF34" i="1"/>
  <c r="X34" i="1"/>
  <c r="Y34" i="1" s="1"/>
  <c r="W34" i="1"/>
  <c r="U34" i="1"/>
  <c r="T34" i="1"/>
  <c r="S34" i="1"/>
  <c r="Q34" i="1"/>
  <c r="P34" i="1"/>
  <c r="O34" i="1"/>
  <c r="N34" i="1"/>
  <c r="L34" i="1"/>
  <c r="E34" i="1"/>
  <c r="AJ33" i="1"/>
  <c r="AK33" i="1" s="1"/>
  <c r="AI33" i="1"/>
  <c r="AH33" i="1"/>
  <c r="Z33" i="1"/>
  <c r="AB33" i="1" s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AF32" i="1"/>
  <c r="AB32" i="1"/>
  <c r="AA32" i="1"/>
  <c r="X32" i="1"/>
  <c r="Y32" i="1" s="1"/>
  <c r="W32" i="1"/>
  <c r="U32" i="1"/>
  <c r="T32" i="1"/>
  <c r="S32" i="1"/>
  <c r="Q32" i="1"/>
  <c r="P32" i="1"/>
  <c r="AH32" i="1" s="1"/>
  <c r="O32" i="1"/>
  <c r="N32" i="1"/>
  <c r="L32" i="1"/>
  <c r="Z32" i="1" s="1"/>
  <c r="E32" i="1"/>
  <c r="AJ31" i="1"/>
  <c r="AK31" i="1" s="1"/>
  <c r="AI31" i="1"/>
  <c r="AF31" i="1"/>
  <c r="Z31" i="1"/>
  <c r="X31" i="1"/>
  <c r="W31" i="1"/>
  <c r="AA31" i="1" s="1"/>
  <c r="U31" i="1"/>
  <c r="T31" i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F30" i="1"/>
  <c r="AA30" i="1"/>
  <c r="Z30" i="1"/>
  <c r="X30" i="1"/>
  <c r="Y30" i="1" s="1"/>
  <c r="W30" i="1"/>
  <c r="U30" i="1"/>
  <c r="T30" i="1"/>
  <c r="S30" i="1"/>
  <c r="Q30" i="1"/>
  <c r="P30" i="1"/>
  <c r="O30" i="1"/>
  <c r="N30" i="1"/>
  <c r="L30" i="1"/>
  <c r="E30" i="1"/>
  <c r="AJ29" i="1"/>
  <c r="AK29" i="1" s="1"/>
  <c r="AI29" i="1"/>
  <c r="AD29" i="1"/>
  <c r="X29" i="1"/>
  <c r="W29" i="1"/>
  <c r="U29" i="1"/>
  <c r="T29" i="1"/>
  <c r="AF29" i="1" s="1"/>
  <c r="S29" i="1"/>
  <c r="Q29" i="1"/>
  <c r="P29" i="1"/>
  <c r="O29" i="1"/>
  <c r="Y29" i="1" s="1"/>
  <c r="N29" i="1"/>
  <c r="Z29" i="1" s="1"/>
  <c r="L29" i="1"/>
  <c r="E29" i="1"/>
  <c r="AK28" i="1"/>
  <c r="AA28" i="1" s="1"/>
  <c r="AJ28" i="1"/>
  <c r="AI28" i="1"/>
  <c r="AG28" i="1"/>
  <c r="AF28" i="1"/>
  <c r="Z28" i="1"/>
  <c r="X28" i="1"/>
  <c r="W28" i="1"/>
  <c r="U28" i="1"/>
  <c r="T28" i="1"/>
  <c r="S28" i="1"/>
  <c r="Q28" i="1"/>
  <c r="P28" i="1"/>
  <c r="AH28" i="1" s="1"/>
  <c r="O28" i="1"/>
  <c r="N28" i="1"/>
  <c r="L28" i="1"/>
  <c r="E28" i="1"/>
  <c r="AK27" i="1"/>
  <c r="AJ27" i="1"/>
  <c r="AI27" i="1"/>
  <c r="AG27" i="1"/>
  <c r="AF27" i="1"/>
  <c r="Z27" i="1"/>
  <c r="X27" i="1"/>
  <c r="Y27" i="1" s="1"/>
  <c r="W27" i="1"/>
  <c r="AA27" i="1" s="1"/>
  <c r="U27" i="1"/>
  <c r="T27" i="1"/>
  <c r="S27" i="1"/>
  <c r="Q27" i="1"/>
  <c r="P27" i="1"/>
  <c r="AH27" i="1" s="1"/>
  <c r="O27" i="1"/>
  <c r="N27" i="1"/>
  <c r="L27" i="1"/>
  <c r="E27" i="1"/>
  <c r="AJ26" i="1"/>
  <c r="AK26" i="1" s="1"/>
  <c r="AI26" i="1"/>
  <c r="AH26" i="1"/>
  <c r="AB26" i="1"/>
  <c r="X26" i="1"/>
  <c r="W26" i="1"/>
  <c r="U26" i="1"/>
  <c r="T26" i="1"/>
  <c r="AF26" i="1" s="1"/>
  <c r="S26" i="1"/>
  <c r="Q26" i="1"/>
  <c r="P26" i="1"/>
  <c r="O26" i="1"/>
  <c r="Y26" i="1" s="1"/>
  <c r="N26" i="1"/>
  <c r="Z26" i="1" s="1"/>
  <c r="AG26" i="1" s="1"/>
  <c r="L26" i="1"/>
  <c r="E26" i="1"/>
  <c r="AK25" i="1"/>
  <c r="AJ25" i="1"/>
  <c r="AI25" i="1"/>
  <c r="AF25" i="1"/>
  <c r="X25" i="1"/>
  <c r="Y25" i="1" s="1"/>
  <c r="W25" i="1"/>
  <c r="AA25" i="1" s="1"/>
  <c r="U25" i="1"/>
  <c r="T25" i="1"/>
  <c r="S25" i="1"/>
  <c r="Q25" i="1"/>
  <c r="P25" i="1"/>
  <c r="AH25" i="1" s="1"/>
  <c r="O25" i="1"/>
  <c r="N25" i="1"/>
  <c r="L25" i="1"/>
  <c r="Z25" i="1" s="1"/>
  <c r="E25" i="1"/>
  <c r="AJ24" i="1"/>
  <c r="AK24" i="1" s="1"/>
  <c r="AI24" i="1"/>
  <c r="AH24" i="1"/>
  <c r="X24" i="1"/>
  <c r="Y24" i="1" s="1"/>
  <c r="W24" i="1"/>
  <c r="AA24" i="1" s="1"/>
  <c r="U24" i="1"/>
  <c r="T24" i="1"/>
  <c r="AF24" i="1" s="1"/>
  <c r="S24" i="1"/>
  <c r="Q24" i="1"/>
  <c r="P24" i="1"/>
  <c r="O24" i="1"/>
  <c r="N24" i="1"/>
  <c r="Z24" i="1" s="1"/>
  <c r="AG24" i="1" s="1"/>
  <c r="L24" i="1"/>
  <c r="E24" i="1"/>
  <c r="AJ23" i="1"/>
  <c r="AK23" i="1" s="1"/>
  <c r="AA23" i="1" s="1"/>
  <c r="AI23" i="1"/>
  <c r="AF23" i="1"/>
  <c r="X23" i="1"/>
  <c r="Y23" i="1" s="1"/>
  <c r="W23" i="1"/>
  <c r="U23" i="1"/>
  <c r="T23" i="1"/>
  <c r="S23" i="1"/>
  <c r="Q23" i="1"/>
  <c r="P23" i="1"/>
  <c r="AH23" i="1" s="1"/>
  <c r="O23" i="1"/>
  <c r="N23" i="1"/>
  <c r="L23" i="1"/>
  <c r="Z23" i="1" s="1"/>
  <c r="E23" i="1"/>
  <c r="AJ22" i="1"/>
  <c r="AK22" i="1" s="1"/>
  <c r="AI22" i="1"/>
  <c r="AH22" i="1"/>
  <c r="AD22" i="1"/>
  <c r="X22" i="1"/>
  <c r="Y22" i="1" s="1"/>
  <c r="W22" i="1"/>
  <c r="AA22" i="1" s="1"/>
  <c r="U22" i="1"/>
  <c r="T22" i="1"/>
  <c r="AF22" i="1" s="1"/>
  <c r="S22" i="1"/>
  <c r="Q22" i="1"/>
  <c r="P22" i="1"/>
  <c r="O22" i="1"/>
  <c r="N22" i="1"/>
  <c r="Z22" i="1" s="1"/>
  <c r="AG22" i="1" s="1"/>
  <c r="L22" i="1"/>
  <c r="E22" i="1"/>
  <c r="AJ21" i="1"/>
  <c r="AK21" i="1" s="1"/>
  <c r="AA21" i="1" s="1"/>
  <c r="AI21" i="1"/>
  <c r="AF21" i="1"/>
  <c r="Z21" i="1"/>
  <c r="X21" i="1"/>
  <c r="Y21" i="1" s="1"/>
  <c r="W21" i="1"/>
  <c r="U21" i="1"/>
  <c r="T21" i="1"/>
  <c r="S21" i="1"/>
  <c r="Q21" i="1"/>
  <c r="P21" i="1"/>
  <c r="AH21" i="1" s="1"/>
  <c r="O21" i="1"/>
  <c r="N21" i="1"/>
  <c r="L21" i="1"/>
  <c r="E21" i="1"/>
  <c r="AJ20" i="1"/>
  <c r="AK20" i="1" s="1"/>
  <c r="AI20" i="1"/>
  <c r="AH20" i="1"/>
  <c r="AD20" i="1"/>
  <c r="AB20" i="1"/>
  <c r="X20" i="1"/>
  <c r="W20" i="1"/>
  <c r="U20" i="1"/>
  <c r="T20" i="1"/>
  <c r="AF20" i="1" s="1"/>
  <c r="S20" i="1"/>
  <c r="Q20" i="1"/>
  <c r="P20" i="1"/>
  <c r="O20" i="1"/>
  <c r="Y20" i="1" s="1"/>
  <c r="N20" i="1"/>
  <c r="Z20" i="1" s="1"/>
  <c r="AG20" i="1" s="1"/>
  <c r="L20" i="1"/>
  <c r="E20" i="1"/>
  <c r="AK19" i="1"/>
  <c r="AJ19" i="1"/>
  <c r="AI19" i="1"/>
  <c r="AG19" i="1"/>
  <c r="AF19" i="1"/>
  <c r="Z19" i="1"/>
  <c r="X19" i="1"/>
  <c r="Y19" i="1" s="1"/>
  <c r="W19" i="1"/>
  <c r="AA19" i="1" s="1"/>
  <c r="U19" i="1"/>
  <c r="T19" i="1"/>
  <c r="S19" i="1"/>
  <c r="Q19" i="1"/>
  <c r="P19" i="1"/>
  <c r="AH19" i="1" s="1"/>
  <c r="O19" i="1"/>
  <c r="N19" i="1"/>
  <c r="L19" i="1"/>
  <c r="E19" i="1"/>
  <c r="AJ18" i="1"/>
  <c r="AK18" i="1" s="1"/>
  <c r="AI18" i="1"/>
  <c r="AH18" i="1"/>
  <c r="AB18" i="1"/>
  <c r="X18" i="1"/>
  <c r="W18" i="1"/>
  <c r="U18" i="1"/>
  <c r="T18" i="1"/>
  <c r="AF18" i="1" s="1"/>
  <c r="S18" i="1"/>
  <c r="Q18" i="1"/>
  <c r="P18" i="1"/>
  <c r="O18" i="1"/>
  <c r="Y18" i="1" s="1"/>
  <c r="N18" i="1"/>
  <c r="Z18" i="1" s="1"/>
  <c r="AG18" i="1" s="1"/>
  <c r="L18" i="1"/>
  <c r="E18" i="1"/>
  <c r="AK17" i="1"/>
  <c r="AJ17" i="1"/>
  <c r="AI17" i="1"/>
  <c r="AF17" i="1"/>
  <c r="X17" i="1"/>
  <c r="Y17" i="1" s="1"/>
  <c r="W17" i="1"/>
  <c r="AA17" i="1" s="1"/>
  <c r="U17" i="1"/>
  <c r="T17" i="1"/>
  <c r="S17" i="1"/>
  <c r="Q17" i="1"/>
  <c r="P17" i="1"/>
  <c r="AH17" i="1" s="1"/>
  <c r="O17" i="1"/>
  <c r="N17" i="1"/>
  <c r="L17" i="1"/>
  <c r="Z17" i="1" s="1"/>
  <c r="E17" i="1"/>
  <c r="AJ16" i="1"/>
  <c r="AK16" i="1" s="1"/>
  <c r="AI16" i="1"/>
  <c r="AH16" i="1"/>
  <c r="X16" i="1"/>
  <c r="Y16" i="1" s="1"/>
  <c r="W16" i="1"/>
  <c r="AA16" i="1" s="1"/>
  <c r="U16" i="1"/>
  <c r="T16" i="1"/>
  <c r="AF16" i="1" s="1"/>
  <c r="S16" i="1"/>
  <c r="Q16" i="1"/>
  <c r="P16" i="1"/>
  <c r="O16" i="1"/>
  <c r="N16" i="1"/>
  <c r="Z16" i="1" s="1"/>
  <c r="AG16" i="1" s="1"/>
  <c r="L16" i="1"/>
  <c r="E16" i="1"/>
  <c r="AJ15" i="1"/>
  <c r="AK15" i="1" s="1"/>
  <c r="AA15" i="1" s="1"/>
  <c r="AI15" i="1"/>
  <c r="AF15" i="1"/>
  <c r="X15" i="1"/>
  <c r="Y15" i="1" s="1"/>
  <c r="W15" i="1"/>
  <c r="U15" i="1"/>
  <c r="T15" i="1"/>
  <c r="S15" i="1"/>
  <c r="Q15" i="1"/>
  <c r="P15" i="1"/>
  <c r="AH15" i="1" s="1"/>
  <c r="O15" i="1"/>
  <c r="N15" i="1"/>
  <c r="L15" i="1"/>
  <c r="Z15" i="1" s="1"/>
  <c r="E15" i="1"/>
  <c r="AJ14" i="1"/>
  <c r="AK14" i="1" s="1"/>
  <c r="AI14" i="1"/>
  <c r="AH14" i="1"/>
  <c r="X14" i="1"/>
  <c r="Y14" i="1" s="1"/>
  <c r="W14" i="1"/>
  <c r="AA14" i="1" s="1"/>
  <c r="U14" i="1"/>
  <c r="T14" i="1"/>
  <c r="AF14" i="1" s="1"/>
  <c r="S14" i="1"/>
  <c r="Q14" i="1"/>
  <c r="P14" i="1"/>
  <c r="O14" i="1"/>
  <c r="N14" i="1"/>
  <c r="Z14" i="1" s="1"/>
  <c r="L14" i="1"/>
  <c r="E14" i="1"/>
  <c r="AJ13" i="1"/>
  <c r="AK13" i="1" s="1"/>
  <c r="AI13" i="1"/>
  <c r="AF13" i="1"/>
  <c r="X13" i="1"/>
  <c r="Y13" i="1" s="1"/>
  <c r="W13" i="1"/>
  <c r="AA13" i="1" s="1"/>
  <c r="U13" i="1"/>
  <c r="T13" i="1"/>
  <c r="S13" i="1"/>
  <c r="Q13" i="1"/>
  <c r="P13" i="1"/>
  <c r="AH13" i="1" s="1"/>
  <c r="O13" i="1"/>
  <c r="N13" i="1"/>
  <c r="Z13" i="1" s="1"/>
  <c r="L13" i="1"/>
  <c r="E13" i="1"/>
  <c r="AJ12" i="1"/>
  <c r="AK12" i="1" s="1"/>
  <c r="AI12" i="1"/>
  <c r="X12" i="1"/>
  <c r="Y12" i="1" s="1"/>
  <c r="W12" i="1"/>
  <c r="AA12" i="1" s="1"/>
  <c r="U12" i="1"/>
  <c r="T12" i="1"/>
  <c r="AF12" i="1" s="1"/>
  <c r="S12" i="1"/>
  <c r="Q12" i="1"/>
  <c r="P12" i="1"/>
  <c r="AH12" i="1" s="1"/>
  <c r="O12" i="1"/>
  <c r="N12" i="1"/>
  <c r="Z12" i="1" s="1"/>
  <c r="L12" i="1"/>
  <c r="E12" i="1"/>
  <c r="AJ11" i="1"/>
  <c r="AK11" i="1" s="1"/>
  <c r="AI11" i="1"/>
  <c r="AF11" i="1"/>
  <c r="X11" i="1"/>
  <c r="Y11" i="1" s="1"/>
  <c r="W11" i="1"/>
  <c r="AA11" i="1" s="1"/>
  <c r="U11" i="1"/>
  <c r="T11" i="1"/>
  <c r="S11" i="1"/>
  <c r="Q11" i="1"/>
  <c r="P11" i="1"/>
  <c r="AH11" i="1" s="1"/>
  <c r="O11" i="1"/>
  <c r="N11" i="1"/>
  <c r="L11" i="1"/>
  <c r="Z11" i="1" s="1"/>
  <c r="E11" i="1"/>
  <c r="AJ10" i="1"/>
  <c r="AK10" i="1" s="1"/>
  <c r="AI10" i="1"/>
  <c r="Z10" i="1"/>
  <c r="AG10" i="1" s="1"/>
  <c r="X10" i="1"/>
  <c r="W10" i="1"/>
  <c r="AA10" i="1" s="1"/>
  <c r="U10" i="1"/>
  <c r="T10" i="1"/>
  <c r="AF10" i="1" s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Z9" i="1" s="1"/>
  <c r="E9" i="1"/>
  <c r="AJ8" i="1"/>
  <c r="AK8" i="1" s="1"/>
  <c r="AI8" i="1"/>
  <c r="AF8" i="1"/>
  <c r="Z8" i="1"/>
  <c r="AD8" i="1" s="1"/>
  <c r="X8" i="1"/>
  <c r="W8" i="1"/>
  <c r="U8" i="1"/>
  <c r="T8" i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E7" i="1"/>
  <c r="AJ6" i="1"/>
  <c r="AK6" i="1" s="1"/>
  <c r="AI6" i="1"/>
  <c r="AF6" i="1"/>
  <c r="Z6" i="1"/>
  <c r="AD6" i="1" s="1"/>
  <c r="X6" i="1"/>
  <c r="W6" i="1"/>
  <c r="AA6" i="1" s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E5" i="1"/>
  <c r="AJ4" i="1"/>
  <c r="AK4" i="1" s="1"/>
  <c r="AI4" i="1"/>
  <c r="AF4" i="1"/>
  <c r="Z4" i="1"/>
  <c r="AD4" i="1" s="1"/>
  <c r="X4" i="1"/>
  <c r="W4" i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Z3" i="1" s="1"/>
  <c r="E3" i="1"/>
  <c r="AG3" i="1" l="1"/>
  <c r="AD3" i="1"/>
  <c r="AB3" i="1"/>
  <c r="AG14" i="1"/>
  <c r="AB14" i="1"/>
  <c r="AD14" i="1"/>
  <c r="AG5" i="1"/>
  <c r="AB5" i="1"/>
  <c r="AD5" i="1"/>
  <c r="AG9" i="1"/>
  <c r="AD9" i="1"/>
  <c r="AB9" i="1"/>
  <c r="AG12" i="1"/>
  <c r="AD12" i="1"/>
  <c r="AB12" i="1"/>
  <c r="AD15" i="1"/>
  <c r="AB15" i="1"/>
  <c r="AG15" i="1"/>
  <c r="AD17" i="1"/>
  <c r="AB17" i="1"/>
  <c r="AG17" i="1"/>
  <c r="AG7" i="1"/>
  <c r="AD7" i="1"/>
  <c r="AB7" i="1"/>
  <c r="AA4" i="1"/>
  <c r="AA8" i="1"/>
  <c r="AD11" i="1"/>
  <c r="AG11" i="1"/>
  <c r="AB11" i="1"/>
  <c r="AD13" i="1"/>
  <c r="AB13" i="1"/>
  <c r="AG13" i="1"/>
  <c r="AD23" i="1"/>
  <c r="AB23" i="1"/>
  <c r="AG23" i="1"/>
  <c r="AD25" i="1"/>
  <c r="AB25" i="1"/>
  <c r="AG25" i="1"/>
  <c r="AD30" i="1"/>
  <c r="AB30" i="1"/>
  <c r="AD38" i="1"/>
  <c r="AB38" i="1"/>
  <c r="AD55" i="1"/>
  <c r="AB55" i="1"/>
  <c r="AG55" i="1"/>
  <c r="AD63" i="1"/>
  <c r="AB63" i="1"/>
  <c r="AG63" i="1"/>
  <c r="AD71" i="1"/>
  <c r="AB71" i="1"/>
  <c r="AG71" i="1"/>
  <c r="AD79" i="1"/>
  <c r="AB79" i="1"/>
  <c r="AG79" i="1"/>
  <c r="AG4" i="1"/>
  <c r="AG6" i="1"/>
  <c r="AB10" i="1"/>
  <c r="AD19" i="1"/>
  <c r="AB19" i="1"/>
  <c r="AA20" i="1"/>
  <c r="AD36" i="1"/>
  <c r="AB36" i="1"/>
  <c r="AG36" i="1"/>
  <c r="AD53" i="1"/>
  <c r="AB53" i="1"/>
  <c r="AG53" i="1"/>
  <c r="AD61" i="1"/>
  <c r="AB61" i="1"/>
  <c r="AG61" i="1"/>
  <c r="AD69" i="1"/>
  <c r="AB69" i="1"/>
  <c r="AG69" i="1"/>
  <c r="AD77" i="1"/>
  <c r="AB77" i="1"/>
  <c r="AG77" i="1"/>
  <c r="AB4" i="1"/>
  <c r="AB6" i="1"/>
  <c r="AB8" i="1"/>
  <c r="AD10" i="1"/>
  <c r="AB16" i="1"/>
  <c r="AA18" i="1"/>
  <c r="AD18" i="1"/>
  <c r="AB24" i="1"/>
  <c r="AA26" i="1"/>
  <c r="AD26" i="1"/>
  <c r="Y28" i="1"/>
  <c r="AD32" i="1"/>
  <c r="AG32" i="1"/>
  <c r="AH34" i="1"/>
  <c r="AG37" i="1"/>
  <c r="AD37" i="1"/>
  <c r="AB37" i="1"/>
  <c r="AG43" i="1"/>
  <c r="AB43" i="1"/>
  <c r="AD51" i="1"/>
  <c r="AB51" i="1"/>
  <c r="AG51" i="1"/>
  <c r="AD59" i="1"/>
  <c r="AB59" i="1"/>
  <c r="AG59" i="1"/>
  <c r="AD67" i="1"/>
  <c r="AB67" i="1"/>
  <c r="AG67" i="1"/>
  <c r="AD75" i="1"/>
  <c r="AB75" i="1"/>
  <c r="AG75" i="1"/>
  <c r="AD83" i="1"/>
  <c r="AB83" i="1"/>
  <c r="AG83" i="1"/>
  <c r="AD21" i="1"/>
  <c r="AB21" i="1"/>
  <c r="AG31" i="1"/>
  <c r="AD31" i="1"/>
  <c r="AB31" i="1"/>
  <c r="AD44" i="1"/>
  <c r="AB44" i="1"/>
  <c r="AD47" i="1"/>
  <c r="AB47" i="1"/>
  <c r="AG47" i="1"/>
  <c r="AG8" i="1"/>
  <c r="AD27" i="1"/>
  <c r="AB27" i="1"/>
  <c r="AH29" i="1"/>
  <c r="AG33" i="1"/>
  <c r="AD33" i="1"/>
  <c r="AD16" i="1"/>
  <c r="AG21" i="1"/>
  <c r="AB22" i="1"/>
  <c r="AD24" i="1"/>
  <c r="AD28" i="1"/>
  <c r="AB28" i="1"/>
  <c r="AG29" i="1"/>
  <c r="AB29" i="1"/>
  <c r="AG30" i="1"/>
  <c r="Z34" i="1"/>
  <c r="AA34" i="1"/>
  <c r="AG35" i="1"/>
  <c r="AB35" i="1"/>
  <c r="AG38" i="1"/>
  <c r="AD40" i="1"/>
  <c r="AB40" i="1"/>
  <c r="AD42" i="1"/>
  <c r="AB42" i="1"/>
  <c r="AG42" i="1"/>
  <c r="AG44" i="1"/>
  <c r="AD49" i="1"/>
  <c r="AB49" i="1"/>
  <c r="AG49" i="1"/>
  <c r="AD57" i="1"/>
  <c r="AB57" i="1"/>
  <c r="AG57" i="1"/>
  <c r="AD65" i="1"/>
  <c r="AB65" i="1"/>
  <c r="AG65" i="1"/>
  <c r="AD73" i="1"/>
  <c r="AB73" i="1"/>
  <c r="AG73" i="1"/>
  <c r="AD81" i="1"/>
  <c r="AB81" i="1"/>
  <c r="AG81" i="1"/>
  <c r="AA39" i="1"/>
  <c r="AB45" i="1"/>
  <c r="AD45" i="1"/>
  <c r="AH47" i="1"/>
  <c r="AH49" i="1"/>
  <c r="AH51" i="1"/>
  <c r="AH53" i="1"/>
  <c r="AH55" i="1"/>
  <c r="AH57" i="1"/>
  <c r="AH59" i="1"/>
  <c r="AH61" i="1"/>
  <c r="AH63" i="1"/>
  <c r="AH65" i="1"/>
  <c r="AH67" i="1"/>
  <c r="AH69" i="1"/>
  <c r="AH71" i="1"/>
  <c r="AH73" i="1"/>
  <c r="AH75" i="1"/>
  <c r="AH77" i="1"/>
  <c r="AH79" i="1"/>
  <c r="AH81" i="1"/>
  <c r="AH83" i="1"/>
  <c r="AD85" i="1"/>
  <c r="AB85" i="1"/>
  <c r="AG85" i="1"/>
  <c r="AA29" i="1"/>
  <c r="AA37" i="1"/>
  <c r="Z48" i="1"/>
  <c r="Z50" i="1"/>
  <c r="Z52" i="1"/>
  <c r="Z54" i="1"/>
  <c r="Z56" i="1"/>
  <c r="Z58" i="1"/>
  <c r="Z60" i="1"/>
  <c r="Z62" i="1"/>
  <c r="Z64" i="1"/>
  <c r="Z66" i="1"/>
  <c r="Z68" i="1"/>
  <c r="Z70" i="1"/>
  <c r="Z72" i="1"/>
  <c r="Z74" i="1"/>
  <c r="Z76" i="1"/>
  <c r="Z78" i="1"/>
  <c r="Z80" i="1"/>
  <c r="Z82" i="1"/>
  <c r="Z84" i="1"/>
  <c r="AB46" i="1"/>
  <c r="Z86" i="1"/>
  <c r="AG86" i="1" l="1"/>
  <c r="AD86" i="1"/>
  <c r="AB86" i="1"/>
  <c r="AG72" i="1"/>
  <c r="AB72" i="1"/>
  <c r="AD72" i="1"/>
  <c r="AG56" i="1"/>
  <c r="AB56" i="1"/>
  <c r="AD56" i="1"/>
  <c r="AG70" i="1"/>
  <c r="AB70" i="1"/>
  <c r="AD70" i="1"/>
  <c r="AG54" i="1"/>
  <c r="AB54" i="1"/>
  <c r="AD54" i="1"/>
  <c r="AD34" i="1"/>
  <c r="AG34" i="1"/>
  <c r="AB34" i="1"/>
  <c r="AG84" i="1"/>
  <c r="AB84" i="1"/>
  <c r="AD84" i="1"/>
  <c r="AG76" i="1"/>
  <c r="AB76" i="1"/>
  <c r="AD76" i="1"/>
  <c r="AG68" i="1"/>
  <c r="AB68" i="1"/>
  <c r="AD68" i="1"/>
  <c r="AG60" i="1"/>
  <c r="AB60" i="1"/>
  <c r="AD60" i="1"/>
  <c r="AG52" i="1"/>
  <c r="AB52" i="1"/>
  <c r="AD52" i="1"/>
  <c r="AG80" i="1"/>
  <c r="AB80" i="1"/>
  <c r="AD80" i="1"/>
  <c r="AG64" i="1"/>
  <c r="AB64" i="1"/>
  <c r="AD64" i="1"/>
  <c r="AG48" i="1"/>
  <c r="AB48" i="1"/>
  <c r="AD48" i="1"/>
  <c r="AG78" i="1"/>
  <c r="AB78" i="1"/>
  <c r="AD78" i="1"/>
  <c r="AG62" i="1"/>
  <c r="AB62" i="1"/>
  <c r="AD62" i="1"/>
  <c r="AG82" i="1"/>
  <c r="AB82" i="1"/>
  <c r="AD82" i="1"/>
  <c r="AG74" i="1"/>
  <c r="AB74" i="1"/>
  <c r="AD74" i="1"/>
  <c r="AG66" i="1"/>
  <c r="AB66" i="1"/>
  <c r="AD66" i="1"/>
  <c r="AG58" i="1"/>
  <c r="AB58" i="1"/>
  <c r="AD58" i="1"/>
  <c r="AG50" i="1"/>
  <c r="AB50" i="1"/>
  <c r="AD50" i="1"/>
</calcChain>
</file>

<file path=xl/sharedStrings.xml><?xml version="1.0" encoding="utf-8"?>
<sst xmlns="http://schemas.openxmlformats.org/spreadsheetml/2006/main" count="1389" uniqueCount="675">
  <si>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</si>
  <si>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</si>
  <si>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</si>
  <si>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</si>
  <si>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</si>
  <si>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</si>
  <si>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</si>
  <si>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</si>
  <si>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</si>
  <si>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</si>
  <si>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</si>
  <si>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</si>
  <si>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</si>
  <si>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</si>
  <si>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</si>
  <si>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</si>
  <si>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</si>
  <si>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</si>
  <si>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</si>
  <si>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</si>
  <si>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</si>
  <si>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</si>
  <si>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</si>
  <si>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</si>
  <si>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</si>
  <si>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</si>
  <si>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</si>
  <si>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</si>
  <si>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</si>
  <si>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</si>
  <si>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</si>
  <si>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</si>
  <si>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</si>
  <si>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</si>
  <si>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</si>
  <si>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</si>
  <si>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</si>
  <si>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</si>
  <si>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</si>
  <si>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</si>
  <si>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</si>
  <si>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</si>
  <si>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</si>
  <si>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</si>
  <si>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</si>
  <si>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</si>
  <si>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</si>
  <si>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</si>
  <si>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</si>
  <si>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</si>
  <si>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</si>
  <si>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</si>
  <si>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</si>
  <si>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</si>
  <si>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</si>
  <si>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</si>
  <si>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</si>
  <si>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</si>
  <si>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</si>
  <si>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</si>
  <si>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</si>
  <si>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</si>
  <si>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</si>
  <si>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</si>
  <si>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</si>
  <si>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</si>
  <si>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</si>
  <si>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</si>
  <si>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</si>
  <si>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</si>
  <si>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</si>
  <si>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</si>
  <si>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</si>
  <si>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</si>
  <si>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</si>
  <si>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</si>
  <si>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</si>
  <si>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</si>
  <si>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</si>
  <si>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</si>
  <si>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</si>
  <si>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</si>
  <si>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</si>
  <si>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</si>
  <si>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</si>
  <si>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</si>
  <si>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</si>
  <si>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</si>
  <si>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</si>
  <si>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</si>
  <si>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</si>
  <si>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</si>
  <si>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</si>
  <si>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</si>
  <si>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</si>
  <si>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</si>
  <si>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</si>
  <si>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</si>
  <si>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</si>
  <si>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</si>
  <si>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</si>
  <si>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</si>
  <si>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</si>
  <si>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</si>
  <si>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</si>
  <si>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</si>
  <si>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</si>
  <si>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</si>
  <si>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</si>
  <si>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</si>
  <si>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</si>
  <si>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</si>
  <si>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</si>
  <si>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</si>
  <si>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</si>
  <si>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</si>
  <si>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</si>
  <si>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</si>
  <si>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</si>
  <si>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</si>
  <si>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</si>
  <si>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</si>
  <si>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</si>
  <si>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</si>
  <si>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</si>
  <si>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</si>
  <si>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</si>
  <si>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</si>
  <si>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</si>
  <si>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</si>
  <si>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</si>
  <si>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LAKE WINONA DAM</t>
  </si>
  <si>
    <t>AR00001</t>
  </si>
  <si>
    <t>4.74</t>
  </si>
  <si>
    <t>ND</t>
  </si>
  <si>
    <t>Lake Winona</t>
  </si>
  <si>
    <t>8040203004572</t>
  </si>
  <si>
    <t>21918</t>
  </si>
  <si>
    <t>8040203</t>
  </si>
  <si>
    <t>0.75</t>
  </si>
  <si>
    <t>8040203018</t>
  </si>
  <si>
    <t>22709</t>
  </si>
  <si>
    <t>Surface area from NID</t>
  </si>
  <si>
    <t>LAKE NORRELL DAM</t>
  </si>
  <si>
    <t>AR00004</t>
  </si>
  <si>
    <t>1.094</t>
  </si>
  <si>
    <t>Lake Norrell</t>
  </si>
  <si>
    <t>8040203004574</t>
  </si>
  <si>
    <t>HURRICANE LAKE DAM</t>
  </si>
  <si>
    <t>AR00013</t>
  </si>
  <si>
    <t>1.122</t>
  </si>
  <si>
    <t>Hurricane Lake</t>
  </si>
  <si>
    <t>8040203004592</t>
  </si>
  <si>
    <t>21283</t>
  </si>
  <si>
    <t>1.04</t>
  </si>
  <si>
    <t>8040203006</t>
  </si>
  <si>
    <t>22033</t>
  </si>
  <si>
    <t>BEAVER FORK LAKE DAM</t>
  </si>
  <si>
    <t>AR00042</t>
  </si>
  <si>
    <t>2.926</t>
  </si>
  <si>
    <t>90.2</t>
  </si>
  <si>
    <t>Beaver Fork Lake</t>
  </si>
  <si>
    <t>11110205001513</t>
  </si>
  <si>
    <t>LAKE CONWAY DAM</t>
  </si>
  <si>
    <t>AR00064</t>
  </si>
  <si>
    <t>Surface area from NHD</t>
  </si>
  <si>
    <t>LAKE MAUMELLE DAM</t>
  </si>
  <si>
    <t>AR00081</t>
  </si>
  <si>
    <t>36.289</t>
  </si>
  <si>
    <t>Lake Maumelle</t>
  </si>
  <si>
    <t>11110207007815</t>
  </si>
  <si>
    <t>36003</t>
  </si>
  <si>
    <t>11110207</t>
  </si>
  <si>
    <t>1.3</t>
  </si>
  <si>
    <t>11110207014</t>
  </si>
  <si>
    <t>36936</t>
  </si>
  <si>
    <t>MCCONNELL LAKE DAM</t>
  </si>
  <si>
    <t>AR00093</t>
  </si>
  <si>
    <t>WILLOW BEACH LAKE DAM</t>
  </si>
  <si>
    <t>AR00127</t>
  </si>
  <si>
    <t>BLAKELY MOUNTAIN DAM</t>
  </si>
  <si>
    <t>LAKE OUACHITA</t>
  </si>
  <si>
    <t>AR00150</t>
  </si>
  <si>
    <t>154.646</t>
  </si>
  <si>
    <t>Lake Ouachita</t>
  </si>
  <si>
    <t>8040101004181</t>
  </si>
  <si>
    <t>21902</t>
  </si>
  <si>
    <t>8040101</t>
  </si>
  <si>
    <t>1.17</t>
  </si>
  <si>
    <t>8040101043</t>
  </si>
  <si>
    <t>22694</t>
  </si>
  <si>
    <t>DEGRAY DAM</t>
  </si>
  <si>
    <t>DEGRAY LAKE</t>
  </si>
  <si>
    <t>AR00151</t>
  </si>
  <si>
    <t>46.66</t>
  </si>
  <si>
    <t>De Gray Lake</t>
  </si>
  <si>
    <t>8040102003886</t>
  </si>
  <si>
    <t>21215</t>
  </si>
  <si>
    <t>8040102</t>
  </si>
  <si>
    <t>0.25</t>
  </si>
  <si>
    <t>8040102010</t>
  </si>
  <si>
    <t>21965</t>
  </si>
  <si>
    <r>
      <t xml:space="preserve">NARROWS DAM  </t>
    </r>
    <r>
      <rPr>
        <sz val="11"/>
        <color rgb="FFFF0000"/>
        <rFont val="Calibri"/>
        <family val="2"/>
        <scheme val="minor"/>
      </rPr>
      <t/>
    </r>
  </si>
  <si>
    <t>LAKE GREESON</t>
  </si>
  <si>
    <t>AR00154</t>
  </si>
  <si>
    <t>28.694</t>
  </si>
  <si>
    <t>Lake Greeson Nursery Pond</t>
  </si>
  <si>
    <t>8040103003012</t>
  </si>
  <si>
    <t>21921</t>
  </si>
  <si>
    <t>8040103</t>
  </si>
  <si>
    <t>0.22</t>
  </si>
  <si>
    <t>8040103022</t>
  </si>
  <si>
    <t>22713</t>
  </si>
  <si>
    <t>BLUE MOUNTAIN</t>
  </si>
  <si>
    <t>BLUE MOUNTAIN LAKE</t>
  </si>
  <si>
    <t>AR00157</t>
  </si>
  <si>
    <t>12.035</t>
  </si>
  <si>
    <t>Blue Mountain Lake</t>
  </si>
  <si>
    <t>11110204001547</t>
  </si>
  <si>
    <t>36899</t>
  </si>
  <si>
    <t>11110204</t>
  </si>
  <si>
    <t>1.68</t>
  </si>
  <si>
    <t>11110204006</t>
  </si>
  <si>
    <t>37849</t>
  </si>
  <si>
    <t>NORFORK</t>
  </si>
  <si>
    <t>NORFORK LAKE</t>
  </si>
  <si>
    <t>AR00159</t>
  </si>
  <si>
    <t>76.125</t>
  </si>
  <si>
    <t>Norfork Lake</t>
  </si>
  <si>
    <t>11010006002528</t>
  </si>
  <si>
    <t>36944</t>
  </si>
  <si>
    <t>11010006</t>
  </si>
  <si>
    <t>1.32</t>
  </si>
  <si>
    <t>11010006011</t>
  </si>
  <si>
    <t>37896</t>
  </si>
  <si>
    <t>BULL SHOALS</t>
  </si>
  <si>
    <t>BULL SHOALS LAKE</t>
  </si>
  <si>
    <t>AR00160</t>
  </si>
  <si>
    <t>182.104</t>
  </si>
  <si>
    <t>Bull Shoals Lake</t>
  </si>
  <si>
    <t>11010003007006</t>
  </si>
  <si>
    <t>33994</t>
  </si>
  <si>
    <t>11010003</t>
  </si>
  <si>
    <t>2.51</t>
  </si>
  <si>
    <t>11010003002</t>
  </si>
  <si>
    <t>34895</t>
  </si>
  <si>
    <t>DARDANELLE LOCK &amp; DAM</t>
  </si>
  <si>
    <t>DARDANELLE LAKE</t>
  </si>
  <si>
    <t>AR00162</t>
  </si>
  <si>
    <t>137.753</t>
  </si>
  <si>
    <t>103</t>
  </si>
  <si>
    <t>Lake Dardanelle</t>
  </si>
  <si>
    <t>11110202006853</t>
  </si>
  <si>
    <t>35873</t>
  </si>
  <si>
    <t>11110201</t>
  </si>
  <si>
    <t>2.49</t>
  </si>
  <si>
    <t>11110201001</t>
  </si>
  <si>
    <t>36806</t>
  </si>
  <si>
    <t>JAMES W. TRIMBLE LOCK &amp; DAM</t>
  </si>
  <si>
    <t>POOL 13</t>
  </si>
  <si>
    <t>AR00163</t>
  </si>
  <si>
    <t>45.07</t>
  </si>
  <si>
    <t>Ozark Lake</t>
  </si>
  <si>
    <t>11110201005989</t>
  </si>
  <si>
    <t>OZARK LOCK &amp; DAM</t>
  </si>
  <si>
    <t>OZARK LAKE</t>
  </si>
  <si>
    <t>AR00164</t>
  </si>
  <si>
    <t>ARTHUR V. ORMOND LOCK&amp;DAM</t>
  </si>
  <si>
    <t>POOL 9</t>
  </si>
  <si>
    <t>AR00165</t>
  </si>
  <si>
    <t>LOCK &amp; DAM #5</t>
  </si>
  <si>
    <t>POOL 5</t>
  </si>
  <si>
    <t>AR00166</t>
  </si>
  <si>
    <t>EMMETT SANDERS LOCK &amp; DAM</t>
  </si>
  <si>
    <t>POOL 4</t>
  </si>
  <si>
    <t>AR00167</t>
  </si>
  <si>
    <t>JOE HARDIN LOCK &amp; DAM</t>
  </si>
  <si>
    <t>POOL 3</t>
  </si>
  <si>
    <t>AR00168</t>
  </si>
  <si>
    <t>WILBUR D. MILLS DAM</t>
  </si>
  <si>
    <t>POOL 2</t>
  </si>
  <si>
    <t>AR00169</t>
  </si>
  <si>
    <t>TOAD SUCK FERRY LOCK &amp; DAM</t>
  </si>
  <si>
    <t>POOL 8</t>
  </si>
  <si>
    <t>AR00170</t>
  </si>
  <si>
    <t>MURRAY LOCK &amp; DAM</t>
  </si>
  <si>
    <t>POOL 7</t>
  </si>
  <si>
    <t>AR00171</t>
  </si>
  <si>
    <t>20.4</t>
  </si>
  <si>
    <t>David D Terry Lake</t>
  </si>
  <si>
    <t>11110207007922</t>
  </si>
  <si>
    <t>35922</t>
  </si>
  <si>
    <t>11110203</t>
  </si>
  <si>
    <t>0.88</t>
  </si>
  <si>
    <t>11110203001</t>
  </si>
  <si>
    <t>36855</t>
  </si>
  <si>
    <t>DAVID D. TERRY LOCK &amp; DAM</t>
  </si>
  <si>
    <t>POOL 6</t>
  </si>
  <si>
    <t>AR00172</t>
  </si>
  <si>
    <t>18.021</t>
  </si>
  <si>
    <t>11110207007944</t>
  </si>
  <si>
    <t>35997</t>
  </si>
  <si>
    <t>2.73</t>
  </si>
  <si>
    <t>11110207008</t>
  </si>
  <si>
    <t>65771</t>
  </si>
  <si>
    <t>GREERS FERRY</t>
  </si>
  <si>
    <t>GREERS FERRY LAKE</t>
  </si>
  <si>
    <t>AR00173</t>
  </si>
  <si>
    <t>125.673</t>
  </si>
  <si>
    <t>Greers Ferry Lake</t>
  </si>
  <si>
    <t>11010014002813</t>
  </si>
  <si>
    <t>34249</t>
  </si>
  <si>
    <t>11010014</t>
  </si>
  <si>
    <t>2.09</t>
  </si>
  <si>
    <t>11010014014</t>
  </si>
  <si>
    <t>35156</t>
  </si>
  <si>
    <t>BEAVER</t>
  </si>
  <si>
    <t>BEAVER LAKE</t>
  </si>
  <si>
    <t>AR00174</t>
  </si>
  <si>
    <t>113.418</t>
  </si>
  <si>
    <t>338.9</t>
  </si>
  <si>
    <t>Beaver Lake</t>
  </si>
  <si>
    <t>11010001033058</t>
  </si>
  <si>
    <t>33948</t>
  </si>
  <si>
    <t>11010001</t>
  </si>
  <si>
    <t>1.7</t>
  </si>
  <si>
    <t>11010001020</t>
  </si>
  <si>
    <t>34848</t>
  </si>
  <si>
    <t>LAKE RUSSELLVILLE DAM</t>
  </si>
  <si>
    <t>AR00267</t>
  </si>
  <si>
    <t>LAKE ATKINS DAM</t>
  </si>
  <si>
    <t>AR00271</t>
  </si>
  <si>
    <t>2.731</t>
  </si>
  <si>
    <t>Lake Atkins</t>
  </si>
  <si>
    <t>11110203002080</t>
  </si>
  <si>
    <t>LAKE SEQUOYAH</t>
  </si>
  <si>
    <t>AR00288</t>
  </si>
  <si>
    <t>1.719</t>
  </si>
  <si>
    <t>Lake Sequoyah</t>
  </si>
  <si>
    <t>11010001002853</t>
  </si>
  <si>
    <t>33953</t>
  </si>
  <si>
    <t>1.1</t>
  </si>
  <si>
    <t>11010001025</t>
  </si>
  <si>
    <t>34853</t>
  </si>
  <si>
    <t>LAKE OVERCUP DAM</t>
  </si>
  <si>
    <t>AR00356</t>
  </si>
  <si>
    <t>3.259</t>
  </si>
  <si>
    <t>Lake Overcup</t>
  </si>
  <si>
    <t>11110203002079</t>
  </si>
  <si>
    <t>35929</t>
  </si>
  <si>
    <t>0.58</t>
  </si>
  <si>
    <t>11110203012</t>
  </si>
  <si>
    <t>36862</t>
  </si>
  <si>
    <t>FLAT CREEK AG&amp;F SITE 3</t>
  </si>
  <si>
    <t>LAKE CHARLES</t>
  </si>
  <si>
    <t>AR00378</t>
  </si>
  <si>
    <t>2.224</t>
  </si>
  <si>
    <t>Lake Charles</t>
  </si>
  <si>
    <t>11010009001380</t>
  </si>
  <si>
    <t>BIG CREEK WID SITE 2</t>
  </si>
  <si>
    <t>AR00437</t>
  </si>
  <si>
    <t>1.386</t>
  </si>
  <si>
    <t>111.9</t>
  </si>
  <si>
    <t>Lake Frierson</t>
  </si>
  <si>
    <t>8020302003162</t>
  </si>
  <si>
    <t>LUDWIG LAKE DAM</t>
  </si>
  <si>
    <t>AR00442</t>
  </si>
  <si>
    <t xml:space="preserve">LAKE SHEPHERD SPRINGS DAM  </t>
  </si>
  <si>
    <t>AR00445</t>
  </si>
  <si>
    <t>1.278</t>
  </si>
  <si>
    <t>Lake Sheppard Spring Dam</t>
  </si>
  <si>
    <t>11110201001611</t>
  </si>
  <si>
    <t>35890</t>
  </si>
  <si>
    <t>1.19</t>
  </si>
  <si>
    <t>11110201018</t>
  </si>
  <si>
    <t>36823</t>
  </si>
  <si>
    <t>LAKE FT SMITH DAM</t>
  </si>
  <si>
    <t>AR00446</t>
  </si>
  <si>
    <t>1.686</t>
  </si>
  <si>
    <t>11110201001613</t>
  </si>
  <si>
    <t>LAKE POINSETT DAM</t>
  </si>
  <si>
    <t>AR00477</t>
  </si>
  <si>
    <t>1.367</t>
  </si>
  <si>
    <t>92.4</t>
  </si>
  <si>
    <t>Lake Poinsett</t>
  </si>
  <si>
    <t>8020203005807</t>
  </si>
  <si>
    <t>CARPENTER(HAMILTON)</t>
  </si>
  <si>
    <t>LAKE HAMILTON (RES)</t>
  </si>
  <si>
    <t>AR00534</t>
  </si>
  <si>
    <t>27.005</t>
  </si>
  <si>
    <t>Lake Hamilton</t>
  </si>
  <si>
    <t>8040101005028</t>
  </si>
  <si>
    <t>21893</t>
  </si>
  <si>
    <t>2.07</t>
  </si>
  <si>
    <t>8040101009</t>
  </si>
  <si>
    <t>22685</t>
  </si>
  <si>
    <t>REMMEL(LAKE CATHERINE)</t>
  </si>
  <si>
    <t>LAKE CATHERINE (RES)</t>
  </si>
  <si>
    <t>AR00535</t>
  </si>
  <si>
    <t>6.185</t>
  </si>
  <si>
    <t>Lake Catherine</t>
  </si>
  <si>
    <t>8040101006464</t>
  </si>
  <si>
    <t>21196</t>
  </si>
  <si>
    <t>2.25</t>
  </si>
  <si>
    <t>8040101001</t>
  </si>
  <si>
    <t>21945</t>
  </si>
  <si>
    <t>MILLWOOD DAM</t>
  </si>
  <si>
    <t>MILLWOOD LAKE</t>
  </si>
  <si>
    <t>AR00536</t>
  </si>
  <si>
    <t>WATER BAYOU DAM</t>
  </si>
  <si>
    <t>AR00542</t>
  </si>
  <si>
    <t>OZARK WATER SUPPLY LAKE DAM</t>
  </si>
  <si>
    <t>AR00562</t>
  </si>
  <si>
    <t>1.651</t>
  </si>
  <si>
    <t>Ozark City Lake</t>
  </si>
  <si>
    <t>11110201001631</t>
  </si>
  <si>
    <t>35875</t>
  </si>
  <si>
    <t>1.06</t>
  </si>
  <si>
    <t>11110201003</t>
  </si>
  <si>
    <t>36808</t>
  </si>
  <si>
    <t>LAKE CALION DAM</t>
  </si>
  <si>
    <t>AR00591</t>
  </si>
  <si>
    <t>2.005</t>
  </si>
  <si>
    <t>26.2</t>
  </si>
  <si>
    <t>Calion Lake</t>
  </si>
  <si>
    <t>8040201003686</t>
  </si>
  <si>
    <t>21263</t>
  </si>
  <si>
    <t>8040201</t>
  </si>
  <si>
    <t>2</t>
  </si>
  <si>
    <t>8040201002</t>
  </si>
  <si>
    <t>22013</t>
  </si>
  <si>
    <t>COX CREEK LAKE DAM</t>
  </si>
  <si>
    <t>AR00632</t>
  </si>
  <si>
    <t>LOWER WHITE OAK DAM</t>
  </si>
  <si>
    <t>AR00633</t>
  </si>
  <si>
    <t>4.228</t>
  </si>
  <si>
    <t>Lower White Oak Lake</t>
  </si>
  <si>
    <t>8040103010860</t>
  </si>
  <si>
    <t>WHITE OAK LAKE UPPER DAM</t>
  </si>
  <si>
    <t>AR00634</t>
  </si>
  <si>
    <t>2.461</t>
  </si>
  <si>
    <t>Upper White Oak Lake</t>
  </si>
  <si>
    <t>8040103003197</t>
  </si>
  <si>
    <t>LAKE GRAMPUS DAM</t>
  </si>
  <si>
    <t>AR00685</t>
  </si>
  <si>
    <t>MILL POND DAM</t>
  </si>
  <si>
    <t>AR00690</t>
  </si>
  <si>
    <t>1.042</t>
  </si>
  <si>
    <t>30.5</t>
  </si>
  <si>
    <t>Mill Pond</t>
  </si>
  <si>
    <t>8040202001579</t>
  </si>
  <si>
    <t>LAKE DES ARC DAM</t>
  </si>
  <si>
    <t>AR00695</t>
  </si>
  <si>
    <t>1.189</t>
  </si>
  <si>
    <t>57.3</t>
  </si>
  <si>
    <t>Lake Des Arc</t>
  </si>
  <si>
    <t>8020301002801</t>
  </si>
  <si>
    <t>20924</t>
  </si>
  <si>
    <t>8020301</t>
  </si>
  <si>
    <t>1</t>
  </si>
  <si>
    <t>8020301006</t>
  </si>
  <si>
    <t>21667</t>
  </si>
  <si>
    <t>PECKERWOOD LAKE DAM</t>
  </si>
  <si>
    <t>AR00698</t>
  </si>
  <si>
    <t>HARTZ RESERVOIR DAM</t>
  </si>
  <si>
    <t>AR00712</t>
  </si>
  <si>
    <t>10.733</t>
  </si>
  <si>
    <t>62.8</t>
  </si>
  <si>
    <t>Peckerwood Lake</t>
  </si>
  <si>
    <t>8020303007804</t>
  </si>
  <si>
    <t>20997</t>
  </si>
  <si>
    <t>8020303</t>
  </si>
  <si>
    <t>1.89</t>
  </si>
  <si>
    <t>8020303007</t>
  </si>
  <si>
    <t>21741</t>
  </si>
  <si>
    <t>RICKS DAM</t>
  </si>
  <si>
    <t>AR00724</t>
  </si>
  <si>
    <t>LAKE WALLACE DAM</t>
  </si>
  <si>
    <t>AR00798</t>
  </si>
  <si>
    <t>YELLOW LAKE DAM</t>
  </si>
  <si>
    <t>AR00804</t>
  </si>
  <si>
    <t>LAKE PINE BLUFF DAM</t>
  </si>
  <si>
    <t>AR00807</t>
  </si>
  <si>
    <t>HARRIS BRAKE DAM</t>
  </si>
  <si>
    <t>AR00833</t>
  </si>
  <si>
    <t>5.102</t>
  </si>
  <si>
    <t>Harris Brake Lake</t>
  </si>
  <si>
    <t>11110206001857</t>
  </si>
  <si>
    <t>POTEAU RIVER WID SITE 15</t>
  </si>
  <si>
    <t>LAKE HINKLE</t>
  </si>
  <si>
    <t>AR00857</t>
  </si>
  <si>
    <t>3.924</t>
  </si>
  <si>
    <t>Poteau River Site 13 Lake</t>
  </si>
  <si>
    <t>11110105016721</t>
  </si>
  <si>
    <t>35868</t>
  </si>
  <si>
    <t>11110105</t>
  </si>
  <si>
    <t>0.67</t>
  </si>
  <si>
    <t>11110105029</t>
  </si>
  <si>
    <t>36801</t>
  </si>
  <si>
    <t>LAKE ERLING DAM</t>
  </si>
  <si>
    <t>AR00872</t>
  </si>
  <si>
    <t>17.763</t>
  </si>
  <si>
    <t>65.8</t>
  </si>
  <si>
    <t>Lake Erling</t>
  </si>
  <si>
    <t>11140205000891</t>
  </si>
  <si>
    <t>37044</t>
  </si>
  <si>
    <t>11140205</t>
  </si>
  <si>
    <t>1.57</t>
  </si>
  <si>
    <t>11140205006</t>
  </si>
  <si>
    <t>37995</t>
  </si>
  <si>
    <t>UPPER OUACHITA SITE 1</t>
  </si>
  <si>
    <t>AR00901</t>
  </si>
  <si>
    <t>1.148</t>
  </si>
  <si>
    <t>Irons Fork Reservoir</t>
  </si>
  <si>
    <t>8040101004481</t>
  </si>
  <si>
    <t>21203</t>
  </si>
  <si>
    <t>8040101038</t>
  </si>
  <si>
    <t>21952</t>
  </si>
  <si>
    <t>SUGAR LOAF LAKE DAM</t>
  </si>
  <si>
    <t>AR00938</t>
  </si>
  <si>
    <t>1.179</t>
  </si>
  <si>
    <t>196.3</t>
  </si>
  <si>
    <t>11110105003760</t>
  </si>
  <si>
    <t>TRI-COUNTY LAKE DAM</t>
  </si>
  <si>
    <t>AR00957</t>
  </si>
  <si>
    <t>1.162</t>
  </si>
  <si>
    <t>58.5</t>
  </si>
  <si>
    <t>Tri-County Lake</t>
  </si>
  <si>
    <t>8040201003554</t>
  </si>
  <si>
    <t>BEAR CREEK</t>
  </si>
  <si>
    <t>BEAR CREEK LAKE</t>
  </si>
  <si>
    <t>AR00969</t>
  </si>
  <si>
    <t>1.994</t>
  </si>
  <si>
    <t>Bear Creek Lake</t>
  </si>
  <si>
    <t>8020203006111</t>
  </si>
  <si>
    <t>STORM CREEK</t>
  </si>
  <si>
    <t>AR00971</t>
  </si>
  <si>
    <t>1.103</t>
  </si>
  <si>
    <t>68.6</t>
  </si>
  <si>
    <t>Storm Creek Lake</t>
  </si>
  <si>
    <t>8020100000529</t>
  </si>
  <si>
    <t>PARADISE LAKE DAM</t>
  </si>
  <si>
    <t>AR00980</t>
  </si>
  <si>
    <t>LAKE CHICOT DAM NORTH</t>
  </si>
  <si>
    <t>AR00988</t>
  </si>
  <si>
    <t>LUMSDENS RESERVOIR DAM</t>
  </si>
  <si>
    <t>AR01060</t>
  </si>
  <si>
    <t>Lumsdens Reservoir</t>
  </si>
  <si>
    <t>8020402002658</t>
  </si>
  <si>
    <t>21019</t>
  </si>
  <si>
    <t>8020402</t>
  </si>
  <si>
    <t>1.83</t>
  </si>
  <si>
    <t>8020402002</t>
  </si>
  <si>
    <t>21764</t>
  </si>
  <si>
    <t>LAKE GEORGIA-PACIFIC DAM</t>
  </si>
  <si>
    <t>AR01084</t>
  </si>
  <si>
    <t>6.313</t>
  </si>
  <si>
    <t>Lake Georgia-Pacific</t>
  </si>
  <si>
    <t>8040204002730</t>
  </si>
  <si>
    <t>LITTLE FLINT CREEK DAM</t>
  </si>
  <si>
    <t>AR01100</t>
  </si>
  <si>
    <t>1.614</t>
  </si>
  <si>
    <t>Lake Flint Creek</t>
  </si>
  <si>
    <t>11110103007163</t>
  </si>
  <si>
    <t>35812</t>
  </si>
  <si>
    <t>11110103</t>
  </si>
  <si>
    <t>0.95</t>
  </si>
  <si>
    <t>11110103031</t>
  </si>
  <si>
    <t>36744</t>
  </si>
  <si>
    <t>GALLA CREEK STATE WILDLIFE LAKE DAM</t>
  </si>
  <si>
    <t>AR01158</t>
  </si>
  <si>
    <t>NACOOSA PAPER RETENTION POND LEVEE</t>
  </si>
  <si>
    <t>AR01189</t>
  </si>
  <si>
    <t>GILLHAM</t>
  </si>
  <si>
    <t>GILLHAM LAKE</t>
  </si>
  <si>
    <t>AR01200</t>
  </si>
  <si>
    <t>DEQUEEN</t>
  </si>
  <si>
    <t>DEQUEEN LAKE</t>
  </si>
  <si>
    <t>AR01201</t>
  </si>
  <si>
    <t>DIERKS</t>
  </si>
  <si>
    <t>DIERKS LAKE</t>
  </si>
  <si>
    <t>AR01202</t>
  </si>
  <si>
    <t>LAKE CORONADO DAM</t>
  </si>
  <si>
    <t>AR01217</t>
  </si>
  <si>
    <t>1.365</t>
  </si>
  <si>
    <t>Lake Coronado</t>
  </si>
  <si>
    <t>8040203004590</t>
  </si>
  <si>
    <t>21294</t>
  </si>
  <si>
    <t>0.72</t>
  </si>
  <si>
    <t>8040203021</t>
  </si>
  <si>
    <t>22044</t>
  </si>
  <si>
    <t>LAKE GREENLEE RESERVOIR DAM</t>
  </si>
  <si>
    <t>AR01287</t>
  </si>
  <si>
    <t>UPPER PETIT JEAN WID SITE 9</t>
  </si>
  <si>
    <t>AR01322</t>
  </si>
  <si>
    <t>1.171</t>
  </si>
  <si>
    <t>Booneville Lake</t>
  </si>
  <si>
    <t>11110204004416</t>
  </si>
  <si>
    <t>LOCH LOMOND DAM</t>
  </si>
  <si>
    <t>AR01408</t>
  </si>
  <si>
    <t>1.974</t>
  </si>
  <si>
    <t>11070208014944</t>
  </si>
  <si>
    <t>BREWER LAKE</t>
  </si>
  <si>
    <t>AR01422</t>
  </si>
  <si>
    <t>4.578</t>
  </si>
  <si>
    <t>11110205007380</t>
  </si>
  <si>
    <t>35977</t>
  </si>
  <si>
    <t>11110205</t>
  </si>
  <si>
    <t>0.85</t>
  </si>
  <si>
    <t>11110205017</t>
  </si>
  <si>
    <t>36910</t>
  </si>
  <si>
    <t>BALBOA LAKE DAM</t>
  </si>
  <si>
    <t>AR01451</t>
  </si>
  <si>
    <t>3.814</t>
  </si>
  <si>
    <t>8040203014318</t>
  </si>
  <si>
    <t>CANE CREEK</t>
  </si>
  <si>
    <t>AR01460</t>
  </si>
  <si>
    <t>7.019</t>
  </si>
  <si>
    <t>8040205007053</t>
  </si>
  <si>
    <t>LAKE COLUMBIA DAM</t>
  </si>
  <si>
    <t>AR01478</t>
  </si>
  <si>
    <t>9.638</t>
  </si>
  <si>
    <t>11140203010348</t>
  </si>
  <si>
    <t>36677</t>
  </si>
  <si>
    <t>11140203</t>
  </si>
  <si>
    <t>0.9</t>
  </si>
  <si>
    <t>11140203025</t>
  </si>
  <si>
    <t>37625</t>
  </si>
  <si>
    <t>LEE CREEK</t>
  </si>
  <si>
    <t>AR01492</t>
  </si>
  <si>
    <t>FELSENTHAL LOCK &amp; DAM</t>
  </si>
  <si>
    <t>AR01514</t>
  </si>
  <si>
    <t>2.415</t>
  </si>
  <si>
    <t>18.9</t>
  </si>
  <si>
    <t>Grand Marais</t>
  </si>
  <si>
    <t>8040202005832</t>
  </si>
  <si>
    <t>21271</t>
  </si>
  <si>
    <t>8040202</t>
  </si>
  <si>
    <t>8040202002</t>
  </si>
  <si>
    <t>22021</t>
  </si>
  <si>
    <t>LAKE MONTICELLO DAM</t>
  </si>
  <si>
    <t>AR01516</t>
  </si>
  <si>
    <t>5.975</t>
  </si>
  <si>
    <t>8040204009667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</si>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</sst>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4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86"/>
  <sheetViews>
    <sheetView tabSelected="1" workbookViewId="0">
      <selection activeCell="A4" sqref="A4"/>
    </sheetView>
  </sheetViews>
  <sheetFormatPr defaultRowHeight="15" x14ac:dyDescent="0.25"/>
  <cols>
    <col min="1" max="1" width="34" customWidth="1"/>
    <col min="2" max="2" width="21.42578125" customWidth="1"/>
    <col min="6" max="7" width="9.140625" customWidth="1"/>
    <col min="8" max="8" width="16.5703125" customWidth="1"/>
  </cols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1938</v>
      </c>
      <c r="E3" s="2">
        <f t="shared" ref="E3:E66" si="0">2015-D3</f>
        <v>77</v>
      </c>
      <c r="F3" s="2">
        <v>110</v>
      </c>
      <c r="G3" s="2">
        <v>115</v>
      </c>
      <c r="H3" s="2">
        <v>64911</v>
      </c>
      <c r="I3" s="2">
        <v>63264</v>
      </c>
      <c r="J3" s="2">
        <v>41799</v>
      </c>
      <c r="K3" s="2">
        <v>63264</v>
      </c>
      <c r="L3" s="2">
        <f t="shared" ref="L3:L66" si="1">K3*43559.9</f>
        <v>2755773513.5999999</v>
      </c>
      <c r="M3" s="2">
        <v>1280</v>
      </c>
      <c r="N3" s="2">
        <f t="shared" ref="N3:N66" si="2">M3*43560</f>
        <v>55756800</v>
      </c>
      <c r="O3" s="2">
        <f t="shared" ref="O3:O66" si="3">M3*0.0015625</f>
        <v>2</v>
      </c>
      <c r="P3" s="2">
        <f t="shared" ref="P3:P66" si="4">M3*4046.86</f>
        <v>5179980.8</v>
      </c>
      <c r="Q3" s="2">
        <f t="shared" ref="Q3:Q66" si="5">M3*0.00404686</f>
        <v>5.1799808000000001</v>
      </c>
      <c r="R3" s="2">
        <v>43</v>
      </c>
      <c r="S3" s="2">
        <f t="shared" ref="S3:S66" si="6">R3*2.58999</f>
        <v>111.36957</v>
      </c>
      <c r="T3" s="2">
        <f t="shared" ref="T3:T66" si="7">R3*640</f>
        <v>27520</v>
      </c>
      <c r="U3" s="2">
        <f t="shared" ref="U3:U66" si="8">R3*27880000</f>
        <v>1198840000</v>
      </c>
      <c r="V3" s="2">
        <v>125348.18051000001</v>
      </c>
      <c r="W3" s="2">
        <f t="shared" ref="W3:W66" si="9">V3*0.0003048</f>
        <v>38.206125419448</v>
      </c>
      <c r="X3" s="2">
        <f t="shared" ref="X3:X66" si="10">V3*0.000189394</f>
        <v>23.740193299510942</v>
      </c>
      <c r="Y3" s="2">
        <f t="shared" ref="Y3:Y66" si="11">X3/(2*(SQRT(3.1416*O3)))</f>
        <v>4.7354778892384797</v>
      </c>
      <c r="Z3" s="2">
        <f t="shared" ref="Z3:Z66" si="12">L3/N3</f>
        <v>49.424886535812668</v>
      </c>
      <c r="AA3" s="2">
        <f t="shared" ref="AA3:AA66" si="13">W3/AK3</f>
        <v>0.74102863954237963</v>
      </c>
      <c r="AB3" s="2">
        <f t="shared" ref="AB3:AB66" si="14">3*Z3/AC3</f>
        <v>1.347951450976709</v>
      </c>
      <c r="AC3" s="2">
        <v>110</v>
      </c>
      <c r="AD3" s="2">
        <f t="shared" ref="AD3:AD66" si="15">Z3/AC3</f>
        <v>0.44931715032556968</v>
      </c>
      <c r="AE3" s="2">
        <v>54.259</v>
      </c>
      <c r="AF3" s="2">
        <f t="shared" ref="AF3:AF66" si="16">T3/M3</f>
        <v>21.5</v>
      </c>
      <c r="AG3" s="2">
        <f t="shared" ref="AG3:AG66" si="17">50*Z3*SQRT(3.1416)*(SQRT(N3))^-1</f>
        <v>0.5866002031967591</v>
      </c>
      <c r="AH3" s="2">
        <f t="shared" ref="AH3:AH66" si="18">P3/AJ3</f>
        <v>0.10046855269772356</v>
      </c>
      <c r="AI3" s="2">
        <f t="shared" ref="AI3:AI66" si="19">J3*43559.9</f>
        <v>1820760260.1000001</v>
      </c>
      <c r="AJ3" s="2">
        <f t="shared" ref="AJ3:AJ66" si="20">J3*1233.48</f>
        <v>51558230.520000003</v>
      </c>
      <c r="AK3" s="2">
        <f t="shared" ref="AK3:AK66" si="21">AJ3/10^6</f>
        <v>51.558230520000002</v>
      </c>
      <c r="AL3" s="2" t="s">
        <v>133</v>
      </c>
      <c r="AM3" s="2" t="s">
        <v>134</v>
      </c>
      <c r="AN3" s="2" t="s">
        <v>135</v>
      </c>
      <c r="AO3" s="2" t="s">
        <v>136</v>
      </c>
      <c r="AP3" s="2" t="s">
        <v>137</v>
      </c>
      <c r="AQ3" s="2" t="s">
        <v>138</v>
      </c>
      <c r="AR3" s="2" t="s">
        <v>139</v>
      </c>
      <c r="AS3" s="2">
        <v>1</v>
      </c>
      <c r="AT3" s="2" t="s">
        <v>140</v>
      </c>
      <c r="AU3" s="2" t="s">
        <v>141</v>
      </c>
      <c r="AV3" s="2">
        <v>11</v>
      </c>
      <c r="AW3" s="5">
        <v>19</v>
      </c>
      <c r="AX3" s="5">
        <v>81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5">
        <v>39.299999999999997</v>
      </c>
      <c r="BG3" s="5">
        <v>33.799999999999997</v>
      </c>
      <c r="BH3" s="5">
        <v>26.4</v>
      </c>
      <c r="BI3" s="2">
        <v>0</v>
      </c>
      <c r="BJ3" s="2">
        <v>0</v>
      </c>
      <c r="BK3" s="5">
        <v>0.1</v>
      </c>
      <c r="BL3" s="2">
        <v>0</v>
      </c>
      <c r="BM3" s="2">
        <v>0</v>
      </c>
      <c r="BN3" s="5">
        <v>0.4</v>
      </c>
      <c r="BO3" s="5">
        <v>6478</v>
      </c>
      <c r="BP3" s="5">
        <v>719</v>
      </c>
      <c r="BQ3" s="5">
        <v>89</v>
      </c>
      <c r="BR3" s="5">
        <v>10</v>
      </c>
      <c r="BS3" s="5">
        <v>0.2</v>
      </c>
      <c r="BT3" s="5">
        <v>0.02</v>
      </c>
      <c r="BU3" s="5">
        <v>10112</v>
      </c>
      <c r="BV3" s="5">
        <v>139</v>
      </c>
      <c r="BW3" s="5">
        <v>0.31</v>
      </c>
      <c r="BX3" s="5">
        <v>29353</v>
      </c>
      <c r="BY3" s="5">
        <v>1372</v>
      </c>
      <c r="BZ3" s="5">
        <v>402</v>
      </c>
      <c r="CA3" s="5">
        <v>19</v>
      </c>
      <c r="CB3" s="5">
        <v>0.61</v>
      </c>
      <c r="CC3" s="5">
        <v>0.03</v>
      </c>
      <c r="CD3" s="5">
        <v>2</v>
      </c>
      <c r="CE3" s="5">
        <v>4</v>
      </c>
      <c r="CF3" s="2">
        <v>0</v>
      </c>
      <c r="CG3" s="2">
        <v>0</v>
      </c>
      <c r="CH3" s="5">
        <v>54</v>
      </c>
      <c r="CI3" s="5">
        <v>43</v>
      </c>
      <c r="CJ3" s="5">
        <v>94</v>
      </c>
      <c r="CK3" s="5">
        <v>1</v>
      </c>
      <c r="CL3" s="5">
        <v>2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5">
        <v>0.50417000000000001</v>
      </c>
      <c r="CT3" s="5">
        <v>0.16499</v>
      </c>
      <c r="CU3" s="2" t="s">
        <v>142</v>
      </c>
    </row>
    <row r="4" spans="1:99" s="2" customFormat="1" x14ac:dyDescent="0.25">
      <c r="A4" s="2" t="s">
        <v>143</v>
      </c>
      <c r="C4" s="2" t="s">
        <v>144</v>
      </c>
      <c r="D4" s="2">
        <v>1956</v>
      </c>
      <c r="E4" s="2">
        <f t="shared" si="0"/>
        <v>59</v>
      </c>
      <c r="F4" s="2">
        <v>86</v>
      </c>
      <c r="G4" s="2">
        <v>92</v>
      </c>
      <c r="H4" s="2">
        <v>6416</v>
      </c>
      <c r="I4" s="2">
        <v>5936</v>
      </c>
      <c r="J4" s="2">
        <v>2240</v>
      </c>
      <c r="K4" s="2">
        <v>5936</v>
      </c>
      <c r="L4" s="2">
        <f t="shared" si="1"/>
        <v>258571566.40000001</v>
      </c>
      <c r="M4" s="2">
        <v>265</v>
      </c>
      <c r="N4" s="2">
        <f t="shared" si="2"/>
        <v>11543400</v>
      </c>
      <c r="O4" s="2">
        <f t="shared" si="3"/>
        <v>0.4140625</v>
      </c>
      <c r="P4" s="2">
        <f t="shared" si="4"/>
        <v>1072417.9000000001</v>
      </c>
      <c r="Q4" s="2">
        <f t="shared" si="5"/>
        <v>1.0724179</v>
      </c>
      <c r="R4" s="2">
        <v>0</v>
      </c>
      <c r="S4" s="2">
        <f t="shared" si="6"/>
        <v>0</v>
      </c>
      <c r="T4" s="2">
        <f t="shared" si="7"/>
        <v>0</v>
      </c>
      <c r="U4" s="2">
        <f t="shared" si="8"/>
        <v>0</v>
      </c>
      <c r="V4" s="2">
        <v>61339.045612000002</v>
      </c>
      <c r="W4" s="2">
        <f t="shared" si="9"/>
        <v>18.696141102537599</v>
      </c>
      <c r="X4" s="2">
        <f t="shared" si="10"/>
        <v>11.61724720463913</v>
      </c>
      <c r="Y4" s="2">
        <f t="shared" si="11"/>
        <v>5.0928963913263692</v>
      </c>
      <c r="Z4" s="2">
        <f t="shared" si="12"/>
        <v>22.39994857667585</v>
      </c>
      <c r="AA4" s="2">
        <f t="shared" si="13"/>
        <v>6.7666209128910531</v>
      </c>
      <c r="AB4" s="2">
        <f t="shared" si="14"/>
        <v>0.78139355500032037</v>
      </c>
      <c r="AC4" s="2">
        <v>86</v>
      </c>
      <c r="AD4" s="2">
        <f t="shared" si="15"/>
        <v>0.26046451833344014</v>
      </c>
      <c r="AE4" s="2" t="s">
        <v>134</v>
      </c>
      <c r="AF4" s="2">
        <f t="shared" si="16"/>
        <v>0</v>
      </c>
      <c r="AG4" s="2">
        <f t="shared" si="17"/>
        <v>0.58428615730724209</v>
      </c>
      <c r="AH4" s="2">
        <f t="shared" si="18"/>
        <v>0.38813599820947936</v>
      </c>
      <c r="AI4" s="2">
        <f t="shared" si="19"/>
        <v>97574176</v>
      </c>
      <c r="AJ4" s="2">
        <f t="shared" si="20"/>
        <v>2762995.2</v>
      </c>
      <c r="AK4" s="2">
        <f t="shared" si="21"/>
        <v>2.7629952000000002</v>
      </c>
      <c r="AL4" s="2" t="s">
        <v>145</v>
      </c>
      <c r="AM4" s="2" t="s">
        <v>134</v>
      </c>
      <c r="AN4" s="2" t="s">
        <v>146</v>
      </c>
      <c r="AO4" s="2" t="s">
        <v>147</v>
      </c>
      <c r="AP4" s="2" t="s">
        <v>134</v>
      </c>
      <c r="AQ4" s="2" t="s">
        <v>134</v>
      </c>
      <c r="AR4" s="2" t="s">
        <v>134</v>
      </c>
      <c r="AS4" s="2">
        <v>0</v>
      </c>
      <c r="AT4" s="2" t="s">
        <v>134</v>
      </c>
      <c r="AU4" s="2" t="s">
        <v>134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142</v>
      </c>
    </row>
    <row r="5" spans="1:99" s="2" customFormat="1" x14ac:dyDescent="0.25">
      <c r="A5" s="2" t="s">
        <v>148</v>
      </c>
      <c r="C5" s="2" t="s">
        <v>149</v>
      </c>
      <c r="D5" s="2">
        <v>1944</v>
      </c>
      <c r="E5" s="2">
        <f t="shared" si="0"/>
        <v>71</v>
      </c>
      <c r="F5" s="2">
        <v>33</v>
      </c>
      <c r="G5" s="2">
        <v>46.7</v>
      </c>
      <c r="H5" s="2">
        <v>63545</v>
      </c>
      <c r="I5" s="2">
        <v>10386</v>
      </c>
      <c r="J5" s="2">
        <v>3683</v>
      </c>
      <c r="K5" s="2">
        <v>10386</v>
      </c>
      <c r="L5" s="2">
        <f t="shared" si="1"/>
        <v>452413121.40000004</v>
      </c>
      <c r="M5" s="2">
        <v>332</v>
      </c>
      <c r="N5" s="2">
        <f t="shared" si="2"/>
        <v>14461920</v>
      </c>
      <c r="O5" s="2">
        <f t="shared" si="3"/>
        <v>0.51875000000000004</v>
      </c>
      <c r="P5" s="2">
        <f t="shared" si="4"/>
        <v>1343557.52</v>
      </c>
      <c r="Q5" s="2">
        <f t="shared" si="5"/>
        <v>1.3435575200000001</v>
      </c>
      <c r="R5" s="2">
        <v>21.8</v>
      </c>
      <c r="S5" s="2">
        <f t="shared" si="6"/>
        <v>56.461781999999999</v>
      </c>
      <c r="T5" s="2">
        <f t="shared" si="7"/>
        <v>13952</v>
      </c>
      <c r="U5" s="2">
        <f t="shared" si="8"/>
        <v>607784000</v>
      </c>
      <c r="V5" s="2">
        <v>28928.194925</v>
      </c>
      <c r="W5" s="2">
        <f t="shared" si="9"/>
        <v>8.8173138131400002</v>
      </c>
      <c r="X5" s="2">
        <f t="shared" si="10"/>
        <v>5.4788265496254507</v>
      </c>
      <c r="Y5" s="2">
        <f t="shared" si="11"/>
        <v>2.1458682644500846</v>
      </c>
      <c r="Z5" s="2">
        <f t="shared" si="12"/>
        <v>31.283060713930102</v>
      </c>
      <c r="AA5" s="2">
        <f t="shared" si="13"/>
        <v>1.9408969022882276</v>
      </c>
      <c r="AB5" s="2">
        <f t="shared" si="14"/>
        <v>2.8439146103572819</v>
      </c>
      <c r="AC5" s="2">
        <v>33</v>
      </c>
      <c r="AD5" s="2">
        <f t="shared" si="15"/>
        <v>0.94797153678576063</v>
      </c>
      <c r="AE5" s="2">
        <v>115.904</v>
      </c>
      <c r="AF5" s="2">
        <f t="shared" si="16"/>
        <v>42.024096385542165</v>
      </c>
      <c r="AG5" s="2">
        <f t="shared" si="17"/>
        <v>0.72902380323134708</v>
      </c>
      <c r="AH5" s="2">
        <f t="shared" si="18"/>
        <v>0.29574841996980067</v>
      </c>
      <c r="AI5" s="2">
        <f t="shared" si="19"/>
        <v>160431111.70000002</v>
      </c>
      <c r="AJ5" s="2">
        <f t="shared" si="20"/>
        <v>4542906.84</v>
      </c>
      <c r="AK5" s="2">
        <f t="shared" si="21"/>
        <v>4.5429068399999997</v>
      </c>
      <c r="AL5" s="2" t="s">
        <v>150</v>
      </c>
      <c r="AM5" s="2" t="s">
        <v>134</v>
      </c>
      <c r="AN5" s="2" t="s">
        <v>151</v>
      </c>
      <c r="AO5" s="2" t="s">
        <v>152</v>
      </c>
      <c r="AP5" s="2" t="s">
        <v>153</v>
      </c>
      <c r="AQ5" s="2" t="s">
        <v>138</v>
      </c>
      <c r="AR5" s="2" t="s">
        <v>154</v>
      </c>
      <c r="AS5" s="2">
        <v>1</v>
      </c>
      <c r="AT5" s="2" t="s">
        <v>155</v>
      </c>
      <c r="AU5" s="2" t="s">
        <v>156</v>
      </c>
      <c r="AV5" s="2">
        <v>9</v>
      </c>
      <c r="AW5" s="5">
        <v>99</v>
      </c>
      <c r="AX5" s="5">
        <v>1</v>
      </c>
      <c r="AY5" s="2">
        <v>0</v>
      </c>
      <c r="AZ5" s="5">
        <v>1.8</v>
      </c>
      <c r="BA5" s="5">
        <v>10.4</v>
      </c>
      <c r="BB5" s="5">
        <v>0.3</v>
      </c>
      <c r="BC5" s="5">
        <v>3.4</v>
      </c>
      <c r="BD5" s="5">
        <v>0.4</v>
      </c>
      <c r="BE5" s="5">
        <v>0.5</v>
      </c>
      <c r="BF5" s="5">
        <v>14.4</v>
      </c>
      <c r="BG5" s="5">
        <v>41.5</v>
      </c>
      <c r="BH5" s="5">
        <v>14.6</v>
      </c>
      <c r="BI5" s="2">
        <v>0</v>
      </c>
      <c r="BJ5" s="2">
        <v>0</v>
      </c>
      <c r="BK5" s="5">
        <v>9.6999999999999993</v>
      </c>
      <c r="BL5" s="5">
        <v>0.3</v>
      </c>
      <c r="BM5" s="2">
        <v>0</v>
      </c>
      <c r="BN5" s="5">
        <v>2.7</v>
      </c>
      <c r="BO5" s="5">
        <v>23043</v>
      </c>
      <c r="BP5" s="5">
        <v>7818</v>
      </c>
      <c r="BQ5" s="5">
        <v>72</v>
      </c>
      <c r="BR5" s="5">
        <v>24</v>
      </c>
      <c r="BS5" s="5">
        <v>0.16</v>
      </c>
      <c r="BT5" s="5">
        <v>0.05</v>
      </c>
      <c r="BU5" s="5">
        <v>35428</v>
      </c>
      <c r="BV5" s="5">
        <v>110</v>
      </c>
      <c r="BW5" s="5">
        <v>0.25</v>
      </c>
      <c r="BX5" s="5">
        <v>117371</v>
      </c>
      <c r="BY5" s="5">
        <v>13993</v>
      </c>
      <c r="BZ5" s="5">
        <v>366</v>
      </c>
      <c r="CA5" s="5">
        <v>44</v>
      </c>
      <c r="CB5" s="5">
        <v>1.1399999999999999</v>
      </c>
      <c r="CC5" s="5">
        <v>0.14000000000000001</v>
      </c>
      <c r="CD5" s="5">
        <v>29</v>
      </c>
      <c r="CE5" s="5">
        <v>28</v>
      </c>
      <c r="CF5" s="5">
        <v>6</v>
      </c>
      <c r="CG5" s="5">
        <v>9</v>
      </c>
      <c r="CH5" s="5">
        <v>35</v>
      </c>
      <c r="CI5" s="5">
        <v>21</v>
      </c>
      <c r="CJ5" s="5">
        <v>37</v>
      </c>
      <c r="CK5" s="5">
        <v>3</v>
      </c>
      <c r="CL5" s="5">
        <v>1</v>
      </c>
      <c r="CM5" s="2">
        <v>0</v>
      </c>
      <c r="CN5" s="2">
        <v>0</v>
      </c>
      <c r="CO5" s="2">
        <v>0</v>
      </c>
      <c r="CP5" s="2">
        <v>0</v>
      </c>
      <c r="CQ5" s="5">
        <v>6</v>
      </c>
      <c r="CR5" s="5">
        <v>25</v>
      </c>
      <c r="CS5" s="5">
        <v>0.72670999999999997</v>
      </c>
      <c r="CT5" s="5">
        <v>0.77563000000000004</v>
      </c>
      <c r="CU5" s="2" t="s">
        <v>142</v>
      </c>
    </row>
    <row r="6" spans="1:99" s="2" customFormat="1" x14ac:dyDescent="0.25">
      <c r="A6" s="2" t="s">
        <v>157</v>
      </c>
      <c r="C6" s="2" t="s">
        <v>158</v>
      </c>
      <c r="D6" s="2">
        <v>1956</v>
      </c>
      <c r="E6" s="2">
        <f t="shared" si="0"/>
        <v>59</v>
      </c>
      <c r="F6" s="2">
        <v>23.5</v>
      </c>
      <c r="G6" s="2">
        <v>34</v>
      </c>
      <c r="H6" s="2">
        <v>4295</v>
      </c>
      <c r="I6" s="2">
        <v>19514</v>
      </c>
      <c r="J6" s="2">
        <v>10600</v>
      </c>
      <c r="K6" s="2">
        <v>19514</v>
      </c>
      <c r="L6" s="2">
        <f t="shared" si="1"/>
        <v>850027888.60000002</v>
      </c>
      <c r="M6" s="2">
        <v>1394</v>
      </c>
      <c r="N6" s="2">
        <f t="shared" si="2"/>
        <v>60722640</v>
      </c>
      <c r="O6" s="2">
        <f t="shared" si="3"/>
        <v>2.1781250000000001</v>
      </c>
      <c r="P6" s="2">
        <f t="shared" si="4"/>
        <v>5641322.8399999999</v>
      </c>
      <c r="Q6" s="2">
        <f t="shared" si="5"/>
        <v>5.6413228399999999</v>
      </c>
      <c r="R6" s="2">
        <v>11</v>
      </c>
      <c r="S6" s="2">
        <f t="shared" si="6"/>
        <v>28.489889999999999</v>
      </c>
      <c r="T6" s="2">
        <f t="shared" si="7"/>
        <v>7040</v>
      </c>
      <c r="U6" s="2">
        <f t="shared" si="8"/>
        <v>306680000</v>
      </c>
      <c r="V6" s="2">
        <v>59105.997859000003</v>
      </c>
      <c r="W6" s="2">
        <f t="shared" si="9"/>
        <v>18.015508147423201</v>
      </c>
      <c r="X6" s="2">
        <f t="shared" si="10"/>
        <v>11.194321358507446</v>
      </c>
      <c r="Y6" s="2">
        <f t="shared" si="11"/>
        <v>2.1396903621397509</v>
      </c>
      <c r="Z6" s="2">
        <f t="shared" si="12"/>
        <v>13.998533143486515</v>
      </c>
      <c r="AA6" s="2">
        <f t="shared" si="13"/>
        <v>1.3778709345290914</v>
      </c>
      <c r="AB6" s="2">
        <f t="shared" si="14"/>
        <v>1.7870467842748745</v>
      </c>
      <c r="AC6" s="2">
        <v>23.5</v>
      </c>
      <c r="AD6" s="2">
        <f t="shared" si="15"/>
        <v>0.59568226142495806</v>
      </c>
      <c r="AE6" s="2" t="s">
        <v>134</v>
      </c>
      <c r="AF6" s="2">
        <f t="shared" si="16"/>
        <v>5.0502152080344329</v>
      </c>
      <c r="AG6" s="2">
        <f t="shared" si="17"/>
        <v>0.15920351638759209</v>
      </c>
      <c r="AH6" s="2">
        <f t="shared" si="18"/>
        <v>0.43146242170487425</v>
      </c>
      <c r="AI6" s="2">
        <f t="shared" si="19"/>
        <v>461734940</v>
      </c>
      <c r="AJ6" s="2">
        <f t="shared" si="20"/>
        <v>13074888</v>
      </c>
      <c r="AK6" s="2">
        <f t="shared" si="21"/>
        <v>13.074888</v>
      </c>
      <c r="AL6" s="2" t="s">
        <v>159</v>
      </c>
      <c r="AM6" s="2" t="s">
        <v>160</v>
      </c>
      <c r="AN6" s="2" t="s">
        <v>161</v>
      </c>
      <c r="AO6" s="2" t="s">
        <v>162</v>
      </c>
      <c r="AP6" s="2" t="s">
        <v>134</v>
      </c>
      <c r="AQ6" s="2" t="s">
        <v>134</v>
      </c>
      <c r="AR6" s="2" t="s">
        <v>134</v>
      </c>
      <c r="AS6" s="2">
        <v>0</v>
      </c>
      <c r="AT6" s="2" t="s">
        <v>134</v>
      </c>
      <c r="AU6" s="2" t="s">
        <v>134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142</v>
      </c>
    </row>
    <row r="7" spans="1:99" s="2" customFormat="1" x14ac:dyDescent="0.25">
      <c r="A7" s="2" t="s">
        <v>163</v>
      </c>
      <c r="C7" s="2" t="s">
        <v>164</v>
      </c>
      <c r="D7" s="2">
        <v>1950</v>
      </c>
      <c r="E7" s="2">
        <f t="shared" si="0"/>
        <v>65</v>
      </c>
      <c r="F7" s="2">
        <v>8</v>
      </c>
      <c r="G7" s="2">
        <v>16</v>
      </c>
      <c r="H7" s="2">
        <v>7535</v>
      </c>
      <c r="I7" s="2">
        <v>40200</v>
      </c>
      <c r="J7" s="2">
        <v>21440</v>
      </c>
      <c r="K7" s="2">
        <v>40200</v>
      </c>
      <c r="L7" s="2">
        <f t="shared" si="1"/>
        <v>1751107980</v>
      </c>
      <c r="M7" s="2">
        <v>6700</v>
      </c>
      <c r="N7" s="2">
        <f t="shared" si="2"/>
        <v>291852000</v>
      </c>
      <c r="O7" s="2">
        <f t="shared" si="3"/>
        <v>10.46875</v>
      </c>
      <c r="P7" s="2">
        <f t="shared" si="4"/>
        <v>27113962</v>
      </c>
      <c r="Q7" s="2">
        <f t="shared" si="5"/>
        <v>27.113962000000001</v>
      </c>
      <c r="R7" s="2">
        <v>0</v>
      </c>
      <c r="S7" s="2">
        <f t="shared" si="6"/>
        <v>0</v>
      </c>
      <c r="T7" s="2">
        <f t="shared" si="7"/>
        <v>0</v>
      </c>
      <c r="U7" s="2">
        <f t="shared" si="8"/>
        <v>0</v>
      </c>
      <c r="V7" s="2">
        <v>300052.35131</v>
      </c>
      <c r="W7" s="2">
        <f t="shared" si="9"/>
        <v>91.455956679287993</v>
      </c>
      <c r="X7" s="2">
        <f t="shared" si="10"/>
        <v>56.828115024006145</v>
      </c>
      <c r="Y7" s="2">
        <f t="shared" si="11"/>
        <v>4.9546205164591344</v>
      </c>
      <c r="Z7" s="2">
        <f t="shared" si="12"/>
        <v>5.9999862258953165</v>
      </c>
      <c r="AA7" s="2">
        <f t="shared" si="13"/>
        <v>3.4582397941072802</v>
      </c>
      <c r="AB7" s="2">
        <f t="shared" si="14"/>
        <v>2.2499948347107437</v>
      </c>
      <c r="AC7" s="2">
        <v>8</v>
      </c>
      <c r="AD7" s="2">
        <f t="shared" si="15"/>
        <v>0.74999827823691456</v>
      </c>
      <c r="AE7" s="2" t="s">
        <v>134</v>
      </c>
      <c r="AF7" s="2">
        <f t="shared" si="16"/>
        <v>0</v>
      </c>
      <c r="AG7" s="2">
        <f t="shared" si="17"/>
        <v>3.112535868951033E-2</v>
      </c>
      <c r="AH7" s="2">
        <f t="shared" si="18"/>
        <v>1.0252649009307002</v>
      </c>
      <c r="AI7" s="2">
        <f t="shared" si="19"/>
        <v>933924256</v>
      </c>
      <c r="AJ7" s="2">
        <f t="shared" si="20"/>
        <v>26445811.199999999</v>
      </c>
      <c r="AK7" s="2">
        <f t="shared" si="21"/>
        <v>26.445811199999998</v>
      </c>
      <c r="AL7" s="2" t="s">
        <v>134</v>
      </c>
      <c r="AM7" s="2" t="s">
        <v>134</v>
      </c>
      <c r="AN7" s="2" t="s">
        <v>134</v>
      </c>
      <c r="AO7" s="2" t="s">
        <v>134</v>
      </c>
      <c r="AP7" s="2" t="s">
        <v>134</v>
      </c>
      <c r="AQ7" s="2" t="s">
        <v>134</v>
      </c>
      <c r="AR7" s="2" t="s">
        <v>134</v>
      </c>
      <c r="AS7" s="2">
        <v>0</v>
      </c>
      <c r="AT7" s="2" t="s">
        <v>134</v>
      </c>
      <c r="AU7" s="2" t="s">
        <v>134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165</v>
      </c>
    </row>
    <row r="8" spans="1:99" s="2" customFormat="1" x14ac:dyDescent="0.25">
      <c r="A8" s="2" t="s">
        <v>166</v>
      </c>
      <c r="C8" s="2" t="s">
        <v>167</v>
      </c>
      <c r="D8" s="2">
        <v>1957</v>
      </c>
      <c r="E8" s="2">
        <f t="shared" si="0"/>
        <v>58</v>
      </c>
      <c r="F8" s="2">
        <v>62</v>
      </c>
      <c r="G8" s="2">
        <v>67</v>
      </c>
      <c r="H8" s="2">
        <v>8628</v>
      </c>
      <c r="I8" s="2">
        <v>220000</v>
      </c>
      <c r="J8" s="2">
        <v>221000</v>
      </c>
      <c r="K8" s="2">
        <v>221000</v>
      </c>
      <c r="L8" s="2">
        <f t="shared" si="1"/>
        <v>9626737900</v>
      </c>
      <c r="M8" s="2">
        <v>8900</v>
      </c>
      <c r="N8" s="2">
        <f t="shared" si="2"/>
        <v>387684000</v>
      </c>
      <c r="O8" s="2">
        <f t="shared" si="3"/>
        <v>13.90625</v>
      </c>
      <c r="P8" s="2">
        <f t="shared" si="4"/>
        <v>36017054</v>
      </c>
      <c r="Q8" s="2">
        <f t="shared" si="5"/>
        <v>36.017054000000002</v>
      </c>
      <c r="R8" s="2">
        <v>137.30000000000001</v>
      </c>
      <c r="S8" s="2">
        <f t="shared" si="6"/>
        <v>355.60562700000003</v>
      </c>
      <c r="T8" s="2">
        <f t="shared" si="7"/>
        <v>87872</v>
      </c>
      <c r="U8" s="2">
        <f t="shared" si="8"/>
        <v>3827924000.0000005</v>
      </c>
      <c r="V8" s="2">
        <v>326958.42361</v>
      </c>
      <c r="W8" s="2">
        <f t="shared" si="9"/>
        <v>99.656927516327997</v>
      </c>
      <c r="X8" s="2">
        <f t="shared" si="10"/>
        <v>61.92396368119234</v>
      </c>
      <c r="Y8" s="2">
        <f t="shared" si="11"/>
        <v>4.6843387219000343</v>
      </c>
      <c r="Z8" s="2">
        <f t="shared" si="12"/>
        <v>24.831403668967511</v>
      </c>
      <c r="AA8" s="2">
        <f t="shared" si="13"/>
        <v>0.36558057171846653</v>
      </c>
      <c r="AB8" s="2">
        <f t="shared" si="14"/>
        <v>1.2015195323693957</v>
      </c>
      <c r="AC8" s="2">
        <v>62</v>
      </c>
      <c r="AD8" s="2">
        <f t="shared" si="15"/>
        <v>0.40050651078979854</v>
      </c>
      <c r="AE8" s="2">
        <v>204.98099999999999</v>
      </c>
      <c r="AF8" s="2">
        <f t="shared" si="16"/>
        <v>9.8732584269662915</v>
      </c>
      <c r="AG8" s="2">
        <f t="shared" si="17"/>
        <v>0.11176550367979297</v>
      </c>
      <c r="AH8" s="2">
        <f t="shared" si="18"/>
        <v>0.13212463519686127</v>
      </c>
      <c r="AI8" s="2">
        <f t="shared" si="19"/>
        <v>9626737900</v>
      </c>
      <c r="AJ8" s="2">
        <f t="shared" si="20"/>
        <v>272599080</v>
      </c>
      <c r="AK8" s="2">
        <f t="shared" si="21"/>
        <v>272.59908000000001</v>
      </c>
      <c r="AL8" s="2" t="s">
        <v>168</v>
      </c>
      <c r="AM8" s="2" t="s">
        <v>134</v>
      </c>
      <c r="AN8" s="2" t="s">
        <v>169</v>
      </c>
      <c r="AO8" s="2" t="s">
        <v>170</v>
      </c>
      <c r="AP8" s="2" t="s">
        <v>171</v>
      </c>
      <c r="AQ8" s="2" t="s">
        <v>172</v>
      </c>
      <c r="AR8" s="2" t="s">
        <v>173</v>
      </c>
      <c r="AS8" s="2">
        <v>1</v>
      </c>
      <c r="AT8" s="2" t="s">
        <v>174</v>
      </c>
      <c r="AU8" s="2" t="s">
        <v>175</v>
      </c>
      <c r="AV8" s="2">
        <v>11</v>
      </c>
      <c r="AW8" s="5">
        <v>78</v>
      </c>
      <c r="AX8" s="5">
        <v>20</v>
      </c>
      <c r="AY8" s="5">
        <v>2</v>
      </c>
      <c r="AZ8" s="5">
        <v>10.4</v>
      </c>
      <c r="BA8" s="5">
        <v>0.3</v>
      </c>
      <c r="BB8" s="2">
        <v>0</v>
      </c>
      <c r="BC8" s="2">
        <v>0</v>
      </c>
      <c r="BD8" s="2">
        <v>0</v>
      </c>
      <c r="BE8" s="5">
        <v>0.1</v>
      </c>
      <c r="BF8" s="5">
        <v>33.299999999999997</v>
      </c>
      <c r="BG8" s="5">
        <v>32.700000000000003</v>
      </c>
      <c r="BH8" s="5">
        <v>20.7</v>
      </c>
      <c r="BI8" s="2">
        <v>0</v>
      </c>
      <c r="BJ8" s="2">
        <v>0</v>
      </c>
      <c r="BK8" s="5">
        <v>1.8</v>
      </c>
      <c r="BL8" s="5">
        <v>0.2</v>
      </c>
      <c r="BM8" s="2">
        <v>0</v>
      </c>
      <c r="BN8" s="5">
        <v>0.5</v>
      </c>
      <c r="BO8" s="5">
        <v>25655</v>
      </c>
      <c r="BP8" s="5">
        <v>3481</v>
      </c>
      <c r="BQ8" s="5">
        <v>72</v>
      </c>
      <c r="BR8" s="5">
        <v>10</v>
      </c>
      <c r="BS8" s="5">
        <v>0.16</v>
      </c>
      <c r="BT8" s="5">
        <v>0.02</v>
      </c>
      <c r="BU8" s="5">
        <v>38700</v>
      </c>
      <c r="BV8" s="5">
        <v>109</v>
      </c>
      <c r="BW8" s="5">
        <v>0.24</v>
      </c>
      <c r="BX8" s="5">
        <v>56023</v>
      </c>
      <c r="BY8" s="5">
        <v>1254</v>
      </c>
      <c r="BZ8" s="5">
        <v>157</v>
      </c>
      <c r="CA8" s="5">
        <v>4</v>
      </c>
      <c r="CB8" s="5">
        <v>0.31</v>
      </c>
      <c r="CC8" s="5">
        <v>0.01</v>
      </c>
      <c r="CD8" s="5">
        <v>6</v>
      </c>
      <c r="CE8" s="5">
        <v>8</v>
      </c>
      <c r="CF8" s="5">
        <v>4</v>
      </c>
      <c r="CG8" s="5">
        <v>5</v>
      </c>
      <c r="CH8" s="5">
        <v>50</v>
      </c>
      <c r="CI8" s="5">
        <v>37</v>
      </c>
      <c r="CJ8" s="5">
        <v>72</v>
      </c>
      <c r="CK8" s="5">
        <v>1</v>
      </c>
      <c r="CL8" s="5">
        <v>1</v>
      </c>
      <c r="CM8" s="2">
        <v>0</v>
      </c>
      <c r="CN8" s="2">
        <v>0</v>
      </c>
      <c r="CO8" s="2">
        <v>0</v>
      </c>
      <c r="CP8" s="2">
        <v>0</v>
      </c>
      <c r="CQ8" s="5">
        <v>1</v>
      </c>
      <c r="CR8" s="5">
        <v>13</v>
      </c>
      <c r="CS8" s="5">
        <v>0.94960999999999995</v>
      </c>
      <c r="CT8" s="5">
        <v>0.95859000000000005</v>
      </c>
      <c r="CU8" s="2" t="s">
        <v>142</v>
      </c>
    </row>
    <row r="9" spans="1:99" s="2" customFormat="1" x14ac:dyDescent="0.25">
      <c r="A9" s="2" t="s">
        <v>176</v>
      </c>
      <c r="C9" s="2" t="s">
        <v>177</v>
      </c>
      <c r="D9" s="2">
        <v>1951</v>
      </c>
      <c r="E9" s="2">
        <f t="shared" si="0"/>
        <v>64</v>
      </c>
      <c r="F9" s="2">
        <v>9</v>
      </c>
      <c r="G9" s="2">
        <v>12</v>
      </c>
      <c r="H9" s="2">
        <v>192</v>
      </c>
      <c r="I9" s="2">
        <v>53</v>
      </c>
      <c r="J9" s="2">
        <v>32</v>
      </c>
      <c r="K9" s="2">
        <v>53</v>
      </c>
      <c r="L9" s="2">
        <f t="shared" si="1"/>
        <v>2308674.7000000002</v>
      </c>
      <c r="M9" s="2">
        <v>276</v>
      </c>
      <c r="N9" s="2">
        <f t="shared" si="2"/>
        <v>12022560</v>
      </c>
      <c r="O9" s="2">
        <f t="shared" si="3"/>
        <v>0.43125000000000002</v>
      </c>
      <c r="P9" s="2">
        <f t="shared" si="4"/>
        <v>1116933.3600000001</v>
      </c>
      <c r="Q9" s="2">
        <f t="shared" si="5"/>
        <v>1.11693336</v>
      </c>
      <c r="R9" s="2">
        <v>0</v>
      </c>
      <c r="S9" s="2">
        <f t="shared" si="6"/>
        <v>0</v>
      </c>
      <c r="T9" s="2">
        <f t="shared" si="7"/>
        <v>0</v>
      </c>
      <c r="U9" s="2">
        <f t="shared" si="8"/>
        <v>0</v>
      </c>
      <c r="V9" s="2">
        <v>29191.359791999999</v>
      </c>
      <c r="W9" s="2">
        <f t="shared" si="9"/>
        <v>8.897526464601599</v>
      </c>
      <c r="X9" s="2">
        <f t="shared" si="10"/>
        <v>5.5286683964460481</v>
      </c>
      <c r="Y9" s="2">
        <f t="shared" si="11"/>
        <v>2.3749285500698769</v>
      </c>
      <c r="Z9" s="2">
        <f t="shared" si="12"/>
        <v>0.19202854466935496</v>
      </c>
      <c r="AA9" s="2">
        <f t="shared" si="13"/>
        <v>225.417276339138</v>
      </c>
      <c r="AB9" s="2">
        <f t="shared" si="14"/>
        <v>6.4009514889784985E-2</v>
      </c>
      <c r="AC9" s="2">
        <v>9</v>
      </c>
      <c r="AD9" s="2">
        <f t="shared" si="15"/>
        <v>2.1336504963261661E-2</v>
      </c>
      <c r="AE9" s="2" t="s">
        <v>134</v>
      </c>
      <c r="AF9" s="2">
        <f t="shared" si="16"/>
        <v>0</v>
      </c>
      <c r="AG9" s="2">
        <f t="shared" si="17"/>
        <v>4.908092764376773E-3</v>
      </c>
      <c r="AH9" s="2">
        <f t="shared" si="18"/>
        <v>28.297311265687327</v>
      </c>
      <c r="AI9" s="2">
        <f t="shared" si="19"/>
        <v>1393916.8</v>
      </c>
      <c r="AJ9" s="2">
        <f t="shared" si="20"/>
        <v>39471.360000000001</v>
      </c>
      <c r="AK9" s="2">
        <f t="shared" si="21"/>
        <v>3.9471360000000004E-2</v>
      </c>
      <c r="AL9" s="2" t="s">
        <v>134</v>
      </c>
      <c r="AM9" s="2" t="s">
        <v>134</v>
      </c>
      <c r="AN9" s="2" t="s">
        <v>134</v>
      </c>
      <c r="AO9" s="2" t="s">
        <v>134</v>
      </c>
      <c r="AP9" s="2" t="s">
        <v>134</v>
      </c>
      <c r="AQ9" s="2" t="s">
        <v>134</v>
      </c>
      <c r="AR9" s="2" t="s">
        <v>134</v>
      </c>
      <c r="AS9" s="2">
        <v>0</v>
      </c>
      <c r="AT9" s="2" t="s">
        <v>134</v>
      </c>
      <c r="AU9" s="2" t="s">
        <v>134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165</v>
      </c>
    </row>
    <row r="10" spans="1:99" s="2" customFormat="1" x14ac:dyDescent="0.25">
      <c r="A10" s="2" t="s">
        <v>178</v>
      </c>
      <c r="C10" s="2" t="s">
        <v>179</v>
      </c>
      <c r="D10" s="2">
        <v>1955</v>
      </c>
      <c r="E10" s="2">
        <f t="shared" si="0"/>
        <v>60</v>
      </c>
      <c r="F10" s="2">
        <v>7</v>
      </c>
      <c r="G10" s="2">
        <v>9</v>
      </c>
      <c r="H10" s="2">
        <v>315</v>
      </c>
      <c r="I10" s="2">
        <v>720</v>
      </c>
      <c r="J10" s="2">
        <v>420</v>
      </c>
      <c r="K10" s="2">
        <v>720</v>
      </c>
      <c r="L10" s="2">
        <f t="shared" si="1"/>
        <v>31363128</v>
      </c>
      <c r="M10" s="2">
        <v>344</v>
      </c>
      <c r="N10" s="2">
        <f t="shared" si="2"/>
        <v>14984640</v>
      </c>
      <c r="O10" s="2">
        <f t="shared" si="3"/>
        <v>0.53749999999999998</v>
      </c>
      <c r="P10" s="2">
        <f t="shared" si="4"/>
        <v>1392119.84</v>
      </c>
      <c r="Q10" s="2">
        <f t="shared" si="5"/>
        <v>1.3921198400000001</v>
      </c>
      <c r="R10" s="2">
        <v>0</v>
      </c>
      <c r="S10" s="2">
        <f t="shared" si="6"/>
        <v>0</v>
      </c>
      <c r="T10" s="2">
        <f t="shared" si="7"/>
        <v>0</v>
      </c>
      <c r="U10" s="2">
        <f t="shared" si="8"/>
        <v>0</v>
      </c>
      <c r="V10" s="2">
        <v>34717.508576</v>
      </c>
      <c r="W10" s="2">
        <f t="shared" si="9"/>
        <v>10.581896613964799</v>
      </c>
      <c r="X10" s="2">
        <f t="shared" si="10"/>
        <v>6.575287819242944</v>
      </c>
      <c r="Y10" s="2">
        <f t="shared" si="11"/>
        <v>2.5299975103433288</v>
      </c>
      <c r="Z10" s="2">
        <f t="shared" si="12"/>
        <v>2.0930184508937151</v>
      </c>
      <c r="AA10" s="2">
        <f t="shared" si="13"/>
        <v>20.425942810593952</v>
      </c>
      <c r="AB10" s="2">
        <f t="shared" si="14"/>
        <v>0.89700790752587789</v>
      </c>
      <c r="AC10" s="2">
        <v>7</v>
      </c>
      <c r="AD10" s="2">
        <f t="shared" si="15"/>
        <v>0.2990026358419593</v>
      </c>
      <c r="AE10" s="2" t="s">
        <v>134</v>
      </c>
      <c r="AF10" s="2">
        <f t="shared" si="16"/>
        <v>0</v>
      </c>
      <c r="AG10" s="2">
        <f t="shared" si="17"/>
        <v>4.7917632066966982E-2</v>
      </c>
      <c r="AH10" s="2">
        <f t="shared" si="18"/>
        <v>2.6871704832012253</v>
      </c>
      <c r="AI10" s="2">
        <f t="shared" si="19"/>
        <v>18295158</v>
      </c>
      <c r="AJ10" s="2">
        <f t="shared" si="20"/>
        <v>518061.60000000003</v>
      </c>
      <c r="AK10" s="2">
        <f t="shared" si="21"/>
        <v>0.51806160000000001</v>
      </c>
      <c r="AL10" s="2" t="s">
        <v>134</v>
      </c>
      <c r="AM10" s="2" t="s">
        <v>134</v>
      </c>
      <c r="AN10" s="2" t="s">
        <v>134</v>
      </c>
      <c r="AO10" s="2" t="s">
        <v>134</v>
      </c>
      <c r="AP10" s="2" t="s">
        <v>134</v>
      </c>
      <c r="AQ10" s="2" t="s">
        <v>134</v>
      </c>
      <c r="AR10" s="2" t="s">
        <v>134</v>
      </c>
      <c r="AS10" s="2">
        <v>0</v>
      </c>
      <c r="AT10" s="2" t="s">
        <v>134</v>
      </c>
      <c r="AU10" s="2" t="s">
        <v>134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165</v>
      </c>
    </row>
    <row r="11" spans="1:99" s="2" customFormat="1" x14ac:dyDescent="0.25">
      <c r="A11" s="2" t="s">
        <v>180</v>
      </c>
      <c r="B11" s="2" t="s">
        <v>181</v>
      </c>
      <c r="C11" s="2" t="s">
        <v>182</v>
      </c>
      <c r="D11" s="2">
        <v>1953</v>
      </c>
      <c r="E11" s="2">
        <f t="shared" si="0"/>
        <v>62</v>
      </c>
      <c r="F11" s="2">
        <v>216</v>
      </c>
      <c r="G11" s="2">
        <v>240</v>
      </c>
      <c r="H11" s="2">
        <v>45000</v>
      </c>
      <c r="I11" s="2">
        <v>3760700</v>
      </c>
      <c r="J11" s="2">
        <v>2151100</v>
      </c>
      <c r="K11" s="2">
        <v>3760700</v>
      </c>
      <c r="L11" s="2">
        <f t="shared" si="1"/>
        <v>163815715930</v>
      </c>
      <c r="M11" s="2">
        <v>40100</v>
      </c>
      <c r="N11" s="2">
        <f t="shared" si="2"/>
        <v>1746756000</v>
      </c>
      <c r="O11" s="2">
        <f t="shared" si="3"/>
        <v>62.65625</v>
      </c>
      <c r="P11" s="2">
        <f t="shared" si="4"/>
        <v>162279086</v>
      </c>
      <c r="Q11" s="2">
        <f t="shared" si="5"/>
        <v>162.27908600000001</v>
      </c>
      <c r="R11" s="2">
        <v>1105</v>
      </c>
      <c r="S11" s="2">
        <f t="shared" si="6"/>
        <v>2861.9389499999997</v>
      </c>
      <c r="T11" s="2">
        <f t="shared" si="7"/>
        <v>707200</v>
      </c>
      <c r="U11" s="2">
        <f t="shared" si="8"/>
        <v>30807400000</v>
      </c>
      <c r="V11" s="2">
        <v>3436810.5595</v>
      </c>
      <c r="W11" s="2">
        <f t="shared" si="9"/>
        <v>1047.5398585355999</v>
      </c>
      <c r="X11" s="2">
        <f t="shared" si="10"/>
        <v>650.91129910594304</v>
      </c>
      <c r="Y11" s="2">
        <f t="shared" si="11"/>
        <v>23.197125461183465</v>
      </c>
      <c r="Z11" s="2">
        <f t="shared" si="12"/>
        <v>93.782827097774387</v>
      </c>
      <c r="AA11" s="2">
        <f t="shared" si="13"/>
        <v>0.39480063664737503</v>
      </c>
      <c r="AB11" s="2">
        <f t="shared" si="14"/>
        <v>1.3025392652468666</v>
      </c>
      <c r="AC11" s="2">
        <v>216</v>
      </c>
      <c r="AD11" s="2">
        <f t="shared" si="15"/>
        <v>0.43417975508228884</v>
      </c>
      <c r="AE11" s="2">
        <v>155.125</v>
      </c>
      <c r="AF11" s="2">
        <f t="shared" si="16"/>
        <v>17.635910224438902</v>
      </c>
      <c r="AG11" s="2">
        <f t="shared" si="17"/>
        <v>0.19886238655273222</v>
      </c>
      <c r="AH11" s="2">
        <f t="shared" si="18"/>
        <v>6.1160332893602086E-2</v>
      </c>
      <c r="AI11" s="2">
        <f t="shared" si="19"/>
        <v>93701700890</v>
      </c>
      <c r="AJ11" s="2">
        <f t="shared" si="20"/>
        <v>2653338828</v>
      </c>
      <c r="AK11" s="2">
        <f t="shared" si="21"/>
        <v>2653.3388279999999</v>
      </c>
      <c r="AL11" s="2" t="s">
        <v>183</v>
      </c>
      <c r="AM11" s="2" t="s">
        <v>134</v>
      </c>
      <c r="AN11" s="2" t="s">
        <v>184</v>
      </c>
      <c r="AO11" s="2" t="s">
        <v>185</v>
      </c>
      <c r="AP11" s="2" t="s">
        <v>186</v>
      </c>
      <c r="AQ11" s="2" t="s">
        <v>187</v>
      </c>
      <c r="AR11" s="2" t="s">
        <v>188</v>
      </c>
      <c r="AS11" s="2">
        <v>1</v>
      </c>
      <c r="AT11" s="2" t="s">
        <v>189</v>
      </c>
      <c r="AU11" s="2" t="s">
        <v>190</v>
      </c>
      <c r="AV11" s="2">
        <v>11</v>
      </c>
      <c r="AW11" s="5">
        <v>92</v>
      </c>
      <c r="AX11" s="5">
        <v>8</v>
      </c>
      <c r="AY11" s="2">
        <v>0</v>
      </c>
      <c r="AZ11" s="5">
        <v>0.3</v>
      </c>
      <c r="BA11" s="2">
        <v>0</v>
      </c>
      <c r="BB11" s="2">
        <v>0</v>
      </c>
      <c r="BC11" s="5">
        <v>0.3</v>
      </c>
      <c r="BD11" s="2">
        <v>0</v>
      </c>
      <c r="BE11" s="5">
        <v>0.3</v>
      </c>
      <c r="BF11" s="5">
        <v>55.9</v>
      </c>
      <c r="BG11" s="5">
        <v>10.4</v>
      </c>
      <c r="BH11" s="5">
        <v>22.8</v>
      </c>
      <c r="BI11" s="2">
        <v>0</v>
      </c>
      <c r="BJ11" s="2">
        <v>0</v>
      </c>
      <c r="BK11" s="5">
        <v>8.1</v>
      </c>
      <c r="BL11" s="5">
        <v>0.1</v>
      </c>
      <c r="BM11" s="2">
        <v>0</v>
      </c>
      <c r="BN11" s="5">
        <v>1.7</v>
      </c>
      <c r="BO11" s="5">
        <v>25866</v>
      </c>
      <c r="BP11" s="5">
        <v>3536</v>
      </c>
      <c r="BQ11" s="5">
        <v>93</v>
      </c>
      <c r="BR11" s="5">
        <v>13</v>
      </c>
      <c r="BS11" s="5">
        <v>0.18</v>
      </c>
      <c r="BT11" s="5">
        <v>0.03</v>
      </c>
      <c r="BU11" s="5">
        <v>40132</v>
      </c>
      <c r="BV11" s="5">
        <v>145</v>
      </c>
      <c r="BW11" s="5">
        <v>0.28999999999999998</v>
      </c>
      <c r="BX11" s="5">
        <v>151172</v>
      </c>
      <c r="BY11" s="5">
        <v>12824</v>
      </c>
      <c r="BZ11" s="5">
        <v>546</v>
      </c>
      <c r="CA11" s="5">
        <v>46</v>
      </c>
      <c r="CB11" s="5">
        <v>1.1000000000000001</v>
      </c>
      <c r="CC11" s="5">
        <v>0.1</v>
      </c>
      <c r="CD11" s="5">
        <v>3</v>
      </c>
      <c r="CE11" s="5">
        <v>4</v>
      </c>
      <c r="CF11" s="5">
        <v>2</v>
      </c>
      <c r="CG11" s="5">
        <v>2</v>
      </c>
      <c r="CH11" s="5">
        <v>44</v>
      </c>
      <c r="CI11" s="5">
        <v>30</v>
      </c>
      <c r="CJ11" s="5">
        <v>35</v>
      </c>
      <c r="CK11" s="5">
        <v>2</v>
      </c>
      <c r="CL11" s="5">
        <v>3</v>
      </c>
      <c r="CM11" s="2">
        <v>0</v>
      </c>
      <c r="CN11" s="2">
        <v>0</v>
      </c>
      <c r="CO11" s="2">
        <v>0</v>
      </c>
      <c r="CP11" s="2">
        <v>0</v>
      </c>
      <c r="CQ11" s="5">
        <v>19</v>
      </c>
      <c r="CR11" s="5">
        <v>56</v>
      </c>
      <c r="CS11" s="5">
        <v>0.52239999999999998</v>
      </c>
      <c r="CT11" s="5">
        <v>0.11505</v>
      </c>
      <c r="CU11" s="2" t="s">
        <v>142</v>
      </c>
    </row>
    <row r="12" spans="1:99" s="2" customFormat="1" x14ac:dyDescent="0.25">
      <c r="A12" s="2" t="s">
        <v>191</v>
      </c>
      <c r="B12" s="2" t="s">
        <v>192</v>
      </c>
      <c r="C12" s="2" t="s">
        <v>193</v>
      </c>
      <c r="D12" s="2">
        <v>1969</v>
      </c>
      <c r="E12" s="2">
        <f t="shared" si="0"/>
        <v>46</v>
      </c>
      <c r="F12" s="2">
        <v>238</v>
      </c>
      <c r="G12" s="2">
        <v>243</v>
      </c>
      <c r="H12" s="2">
        <v>67000</v>
      </c>
      <c r="I12" s="2">
        <v>1377100</v>
      </c>
      <c r="J12" s="2">
        <v>654700</v>
      </c>
      <c r="K12" s="2">
        <v>1377100</v>
      </c>
      <c r="L12" s="2">
        <f t="shared" si="1"/>
        <v>59986338290</v>
      </c>
      <c r="M12" s="2">
        <v>13400</v>
      </c>
      <c r="N12" s="2">
        <f t="shared" si="2"/>
        <v>583704000</v>
      </c>
      <c r="O12" s="2">
        <f t="shared" si="3"/>
        <v>20.9375</v>
      </c>
      <c r="P12" s="2">
        <f t="shared" si="4"/>
        <v>54227924</v>
      </c>
      <c r="Q12" s="2">
        <f t="shared" si="5"/>
        <v>54.227924000000002</v>
      </c>
      <c r="R12" s="2">
        <v>453</v>
      </c>
      <c r="S12" s="2">
        <f t="shared" si="6"/>
        <v>1173.2654699999998</v>
      </c>
      <c r="T12" s="2">
        <f t="shared" si="7"/>
        <v>289920</v>
      </c>
      <c r="U12" s="2">
        <f t="shared" si="8"/>
        <v>12629640000</v>
      </c>
      <c r="V12" s="2">
        <v>987369.01850000001</v>
      </c>
      <c r="W12" s="2">
        <f t="shared" si="9"/>
        <v>300.95007683879999</v>
      </c>
      <c r="X12" s="2">
        <f t="shared" si="10"/>
        <v>187.00176788978902</v>
      </c>
      <c r="Y12" s="2">
        <f t="shared" si="11"/>
        <v>11.528634225470288</v>
      </c>
      <c r="Z12" s="2">
        <f t="shared" si="12"/>
        <v>102.76842079204528</v>
      </c>
      <c r="AA12" s="2">
        <f t="shared" si="13"/>
        <v>0.37266620045053384</v>
      </c>
      <c r="AB12" s="2">
        <f t="shared" si="14"/>
        <v>1.2954002620846043</v>
      </c>
      <c r="AC12" s="2">
        <v>238</v>
      </c>
      <c r="AD12" s="2">
        <f t="shared" si="15"/>
        <v>0.4318000873615348</v>
      </c>
      <c r="AE12" s="2">
        <v>12.995900000000001</v>
      </c>
      <c r="AF12" s="2">
        <f t="shared" si="16"/>
        <v>21.635820895522389</v>
      </c>
      <c r="AG12" s="2">
        <f t="shared" si="17"/>
        <v>0.3769717421568356</v>
      </c>
      <c r="AH12" s="2">
        <f t="shared" si="18"/>
        <v>6.7150387890497057E-2</v>
      </c>
      <c r="AI12" s="2">
        <f t="shared" si="19"/>
        <v>28518666530</v>
      </c>
      <c r="AJ12" s="2">
        <f t="shared" si="20"/>
        <v>807559356</v>
      </c>
      <c r="AK12" s="2">
        <f t="shared" si="21"/>
        <v>807.55935599999998</v>
      </c>
      <c r="AL12" s="2" t="s">
        <v>194</v>
      </c>
      <c r="AM12" s="2" t="s">
        <v>134</v>
      </c>
      <c r="AN12" s="2" t="s">
        <v>195</v>
      </c>
      <c r="AO12" s="2" t="s">
        <v>196</v>
      </c>
      <c r="AP12" s="2" t="s">
        <v>197</v>
      </c>
      <c r="AQ12" s="2" t="s">
        <v>198</v>
      </c>
      <c r="AR12" s="2" t="s">
        <v>199</v>
      </c>
      <c r="AS12" s="2">
        <v>2</v>
      </c>
      <c r="AT12" s="2" t="s">
        <v>200</v>
      </c>
      <c r="AU12" s="2" t="s">
        <v>201</v>
      </c>
      <c r="AV12" s="2">
        <v>9</v>
      </c>
      <c r="AW12" s="5">
        <v>66</v>
      </c>
      <c r="AX12" s="5">
        <v>33</v>
      </c>
      <c r="AY12" s="5">
        <v>1</v>
      </c>
      <c r="AZ12" s="5">
        <v>4.0999999999999996</v>
      </c>
      <c r="BA12" s="5">
        <v>0.3</v>
      </c>
      <c r="BB12" s="2">
        <v>0</v>
      </c>
      <c r="BC12" s="5">
        <v>0.1</v>
      </c>
      <c r="BD12" s="2">
        <v>0</v>
      </c>
      <c r="BE12" s="5">
        <v>0.3</v>
      </c>
      <c r="BF12" s="5">
        <v>47.4</v>
      </c>
      <c r="BG12" s="5">
        <v>16.899999999999999</v>
      </c>
      <c r="BH12" s="5">
        <v>18.100000000000001</v>
      </c>
      <c r="BI12" s="2">
        <v>0</v>
      </c>
      <c r="BJ12" s="2">
        <v>0</v>
      </c>
      <c r="BK12" s="5">
        <v>12</v>
      </c>
      <c r="BL12" s="5">
        <v>0.2</v>
      </c>
      <c r="BM12" s="2">
        <v>0</v>
      </c>
      <c r="BN12" s="5">
        <v>0.6</v>
      </c>
      <c r="BO12" s="5">
        <v>13662</v>
      </c>
      <c r="BP12" s="5">
        <v>3495</v>
      </c>
      <c r="BQ12" s="5">
        <v>11</v>
      </c>
      <c r="BR12" s="5">
        <v>3</v>
      </c>
      <c r="BS12" s="5">
        <v>0.02</v>
      </c>
      <c r="BT12" s="5">
        <v>0.01</v>
      </c>
      <c r="BU12" s="5">
        <v>21239</v>
      </c>
      <c r="BV12" s="5">
        <v>18</v>
      </c>
      <c r="BW12" s="5">
        <v>0.03</v>
      </c>
      <c r="BX12" s="5">
        <v>29669</v>
      </c>
      <c r="BY12" s="5">
        <v>1983</v>
      </c>
      <c r="BZ12" s="5">
        <v>24</v>
      </c>
      <c r="CA12" s="5">
        <v>2</v>
      </c>
      <c r="CB12" s="5">
        <v>2.69</v>
      </c>
      <c r="CC12" s="5">
        <v>0.18</v>
      </c>
      <c r="CD12" s="5">
        <v>5</v>
      </c>
      <c r="CE12" s="5">
        <v>8</v>
      </c>
      <c r="CF12" s="5">
        <v>8</v>
      </c>
      <c r="CG12" s="5">
        <v>5</v>
      </c>
      <c r="CH12" s="5">
        <v>49</v>
      </c>
      <c r="CI12" s="5">
        <v>30</v>
      </c>
      <c r="CJ12" s="5">
        <v>61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8</v>
      </c>
      <c r="CR12" s="5">
        <v>26</v>
      </c>
      <c r="CS12" s="5">
        <v>0.65334000000000003</v>
      </c>
      <c r="CT12" s="5">
        <v>0.71860000000000002</v>
      </c>
      <c r="CU12" s="2" t="s">
        <v>142</v>
      </c>
    </row>
    <row r="13" spans="1:99" s="2" customFormat="1" x14ac:dyDescent="0.25">
      <c r="A13" s="2" t="s">
        <v>202</v>
      </c>
      <c r="B13" s="2" t="s">
        <v>203</v>
      </c>
      <c r="C13" s="2" t="s">
        <v>204</v>
      </c>
      <c r="D13" s="2">
        <v>1950</v>
      </c>
      <c r="E13" s="2">
        <f t="shared" si="0"/>
        <v>65</v>
      </c>
      <c r="F13" s="2">
        <v>187</v>
      </c>
      <c r="G13" s="2">
        <v>196</v>
      </c>
      <c r="H13" s="2">
        <v>42300</v>
      </c>
      <c r="I13" s="2">
        <v>600600</v>
      </c>
      <c r="J13" s="2">
        <v>279700</v>
      </c>
      <c r="K13" s="2">
        <v>600600</v>
      </c>
      <c r="L13" s="2">
        <f t="shared" si="1"/>
        <v>26162075940</v>
      </c>
      <c r="M13" s="2">
        <v>7200</v>
      </c>
      <c r="N13" s="2">
        <f t="shared" si="2"/>
        <v>313632000</v>
      </c>
      <c r="O13" s="2">
        <f t="shared" si="3"/>
        <v>11.25</v>
      </c>
      <c r="P13" s="2">
        <f t="shared" si="4"/>
        <v>29137392</v>
      </c>
      <c r="Q13" s="2">
        <f t="shared" si="5"/>
        <v>29.137392000000002</v>
      </c>
      <c r="R13" s="2">
        <v>237</v>
      </c>
      <c r="S13" s="2">
        <f t="shared" si="6"/>
        <v>613.82763</v>
      </c>
      <c r="T13" s="2">
        <f t="shared" si="7"/>
        <v>151680</v>
      </c>
      <c r="U13" s="2">
        <f t="shared" si="8"/>
        <v>6607560000</v>
      </c>
      <c r="V13" s="2">
        <v>812268.84499999997</v>
      </c>
      <c r="W13" s="2">
        <f t="shared" si="9"/>
        <v>247.57954395599998</v>
      </c>
      <c r="X13" s="2">
        <f t="shared" si="10"/>
        <v>153.83884562993001</v>
      </c>
      <c r="Y13" s="2">
        <f t="shared" si="11"/>
        <v>12.938511357372141</v>
      </c>
      <c r="Z13" s="2">
        <f t="shared" si="12"/>
        <v>83.416475168350175</v>
      </c>
      <c r="AA13" s="2">
        <f t="shared" si="13"/>
        <v>0.71761280589744203</v>
      </c>
      <c r="AB13" s="2">
        <f t="shared" si="14"/>
        <v>1.3382322219521419</v>
      </c>
      <c r="AC13" s="2">
        <v>187</v>
      </c>
      <c r="AD13" s="2">
        <f t="shared" si="15"/>
        <v>0.4460774073173806</v>
      </c>
      <c r="AE13" s="2">
        <v>4.2370999999999999</v>
      </c>
      <c r="AF13" s="2">
        <f t="shared" si="16"/>
        <v>21.066666666666666</v>
      </c>
      <c r="AG13" s="2">
        <f t="shared" si="17"/>
        <v>0.4174333076462346</v>
      </c>
      <c r="AH13" s="2">
        <f t="shared" si="18"/>
        <v>8.445514235768084E-2</v>
      </c>
      <c r="AI13" s="2">
        <f t="shared" si="19"/>
        <v>12183704030</v>
      </c>
      <c r="AJ13" s="2">
        <f t="shared" si="20"/>
        <v>345004356</v>
      </c>
      <c r="AK13" s="2">
        <f t="shared" si="21"/>
        <v>345.00435599999997</v>
      </c>
      <c r="AL13" s="2" t="s">
        <v>205</v>
      </c>
      <c r="AM13" s="2" t="s">
        <v>134</v>
      </c>
      <c r="AN13" s="2" t="s">
        <v>206</v>
      </c>
      <c r="AO13" s="2" t="s">
        <v>207</v>
      </c>
      <c r="AP13" s="2" t="s">
        <v>208</v>
      </c>
      <c r="AQ13" s="2" t="s">
        <v>209</v>
      </c>
      <c r="AR13" s="2" t="s">
        <v>210</v>
      </c>
      <c r="AS13" s="2">
        <v>2</v>
      </c>
      <c r="AT13" s="2" t="s">
        <v>211</v>
      </c>
      <c r="AU13" s="2" t="s">
        <v>212</v>
      </c>
      <c r="AV13" s="2">
        <v>11</v>
      </c>
      <c r="AW13" s="5">
        <v>65</v>
      </c>
      <c r="AX13" s="5">
        <v>35</v>
      </c>
      <c r="AY13" s="2">
        <v>0</v>
      </c>
      <c r="AZ13" s="5">
        <v>0.1</v>
      </c>
      <c r="BA13" s="5">
        <v>0.1</v>
      </c>
      <c r="BB13" s="2">
        <v>0</v>
      </c>
      <c r="BC13" s="2">
        <v>0</v>
      </c>
      <c r="BD13" s="2">
        <v>0</v>
      </c>
      <c r="BE13" s="5">
        <v>0.2</v>
      </c>
      <c r="BF13" s="5">
        <v>53.3</v>
      </c>
      <c r="BG13" s="5">
        <v>15.1</v>
      </c>
      <c r="BH13" s="5">
        <v>25.5</v>
      </c>
      <c r="BI13" s="2">
        <v>0</v>
      </c>
      <c r="BJ13" s="2">
        <v>0</v>
      </c>
      <c r="BK13" s="5">
        <v>4</v>
      </c>
      <c r="BL13" s="2">
        <v>0</v>
      </c>
      <c r="BM13" s="2">
        <v>0</v>
      </c>
      <c r="BN13" s="5">
        <v>1.7</v>
      </c>
      <c r="BO13" s="5">
        <v>11330</v>
      </c>
      <c r="BP13" s="5">
        <v>2130</v>
      </c>
      <c r="BQ13" s="5">
        <v>35</v>
      </c>
      <c r="BR13" s="5">
        <v>7</v>
      </c>
      <c r="BS13" s="5">
        <v>0.06</v>
      </c>
      <c r="BT13" s="5">
        <v>0.01</v>
      </c>
      <c r="BU13" s="5">
        <v>17162</v>
      </c>
      <c r="BV13" s="5">
        <v>53</v>
      </c>
      <c r="BW13" s="5">
        <v>0.09</v>
      </c>
      <c r="BX13" s="5">
        <v>61422</v>
      </c>
      <c r="BY13" s="5">
        <v>5164</v>
      </c>
      <c r="BZ13" s="5">
        <v>190</v>
      </c>
      <c r="CA13" s="5">
        <v>16</v>
      </c>
      <c r="CB13" s="5">
        <v>16.91</v>
      </c>
      <c r="CC13" s="5">
        <v>1.42</v>
      </c>
      <c r="CD13" s="5">
        <v>1</v>
      </c>
      <c r="CE13" s="5">
        <v>2</v>
      </c>
      <c r="CF13" s="5">
        <v>3</v>
      </c>
      <c r="CG13" s="5">
        <v>2</v>
      </c>
      <c r="CH13" s="5">
        <v>48</v>
      </c>
      <c r="CI13" s="5">
        <v>33</v>
      </c>
      <c r="CJ13" s="5">
        <v>49</v>
      </c>
      <c r="CK13" s="5">
        <v>3</v>
      </c>
      <c r="CL13" s="5">
        <v>5</v>
      </c>
      <c r="CM13" s="2">
        <v>0</v>
      </c>
      <c r="CN13" s="2">
        <v>0</v>
      </c>
      <c r="CO13" s="2">
        <v>0</v>
      </c>
      <c r="CP13" s="2">
        <v>0</v>
      </c>
      <c r="CQ13" s="5">
        <v>12</v>
      </c>
      <c r="CR13" s="5">
        <v>42</v>
      </c>
      <c r="CS13" s="5">
        <v>1.303E-2</v>
      </c>
      <c r="CT13" s="5">
        <v>3.9289999999999999E-2</v>
      </c>
      <c r="CU13" s="2" t="s">
        <v>142</v>
      </c>
    </row>
    <row r="14" spans="1:99" s="2" customFormat="1" x14ac:dyDescent="0.25">
      <c r="A14" s="2" t="s">
        <v>213</v>
      </c>
      <c r="B14" s="2" t="s">
        <v>214</v>
      </c>
      <c r="C14" s="2" t="s">
        <v>215</v>
      </c>
      <c r="D14" s="2">
        <v>1947</v>
      </c>
      <c r="E14" s="2">
        <f t="shared" si="0"/>
        <v>68</v>
      </c>
      <c r="F14" s="2">
        <v>81</v>
      </c>
      <c r="G14" s="2">
        <v>115</v>
      </c>
      <c r="H14" s="2">
        <v>76300</v>
      </c>
      <c r="I14" s="2">
        <v>258000</v>
      </c>
      <c r="J14" s="2">
        <v>25000</v>
      </c>
      <c r="K14" s="2">
        <v>258000</v>
      </c>
      <c r="L14" s="2">
        <f t="shared" si="1"/>
        <v>11238454200</v>
      </c>
      <c r="M14" s="2">
        <v>2910</v>
      </c>
      <c r="N14" s="2">
        <f t="shared" si="2"/>
        <v>126759600</v>
      </c>
      <c r="O14" s="2">
        <f t="shared" si="3"/>
        <v>4.546875</v>
      </c>
      <c r="P14" s="2">
        <f t="shared" si="4"/>
        <v>11776362.6</v>
      </c>
      <c r="Q14" s="2">
        <f t="shared" si="5"/>
        <v>11.776362600000001</v>
      </c>
      <c r="R14" s="2">
        <v>488</v>
      </c>
      <c r="S14" s="2">
        <f t="shared" si="6"/>
        <v>1263.9151199999999</v>
      </c>
      <c r="T14" s="2">
        <f t="shared" si="7"/>
        <v>312320</v>
      </c>
      <c r="U14" s="2">
        <f t="shared" si="8"/>
        <v>13605440000</v>
      </c>
      <c r="V14" s="2">
        <v>195498.88073999999</v>
      </c>
      <c r="W14" s="2">
        <f t="shared" si="9"/>
        <v>59.588058849551992</v>
      </c>
      <c r="X14" s="2">
        <f t="shared" si="10"/>
        <v>37.026315018871564</v>
      </c>
      <c r="Y14" s="2">
        <f t="shared" si="11"/>
        <v>4.8983356882873119</v>
      </c>
      <c r="Z14" s="2">
        <f t="shared" si="12"/>
        <v>88.659590279552788</v>
      </c>
      <c r="AA14" s="2">
        <f t="shared" si="13"/>
        <v>1.9323558987434573</v>
      </c>
      <c r="AB14" s="2">
        <f t="shared" si="14"/>
        <v>3.2836885288723257</v>
      </c>
      <c r="AC14" s="2">
        <v>81</v>
      </c>
      <c r="AD14" s="2">
        <f t="shared" si="15"/>
        <v>1.0945628429574419</v>
      </c>
      <c r="AE14" s="2">
        <v>624.26700000000005</v>
      </c>
      <c r="AF14" s="2">
        <f t="shared" si="16"/>
        <v>107.32646048109966</v>
      </c>
      <c r="AG14" s="2">
        <f t="shared" si="17"/>
        <v>0.69787997751756137</v>
      </c>
      <c r="AH14" s="2">
        <f t="shared" si="18"/>
        <v>0.38189067029866719</v>
      </c>
      <c r="AI14" s="2">
        <f t="shared" si="19"/>
        <v>1088997500</v>
      </c>
      <c r="AJ14" s="2">
        <f t="shared" si="20"/>
        <v>30837000</v>
      </c>
      <c r="AK14" s="2">
        <f t="shared" si="21"/>
        <v>30.837</v>
      </c>
      <c r="AL14" s="2" t="s">
        <v>216</v>
      </c>
      <c r="AM14" s="2" t="s">
        <v>134</v>
      </c>
      <c r="AN14" s="2" t="s">
        <v>217</v>
      </c>
      <c r="AO14" s="2" t="s">
        <v>218</v>
      </c>
      <c r="AP14" s="2" t="s">
        <v>219</v>
      </c>
      <c r="AQ14" s="2" t="s">
        <v>220</v>
      </c>
      <c r="AR14" s="2" t="s">
        <v>221</v>
      </c>
      <c r="AS14" s="2">
        <v>2</v>
      </c>
      <c r="AT14" s="2" t="s">
        <v>222</v>
      </c>
      <c r="AU14" s="2" t="s">
        <v>223</v>
      </c>
      <c r="AV14" s="2">
        <v>9</v>
      </c>
      <c r="AW14" s="5">
        <v>53</v>
      </c>
      <c r="AX14" s="5">
        <v>45</v>
      </c>
      <c r="AY14" s="5">
        <v>2</v>
      </c>
      <c r="AZ14" s="5">
        <v>1.1000000000000001</v>
      </c>
      <c r="BA14" s="5">
        <v>0.3</v>
      </c>
      <c r="BB14" s="2">
        <v>0</v>
      </c>
      <c r="BC14" s="5">
        <v>0.1</v>
      </c>
      <c r="BD14" s="2">
        <v>0</v>
      </c>
      <c r="BE14" s="5">
        <v>0.1</v>
      </c>
      <c r="BF14" s="5">
        <v>44.7</v>
      </c>
      <c r="BG14" s="5">
        <v>6.4</v>
      </c>
      <c r="BH14" s="5">
        <v>21.7</v>
      </c>
      <c r="BI14" s="2">
        <v>0</v>
      </c>
      <c r="BJ14" s="2">
        <v>0</v>
      </c>
      <c r="BK14" s="5">
        <v>24.6</v>
      </c>
      <c r="BL14" s="5">
        <v>0.7</v>
      </c>
      <c r="BM14" s="2">
        <v>0</v>
      </c>
      <c r="BN14" s="5">
        <v>0.1</v>
      </c>
      <c r="BO14" s="5">
        <v>63229</v>
      </c>
      <c r="BP14" s="5">
        <v>23490</v>
      </c>
      <c r="BQ14" s="5">
        <v>44</v>
      </c>
      <c r="BR14" s="5">
        <v>16</v>
      </c>
      <c r="BS14" s="5">
        <v>0.13</v>
      </c>
      <c r="BT14" s="5">
        <v>0.05</v>
      </c>
      <c r="BU14" s="5">
        <v>104292</v>
      </c>
      <c r="BV14" s="5">
        <v>72</v>
      </c>
      <c r="BW14" s="5">
        <v>0.21</v>
      </c>
      <c r="BX14" s="5">
        <v>465716</v>
      </c>
      <c r="BY14" s="5">
        <v>48009</v>
      </c>
      <c r="BZ14" s="5">
        <v>323</v>
      </c>
      <c r="CA14" s="5">
        <v>33</v>
      </c>
      <c r="CB14" s="5">
        <v>0.84</v>
      </c>
      <c r="CC14" s="5">
        <v>0.09</v>
      </c>
      <c r="CD14" s="5">
        <v>5</v>
      </c>
      <c r="CE14" s="5">
        <v>2</v>
      </c>
      <c r="CF14" s="5">
        <v>12</v>
      </c>
      <c r="CG14" s="5">
        <v>3</v>
      </c>
      <c r="CH14" s="5">
        <v>30</v>
      </c>
      <c r="CI14" s="5">
        <v>19</v>
      </c>
      <c r="CJ14" s="5">
        <v>20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5">
        <v>33</v>
      </c>
      <c r="CR14" s="5">
        <v>75</v>
      </c>
      <c r="CS14" s="5">
        <v>0.89039999999999997</v>
      </c>
      <c r="CT14" s="5">
        <v>0.91557999999999995</v>
      </c>
      <c r="CU14" s="2" t="s">
        <v>142</v>
      </c>
    </row>
    <row r="15" spans="1:99" s="2" customFormat="1" x14ac:dyDescent="0.25">
      <c r="A15" s="2" t="s">
        <v>224</v>
      </c>
      <c r="B15" s="2" t="s">
        <v>225</v>
      </c>
      <c r="C15" s="2" t="s">
        <v>226</v>
      </c>
      <c r="D15" s="2">
        <v>1944</v>
      </c>
      <c r="E15" s="2">
        <f t="shared" si="0"/>
        <v>71</v>
      </c>
      <c r="F15" s="2">
        <v>206</v>
      </c>
      <c r="G15" s="2">
        <v>248</v>
      </c>
      <c r="H15" s="2">
        <v>331000</v>
      </c>
      <c r="I15" s="2">
        <v>1983000</v>
      </c>
      <c r="J15" s="2">
        <v>31000</v>
      </c>
      <c r="K15" s="2">
        <v>1983000</v>
      </c>
      <c r="L15" s="2">
        <f t="shared" si="1"/>
        <v>86379281700</v>
      </c>
      <c r="M15" s="2">
        <v>22000</v>
      </c>
      <c r="N15" s="2">
        <f t="shared" si="2"/>
        <v>958320000</v>
      </c>
      <c r="O15" s="2">
        <f t="shared" si="3"/>
        <v>34.375</v>
      </c>
      <c r="P15" s="2">
        <f t="shared" si="4"/>
        <v>89030920</v>
      </c>
      <c r="Q15" s="2">
        <f t="shared" si="5"/>
        <v>89.030920000000009</v>
      </c>
      <c r="R15" s="2">
        <v>1806</v>
      </c>
      <c r="S15" s="2">
        <f t="shared" si="6"/>
        <v>4677.5219399999996</v>
      </c>
      <c r="T15" s="2">
        <f t="shared" si="7"/>
        <v>1155840</v>
      </c>
      <c r="U15" s="2">
        <f t="shared" si="8"/>
        <v>50351280000</v>
      </c>
      <c r="V15" s="2">
        <v>1664136.3861</v>
      </c>
      <c r="W15" s="2">
        <f t="shared" si="9"/>
        <v>507.22877048327996</v>
      </c>
      <c r="X15" s="2">
        <f t="shared" si="10"/>
        <v>315.1774467090234</v>
      </c>
      <c r="Y15" s="2">
        <f t="shared" si="11"/>
        <v>15.16450852957292</v>
      </c>
      <c r="Z15" s="2">
        <f t="shared" si="12"/>
        <v>90.136156711745556</v>
      </c>
      <c r="AA15" s="2">
        <f t="shared" si="13"/>
        <v>13.265086100047387</v>
      </c>
      <c r="AB15" s="2">
        <f t="shared" si="14"/>
        <v>1.312662476384644</v>
      </c>
      <c r="AC15" s="2">
        <v>206</v>
      </c>
      <c r="AD15" s="2">
        <f t="shared" si="15"/>
        <v>0.43755415879488135</v>
      </c>
      <c r="AE15" s="2">
        <v>210.57900000000001</v>
      </c>
      <c r="AF15" s="2">
        <f t="shared" si="16"/>
        <v>52.538181818181819</v>
      </c>
      <c r="AG15" s="2">
        <f t="shared" si="17"/>
        <v>0.25804129269800219</v>
      </c>
      <c r="AH15" s="2">
        <f t="shared" si="18"/>
        <v>2.3283435169522995</v>
      </c>
      <c r="AI15" s="2">
        <f t="shared" si="19"/>
        <v>1350356900</v>
      </c>
      <c r="AJ15" s="2">
        <f t="shared" si="20"/>
        <v>38237880</v>
      </c>
      <c r="AK15" s="2">
        <f t="shared" si="21"/>
        <v>38.237879999999997</v>
      </c>
      <c r="AL15" s="2" t="s">
        <v>227</v>
      </c>
      <c r="AM15" s="2" t="s">
        <v>134</v>
      </c>
      <c r="AN15" s="2" t="s">
        <v>228</v>
      </c>
      <c r="AO15" s="2" t="s">
        <v>229</v>
      </c>
      <c r="AP15" s="2" t="s">
        <v>230</v>
      </c>
      <c r="AQ15" s="2" t="s">
        <v>231</v>
      </c>
      <c r="AR15" s="2" t="s">
        <v>232</v>
      </c>
      <c r="AS15" s="2">
        <v>1</v>
      </c>
      <c r="AT15" s="2" t="s">
        <v>233</v>
      </c>
      <c r="AU15" s="2" t="s">
        <v>234</v>
      </c>
      <c r="AV15" s="2">
        <v>11</v>
      </c>
      <c r="AW15" s="5">
        <v>64</v>
      </c>
      <c r="AX15" s="5">
        <v>35</v>
      </c>
      <c r="AY15" s="5">
        <v>1</v>
      </c>
      <c r="AZ15" s="5">
        <v>0.8</v>
      </c>
      <c r="BA15" s="5">
        <v>0.2</v>
      </c>
      <c r="BB15" s="5">
        <v>0.1</v>
      </c>
      <c r="BC15" s="2">
        <v>0</v>
      </c>
      <c r="BD15" s="2">
        <v>0</v>
      </c>
      <c r="BE15" s="5">
        <v>0.1</v>
      </c>
      <c r="BF15" s="5">
        <v>51.7</v>
      </c>
      <c r="BG15" s="5">
        <v>4.7</v>
      </c>
      <c r="BH15" s="5">
        <v>9.5</v>
      </c>
      <c r="BI15" s="5">
        <v>0.3</v>
      </c>
      <c r="BJ15" s="2">
        <v>0</v>
      </c>
      <c r="BK15" s="5">
        <v>30.3</v>
      </c>
      <c r="BL15" s="5">
        <v>1.1000000000000001</v>
      </c>
      <c r="BM15" s="2">
        <v>0</v>
      </c>
      <c r="BN15" s="5">
        <v>1.1000000000000001</v>
      </c>
      <c r="BO15" s="5">
        <v>11990</v>
      </c>
      <c r="BP15" s="5">
        <v>1587</v>
      </c>
      <c r="BQ15" s="5">
        <v>71</v>
      </c>
      <c r="BR15" s="5">
        <v>9</v>
      </c>
      <c r="BS15" s="5">
        <v>0.19</v>
      </c>
      <c r="BT15" s="5">
        <v>0.03</v>
      </c>
      <c r="BU15" s="5">
        <v>17111</v>
      </c>
      <c r="BV15" s="5">
        <v>102</v>
      </c>
      <c r="BW15" s="5">
        <v>0.28000000000000003</v>
      </c>
      <c r="BX15" s="5">
        <v>56189</v>
      </c>
      <c r="BY15" s="5">
        <v>6701</v>
      </c>
      <c r="BZ15" s="5">
        <v>334</v>
      </c>
      <c r="CA15" s="5">
        <v>40</v>
      </c>
      <c r="CB15" s="5">
        <v>0.3</v>
      </c>
      <c r="CC15" s="5">
        <v>0.04</v>
      </c>
      <c r="CD15" s="5">
        <v>2</v>
      </c>
      <c r="CE15" s="5">
        <v>2</v>
      </c>
      <c r="CF15" s="5">
        <v>18</v>
      </c>
      <c r="CG15" s="5">
        <v>14</v>
      </c>
      <c r="CH15" s="5">
        <v>29</v>
      </c>
      <c r="CI15" s="5">
        <v>23</v>
      </c>
      <c r="CJ15" s="5">
        <v>24</v>
      </c>
      <c r="CK15" s="5">
        <v>1</v>
      </c>
      <c r="CL15" s="5">
        <v>2</v>
      </c>
      <c r="CM15" s="2">
        <v>0</v>
      </c>
      <c r="CN15" s="2">
        <v>0</v>
      </c>
      <c r="CO15" s="2">
        <v>0</v>
      </c>
      <c r="CP15" s="2">
        <v>0</v>
      </c>
      <c r="CQ15" s="5">
        <v>26</v>
      </c>
      <c r="CR15" s="5">
        <v>58</v>
      </c>
      <c r="CS15" s="5">
        <v>0.71528999999999998</v>
      </c>
      <c r="CT15" s="5">
        <v>0.29735</v>
      </c>
      <c r="CU15" s="2" t="s">
        <v>142</v>
      </c>
    </row>
    <row r="16" spans="1:99" s="2" customFormat="1" x14ac:dyDescent="0.25">
      <c r="A16" s="2" t="s">
        <v>235</v>
      </c>
      <c r="B16" s="2" t="s">
        <v>236</v>
      </c>
      <c r="C16" s="2" t="s">
        <v>237</v>
      </c>
      <c r="D16" s="2">
        <v>1951</v>
      </c>
      <c r="E16" s="2">
        <f t="shared" si="0"/>
        <v>64</v>
      </c>
      <c r="F16" s="2">
        <v>238</v>
      </c>
      <c r="G16" s="2">
        <v>282</v>
      </c>
      <c r="H16" s="2">
        <v>500000</v>
      </c>
      <c r="I16" s="2">
        <v>5408000</v>
      </c>
      <c r="J16" s="2">
        <v>3048000</v>
      </c>
      <c r="K16" s="2">
        <v>5408000</v>
      </c>
      <c r="L16" s="2">
        <f t="shared" si="1"/>
        <v>235571939200</v>
      </c>
      <c r="M16" s="2">
        <v>454400</v>
      </c>
      <c r="N16" s="2">
        <f t="shared" si="2"/>
        <v>19793664000</v>
      </c>
      <c r="O16" s="2">
        <f t="shared" si="3"/>
        <v>710</v>
      </c>
      <c r="P16" s="2">
        <f t="shared" si="4"/>
        <v>1838893184</v>
      </c>
      <c r="Q16" s="2">
        <f t="shared" si="5"/>
        <v>1838.893184</v>
      </c>
      <c r="R16" s="2">
        <v>6063</v>
      </c>
      <c r="S16" s="2">
        <f t="shared" si="6"/>
        <v>15703.109369999998</v>
      </c>
      <c r="T16" s="2">
        <f t="shared" si="7"/>
        <v>3880320</v>
      </c>
      <c r="U16" s="2">
        <f t="shared" si="8"/>
        <v>169036440000</v>
      </c>
      <c r="V16" s="2">
        <v>3975440.1819000002</v>
      </c>
      <c r="W16" s="2">
        <f t="shared" si="9"/>
        <v>1211.71416744312</v>
      </c>
      <c r="X16" s="2">
        <f t="shared" si="10"/>
        <v>752.92451781076863</v>
      </c>
      <c r="Y16" s="2">
        <f t="shared" si="11"/>
        <v>7.9710737134380558</v>
      </c>
      <c r="Z16" s="2">
        <f t="shared" si="12"/>
        <v>11.901381128829913</v>
      </c>
      <c r="AA16" s="2">
        <f t="shared" si="13"/>
        <v>0.32229466078898727</v>
      </c>
      <c r="AB16" s="2">
        <f t="shared" si="14"/>
        <v>0.15001740918693168</v>
      </c>
      <c r="AC16" s="2">
        <v>238</v>
      </c>
      <c r="AD16" s="2">
        <f t="shared" si="15"/>
        <v>5.0005803062310561E-2</v>
      </c>
      <c r="AE16" s="2">
        <v>6114.4</v>
      </c>
      <c r="AF16" s="2">
        <f t="shared" si="16"/>
        <v>8.5394366197183107</v>
      </c>
      <c r="AG16" s="2">
        <f t="shared" si="17"/>
        <v>7.4968654221209217E-3</v>
      </c>
      <c r="AH16" s="2">
        <f t="shared" si="18"/>
        <v>0.4891132503757587</v>
      </c>
      <c r="AI16" s="2">
        <f t="shared" si="19"/>
        <v>132770575200</v>
      </c>
      <c r="AJ16" s="2">
        <f t="shared" si="20"/>
        <v>3759647040</v>
      </c>
      <c r="AK16" s="2">
        <f t="shared" si="21"/>
        <v>3759.6470399999998</v>
      </c>
      <c r="AL16" s="2" t="s">
        <v>238</v>
      </c>
      <c r="AM16" s="2" t="s">
        <v>134</v>
      </c>
      <c r="AN16" s="2" t="s">
        <v>239</v>
      </c>
      <c r="AO16" s="2" t="s">
        <v>240</v>
      </c>
      <c r="AP16" s="2" t="s">
        <v>241</v>
      </c>
      <c r="AQ16" s="2" t="s">
        <v>242</v>
      </c>
      <c r="AR16" s="2" t="s">
        <v>243</v>
      </c>
      <c r="AS16" s="2">
        <v>4</v>
      </c>
      <c r="AT16" s="2" t="s">
        <v>244</v>
      </c>
      <c r="AU16" s="2" t="s">
        <v>245</v>
      </c>
      <c r="AV16" s="2">
        <v>11</v>
      </c>
      <c r="AW16" s="5">
        <v>59</v>
      </c>
      <c r="AX16" s="5">
        <v>39</v>
      </c>
      <c r="AY16" s="5">
        <v>2</v>
      </c>
      <c r="AZ16" s="5">
        <v>3.9</v>
      </c>
      <c r="BA16" s="5">
        <v>0.4</v>
      </c>
      <c r="BB16" s="5">
        <v>0.2</v>
      </c>
      <c r="BC16" s="5">
        <v>0.9</v>
      </c>
      <c r="BD16" s="5">
        <v>0.4</v>
      </c>
      <c r="BE16" s="5">
        <v>0.3</v>
      </c>
      <c r="BF16" s="5">
        <v>40.700000000000003</v>
      </c>
      <c r="BG16" s="5">
        <v>10.199999999999999</v>
      </c>
      <c r="BH16" s="5">
        <v>7.3</v>
      </c>
      <c r="BI16" s="5">
        <v>0.4</v>
      </c>
      <c r="BJ16" s="5">
        <v>0.5</v>
      </c>
      <c r="BK16" s="5">
        <v>33.299999999999997</v>
      </c>
      <c r="BL16" s="5">
        <v>1.2</v>
      </c>
      <c r="BM16" s="2">
        <v>0</v>
      </c>
      <c r="BN16" s="5">
        <v>0.2</v>
      </c>
      <c r="BO16" s="5">
        <v>535741</v>
      </c>
      <c r="BP16" s="5">
        <v>93828</v>
      </c>
      <c r="BQ16" s="5">
        <v>34</v>
      </c>
      <c r="BR16" s="5">
        <v>6</v>
      </c>
      <c r="BS16" s="5">
        <v>0.1</v>
      </c>
      <c r="BT16" s="5">
        <v>0.02</v>
      </c>
      <c r="BU16" s="5">
        <v>811922</v>
      </c>
      <c r="BV16" s="5">
        <v>51</v>
      </c>
      <c r="BW16" s="5">
        <v>0.15</v>
      </c>
      <c r="BX16" s="5">
        <v>4802519</v>
      </c>
      <c r="BY16" s="5">
        <v>224580</v>
      </c>
      <c r="BZ16" s="5">
        <v>304</v>
      </c>
      <c r="CA16" s="5">
        <v>14</v>
      </c>
      <c r="CB16" s="5">
        <v>0.89</v>
      </c>
      <c r="CC16" s="5">
        <v>0.05</v>
      </c>
      <c r="CD16" s="5">
        <v>11</v>
      </c>
      <c r="CE16" s="5">
        <v>7</v>
      </c>
      <c r="CF16" s="5">
        <v>15</v>
      </c>
      <c r="CG16" s="5">
        <v>13</v>
      </c>
      <c r="CH16" s="5">
        <v>23</v>
      </c>
      <c r="CI16" s="5">
        <v>15</v>
      </c>
      <c r="CJ16" s="5">
        <v>16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5">
        <v>35</v>
      </c>
      <c r="CR16" s="5">
        <v>64</v>
      </c>
      <c r="CS16" s="5">
        <v>0.90605999999999998</v>
      </c>
      <c r="CT16" s="5">
        <v>0.92703999999999998</v>
      </c>
      <c r="CU16" s="2" t="s">
        <v>142</v>
      </c>
    </row>
    <row r="17" spans="1:99" s="2" customFormat="1" x14ac:dyDescent="0.25">
      <c r="A17" s="2" t="s">
        <v>246</v>
      </c>
      <c r="B17" s="2" t="s">
        <v>247</v>
      </c>
      <c r="C17" s="2" t="s">
        <v>248</v>
      </c>
      <c r="D17" s="2">
        <v>1969</v>
      </c>
      <c r="E17" s="2">
        <f t="shared" si="0"/>
        <v>46</v>
      </c>
      <c r="F17" s="2">
        <v>55</v>
      </c>
      <c r="G17" s="2">
        <v>90</v>
      </c>
      <c r="H17" s="2">
        <v>1500000</v>
      </c>
      <c r="I17" s="2">
        <v>486200</v>
      </c>
      <c r="J17" s="2">
        <v>420900</v>
      </c>
      <c r="K17" s="2">
        <v>486200</v>
      </c>
      <c r="L17" s="2">
        <f t="shared" si="1"/>
        <v>21178823380</v>
      </c>
      <c r="M17" s="2">
        <v>34300</v>
      </c>
      <c r="N17" s="2">
        <f t="shared" si="2"/>
        <v>1494108000</v>
      </c>
      <c r="O17" s="2">
        <f t="shared" si="3"/>
        <v>53.59375</v>
      </c>
      <c r="P17" s="2">
        <f t="shared" si="4"/>
        <v>138807298</v>
      </c>
      <c r="Q17" s="2">
        <f t="shared" si="5"/>
        <v>138.807298</v>
      </c>
      <c r="R17" s="2">
        <v>153703</v>
      </c>
      <c r="S17" s="2">
        <f t="shared" si="6"/>
        <v>398089.23296999995</v>
      </c>
      <c r="T17" s="2">
        <f t="shared" si="7"/>
        <v>98369920</v>
      </c>
      <c r="U17" s="2">
        <f t="shared" si="8"/>
        <v>4285239640000</v>
      </c>
      <c r="V17" s="2">
        <v>2249450.8207999999</v>
      </c>
      <c r="W17" s="2">
        <f t="shared" si="9"/>
        <v>685.63261017983996</v>
      </c>
      <c r="X17" s="2">
        <f t="shared" si="10"/>
        <v>426.03248875459519</v>
      </c>
      <c r="Y17" s="2">
        <f t="shared" si="11"/>
        <v>16.416486215536846</v>
      </c>
      <c r="Z17" s="2">
        <f t="shared" si="12"/>
        <v>14.174894572547634</v>
      </c>
      <c r="AA17" s="2">
        <f t="shared" si="13"/>
        <v>1.3206277767446706</v>
      </c>
      <c r="AB17" s="2">
        <f t="shared" si="14"/>
        <v>0.77317606759350732</v>
      </c>
      <c r="AC17" s="2">
        <v>55</v>
      </c>
      <c r="AD17" s="2">
        <f t="shared" si="15"/>
        <v>0.25772535586450246</v>
      </c>
      <c r="AE17" s="2">
        <v>32436.400000000001</v>
      </c>
      <c r="AF17" s="2">
        <f t="shared" si="16"/>
        <v>2867.9276967930027</v>
      </c>
      <c r="AG17" s="2">
        <f t="shared" si="17"/>
        <v>3.2499321216584519E-2</v>
      </c>
      <c r="AH17" s="2">
        <f t="shared" si="18"/>
        <v>0.26736297345249144</v>
      </c>
      <c r="AI17" s="2">
        <f t="shared" si="19"/>
        <v>18334361910</v>
      </c>
      <c r="AJ17" s="2">
        <f t="shared" si="20"/>
        <v>519171732</v>
      </c>
      <c r="AK17" s="2">
        <f t="shared" si="21"/>
        <v>519.17173200000002</v>
      </c>
      <c r="AL17" s="2" t="s">
        <v>249</v>
      </c>
      <c r="AM17" s="2" t="s">
        <v>250</v>
      </c>
      <c r="AN17" s="2" t="s">
        <v>251</v>
      </c>
      <c r="AO17" s="2" t="s">
        <v>252</v>
      </c>
      <c r="AP17" s="2" t="s">
        <v>253</v>
      </c>
      <c r="AQ17" s="2" t="s">
        <v>254</v>
      </c>
      <c r="AR17" s="2" t="s">
        <v>255</v>
      </c>
      <c r="AS17" s="2">
        <v>6</v>
      </c>
      <c r="AT17" s="2" t="s">
        <v>256</v>
      </c>
      <c r="AU17" s="2" t="s">
        <v>257</v>
      </c>
      <c r="AV17" s="2">
        <v>9</v>
      </c>
      <c r="AW17" s="5">
        <v>73</v>
      </c>
      <c r="AX17" s="5">
        <v>26</v>
      </c>
      <c r="AY17" s="5">
        <v>1</v>
      </c>
      <c r="AZ17" s="5">
        <v>1.1000000000000001</v>
      </c>
      <c r="BA17" s="5">
        <v>0.5</v>
      </c>
      <c r="BB17" s="5">
        <v>0.1</v>
      </c>
      <c r="BC17" s="5">
        <v>0.6</v>
      </c>
      <c r="BD17" s="5">
        <v>0.2</v>
      </c>
      <c r="BE17" s="5">
        <v>0.4</v>
      </c>
      <c r="BF17" s="5">
        <v>7.6</v>
      </c>
      <c r="BG17" s="5">
        <v>4.0999999999999996</v>
      </c>
      <c r="BH17" s="5">
        <v>0.8</v>
      </c>
      <c r="BI17" s="5">
        <v>5.9</v>
      </c>
      <c r="BJ17" s="5">
        <v>47.2</v>
      </c>
      <c r="BK17" s="5">
        <v>10.8</v>
      </c>
      <c r="BL17" s="5">
        <v>20.5</v>
      </c>
      <c r="BM17" s="2">
        <v>0</v>
      </c>
      <c r="BN17" s="5">
        <v>0.4</v>
      </c>
      <c r="BO17" s="5">
        <v>2691443</v>
      </c>
      <c r="BP17" s="5">
        <v>918748</v>
      </c>
      <c r="BQ17" s="5">
        <v>7</v>
      </c>
      <c r="BR17" s="5">
        <v>2</v>
      </c>
      <c r="BS17" s="5">
        <v>0.08</v>
      </c>
      <c r="BT17" s="5">
        <v>0.03</v>
      </c>
      <c r="BU17" s="5">
        <v>4610382</v>
      </c>
      <c r="BV17" s="5">
        <v>12</v>
      </c>
      <c r="BW17" s="5">
        <v>0.13</v>
      </c>
      <c r="BX17" s="5">
        <v>49602245</v>
      </c>
      <c r="BY17" s="5">
        <v>5015344</v>
      </c>
      <c r="BZ17" s="5">
        <v>130</v>
      </c>
      <c r="CA17" s="5">
        <v>13</v>
      </c>
      <c r="CB17" s="5">
        <v>1.71</v>
      </c>
      <c r="CC17" s="5">
        <v>0.18</v>
      </c>
      <c r="CD17" s="5">
        <v>13</v>
      </c>
      <c r="CE17" s="5">
        <v>12</v>
      </c>
      <c r="CF17" s="5">
        <v>41</v>
      </c>
      <c r="CG17" s="5">
        <v>19</v>
      </c>
      <c r="CH17" s="5">
        <v>23</v>
      </c>
      <c r="CI17" s="5">
        <v>5</v>
      </c>
      <c r="CJ17" s="5">
        <v>8</v>
      </c>
      <c r="CK17" s="2">
        <v>0</v>
      </c>
      <c r="CL17" s="2">
        <v>0</v>
      </c>
      <c r="CM17" s="2">
        <v>0</v>
      </c>
      <c r="CN17" s="5">
        <v>1</v>
      </c>
      <c r="CO17" s="5">
        <v>3</v>
      </c>
      <c r="CP17" s="5">
        <v>16</v>
      </c>
      <c r="CQ17" s="5">
        <v>14</v>
      </c>
      <c r="CR17" s="5">
        <v>45</v>
      </c>
      <c r="CS17" s="5">
        <v>0.91288000000000002</v>
      </c>
      <c r="CT17" s="5">
        <v>0.80174999999999996</v>
      </c>
      <c r="CU17" s="2" t="s">
        <v>142</v>
      </c>
    </row>
    <row r="18" spans="1:99" s="2" customFormat="1" x14ac:dyDescent="0.25">
      <c r="A18" s="2" t="s">
        <v>258</v>
      </c>
      <c r="B18" s="2" t="s">
        <v>259</v>
      </c>
      <c r="C18" s="2" t="s">
        <v>260</v>
      </c>
      <c r="D18" s="2">
        <v>1969</v>
      </c>
      <c r="E18" s="2">
        <f t="shared" si="0"/>
        <v>46</v>
      </c>
      <c r="F18" s="2">
        <v>26</v>
      </c>
      <c r="G18" s="2">
        <v>51</v>
      </c>
      <c r="H18" s="2">
        <v>435000</v>
      </c>
      <c r="I18" s="2">
        <v>59100</v>
      </c>
      <c r="J18" s="2">
        <v>53100</v>
      </c>
      <c r="K18" s="2">
        <v>59100</v>
      </c>
      <c r="L18" s="2">
        <f t="shared" si="1"/>
        <v>2574390090</v>
      </c>
      <c r="M18" s="2">
        <v>6820</v>
      </c>
      <c r="N18" s="2">
        <f t="shared" si="2"/>
        <v>297079200</v>
      </c>
      <c r="O18" s="2">
        <f t="shared" si="3"/>
        <v>10.65625</v>
      </c>
      <c r="P18" s="2">
        <f t="shared" si="4"/>
        <v>27599585.199999999</v>
      </c>
      <c r="Q18" s="2">
        <f t="shared" si="5"/>
        <v>27.5995852</v>
      </c>
      <c r="R18" s="2">
        <v>150567</v>
      </c>
      <c r="S18" s="2">
        <f t="shared" si="6"/>
        <v>389967.02432999999</v>
      </c>
      <c r="T18" s="2">
        <f t="shared" si="7"/>
        <v>96362880</v>
      </c>
      <c r="U18" s="2">
        <f t="shared" si="8"/>
        <v>4197807960000</v>
      </c>
      <c r="V18" s="2">
        <v>1328188.2504</v>
      </c>
      <c r="W18" s="2">
        <f t="shared" si="9"/>
        <v>404.83177872191999</v>
      </c>
      <c r="X18" s="2">
        <f t="shared" si="10"/>
        <v>251.55088549625762</v>
      </c>
      <c r="Y18" s="2">
        <f t="shared" si="11"/>
        <v>21.737931221239911</v>
      </c>
      <c r="Z18" s="2">
        <f t="shared" si="12"/>
        <v>8.6656692558752013</v>
      </c>
      <c r="AA18" s="2">
        <f t="shared" si="13"/>
        <v>6.1808465764052976</v>
      </c>
      <c r="AB18" s="2">
        <f t="shared" si="14"/>
        <v>0.99988491413944636</v>
      </c>
      <c r="AC18" s="2">
        <v>26</v>
      </c>
      <c r="AD18" s="2">
        <f t="shared" si="15"/>
        <v>0.33329497137981545</v>
      </c>
      <c r="AE18" s="2">
        <v>32436.400000000001</v>
      </c>
      <c r="AF18" s="2">
        <f t="shared" si="16"/>
        <v>14129.454545454546</v>
      </c>
      <c r="AG18" s="2">
        <f t="shared" si="17"/>
        <v>4.4556537548922026E-2</v>
      </c>
      <c r="AH18" s="2">
        <f t="shared" si="18"/>
        <v>0.42138194346349528</v>
      </c>
      <c r="AI18" s="2">
        <f t="shared" si="19"/>
        <v>2313030690</v>
      </c>
      <c r="AJ18" s="2">
        <f t="shared" si="20"/>
        <v>65497788</v>
      </c>
      <c r="AK18" s="2">
        <f t="shared" si="21"/>
        <v>65.497788</v>
      </c>
      <c r="AL18" s="2" t="s">
        <v>261</v>
      </c>
      <c r="AM18" s="2" t="s">
        <v>134</v>
      </c>
      <c r="AN18" s="2" t="s">
        <v>262</v>
      </c>
      <c r="AO18" s="2" t="s">
        <v>263</v>
      </c>
      <c r="AP18" s="2" t="s">
        <v>253</v>
      </c>
      <c r="AQ18" s="2" t="s">
        <v>254</v>
      </c>
      <c r="AR18" s="2" t="s">
        <v>255</v>
      </c>
      <c r="AS18" s="2">
        <v>6</v>
      </c>
      <c r="AT18" s="2" t="s">
        <v>256</v>
      </c>
      <c r="AU18" s="2" t="s">
        <v>257</v>
      </c>
      <c r="AV18" s="2">
        <v>9</v>
      </c>
      <c r="AW18" s="5">
        <v>73</v>
      </c>
      <c r="AX18" s="5">
        <v>26</v>
      </c>
      <c r="AY18" s="5">
        <v>1</v>
      </c>
      <c r="AZ18" s="5">
        <v>1.1000000000000001</v>
      </c>
      <c r="BA18" s="5">
        <v>0.5</v>
      </c>
      <c r="BB18" s="5">
        <v>0.1</v>
      </c>
      <c r="BC18" s="5">
        <v>0.6</v>
      </c>
      <c r="BD18" s="5">
        <v>0.2</v>
      </c>
      <c r="BE18" s="5">
        <v>0.4</v>
      </c>
      <c r="BF18" s="5">
        <v>7.6</v>
      </c>
      <c r="BG18" s="5">
        <v>4.0999999999999996</v>
      </c>
      <c r="BH18" s="5">
        <v>0.8</v>
      </c>
      <c r="BI18" s="5">
        <v>5.9</v>
      </c>
      <c r="BJ18" s="5">
        <v>47.2</v>
      </c>
      <c r="BK18" s="5">
        <v>10.8</v>
      </c>
      <c r="BL18" s="5">
        <v>20.5</v>
      </c>
      <c r="BM18" s="2">
        <v>0</v>
      </c>
      <c r="BN18" s="5">
        <v>0.4</v>
      </c>
      <c r="BO18" s="5">
        <v>2691443</v>
      </c>
      <c r="BP18" s="5">
        <v>918748</v>
      </c>
      <c r="BQ18" s="5">
        <v>7</v>
      </c>
      <c r="BR18" s="5">
        <v>2</v>
      </c>
      <c r="BS18" s="5">
        <v>0.08</v>
      </c>
      <c r="BT18" s="5">
        <v>0.03</v>
      </c>
      <c r="BU18" s="5">
        <v>4610382</v>
      </c>
      <c r="BV18" s="5">
        <v>12</v>
      </c>
      <c r="BW18" s="5">
        <v>0.13</v>
      </c>
      <c r="BX18" s="5">
        <v>49602245</v>
      </c>
      <c r="BY18" s="5">
        <v>5015344</v>
      </c>
      <c r="BZ18" s="5">
        <v>130</v>
      </c>
      <c r="CA18" s="5">
        <v>13</v>
      </c>
      <c r="CB18" s="5">
        <v>1.71</v>
      </c>
      <c r="CC18" s="5">
        <v>0.18</v>
      </c>
      <c r="CD18" s="5">
        <v>13</v>
      </c>
      <c r="CE18" s="5">
        <v>12</v>
      </c>
      <c r="CF18" s="5">
        <v>41</v>
      </c>
      <c r="CG18" s="5">
        <v>19</v>
      </c>
      <c r="CH18" s="5">
        <v>23</v>
      </c>
      <c r="CI18" s="5">
        <v>5</v>
      </c>
      <c r="CJ18" s="5">
        <v>8</v>
      </c>
      <c r="CK18" s="2">
        <v>0</v>
      </c>
      <c r="CL18" s="2">
        <v>0</v>
      </c>
      <c r="CM18" s="2">
        <v>0</v>
      </c>
      <c r="CN18" s="5">
        <v>1</v>
      </c>
      <c r="CO18" s="5">
        <v>3</v>
      </c>
      <c r="CP18" s="5">
        <v>16</v>
      </c>
      <c r="CQ18" s="5">
        <v>14</v>
      </c>
      <c r="CR18" s="5">
        <v>45</v>
      </c>
      <c r="CS18" s="5">
        <v>0.91288000000000002</v>
      </c>
      <c r="CT18" s="5">
        <v>0.80174999999999996</v>
      </c>
      <c r="CU18" s="2" t="s">
        <v>142</v>
      </c>
    </row>
    <row r="19" spans="1:99" s="2" customFormat="1" x14ac:dyDescent="0.25">
      <c r="A19" s="2" t="s">
        <v>264</v>
      </c>
      <c r="B19" s="2" t="s">
        <v>265</v>
      </c>
      <c r="C19" s="2" t="s">
        <v>266</v>
      </c>
      <c r="D19" s="2">
        <v>1969</v>
      </c>
      <c r="E19" s="2">
        <f t="shared" si="0"/>
        <v>46</v>
      </c>
      <c r="F19" s="2">
        <v>33</v>
      </c>
      <c r="G19" s="2">
        <v>100</v>
      </c>
      <c r="H19" s="2">
        <v>570000</v>
      </c>
      <c r="I19" s="2">
        <v>148400</v>
      </c>
      <c r="J19" s="2">
        <v>129000</v>
      </c>
      <c r="K19" s="2">
        <v>148400</v>
      </c>
      <c r="L19" s="2">
        <f t="shared" si="1"/>
        <v>6464289160</v>
      </c>
      <c r="M19" s="2">
        <v>10600</v>
      </c>
      <c r="N19" s="2">
        <f t="shared" si="2"/>
        <v>461736000</v>
      </c>
      <c r="O19" s="2">
        <f t="shared" si="3"/>
        <v>16.5625</v>
      </c>
      <c r="P19" s="2">
        <f t="shared" si="4"/>
        <v>42896716</v>
      </c>
      <c r="Q19" s="2">
        <f t="shared" si="5"/>
        <v>42.896716000000005</v>
      </c>
      <c r="R19" s="2">
        <v>151800</v>
      </c>
      <c r="S19" s="2">
        <f t="shared" si="6"/>
        <v>393160.48199999996</v>
      </c>
      <c r="T19" s="2">
        <f t="shared" si="7"/>
        <v>97152000</v>
      </c>
      <c r="U19" s="2">
        <f t="shared" si="8"/>
        <v>4232184000000</v>
      </c>
      <c r="V19" s="2">
        <v>2249450.8207999999</v>
      </c>
      <c r="W19" s="2">
        <f t="shared" si="9"/>
        <v>685.63261017983996</v>
      </c>
      <c r="X19" s="2">
        <f t="shared" si="10"/>
        <v>426.03248875459519</v>
      </c>
      <c r="Y19" s="2">
        <f t="shared" si="11"/>
        <v>29.530740258863442</v>
      </c>
      <c r="Z19" s="2">
        <f t="shared" si="12"/>
        <v>13.999967860422405</v>
      </c>
      <c r="AA19" s="2">
        <f t="shared" si="13"/>
        <v>4.3089320250529601</v>
      </c>
      <c r="AB19" s="2">
        <f t="shared" si="14"/>
        <v>1.2727243509474915</v>
      </c>
      <c r="AC19" s="2">
        <v>33</v>
      </c>
      <c r="AD19" s="2">
        <f t="shared" si="15"/>
        <v>0.42424145031583044</v>
      </c>
      <c r="AE19" s="2">
        <v>32436.400000000001</v>
      </c>
      <c r="AF19" s="2">
        <f t="shared" si="16"/>
        <v>9165.2830188679254</v>
      </c>
      <c r="AG19" s="2">
        <f t="shared" si="17"/>
        <v>5.7739845699947459E-2</v>
      </c>
      <c r="AH19" s="2">
        <f t="shared" si="18"/>
        <v>0.26958903441526627</v>
      </c>
      <c r="AI19" s="2">
        <f t="shared" si="19"/>
        <v>5619227100</v>
      </c>
      <c r="AJ19" s="2">
        <f t="shared" si="20"/>
        <v>159118920</v>
      </c>
      <c r="AK19" s="2">
        <f t="shared" si="21"/>
        <v>159.11892</v>
      </c>
      <c r="AL19" s="2" t="s">
        <v>249</v>
      </c>
      <c r="AM19" s="2" t="s">
        <v>250</v>
      </c>
      <c r="AN19" s="2" t="s">
        <v>251</v>
      </c>
      <c r="AO19" s="2" t="s">
        <v>252</v>
      </c>
      <c r="AP19" s="2" t="s">
        <v>253</v>
      </c>
      <c r="AQ19" s="2" t="s">
        <v>254</v>
      </c>
      <c r="AR19" s="2" t="s">
        <v>255</v>
      </c>
      <c r="AS19" s="2">
        <v>6</v>
      </c>
      <c r="AT19" s="2" t="s">
        <v>256</v>
      </c>
      <c r="AU19" s="2" t="s">
        <v>257</v>
      </c>
      <c r="AV19" s="2">
        <v>9</v>
      </c>
      <c r="AW19" s="5">
        <v>73</v>
      </c>
      <c r="AX19" s="5">
        <v>26</v>
      </c>
      <c r="AY19" s="5">
        <v>1</v>
      </c>
      <c r="AZ19" s="5">
        <v>1.1000000000000001</v>
      </c>
      <c r="BA19" s="5">
        <v>0.5</v>
      </c>
      <c r="BB19" s="5">
        <v>0.1</v>
      </c>
      <c r="BC19" s="5">
        <v>0.6</v>
      </c>
      <c r="BD19" s="5">
        <v>0.2</v>
      </c>
      <c r="BE19" s="5">
        <v>0.4</v>
      </c>
      <c r="BF19" s="5">
        <v>7.6</v>
      </c>
      <c r="BG19" s="5">
        <v>4.0999999999999996</v>
      </c>
      <c r="BH19" s="5">
        <v>0.8</v>
      </c>
      <c r="BI19" s="5">
        <v>5.9</v>
      </c>
      <c r="BJ19" s="5">
        <v>47.2</v>
      </c>
      <c r="BK19" s="5">
        <v>10.8</v>
      </c>
      <c r="BL19" s="5">
        <v>20.5</v>
      </c>
      <c r="BM19" s="2">
        <v>0</v>
      </c>
      <c r="BN19" s="5">
        <v>0.4</v>
      </c>
      <c r="BO19" s="5">
        <v>2691443</v>
      </c>
      <c r="BP19" s="5">
        <v>918748</v>
      </c>
      <c r="BQ19" s="5">
        <v>7</v>
      </c>
      <c r="BR19" s="5">
        <v>2</v>
      </c>
      <c r="BS19" s="5">
        <v>0.08</v>
      </c>
      <c r="BT19" s="5">
        <v>0.03</v>
      </c>
      <c r="BU19" s="5">
        <v>4610382</v>
      </c>
      <c r="BV19" s="5">
        <v>12</v>
      </c>
      <c r="BW19" s="5">
        <v>0.13</v>
      </c>
      <c r="BX19" s="5">
        <v>49602245</v>
      </c>
      <c r="BY19" s="5">
        <v>5015344</v>
      </c>
      <c r="BZ19" s="5">
        <v>130</v>
      </c>
      <c r="CA19" s="5">
        <v>13</v>
      </c>
      <c r="CB19" s="5">
        <v>1.71</v>
      </c>
      <c r="CC19" s="5">
        <v>0.18</v>
      </c>
      <c r="CD19" s="5">
        <v>13</v>
      </c>
      <c r="CE19" s="5">
        <v>12</v>
      </c>
      <c r="CF19" s="5">
        <v>41</v>
      </c>
      <c r="CG19" s="5">
        <v>19</v>
      </c>
      <c r="CH19" s="5">
        <v>23</v>
      </c>
      <c r="CI19" s="5">
        <v>5</v>
      </c>
      <c r="CJ19" s="5">
        <v>8</v>
      </c>
      <c r="CK19" s="2">
        <v>0</v>
      </c>
      <c r="CL19" s="2">
        <v>0</v>
      </c>
      <c r="CM19" s="2">
        <v>0</v>
      </c>
      <c r="CN19" s="5">
        <v>1</v>
      </c>
      <c r="CO19" s="5">
        <v>3</v>
      </c>
      <c r="CP19" s="5">
        <v>16</v>
      </c>
      <c r="CQ19" s="5">
        <v>14</v>
      </c>
      <c r="CR19" s="5">
        <v>45</v>
      </c>
      <c r="CS19" s="5">
        <v>0.91288000000000002</v>
      </c>
      <c r="CT19" s="5">
        <v>0.80174999999999996</v>
      </c>
      <c r="CU19" s="2" t="s">
        <v>142</v>
      </c>
    </row>
    <row r="20" spans="1:99" s="2" customFormat="1" x14ac:dyDescent="0.25">
      <c r="A20" s="2" t="s">
        <v>267</v>
      </c>
      <c r="B20" s="2" t="s">
        <v>268</v>
      </c>
      <c r="C20" s="2" t="s">
        <v>269</v>
      </c>
      <c r="D20" s="2">
        <v>1969</v>
      </c>
      <c r="E20" s="2">
        <f t="shared" si="0"/>
        <v>46</v>
      </c>
      <c r="F20" s="2">
        <v>26</v>
      </c>
      <c r="G20" s="2">
        <v>57</v>
      </c>
      <c r="H20" s="2">
        <v>518000</v>
      </c>
      <c r="I20" s="2">
        <v>70400</v>
      </c>
      <c r="J20" s="2">
        <v>48800</v>
      </c>
      <c r="K20" s="2">
        <v>70400</v>
      </c>
      <c r="L20" s="2">
        <f t="shared" si="1"/>
        <v>3066616960</v>
      </c>
      <c r="M20" s="2">
        <v>5660</v>
      </c>
      <c r="N20" s="2">
        <f t="shared" si="2"/>
        <v>246549600</v>
      </c>
      <c r="O20" s="2">
        <f t="shared" si="3"/>
        <v>8.84375</v>
      </c>
      <c r="P20" s="2">
        <f t="shared" si="4"/>
        <v>22905227.600000001</v>
      </c>
      <c r="Q20" s="2">
        <f t="shared" si="5"/>
        <v>22.9052276</v>
      </c>
      <c r="R20" s="2">
        <v>154949</v>
      </c>
      <c r="S20" s="2">
        <f t="shared" si="6"/>
        <v>401316.36050999997</v>
      </c>
      <c r="T20" s="2">
        <f t="shared" si="7"/>
        <v>99167360</v>
      </c>
      <c r="U20" s="2">
        <f t="shared" si="8"/>
        <v>4319978120000</v>
      </c>
      <c r="W20" s="2">
        <f t="shared" si="9"/>
        <v>0</v>
      </c>
      <c r="X20" s="2">
        <f t="shared" si="10"/>
        <v>0</v>
      </c>
      <c r="Y20" s="2">
        <f t="shared" si="11"/>
        <v>0</v>
      </c>
      <c r="Z20" s="2">
        <f t="shared" si="12"/>
        <v>12.438133990077453</v>
      </c>
      <c r="AA20" s="2">
        <f t="shared" si="13"/>
        <v>0</v>
      </c>
      <c r="AB20" s="2">
        <f t="shared" si="14"/>
        <v>1.4351693065473985</v>
      </c>
      <c r="AC20" s="2">
        <v>26</v>
      </c>
      <c r="AD20" s="2">
        <f t="shared" si="15"/>
        <v>0.47838976884913281</v>
      </c>
      <c r="AE20" s="2" t="s">
        <v>134</v>
      </c>
      <c r="AF20" s="2">
        <f t="shared" si="16"/>
        <v>17520.734982332157</v>
      </c>
      <c r="AG20" s="2">
        <f t="shared" si="17"/>
        <v>7.0201845347746775E-2</v>
      </c>
      <c r="AH20" s="2">
        <f t="shared" si="18"/>
        <v>0.38052454683723036</v>
      </c>
      <c r="AI20" s="2">
        <f t="shared" si="19"/>
        <v>2125723120</v>
      </c>
      <c r="AJ20" s="2">
        <f t="shared" si="20"/>
        <v>60193824</v>
      </c>
      <c r="AK20" s="2">
        <f t="shared" si="21"/>
        <v>60.193823999999999</v>
      </c>
      <c r="AL20" s="2" t="s">
        <v>134</v>
      </c>
      <c r="AM20" s="2" t="s">
        <v>134</v>
      </c>
      <c r="AN20" s="2" t="s">
        <v>134</v>
      </c>
      <c r="AO20" s="2" t="s">
        <v>134</v>
      </c>
      <c r="AP20" s="2" t="s">
        <v>134</v>
      </c>
      <c r="AQ20" s="2" t="s">
        <v>134</v>
      </c>
      <c r="AR20" s="2" t="s">
        <v>134</v>
      </c>
      <c r="AS20" s="2">
        <v>0</v>
      </c>
      <c r="AT20" s="2" t="s">
        <v>134</v>
      </c>
      <c r="AU20" s="2" t="s">
        <v>134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142</v>
      </c>
    </row>
    <row r="21" spans="1:99" s="2" customFormat="1" x14ac:dyDescent="0.25">
      <c r="A21" s="2" t="s">
        <v>270</v>
      </c>
      <c r="B21" s="2" t="s">
        <v>271</v>
      </c>
      <c r="C21" s="2" t="s">
        <v>272</v>
      </c>
      <c r="D21" s="2">
        <v>1968</v>
      </c>
      <c r="E21" s="2">
        <f t="shared" si="0"/>
        <v>47</v>
      </c>
      <c r="F21" s="2">
        <v>30</v>
      </c>
      <c r="G21" s="2">
        <v>61</v>
      </c>
      <c r="H21" s="2">
        <v>459000</v>
      </c>
      <c r="I21" s="2">
        <v>68500</v>
      </c>
      <c r="J21" s="2">
        <v>61300</v>
      </c>
      <c r="K21" s="2">
        <v>68500</v>
      </c>
      <c r="L21" s="2">
        <f t="shared" si="1"/>
        <v>2983853150</v>
      </c>
      <c r="M21" s="2">
        <v>6680</v>
      </c>
      <c r="N21" s="2">
        <f t="shared" si="2"/>
        <v>290980800</v>
      </c>
      <c r="O21" s="2">
        <f t="shared" si="3"/>
        <v>10.4375</v>
      </c>
      <c r="P21" s="2">
        <f t="shared" si="4"/>
        <v>27033024.800000001</v>
      </c>
      <c r="Q21" s="2">
        <f t="shared" si="5"/>
        <v>27.0330248</v>
      </c>
      <c r="R21" s="2">
        <v>158542</v>
      </c>
      <c r="S21" s="2">
        <f t="shared" si="6"/>
        <v>410622.19457999995</v>
      </c>
      <c r="T21" s="2">
        <f t="shared" si="7"/>
        <v>101466880</v>
      </c>
      <c r="U21" s="2">
        <f t="shared" si="8"/>
        <v>4420150960000</v>
      </c>
      <c r="W21" s="2">
        <f t="shared" si="9"/>
        <v>0</v>
      </c>
      <c r="X21" s="2">
        <f t="shared" si="10"/>
        <v>0</v>
      </c>
      <c r="Y21" s="2">
        <f t="shared" si="11"/>
        <v>0</v>
      </c>
      <c r="Z21" s="2">
        <f t="shared" si="12"/>
        <v>10.254467476891946</v>
      </c>
      <c r="AA21" s="2">
        <f t="shared" si="13"/>
        <v>0</v>
      </c>
      <c r="AB21" s="2">
        <f t="shared" si="14"/>
        <v>1.0254467476891946</v>
      </c>
      <c r="AC21" s="2">
        <v>30</v>
      </c>
      <c r="AD21" s="2">
        <f t="shared" si="15"/>
        <v>0.34181558256306488</v>
      </c>
      <c r="AE21" s="2" t="s">
        <v>134</v>
      </c>
      <c r="AF21" s="2">
        <f t="shared" si="16"/>
        <v>15189.652694610779</v>
      </c>
      <c r="AG21" s="2">
        <f t="shared" si="17"/>
        <v>5.3275360076847071E-2</v>
      </c>
      <c r="AH21" s="2">
        <f t="shared" si="18"/>
        <v>0.35752141145668265</v>
      </c>
      <c r="AI21" s="2">
        <f t="shared" si="19"/>
        <v>2670221870</v>
      </c>
      <c r="AJ21" s="2">
        <f t="shared" si="20"/>
        <v>75612324</v>
      </c>
      <c r="AK21" s="2">
        <f t="shared" si="21"/>
        <v>75.612324000000001</v>
      </c>
      <c r="AL21" s="2" t="s">
        <v>134</v>
      </c>
      <c r="AM21" s="2" t="s">
        <v>134</v>
      </c>
      <c r="AN21" s="2" t="s">
        <v>134</v>
      </c>
      <c r="AO21" s="2" t="s">
        <v>134</v>
      </c>
      <c r="AP21" s="2" t="s">
        <v>134</v>
      </c>
      <c r="AQ21" s="2" t="s">
        <v>134</v>
      </c>
      <c r="AR21" s="2" t="s">
        <v>134</v>
      </c>
      <c r="AS21" s="2">
        <v>0</v>
      </c>
      <c r="AT21" s="2" t="s">
        <v>134</v>
      </c>
      <c r="AU21" s="2" t="s">
        <v>134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142</v>
      </c>
    </row>
    <row r="22" spans="1:99" s="2" customFormat="1" x14ac:dyDescent="0.25">
      <c r="A22" s="2" t="s">
        <v>273</v>
      </c>
      <c r="B22" s="2" t="s">
        <v>274</v>
      </c>
      <c r="C22" s="2" t="s">
        <v>275</v>
      </c>
      <c r="D22" s="2">
        <v>1968</v>
      </c>
      <c r="E22" s="2">
        <f t="shared" si="0"/>
        <v>47</v>
      </c>
      <c r="F22" s="2">
        <v>32</v>
      </c>
      <c r="G22" s="2">
        <v>46</v>
      </c>
      <c r="H22" s="2">
        <v>375000</v>
      </c>
      <c r="I22" s="2">
        <v>77000</v>
      </c>
      <c r="J22" s="2">
        <v>70400</v>
      </c>
      <c r="K22" s="2">
        <v>77000</v>
      </c>
      <c r="L22" s="2">
        <f t="shared" si="1"/>
        <v>3354112300</v>
      </c>
      <c r="M22" s="2">
        <v>5680</v>
      </c>
      <c r="N22" s="2">
        <f t="shared" si="2"/>
        <v>247420800</v>
      </c>
      <c r="O22" s="2">
        <f t="shared" si="3"/>
        <v>8.875</v>
      </c>
      <c r="P22" s="2">
        <f t="shared" si="4"/>
        <v>22986164.800000001</v>
      </c>
      <c r="Q22" s="2">
        <f t="shared" si="5"/>
        <v>22.986164800000001</v>
      </c>
      <c r="R22" s="2">
        <v>158658</v>
      </c>
      <c r="S22" s="2">
        <f t="shared" si="6"/>
        <v>410922.63341999997</v>
      </c>
      <c r="T22" s="2">
        <f t="shared" si="7"/>
        <v>101541120</v>
      </c>
      <c r="U22" s="2">
        <f t="shared" si="8"/>
        <v>4423385040000</v>
      </c>
      <c r="W22" s="2">
        <f t="shared" si="9"/>
        <v>0</v>
      </c>
      <c r="X22" s="2">
        <f t="shared" si="10"/>
        <v>0</v>
      </c>
      <c r="Y22" s="2">
        <f t="shared" si="11"/>
        <v>0</v>
      </c>
      <c r="Z22" s="2">
        <f t="shared" si="12"/>
        <v>13.556306907099161</v>
      </c>
      <c r="AA22" s="2">
        <f t="shared" si="13"/>
        <v>0</v>
      </c>
      <c r="AB22" s="2">
        <f t="shared" si="14"/>
        <v>1.2709037725405463</v>
      </c>
      <c r="AC22" s="2">
        <v>32</v>
      </c>
      <c r="AD22" s="2">
        <f t="shared" si="15"/>
        <v>0.42363459084684879</v>
      </c>
      <c r="AE22" s="2" t="s">
        <v>134</v>
      </c>
      <c r="AF22" s="2">
        <f t="shared" si="16"/>
        <v>17876.957746478874</v>
      </c>
      <c r="AG22" s="2">
        <f t="shared" si="17"/>
        <v>7.637808012167531E-2</v>
      </c>
      <c r="AH22" s="2">
        <f t="shared" si="18"/>
        <v>0.26470475624028988</v>
      </c>
      <c r="AI22" s="2">
        <f t="shared" si="19"/>
        <v>3066616960</v>
      </c>
      <c r="AJ22" s="2">
        <f t="shared" si="20"/>
        <v>86836992</v>
      </c>
      <c r="AK22" s="2">
        <f t="shared" si="21"/>
        <v>86.836991999999995</v>
      </c>
      <c r="AL22" s="2" t="s">
        <v>134</v>
      </c>
      <c r="AM22" s="2" t="s">
        <v>134</v>
      </c>
      <c r="AN22" s="2" t="s">
        <v>134</v>
      </c>
      <c r="AO22" s="2" t="s">
        <v>134</v>
      </c>
      <c r="AP22" s="2" t="s">
        <v>134</v>
      </c>
      <c r="AQ22" s="2" t="s">
        <v>134</v>
      </c>
      <c r="AR22" s="2" t="s">
        <v>134</v>
      </c>
      <c r="AS22" s="2">
        <v>0</v>
      </c>
      <c r="AT22" s="2" t="s">
        <v>134</v>
      </c>
      <c r="AU22" s="2" t="s">
        <v>134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142</v>
      </c>
    </row>
    <row r="23" spans="1:99" s="2" customFormat="1" x14ac:dyDescent="0.25">
      <c r="A23" s="2" t="s">
        <v>276</v>
      </c>
      <c r="B23" s="2" t="s">
        <v>277</v>
      </c>
      <c r="C23" s="2" t="s">
        <v>278</v>
      </c>
      <c r="D23" s="2">
        <v>1968</v>
      </c>
      <c r="E23" s="2">
        <f t="shared" si="0"/>
        <v>47</v>
      </c>
      <c r="F23" s="2">
        <v>26</v>
      </c>
      <c r="G23" s="2">
        <v>45</v>
      </c>
      <c r="H23" s="2">
        <v>291600</v>
      </c>
      <c r="I23" s="2">
        <v>50400</v>
      </c>
      <c r="J23" s="2">
        <v>46400</v>
      </c>
      <c r="K23" s="2">
        <v>50400</v>
      </c>
      <c r="L23" s="2">
        <f t="shared" si="1"/>
        <v>2195418960</v>
      </c>
      <c r="M23" s="2">
        <v>3670</v>
      </c>
      <c r="N23" s="2">
        <f t="shared" si="2"/>
        <v>159865200</v>
      </c>
      <c r="O23" s="2">
        <f t="shared" si="3"/>
        <v>5.734375</v>
      </c>
      <c r="P23" s="2">
        <f t="shared" si="4"/>
        <v>14851976.200000001</v>
      </c>
      <c r="Q23" s="2">
        <f t="shared" si="5"/>
        <v>14.851976200000001</v>
      </c>
      <c r="R23" s="2">
        <v>159018</v>
      </c>
      <c r="S23" s="2">
        <f t="shared" si="6"/>
        <v>411855.02981999994</v>
      </c>
      <c r="T23" s="2">
        <f t="shared" si="7"/>
        <v>101771520</v>
      </c>
      <c r="U23" s="2">
        <f t="shared" si="8"/>
        <v>4433421840000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13.732938500686828</v>
      </c>
      <c r="AA23" s="2">
        <f t="shared" si="13"/>
        <v>0</v>
      </c>
      <c r="AB23" s="2">
        <f t="shared" si="14"/>
        <v>1.5845698270023263</v>
      </c>
      <c r="AC23" s="2">
        <v>26</v>
      </c>
      <c r="AD23" s="2">
        <f t="shared" si="15"/>
        <v>0.52818994233410876</v>
      </c>
      <c r="AE23" s="2" t="s">
        <v>134</v>
      </c>
      <c r="AF23" s="2">
        <f t="shared" si="16"/>
        <v>27730.659400544959</v>
      </c>
      <c r="AG23" s="2">
        <f t="shared" si="17"/>
        <v>9.625691885839914E-2</v>
      </c>
      <c r="AH23" s="2">
        <f t="shared" si="18"/>
        <v>0.25949808182177031</v>
      </c>
      <c r="AI23" s="2">
        <f t="shared" si="19"/>
        <v>2021179360</v>
      </c>
      <c r="AJ23" s="2">
        <f t="shared" si="20"/>
        <v>57233472</v>
      </c>
      <c r="AK23" s="2">
        <f t="shared" si="21"/>
        <v>57.233471999999999</v>
      </c>
      <c r="AL23" s="2" t="s">
        <v>134</v>
      </c>
      <c r="AM23" s="2" t="s">
        <v>134</v>
      </c>
      <c r="AN23" s="2" t="s">
        <v>134</v>
      </c>
      <c r="AO23" s="2" t="s">
        <v>134</v>
      </c>
      <c r="AP23" s="2" t="s">
        <v>134</v>
      </c>
      <c r="AQ23" s="2" t="s">
        <v>134</v>
      </c>
      <c r="AR23" s="2" t="s">
        <v>134</v>
      </c>
      <c r="AS23" s="2">
        <v>0</v>
      </c>
      <c r="AT23" s="2" t="s">
        <v>134</v>
      </c>
      <c r="AU23" s="2" t="s">
        <v>134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142</v>
      </c>
    </row>
    <row r="24" spans="1:99" s="2" customFormat="1" x14ac:dyDescent="0.25">
      <c r="A24" s="2" t="s">
        <v>279</v>
      </c>
      <c r="B24" s="2" t="s">
        <v>280</v>
      </c>
      <c r="C24" s="2" t="s">
        <v>281</v>
      </c>
      <c r="D24" s="2">
        <v>1967</v>
      </c>
      <c r="E24" s="2">
        <f t="shared" si="0"/>
        <v>48</v>
      </c>
      <c r="F24" s="2">
        <v>14</v>
      </c>
      <c r="G24" s="2">
        <v>68</v>
      </c>
      <c r="H24" s="2">
        <v>371200</v>
      </c>
      <c r="I24" s="2">
        <v>133200</v>
      </c>
      <c r="J24" s="2">
        <v>110080</v>
      </c>
      <c r="K24" s="2">
        <v>133200</v>
      </c>
      <c r="L24" s="2">
        <f t="shared" si="1"/>
        <v>5802178680</v>
      </c>
      <c r="M24" s="2">
        <v>10600</v>
      </c>
      <c r="N24" s="2">
        <f t="shared" si="2"/>
        <v>461736000</v>
      </c>
      <c r="O24" s="2">
        <f t="shared" si="3"/>
        <v>16.5625</v>
      </c>
      <c r="P24" s="2">
        <f t="shared" si="4"/>
        <v>42896716</v>
      </c>
      <c r="Q24" s="2">
        <f t="shared" si="5"/>
        <v>42.896716000000005</v>
      </c>
      <c r="R24" s="2">
        <v>160475</v>
      </c>
      <c r="S24" s="2">
        <f t="shared" si="6"/>
        <v>415628.64524999994</v>
      </c>
      <c r="T24" s="2">
        <f t="shared" si="7"/>
        <v>102704000</v>
      </c>
      <c r="U24" s="2">
        <f t="shared" si="8"/>
        <v>4474043000000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12.566008888195853</v>
      </c>
      <c r="AA24" s="2">
        <f t="shared" si="13"/>
        <v>0</v>
      </c>
      <c r="AB24" s="2">
        <f t="shared" si="14"/>
        <v>2.6927161903276828</v>
      </c>
      <c r="AC24" s="2">
        <v>14</v>
      </c>
      <c r="AD24" s="2">
        <f t="shared" si="15"/>
        <v>0.89757206344256091</v>
      </c>
      <c r="AE24" s="2" t="s">
        <v>134</v>
      </c>
      <c r="AF24" s="2">
        <f t="shared" si="16"/>
        <v>9689.0566037735844</v>
      </c>
      <c r="AG24" s="2">
        <f t="shared" si="17"/>
        <v>5.1825791423402975E-2</v>
      </c>
      <c r="AH24" s="2">
        <f t="shared" si="18"/>
        <v>0.31592464970539014</v>
      </c>
      <c r="AI24" s="2">
        <f t="shared" si="19"/>
        <v>4795073792</v>
      </c>
      <c r="AJ24" s="2">
        <f t="shared" si="20"/>
        <v>135781478.40000001</v>
      </c>
      <c r="AK24" s="2">
        <f t="shared" si="21"/>
        <v>135.7814784</v>
      </c>
      <c r="AL24" s="2" t="s">
        <v>134</v>
      </c>
      <c r="AM24" s="2" t="s">
        <v>134</v>
      </c>
      <c r="AN24" s="2" t="s">
        <v>134</v>
      </c>
      <c r="AO24" s="2" t="s">
        <v>134</v>
      </c>
      <c r="AP24" s="2" t="s">
        <v>134</v>
      </c>
      <c r="AQ24" s="2" t="s">
        <v>134</v>
      </c>
      <c r="AR24" s="2" t="s">
        <v>134</v>
      </c>
      <c r="AS24" s="2">
        <v>0</v>
      </c>
      <c r="AT24" s="2" t="s">
        <v>134</v>
      </c>
      <c r="AU24" s="2" t="s">
        <v>134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142</v>
      </c>
    </row>
    <row r="25" spans="1:99" s="2" customFormat="1" x14ac:dyDescent="0.25">
      <c r="A25" s="2" t="s">
        <v>282</v>
      </c>
      <c r="B25" s="2" t="s">
        <v>283</v>
      </c>
      <c r="C25" s="2" t="s">
        <v>284</v>
      </c>
      <c r="D25" s="2">
        <v>1969</v>
      </c>
      <c r="E25" s="2">
        <f t="shared" si="0"/>
        <v>46</v>
      </c>
      <c r="F25" s="2">
        <v>35</v>
      </c>
      <c r="G25" s="2">
        <v>58</v>
      </c>
      <c r="H25" s="2">
        <v>368000</v>
      </c>
      <c r="I25" s="2">
        <v>37300</v>
      </c>
      <c r="J25" s="2">
        <v>33000</v>
      </c>
      <c r="K25" s="2">
        <v>37300</v>
      </c>
      <c r="L25" s="2">
        <f t="shared" si="1"/>
        <v>1624784270</v>
      </c>
      <c r="M25" s="2">
        <v>4130</v>
      </c>
      <c r="N25" s="2">
        <f t="shared" si="2"/>
        <v>179902800</v>
      </c>
      <c r="O25" s="2">
        <f t="shared" si="3"/>
        <v>6.453125</v>
      </c>
      <c r="P25" s="2">
        <f t="shared" si="4"/>
        <v>16713531.800000001</v>
      </c>
      <c r="Q25" s="2">
        <f t="shared" si="5"/>
        <v>16.713531800000002</v>
      </c>
      <c r="R25" s="2">
        <v>156386</v>
      </c>
      <c r="S25" s="2">
        <f t="shared" si="6"/>
        <v>405038.17614</v>
      </c>
      <c r="T25" s="2">
        <f t="shared" si="7"/>
        <v>100087040</v>
      </c>
      <c r="U25" s="2">
        <f t="shared" si="8"/>
        <v>4360041680000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9.0314562641604237</v>
      </c>
      <c r="AA25" s="2">
        <f t="shared" si="13"/>
        <v>0</v>
      </c>
      <c r="AB25" s="2">
        <f t="shared" si="14"/>
        <v>0.77412482264232196</v>
      </c>
      <c r="AC25" s="2">
        <v>35</v>
      </c>
      <c r="AD25" s="2">
        <f t="shared" si="15"/>
        <v>0.25804160754744065</v>
      </c>
      <c r="AE25" s="2" t="s">
        <v>134</v>
      </c>
      <c r="AF25" s="2">
        <f t="shared" si="16"/>
        <v>24234.150121065377</v>
      </c>
      <c r="AG25" s="2">
        <f t="shared" si="17"/>
        <v>5.9673879123980623E-2</v>
      </c>
      <c r="AH25" s="2">
        <f t="shared" si="18"/>
        <v>0.41060305850606466</v>
      </c>
      <c r="AI25" s="2">
        <f t="shared" si="19"/>
        <v>1437476700</v>
      </c>
      <c r="AJ25" s="2">
        <f t="shared" si="20"/>
        <v>40704840</v>
      </c>
      <c r="AK25" s="2">
        <f t="shared" si="21"/>
        <v>40.704839999999997</v>
      </c>
      <c r="AL25" s="2" t="s">
        <v>134</v>
      </c>
      <c r="AM25" s="2" t="s">
        <v>134</v>
      </c>
      <c r="AN25" s="2" t="s">
        <v>134</v>
      </c>
      <c r="AO25" s="2" t="s">
        <v>134</v>
      </c>
      <c r="AP25" s="2" t="s">
        <v>134</v>
      </c>
      <c r="AQ25" s="2" t="s">
        <v>134</v>
      </c>
      <c r="AR25" s="2" t="s">
        <v>134</v>
      </c>
      <c r="AS25" s="2">
        <v>0</v>
      </c>
      <c r="AT25" s="2" t="s">
        <v>134</v>
      </c>
      <c r="AU25" s="2" t="s">
        <v>134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142</v>
      </c>
    </row>
    <row r="26" spans="1:99" s="2" customFormat="1" x14ac:dyDescent="0.25">
      <c r="A26" s="2" t="s">
        <v>285</v>
      </c>
      <c r="B26" s="2" t="s">
        <v>286</v>
      </c>
      <c r="C26" s="2" t="s">
        <v>287</v>
      </c>
      <c r="D26" s="2">
        <v>1969</v>
      </c>
      <c r="E26" s="2">
        <f t="shared" si="0"/>
        <v>46</v>
      </c>
      <c r="F26" s="2">
        <v>22</v>
      </c>
      <c r="G26" s="2">
        <v>77</v>
      </c>
      <c r="H26" s="2">
        <v>416000</v>
      </c>
      <c r="I26" s="2">
        <v>108500</v>
      </c>
      <c r="J26" s="2">
        <v>87100</v>
      </c>
      <c r="K26" s="2">
        <v>108500</v>
      </c>
      <c r="L26" s="2">
        <f t="shared" si="1"/>
        <v>4726249150</v>
      </c>
      <c r="M26" s="2">
        <v>9700</v>
      </c>
      <c r="N26" s="2">
        <f t="shared" si="2"/>
        <v>422532000</v>
      </c>
      <c r="O26" s="2">
        <f t="shared" si="3"/>
        <v>15.15625</v>
      </c>
      <c r="P26" s="2">
        <f t="shared" si="4"/>
        <v>39254542</v>
      </c>
      <c r="Q26" s="2">
        <f t="shared" si="5"/>
        <v>39.254542000000001</v>
      </c>
      <c r="R26" s="2">
        <v>158030</v>
      </c>
      <c r="S26" s="2">
        <f t="shared" si="6"/>
        <v>409296.11969999998</v>
      </c>
      <c r="T26" s="2">
        <f t="shared" si="7"/>
        <v>101139200</v>
      </c>
      <c r="U26" s="2">
        <f t="shared" si="8"/>
        <v>4405876400000</v>
      </c>
      <c r="V26" s="2">
        <v>444692.23759999999</v>
      </c>
      <c r="W26" s="2">
        <f t="shared" si="9"/>
        <v>135.54219402048</v>
      </c>
      <c r="X26" s="2">
        <f t="shared" si="10"/>
        <v>84.222041648014397</v>
      </c>
      <c r="Y26" s="2">
        <f t="shared" si="11"/>
        <v>6.1027340611666894</v>
      </c>
      <c r="Z26" s="2">
        <f t="shared" si="12"/>
        <v>11.185541331780788</v>
      </c>
      <c r="AA26" s="2">
        <f t="shared" si="13"/>
        <v>1.2616074478468635</v>
      </c>
      <c r="AB26" s="2">
        <f t="shared" si="14"/>
        <v>1.5253010906973801</v>
      </c>
      <c r="AC26" s="2">
        <v>22</v>
      </c>
      <c r="AD26" s="2">
        <f t="shared" si="15"/>
        <v>0.50843369689912676</v>
      </c>
      <c r="AE26" s="2">
        <v>78.4422</v>
      </c>
      <c r="AF26" s="2">
        <f t="shared" si="16"/>
        <v>10426.721649484536</v>
      </c>
      <c r="AG26" s="2">
        <f t="shared" si="17"/>
        <v>4.8225046236925535E-2</v>
      </c>
      <c r="AH26" s="2">
        <f t="shared" si="18"/>
        <v>0.36537568914912666</v>
      </c>
      <c r="AI26" s="2">
        <f t="shared" si="19"/>
        <v>3794067290</v>
      </c>
      <c r="AJ26" s="2">
        <f t="shared" si="20"/>
        <v>107436108</v>
      </c>
      <c r="AK26" s="2">
        <f t="shared" si="21"/>
        <v>107.436108</v>
      </c>
      <c r="AL26" s="2" t="s">
        <v>288</v>
      </c>
      <c r="AM26" s="2" t="s">
        <v>134</v>
      </c>
      <c r="AN26" s="2" t="s">
        <v>289</v>
      </c>
      <c r="AO26" s="2" t="s">
        <v>290</v>
      </c>
      <c r="AP26" s="2" t="s">
        <v>291</v>
      </c>
      <c r="AQ26" s="2" t="s">
        <v>292</v>
      </c>
      <c r="AR26" s="2" t="s">
        <v>293</v>
      </c>
      <c r="AS26" s="2">
        <v>1</v>
      </c>
      <c r="AT26" s="2" t="s">
        <v>294</v>
      </c>
      <c r="AU26" s="2" t="s">
        <v>295</v>
      </c>
      <c r="AV26" s="2">
        <v>9</v>
      </c>
      <c r="AW26" s="5">
        <v>32</v>
      </c>
      <c r="AX26" s="5">
        <v>66</v>
      </c>
      <c r="AY26" s="5">
        <v>2</v>
      </c>
      <c r="AZ26" s="5">
        <v>5.4</v>
      </c>
      <c r="BA26" s="5">
        <v>2.9</v>
      </c>
      <c r="BB26" s="5">
        <v>0.4</v>
      </c>
      <c r="BC26" s="5">
        <v>3.1</v>
      </c>
      <c r="BD26" s="5">
        <v>0.5</v>
      </c>
      <c r="BE26" s="5">
        <v>1.6</v>
      </c>
      <c r="BF26" s="5">
        <v>42.6</v>
      </c>
      <c r="BG26" s="5">
        <v>2.1</v>
      </c>
      <c r="BH26" s="5">
        <v>14.3</v>
      </c>
      <c r="BI26" s="2">
        <v>0</v>
      </c>
      <c r="BJ26" s="2">
        <v>0</v>
      </c>
      <c r="BK26" s="5">
        <v>24.4</v>
      </c>
      <c r="BL26" s="5">
        <v>2.4</v>
      </c>
      <c r="BM26" s="2">
        <v>0</v>
      </c>
      <c r="BN26" s="5">
        <v>0.2</v>
      </c>
      <c r="BO26" s="5">
        <v>40902</v>
      </c>
      <c r="BP26" s="5">
        <v>11794</v>
      </c>
      <c r="BQ26" s="5">
        <v>93</v>
      </c>
      <c r="BR26" s="5">
        <v>27</v>
      </c>
      <c r="BS26" s="5">
        <v>0.18</v>
      </c>
      <c r="BT26" s="5">
        <v>0.05</v>
      </c>
      <c r="BU26" s="5">
        <v>57333</v>
      </c>
      <c r="BV26" s="5">
        <v>130</v>
      </c>
      <c r="BW26" s="5">
        <v>0.25</v>
      </c>
      <c r="BX26" s="5">
        <v>81836</v>
      </c>
      <c r="BY26" s="5">
        <v>7330</v>
      </c>
      <c r="BZ26" s="5">
        <v>186</v>
      </c>
      <c r="CA26" s="5">
        <v>17</v>
      </c>
      <c r="CB26" s="5">
        <v>1.2</v>
      </c>
      <c r="CC26" s="5">
        <v>0.11</v>
      </c>
      <c r="CD26" s="5">
        <v>27</v>
      </c>
      <c r="CE26" s="5">
        <v>18</v>
      </c>
      <c r="CF26" s="5">
        <v>15</v>
      </c>
      <c r="CG26" s="5">
        <v>8</v>
      </c>
      <c r="CH26" s="5">
        <v>28</v>
      </c>
      <c r="CI26" s="5">
        <v>20</v>
      </c>
      <c r="CJ26" s="5">
        <v>43</v>
      </c>
      <c r="CK26" s="2">
        <v>0</v>
      </c>
      <c r="CL26" s="5">
        <v>1</v>
      </c>
      <c r="CM26" s="2">
        <v>0</v>
      </c>
      <c r="CN26" s="2">
        <v>0</v>
      </c>
      <c r="CO26" s="2">
        <v>0</v>
      </c>
      <c r="CP26" s="2">
        <v>0</v>
      </c>
      <c r="CQ26" s="5">
        <v>10</v>
      </c>
      <c r="CR26" s="5">
        <v>31</v>
      </c>
      <c r="CS26" s="5">
        <v>0.93191000000000002</v>
      </c>
      <c r="CT26" s="5">
        <v>0.94581999999999999</v>
      </c>
      <c r="CU26" s="2" t="s">
        <v>142</v>
      </c>
    </row>
    <row r="27" spans="1:99" s="2" customFormat="1" x14ac:dyDescent="0.25">
      <c r="A27" s="2" t="s">
        <v>296</v>
      </c>
      <c r="B27" s="2" t="s">
        <v>297</v>
      </c>
      <c r="C27" s="2" t="s">
        <v>298</v>
      </c>
      <c r="D27" s="2">
        <v>1968</v>
      </c>
      <c r="E27" s="2">
        <f t="shared" si="0"/>
        <v>47</v>
      </c>
      <c r="F27" s="2">
        <v>25</v>
      </c>
      <c r="G27" s="2">
        <v>51</v>
      </c>
      <c r="H27" s="2">
        <v>340000</v>
      </c>
      <c r="I27" s="2">
        <v>59600</v>
      </c>
      <c r="J27" s="2">
        <v>49500</v>
      </c>
      <c r="K27" s="2">
        <v>59600</v>
      </c>
      <c r="L27" s="2">
        <f t="shared" si="1"/>
        <v>2596170040</v>
      </c>
      <c r="M27" s="2">
        <v>4710</v>
      </c>
      <c r="N27" s="2">
        <f t="shared" si="2"/>
        <v>205167600</v>
      </c>
      <c r="O27" s="2">
        <f t="shared" si="3"/>
        <v>7.359375</v>
      </c>
      <c r="P27" s="2">
        <f t="shared" si="4"/>
        <v>19060710.600000001</v>
      </c>
      <c r="Q27" s="2">
        <f t="shared" si="5"/>
        <v>19.0607106</v>
      </c>
      <c r="R27" s="2">
        <v>158288</v>
      </c>
      <c r="S27" s="2">
        <f t="shared" si="6"/>
        <v>409964.33711999998</v>
      </c>
      <c r="T27" s="2">
        <f t="shared" si="7"/>
        <v>101304320</v>
      </c>
      <c r="U27" s="2">
        <f t="shared" si="8"/>
        <v>4413069440000</v>
      </c>
      <c r="V27" s="2">
        <v>582873.11623000004</v>
      </c>
      <c r="W27" s="2">
        <f t="shared" si="9"/>
        <v>177.65972582690401</v>
      </c>
      <c r="X27" s="2">
        <f t="shared" si="10"/>
        <v>110.39267097526464</v>
      </c>
      <c r="Y27" s="2">
        <f t="shared" si="11"/>
        <v>11.479271693160126</v>
      </c>
      <c r="Z27" s="2">
        <f t="shared" si="12"/>
        <v>12.653898763742424</v>
      </c>
      <c r="AA27" s="2">
        <f t="shared" si="13"/>
        <v>2.9097231979768501</v>
      </c>
      <c r="AB27" s="2">
        <f t="shared" si="14"/>
        <v>1.5184678516490908</v>
      </c>
      <c r="AC27" s="2">
        <v>25</v>
      </c>
      <c r="AD27" s="2">
        <f t="shared" si="15"/>
        <v>0.50615595054969698</v>
      </c>
      <c r="AE27" s="2">
        <v>41016.300000000003</v>
      </c>
      <c r="AF27" s="2">
        <f t="shared" si="16"/>
        <v>21508.348195329087</v>
      </c>
      <c r="AG27" s="2">
        <f t="shared" si="17"/>
        <v>7.8291644417207193E-2</v>
      </c>
      <c r="AH27" s="2">
        <f t="shared" si="18"/>
        <v>0.31217762801671745</v>
      </c>
      <c r="AI27" s="2">
        <f t="shared" si="19"/>
        <v>2156215050</v>
      </c>
      <c r="AJ27" s="2">
        <f t="shared" si="20"/>
        <v>61057260</v>
      </c>
      <c r="AK27" s="2">
        <f t="shared" si="21"/>
        <v>61.057259999999999</v>
      </c>
      <c r="AL27" s="2" t="s">
        <v>299</v>
      </c>
      <c r="AM27" s="2" t="s">
        <v>134</v>
      </c>
      <c r="AN27" s="2" t="s">
        <v>134</v>
      </c>
      <c r="AO27" s="2" t="s">
        <v>300</v>
      </c>
      <c r="AP27" s="2" t="s">
        <v>301</v>
      </c>
      <c r="AQ27" s="2" t="s">
        <v>172</v>
      </c>
      <c r="AR27" s="2" t="s">
        <v>302</v>
      </c>
      <c r="AS27" s="2">
        <v>6</v>
      </c>
      <c r="AT27" s="2" t="s">
        <v>303</v>
      </c>
      <c r="AU27" s="2" t="s">
        <v>304</v>
      </c>
      <c r="AV27" s="2">
        <v>10</v>
      </c>
      <c r="AW27" s="5">
        <v>72</v>
      </c>
      <c r="AX27" s="5">
        <v>27</v>
      </c>
      <c r="AY27" s="5">
        <v>1</v>
      </c>
      <c r="AZ27" s="5">
        <v>1.2</v>
      </c>
      <c r="BA27" s="5">
        <v>0.6</v>
      </c>
      <c r="BB27" s="5">
        <v>0.1</v>
      </c>
      <c r="BC27" s="5">
        <v>0.6</v>
      </c>
      <c r="BD27" s="5">
        <v>0.2</v>
      </c>
      <c r="BE27" s="5">
        <v>0.4</v>
      </c>
      <c r="BF27" s="5">
        <v>8.6999999999999993</v>
      </c>
      <c r="BG27" s="5">
        <v>4.5</v>
      </c>
      <c r="BH27" s="5">
        <v>1.5</v>
      </c>
      <c r="BI27" s="5">
        <v>5.7</v>
      </c>
      <c r="BJ27" s="5">
        <v>45.3</v>
      </c>
      <c r="BK27" s="5">
        <v>11.3</v>
      </c>
      <c r="BL27" s="5">
        <v>19.8</v>
      </c>
      <c r="BM27" s="2">
        <v>0</v>
      </c>
      <c r="BN27" s="5">
        <v>0.4</v>
      </c>
      <c r="BO27" s="5">
        <v>3890912</v>
      </c>
      <c r="BP27" s="5">
        <v>1195248</v>
      </c>
      <c r="BQ27" s="5">
        <v>10</v>
      </c>
      <c r="BR27" s="5">
        <v>3</v>
      </c>
      <c r="BS27" s="5">
        <v>0.09</v>
      </c>
      <c r="BT27" s="5">
        <v>0.03</v>
      </c>
      <c r="BU27" s="5">
        <v>6390070</v>
      </c>
      <c r="BV27" s="5">
        <v>16</v>
      </c>
      <c r="BW27" s="5">
        <v>0.15</v>
      </c>
      <c r="BX27" s="5">
        <v>50090527</v>
      </c>
      <c r="BY27" s="5">
        <v>4675797</v>
      </c>
      <c r="BZ27" s="5">
        <v>125</v>
      </c>
      <c r="CA27" s="5">
        <v>12</v>
      </c>
      <c r="CB27" s="5">
        <v>1.37</v>
      </c>
      <c r="CC27" s="5">
        <v>0.13</v>
      </c>
      <c r="CD27" s="5">
        <v>13</v>
      </c>
      <c r="CE27" s="5">
        <v>10</v>
      </c>
      <c r="CF27" s="5">
        <v>37</v>
      </c>
      <c r="CG27" s="5">
        <v>15</v>
      </c>
      <c r="CH27" s="5">
        <v>23</v>
      </c>
      <c r="CI27" s="5">
        <v>7</v>
      </c>
      <c r="CJ27" s="5">
        <v>9</v>
      </c>
      <c r="CK27" s="2">
        <v>0</v>
      </c>
      <c r="CL27" s="2">
        <v>0</v>
      </c>
      <c r="CM27" s="2">
        <v>0</v>
      </c>
      <c r="CN27" s="5">
        <v>1</v>
      </c>
      <c r="CO27" s="5">
        <v>3</v>
      </c>
      <c r="CP27" s="5">
        <v>12</v>
      </c>
      <c r="CQ27" s="5">
        <v>17</v>
      </c>
      <c r="CR27" s="5">
        <v>53</v>
      </c>
      <c r="CS27" s="5">
        <v>0.95908000000000004</v>
      </c>
      <c r="CT27" s="5">
        <v>0.96538999999999997</v>
      </c>
      <c r="CU27" s="2" t="s">
        <v>142</v>
      </c>
    </row>
    <row r="28" spans="1:99" s="2" customFormat="1" x14ac:dyDescent="0.25">
      <c r="A28" s="2" t="s">
        <v>305</v>
      </c>
      <c r="B28" s="2" t="s">
        <v>306</v>
      </c>
      <c r="C28" s="2" t="s">
        <v>307</v>
      </c>
      <c r="D28" s="2">
        <v>1962</v>
      </c>
      <c r="E28" s="2">
        <f t="shared" si="0"/>
        <v>53</v>
      </c>
      <c r="F28" s="2">
        <v>229</v>
      </c>
      <c r="G28" s="2">
        <v>246</v>
      </c>
      <c r="H28" s="2">
        <v>287000</v>
      </c>
      <c r="I28" s="2">
        <v>2844000</v>
      </c>
      <c r="J28" s="2">
        <v>1910000</v>
      </c>
      <c r="K28" s="2">
        <v>2844000</v>
      </c>
      <c r="L28" s="2">
        <f t="shared" si="1"/>
        <v>123884355600</v>
      </c>
      <c r="M28" s="2">
        <v>31460</v>
      </c>
      <c r="N28" s="2">
        <f t="shared" si="2"/>
        <v>1370397600</v>
      </c>
      <c r="O28" s="2">
        <f t="shared" si="3"/>
        <v>49.15625</v>
      </c>
      <c r="P28" s="2">
        <f t="shared" si="4"/>
        <v>127314215.60000001</v>
      </c>
      <c r="Q28" s="2">
        <f t="shared" si="5"/>
        <v>127.31421560000001</v>
      </c>
      <c r="R28" s="2">
        <v>1146</v>
      </c>
      <c r="S28" s="2">
        <f t="shared" si="6"/>
        <v>2968.1285399999997</v>
      </c>
      <c r="T28" s="2">
        <f t="shared" si="7"/>
        <v>733440</v>
      </c>
      <c r="U28" s="2">
        <f t="shared" si="8"/>
        <v>31950480000</v>
      </c>
      <c r="V28" s="2">
        <v>1548265.3887</v>
      </c>
      <c r="W28" s="2">
        <f t="shared" si="9"/>
        <v>471.91129047575998</v>
      </c>
      <c r="X28" s="2">
        <f t="shared" si="10"/>
        <v>293.23217502744779</v>
      </c>
      <c r="Y28" s="2">
        <f t="shared" si="11"/>
        <v>11.798228683500197</v>
      </c>
      <c r="Z28" s="2">
        <f t="shared" si="12"/>
        <v>90.400301051315324</v>
      </c>
      <c r="AA28" s="2">
        <f t="shared" si="13"/>
        <v>0.2003064290228285</v>
      </c>
      <c r="AB28" s="2">
        <f t="shared" si="14"/>
        <v>1.1842834198862271</v>
      </c>
      <c r="AC28" s="2">
        <v>229</v>
      </c>
      <c r="AD28" s="2">
        <f t="shared" si="15"/>
        <v>0.39476113996207562</v>
      </c>
      <c r="AE28" s="2">
        <v>1929.61</v>
      </c>
      <c r="AF28" s="2">
        <f t="shared" si="16"/>
        <v>23.313413858868405</v>
      </c>
      <c r="AG28" s="2">
        <f t="shared" si="17"/>
        <v>0.21641732791863777</v>
      </c>
      <c r="AH28" s="2">
        <f t="shared" si="18"/>
        <v>5.4039512097641594E-2</v>
      </c>
      <c r="AI28" s="2">
        <f t="shared" si="19"/>
        <v>83199409000</v>
      </c>
      <c r="AJ28" s="2">
        <f t="shared" si="20"/>
        <v>2355946800</v>
      </c>
      <c r="AK28" s="2">
        <f t="shared" si="21"/>
        <v>2355.9468000000002</v>
      </c>
      <c r="AL28" s="2" t="s">
        <v>308</v>
      </c>
      <c r="AM28" s="2" t="s">
        <v>134</v>
      </c>
      <c r="AN28" s="2" t="s">
        <v>309</v>
      </c>
      <c r="AO28" s="2" t="s">
        <v>310</v>
      </c>
      <c r="AP28" s="2" t="s">
        <v>311</v>
      </c>
      <c r="AQ28" s="2" t="s">
        <v>312</v>
      </c>
      <c r="AR28" s="2" t="s">
        <v>313</v>
      </c>
      <c r="AS28" s="2">
        <v>3</v>
      </c>
      <c r="AT28" s="2" t="s">
        <v>314</v>
      </c>
      <c r="AU28" s="2" t="s">
        <v>315</v>
      </c>
      <c r="AV28" s="2">
        <v>11</v>
      </c>
      <c r="AW28" s="5">
        <v>63</v>
      </c>
      <c r="AX28" s="5">
        <v>36</v>
      </c>
      <c r="AY28" s="5">
        <v>1</v>
      </c>
      <c r="AZ28" s="5">
        <v>4.5999999999999996</v>
      </c>
      <c r="BA28" s="5">
        <v>0.3</v>
      </c>
      <c r="BB28" s="5">
        <v>0.1</v>
      </c>
      <c r="BC28" s="5">
        <v>0.3</v>
      </c>
      <c r="BD28" s="2">
        <v>0</v>
      </c>
      <c r="BE28" s="5">
        <v>0.1</v>
      </c>
      <c r="BF28" s="5">
        <v>50.5</v>
      </c>
      <c r="BG28" s="5">
        <v>9.4</v>
      </c>
      <c r="BH28" s="5">
        <v>21.4</v>
      </c>
      <c r="BI28" s="5">
        <v>0.1</v>
      </c>
      <c r="BJ28" s="2">
        <v>0</v>
      </c>
      <c r="BK28" s="5">
        <v>12.6</v>
      </c>
      <c r="BL28" s="5">
        <v>0.4</v>
      </c>
      <c r="BM28" s="2">
        <v>0</v>
      </c>
      <c r="BN28" s="5">
        <v>0.1</v>
      </c>
      <c r="BO28" s="5">
        <v>225330</v>
      </c>
      <c r="BP28" s="5">
        <v>32258</v>
      </c>
      <c r="BQ28" s="5">
        <v>73</v>
      </c>
      <c r="BR28" s="5">
        <v>10</v>
      </c>
      <c r="BS28" s="5">
        <v>0.15</v>
      </c>
      <c r="BT28" s="5">
        <v>0.02</v>
      </c>
      <c r="BU28" s="5">
        <v>303596</v>
      </c>
      <c r="BV28" s="5">
        <v>98</v>
      </c>
      <c r="BW28" s="5">
        <v>0.2</v>
      </c>
      <c r="BX28" s="5">
        <v>769315</v>
      </c>
      <c r="BY28" s="5">
        <v>57031</v>
      </c>
      <c r="BZ28" s="5">
        <v>248</v>
      </c>
      <c r="CA28" s="5">
        <v>18</v>
      </c>
      <c r="CB28" s="5">
        <v>0.45</v>
      </c>
      <c r="CC28" s="5">
        <v>0.04</v>
      </c>
      <c r="CD28" s="5">
        <v>7</v>
      </c>
      <c r="CE28" s="5">
        <v>6</v>
      </c>
      <c r="CF28" s="5">
        <v>9</v>
      </c>
      <c r="CG28" s="5">
        <v>7</v>
      </c>
      <c r="CH28" s="5">
        <v>30</v>
      </c>
      <c r="CI28" s="5">
        <v>30</v>
      </c>
      <c r="CJ28" s="5">
        <v>26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5">
        <v>24</v>
      </c>
      <c r="CR28" s="5">
        <v>61</v>
      </c>
      <c r="CS28" s="5">
        <v>0.91859999999999997</v>
      </c>
      <c r="CT28" s="5">
        <v>0.93616999999999995</v>
      </c>
      <c r="CU28" s="2" t="s">
        <v>142</v>
      </c>
    </row>
    <row r="29" spans="1:99" s="2" customFormat="1" x14ac:dyDescent="0.25">
      <c r="A29" s="2" t="s">
        <v>316</v>
      </c>
      <c r="B29" s="2" t="s">
        <v>317</v>
      </c>
      <c r="C29" s="2" t="s">
        <v>318</v>
      </c>
      <c r="D29" s="2">
        <v>1963</v>
      </c>
      <c r="E29" s="2">
        <f t="shared" si="0"/>
        <v>52</v>
      </c>
      <c r="F29" s="2">
        <v>216</v>
      </c>
      <c r="G29" s="2">
        <v>229</v>
      </c>
      <c r="H29" s="2">
        <v>342000</v>
      </c>
      <c r="I29" s="2">
        <v>1952000</v>
      </c>
      <c r="J29" s="2">
        <v>1652000</v>
      </c>
      <c r="K29" s="2">
        <v>1952000</v>
      </c>
      <c r="L29" s="2">
        <f t="shared" si="1"/>
        <v>85028924800</v>
      </c>
      <c r="M29" s="2">
        <v>28220</v>
      </c>
      <c r="N29" s="2">
        <f t="shared" si="2"/>
        <v>1229263200</v>
      </c>
      <c r="O29" s="2">
        <f t="shared" si="3"/>
        <v>44.09375</v>
      </c>
      <c r="P29" s="2">
        <f t="shared" si="4"/>
        <v>114202389.2</v>
      </c>
      <c r="Q29" s="2">
        <f t="shared" si="5"/>
        <v>114.2023892</v>
      </c>
      <c r="R29" s="2">
        <v>1186</v>
      </c>
      <c r="S29" s="2">
        <f t="shared" si="6"/>
        <v>3071.7281399999997</v>
      </c>
      <c r="T29" s="2">
        <f t="shared" si="7"/>
        <v>759040</v>
      </c>
      <c r="U29" s="2">
        <f t="shared" si="8"/>
        <v>33065680000</v>
      </c>
      <c r="V29" s="2">
        <v>2348827.7881999998</v>
      </c>
      <c r="W29" s="2">
        <f t="shared" si="9"/>
        <v>715.92270984335994</v>
      </c>
      <c r="X29" s="2">
        <f t="shared" si="10"/>
        <v>444.85389011835082</v>
      </c>
      <c r="Y29" s="2">
        <f t="shared" si="11"/>
        <v>18.898330299323305</v>
      </c>
      <c r="Z29" s="2">
        <f t="shared" si="12"/>
        <v>69.170642056152005</v>
      </c>
      <c r="AA29" s="2">
        <f t="shared" si="13"/>
        <v>0.35133707702956757</v>
      </c>
      <c r="AB29" s="2">
        <f t="shared" si="14"/>
        <v>0.96070336189100003</v>
      </c>
      <c r="AC29" s="2">
        <v>216</v>
      </c>
      <c r="AD29" s="2">
        <f t="shared" si="15"/>
        <v>0.32023445396366668</v>
      </c>
      <c r="AE29" s="2">
        <v>1114.44</v>
      </c>
      <c r="AF29" s="2">
        <f t="shared" si="16"/>
        <v>26.89723600283487</v>
      </c>
      <c r="AG29" s="2">
        <f t="shared" si="17"/>
        <v>0.17484161731083456</v>
      </c>
      <c r="AH29" s="2">
        <f t="shared" si="18"/>
        <v>5.6044504608744522E-2</v>
      </c>
      <c r="AI29" s="2">
        <f t="shared" si="19"/>
        <v>71960954800</v>
      </c>
      <c r="AJ29" s="2">
        <f t="shared" si="20"/>
        <v>2037708960</v>
      </c>
      <c r="AK29" s="2">
        <f t="shared" si="21"/>
        <v>2037.7089599999999</v>
      </c>
      <c r="AL29" s="2" t="s">
        <v>319</v>
      </c>
      <c r="AM29" s="2" t="s">
        <v>320</v>
      </c>
      <c r="AN29" s="2" t="s">
        <v>321</v>
      </c>
      <c r="AO29" s="2" t="s">
        <v>322</v>
      </c>
      <c r="AP29" s="2" t="s">
        <v>323</v>
      </c>
      <c r="AQ29" s="2" t="s">
        <v>324</v>
      </c>
      <c r="AR29" s="2" t="s">
        <v>325</v>
      </c>
      <c r="AS29" s="2">
        <v>3</v>
      </c>
      <c r="AT29" s="2" t="s">
        <v>326</v>
      </c>
      <c r="AU29" s="2" t="s">
        <v>327</v>
      </c>
      <c r="AV29" s="2">
        <v>11</v>
      </c>
      <c r="AW29" s="5">
        <v>56</v>
      </c>
      <c r="AX29" s="5">
        <v>42</v>
      </c>
      <c r="AY29" s="5">
        <v>2</v>
      </c>
      <c r="AZ29" s="5">
        <v>2.2000000000000002</v>
      </c>
      <c r="BA29" s="5">
        <v>0.8</v>
      </c>
      <c r="BB29" s="5">
        <v>0.2</v>
      </c>
      <c r="BC29" s="5">
        <v>0.6</v>
      </c>
      <c r="BD29" s="5">
        <v>0.2</v>
      </c>
      <c r="BE29" s="5">
        <v>0.3</v>
      </c>
      <c r="BF29" s="5">
        <v>50.4</v>
      </c>
      <c r="BG29" s="5">
        <v>3.5</v>
      </c>
      <c r="BH29" s="5">
        <v>7.1</v>
      </c>
      <c r="BI29" s="5">
        <v>0.4</v>
      </c>
      <c r="BJ29" s="2">
        <v>0</v>
      </c>
      <c r="BK29" s="5">
        <v>32.299999999999997</v>
      </c>
      <c r="BL29" s="5">
        <v>1.8</v>
      </c>
      <c r="BM29" s="2">
        <v>0</v>
      </c>
      <c r="BN29" s="5">
        <v>0.1</v>
      </c>
      <c r="BO29" s="5">
        <v>113315</v>
      </c>
      <c r="BP29" s="5">
        <v>18439</v>
      </c>
      <c r="BQ29" s="5">
        <v>44</v>
      </c>
      <c r="BR29" s="5">
        <v>7</v>
      </c>
      <c r="BS29" s="5">
        <v>0.12</v>
      </c>
      <c r="BT29" s="5">
        <v>0.02</v>
      </c>
      <c r="BU29" s="5">
        <v>175934</v>
      </c>
      <c r="BV29" s="5">
        <v>68</v>
      </c>
      <c r="BW29" s="5">
        <v>0.18</v>
      </c>
      <c r="BX29" s="5">
        <v>1560967</v>
      </c>
      <c r="BY29" s="5">
        <v>327313</v>
      </c>
      <c r="BZ29" s="5">
        <v>600</v>
      </c>
      <c r="CA29" s="5">
        <v>126</v>
      </c>
      <c r="CB29" s="5">
        <v>1.59</v>
      </c>
      <c r="CC29" s="5">
        <v>0.35</v>
      </c>
      <c r="CD29" s="5">
        <v>6</v>
      </c>
      <c r="CE29" s="5">
        <v>3</v>
      </c>
      <c r="CF29" s="5">
        <v>10</v>
      </c>
      <c r="CG29" s="5">
        <v>4</v>
      </c>
      <c r="CH29" s="5">
        <v>18</v>
      </c>
      <c r="CI29" s="5">
        <v>12</v>
      </c>
      <c r="CJ29" s="5">
        <v>8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5">
        <v>54</v>
      </c>
      <c r="CR29" s="5">
        <v>84</v>
      </c>
      <c r="CS29" s="5">
        <v>0.46610000000000001</v>
      </c>
      <c r="CT29" s="5">
        <v>3.5049999999999998E-2</v>
      </c>
      <c r="CU29" s="2" t="s">
        <v>142</v>
      </c>
    </row>
    <row r="30" spans="1:99" s="2" customFormat="1" x14ac:dyDescent="0.25">
      <c r="A30" s="2" t="s">
        <v>328</v>
      </c>
      <c r="C30" s="2" t="s">
        <v>329</v>
      </c>
      <c r="D30" s="2">
        <v>1911</v>
      </c>
      <c r="E30" s="2">
        <f t="shared" si="0"/>
        <v>104</v>
      </c>
      <c r="F30" s="2">
        <v>26</v>
      </c>
      <c r="G30" s="2">
        <v>26</v>
      </c>
      <c r="H30" s="2">
        <v>0</v>
      </c>
      <c r="I30" s="2">
        <v>1800</v>
      </c>
      <c r="J30" s="2">
        <v>1800</v>
      </c>
      <c r="K30" s="2">
        <v>1800</v>
      </c>
      <c r="L30" s="2">
        <f t="shared" si="1"/>
        <v>78407820</v>
      </c>
      <c r="M30" s="2">
        <v>34039.379846000003</v>
      </c>
      <c r="N30" s="2">
        <f t="shared" si="2"/>
        <v>1482755386.0917602</v>
      </c>
      <c r="O30" s="2">
        <f t="shared" si="3"/>
        <v>53.18653100937501</v>
      </c>
      <c r="P30" s="2">
        <f t="shared" si="4"/>
        <v>137752604.72358358</v>
      </c>
      <c r="Q30" s="2">
        <f t="shared" si="5"/>
        <v>137.75260472358357</v>
      </c>
      <c r="R30" s="2">
        <v>0</v>
      </c>
      <c r="S30" s="2">
        <f t="shared" si="6"/>
        <v>0</v>
      </c>
      <c r="T30" s="2">
        <f t="shared" si="7"/>
        <v>0</v>
      </c>
      <c r="U30" s="2">
        <f t="shared" si="8"/>
        <v>0</v>
      </c>
      <c r="V30" s="2">
        <v>2249450.8207999999</v>
      </c>
      <c r="W30" s="2">
        <f t="shared" si="9"/>
        <v>685.63261017983996</v>
      </c>
      <c r="X30" s="2">
        <f t="shared" si="10"/>
        <v>426.03248875459519</v>
      </c>
      <c r="Y30" s="2">
        <f t="shared" si="11"/>
        <v>16.479212224938603</v>
      </c>
      <c r="Z30" s="2">
        <f t="shared" si="12"/>
        <v>5.2879807914012693E-2</v>
      </c>
      <c r="AA30" s="2">
        <f t="shared" si="13"/>
        <v>308.8067951287955</v>
      </c>
      <c r="AB30" s="2">
        <f t="shared" si="14"/>
        <v>6.1015162977706948E-3</v>
      </c>
      <c r="AC30" s="2">
        <v>26</v>
      </c>
      <c r="AD30" s="2">
        <f t="shared" si="15"/>
        <v>2.0338387659235651E-3</v>
      </c>
      <c r="AE30" s="2" t="s">
        <v>134</v>
      </c>
      <c r="AF30" s="2">
        <f t="shared" si="16"/>
        <v>0</v>
      </c>
      <c r="AG30" s="2">
        <f t="shared" si="17"/>
        <v>1.217027977955271E-4</v>
      </c>
      <c r="AH30" s="2">
        <f t="shared" si="18"/>
        <v>62.043344720980741</v>
      </c>
      <c r="AI30" s="2">
        <f t="shared" si="19"/>
        <v>78407820</v>
      </c>
      <c r="AJ30" s="2">
        <f t="shared" si="20"/>
        <v>2220264</v>
      </c>
      <c r="AK30" s="2">
        <f t="shared" si="21"/>
        <v>2.2202639999999998</v>
      </c>
      <c r="AL30" s="2" t="s">
        <v>134</v>
      </c>
      <c r="AM30" s="2" t="s">
        <v>134</v>
      </c>
      <c r="AN30" s="2" t="s">
        <v>134</v>
      </c>
      <c r="AO30" s="2" t="s">
        <v>134</v>
      </c>
      <c r="AP30" s="2" t="s">
        <v>134</v>
      </c>
      <c r="AQ30" s="2" t="s">
        <v>134</v>
      </c>
      <c r="AR30" s="2" t="s">
        <v>134</v>
      </c>
      <c r="AS30" s="2">
        <v>0</v>
      </c>
      <c r="AT30" s="2" t="s">
        <v>134</v>
      </c>
      <c r="AU30" s="2" t="s">
        <v>134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165</v>
      </c>
    </row>
    <row r="31" spans="1:99" s="2" customFormat="1" x14ac:dyDescent="0.25">
      <c r="A31" s="2" t="s">
        <v>330</v>
      </c>
      <c r="C31" s="2" t="s">
        <v>331</v>
      </c>
      <c r="D31" s="2">
        <v>1946</v>
      </c>
      <c r="E31" s="2">
        <f t="shared" si="0"/>
        <v>69</v>
      </c>
      <c r="F31" s="2">
        <v>25</v>
      </c>
      <c r="G31" s="2">
        <v>25</v>
      </c>
      <c r="H31" s="2">
        <v>1525</v>
      </c>
      <c r="I31" s="2">
        <v>13928</v>
      </c>
      <c r="J31" s="2">
        <v>7760</v>
      </c>
      <c r="K31" s="2">
        <v>13928</v>
      </c>
      <c r="L31" s="2">
        <f t="shared" si="1"/>
        <v>606702287.20000005</v>
      </c>
      <c r="M31" s="2">
        <v>752</v>
      </c>
      <c r="N31" s="2">
        <f t="shared" si="2"/>
        <v>32757120</v>
      </c>
      <c r="O31" s="2">
        <f t="shared" si="3"/>
        <v>1.175</v>
      </c>
      <c r="P31" s="2">
        <f t="shared" si="4"/>
        <v>3043238.72</v>
      </c>
      <c r="Q31" s="2">
        <f t="shared" si="5"/>
        <v>3.0432387200000002</v>
      </c>
      <c r="R31" s="2">
        <v>10</v>
      </c>
      <c r="S31" s="2">
        <f t="shared" si="6"/>
        <v>25.899899999999999</v>
      </c>
      <c r="T31" s="2">
        <f t="shared" si="7"/>
        <v>6400</v>
      </c>
      <c r="U31" s="2">
        <f t="shared" si="8"/>
        <v>278800000</v>
      </c>
      <c r="V31" s="2">
        <v>58815.273932999997</v>
      </c>
      <c r="W31" s="2">
        <f t="shared" si="9"/>
        <v>17.9268954947784</v>
      </c>
      <c r="X31" s="2">
        <f t="shared" si="10"/>
        <v>11.139259991266602</v>
      </c>
      <c r="Y31" s="2">
        <f t="shared" si="11"/>
        <v>2.8988915440068594</v>
      </c>
      <c r="Z31" s="2">
        <f t="shared" si="12"/>
        <v>18.521234076744232</v>
      </c>
      <c r="AA31" s="2">
        <f t="shared" si="13"/>
        <v>1.8728856124164168</v>
      </c>
      <c r="AB31" s="2">
        <f t="shared" si="14"/>
        <v>2.2225480892093077</v>
      </c>
      <c r="AC31" s="2">
        <v>25</v>
      </c>
      <c r="AD31" s="2">
        <f t="shared" si="15"/>
        <v>0.74084936306976923</v>
      </c>
      <c r="AE31" s="2" t="s">
        <v>134</v>
      </c>
      <c r="AF31" s="2">
        <f t="shared" si="16"/>
        <v>8.5106382978723403</v>
      </c>
      <c r="AG31" s="2">
        <f t="shared" si="17"/>
        <v>0.28678901552334285</v>
      </c>
      <c r="AH31" s="2">
        <f t="shared" si="18"/>
        <v>0.31793781670098414</v>
      </c>
      <c r="AI31" s="2">
        <f t="shared" si="19"/>
        <v>338024824</v>
      </c>
      <c r="AJ31" s="2">
        <f t="shared" si="20"/>
        <v>9571804.8000000007</v>
      </c>
      <c r="AK31" s="2">
        <f t="shared" si="21"/>
        <v>9.5718048000000007</v>
      </c>
      <c r="AL31" s="2" t="s">
        <v>332</v>
      </c>
      <c r="AM31" s="2" t="s">
        <v>134</v>
      </c>
      <c r="AN31" s="2" t="s">
        <v>333</v>
      </c>
      <c r="AO31" s="2" t="s">
        <v>334</v>
      </c>
      <c r="AP31" s="2" t="s">
        <v>134</v>
      </c>
      <c r="AQ31" s="2" t="s">
        <v>134</v>
      </c>
      <c r="AR31" s="2" t="s">
        <v>134</v>
      </c>
      <c r="AS31" s="2">
        <v>0</v>
      </c>
      <c r="AT31" s="2" t="s">
        <v>134</v>
      </c>
      <c r="AU31" s="2" t="s">
        <v>134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142</v>
      </c>
    </row>
    <row r="32" spans="1:99" s="2" customFormat="1" x14ac:dyDescent="0.25">
      <c r="A32" s="2" t="s">
        <v>335</v>
      </c>
      <c r="C32" s="2" t="s">
        <v>336</v>
      </c>
      <c r="D32" s="2">
        <v>1960</v>
      </c>
      <c r="E32" s="2">
        <f t="shared" si="0"/>
        <v>55</v>
      </c>
      <c r="F32" s="2">
        <v>40</v>
      </c>
      <c r="G32" s="2">
        <v>40</v>
      </c>
      <c r="H32" s="2">
        <v>0</v>
      </c>
      <c r="I32" s="2">
        <v>6000</v>
      </c>
      <c r="J32" s="2">
        <v>3200</v>
      </c>
      <c r="K32" s="2">
        <v>6000</v>
      </c>
      <c r="L32" s="2">
        <f t="shared" si="1"/>
        <v>261359400</v>
      </c>
      <c r="M32" s="2">
        <v>490</v>
      </c>
      <c r="N32" s="2">
        <f t="shared" si="2"/>
        <v>21344400</v>
      </c>
      <c r="O32" s="2">
        <f t="shared" si="3"/>
        <v>0.765625</v>
      </c>
      <c r="P32" s="2">
        <f t="shared" si="4"/>
        <v>1982961.4000000001</v>
      </c>
      <c r="Q32" s="2">
        <f t="shared" si="5"/>
        <v>1.9829614000000002</v>
      </c>
      <c r="R32" s="2">
        <v>180</v>
      </c>
      <c r="S32" s="2">
        <f t="shared" si="6"/>
        <v>466.19819999999999</v>
      </c>
      <c r="T32" s="2">
        <f t="shared" si="7"/>
        <v>115200</v>
      </c>
      <c r="U32" s="2">
        <f t="shared" si="8"/>
        <v>5018400000</v>
      </c>
      <c r="V32" s="2">
        <v>121696.85647</v>
      </c>
      <c r="W32" s="2">
        <f t="shared" si="9"/>
        <v>37.093201852055998</v>
      </c>
      <c r="X32" s="2">
        <f t="shared" si="10"/>
        <v>23.048654434279182</v>
      </c>
      <c r="Y32" s="2">
        <f t="shared" si="11"/>
        <v>7.4307403099175504</v>
      </c>
      <c r="Z32" s="2">
        <f t="shared" si="12"/>
        <v>12.244869848765953</v>
      </c>
      <c r="AA32" s="2">
        <f t="shared" si="13"/>
        <v>9.397497793857621</v>
      </c>
      <c r="AB32" s="2">
        <f t="shared" si="14"/>
        <v>0.91836523865744657</v>
      </c>
      <c r="AC32" s="2">
        <v>40</v>
      </c>
      <c r="AD32" s="2">
        <f t="shared" si="15"/>
        <v>0.30612174621914884</v>
      </c>
      <c r="AE32" s="2">
        <v>238.31399999999999</v>
      </c>
      <c r="AF32" s="2">
        <f t="shared" si="16"/>
        <v>235.10204081632654</v>
      </c>
      <c r="AG32" s="2">
        <f t="shared" si="17"/>
        <v>0.23488627806645326</v>
      </c>
      <c r="AH32" s="2">
        <f t="shared" si="18"/>
        <v>0.50237980145604311</v>
      </c>
      <c r="AI32" s="2">
        <f t="shared" si="19"/>
        <v>139391680</v>
      </c>
      <c r="AJ32" s="2">
        <f t="shared" si="20"/>
        <v>3947136</v>
      </c>
      <c r="AK32" s="2">
        <f t="shared" si="21"/>
        <v>3.947136</v>
      </c>
      <c r="AL32" s="2" t="s">
        <v>337</v>
      </c>
      <c r="AM32" s="2" t="s">
        <v>134</v>
      </c>
      <c r="AN32" s="2" t="s">
        <v>338</v>
      </c>
      <c r="AO32" s="2" t="s">
        <v>339</v>
      </c>
      <c r="AP32" s="2" t="s">
        <v>340</v>
      </c>
      <c r="AQ32" s="2" t="s">
        <v>324</v>
      </c>
      <c r="AR32" s="2" t="s">
        <v>341</v>
      </c>
      <c r="AS32" s="2">
        <v>2</v>
      </c>
      <c r="AT32" s="2" t="s">
        <v>342</v>
      </c>
      <c r="AU32" s="2" t="s">
        <v>343</v>
      </c>
      <c r="AV32" s="2">
        <v>11</v>
      </c>
      <c r="AW32" s="5">
        <v>60</v>
      </c>
      <c r="AX32" s="5">
        <v>38</v>
      </c>
      <c r="AY32" s="5">
        <v>2</v>
      </c>
      <c r="AZ32" s="5">
        <v>1.3</v>
      </c>
      <c r="BA32" s="5">
        <v>0.7</v>
      </c>
      <c r="BB32" s="2">
        <v>0</v>
      </c>
      <c r="BC32" s="5">
        <v>0.1</v>
      </c>
      <c r="BD32" s="2">
        <v>0</v>
      </c>
      <c r="BE32" s="5">
        <v>0.1</v>
      </c>
      <c r="BF32" s="5">
        <v>64.400000000000006</v>
      </c>
      <c r="BG32" s="5">
        <v>5.4</v>
      </c>
      <c r="BH32" s="5">
        <v>7.4</v>
      </c>
      <c r="BI32" s="5">
        <v>0.2</v>
      </c>
      <c r="BJ32" s="5">
        <v>0.1</v>
      </c>
      <c r="BK32" s="5">
        <v>19.100000000000001</v>
      </c>
      <c r="BL32" s="5">
        <v>1.2</v>
      </c>
      <c r="BM32" s="2">
        <v>0</v>
      </c>
      <c r="BN32" s="2">
        <v>0</v>
      </c>
      <c r="BO32" s="5">
        <v>38817</v>
      </c>
      <c r="BP32" s="5">
        <v>5958</v>
      </c>
      <c r="BQ32" s="5">
        <v>55</v>
      </c>
      <c r="BR32" s="5">
        <v>8</v>
      </c>
      <c r="BS32" s="5">
        <v>0.14000000000000001</v>
      </c>
      <c r="BT32" s="5">
        <v>0.02</v>
      </c>
      <c r="BU32" s="5">
        <v>59541</v>
      </c>
      <c r="BV32" s="5">
        <v>84</v>
      </c>
      <c r="BW32" s="5">
        <v>0.21</v>
      </c>
      <c r="BX32" s="5">
        <v>349823</v>
      </c>
      <c r="BY32" s="5">
        <v>65885</v>
      </c>
      <c r="BZ32" s="5">
        <v>495</v>
      </c>
      <c r="CA32" s="5">
        <v>93</v>
      </c>
      <c r="CB32" s="5">
        <v>1.66</v>
      </c>
      <c r="CC32" s="5">
        <v>0.33</v>
      </c>
      <c r="CD32" s="5">
        <v>3</v>
      </c>
      <c r="CE32" s="5">
        <v>2</v>
      </c>
      <c r="CF32" s="5">
        <v>7</v>
      </c>
      <c r="CG32" s="5">
        <v>3</v>
      </c>
      <c r="CH32" s="5">
        <v>24</v>
      </c>
      <c r="CI32" s="5">
        <v>19</v>
      </c>
      <c r="CJ32" s="5">
        <v>14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5">
        <v>46</v>
      </c>
      <c r="CR32" s="5">
        <v>81</v>
      </c>
      <c r="CS32" s="5">
        <v>0.44091000000000002</v>
      </c>
      <c r="CT32" s="5">
        <v>3.3689999999999998E-2</v>
      </c>
      <c r="CU32" s="2" t="s">
        <v>142</v>
      </c>
    </row>
    <row r="33" spans="1:99" s="2" customFormat="1" x14ac:dyDescent="0.25">
      <c r="A33" s="2" t="s">
        <v>344</v>
      </c>
      <c r="C33" s="2" t="s">
        <v>345</v>
      </c>
      <c r="D33" s="2">
        <v>1963</v>
      </c>
      <c r="E33" s="2">
        <f t="shared" si="0"/>
        <v>52</v>
      </c>
      <c r="F33" s="2">
        <v>20</v>
      </c>
      <c r="G33" s="2">
        <v>26</v>
      </c>
      <c r="H33" s="2">
        <v>0</v>
      </c>
      <c r="I33" s="2">
        <v>12000</v>
      </c>
      <c r="J33" s="2">
        <v>6000</v>
      </c>
      <c r="K33" s="2">
        <v>12000</v>
      </c>
      <c r="L33" s="2">
        <f t="shared" si="1"/>
        <v>522718800</v>
      </c>
      <c r="M33" s="2">
        <v>1025</v>
      </c>
      <c r="N33" s="2">
        <f t="shared" si="2"/>
        <v>44649000</v>
      </c>
      <c r="O33" s="2">
        <f t="shared" si="3"/>
        <v>1.6015625</v>
      </c>
      <c r="P33" s="2">
        <f t="shared" si="4"/>
        <v>4148031.5</v>
      </c>
      <c r="Q33" s="2">
        <f t="shared" si="5"/>
        <v>4.1480315000000001</v>
      </c>
      <c r="R33" s="2">
        <v>16.399999999999999</v>
      </c>
      <c r="S33" s="2">
        <f t="shared" si="6"/>
        <v>42.475835999999994</v>
      </c>
      <c r="T33" s="2">
        <f t="shared" si="7"/>
        <v>10496</v>
      </c>
      <c r="U33" s="2">
        <f t="shared" si="8"/>
        <v>457231999.99999994</v>
      </c>
      <c r="V33" s="2">
        <v>56092.365152999999</v>
      </c>
      <c r="W33" s="2">
        <f t="shared" si="9"/>
        <v>17.096952898634399</v>
      </c>
      <c r="X33" s="2">
        <f t="shared" si="10"/>
        <v>10.623557405787283</v>
      </c>
      <c r="Y33" s="2">
        <f t="shared" si="11"/>
        <v>2.3680593539238917</v>
      </c>
      <c r="Z33" s="2">
        <f t="shared" si="12"/>
        <v>11.707290196868911</v>
      </c>
      <c r="AA33" s="2">
        <f t="shared" si="13"/>
        <v>2.3101243228689561</v>
      </c>
      <c r="AB33" s="2">
        <f t="shared" si="14"/>
        <v>1.7560935295303366</v>
      </c>
      <c r="AC33" s="2">
        <v>20</v>
      </c>
      <c r="AD33" s="2">
        <f t="shared" si="15"/>
        <v>0.58536450984344557</v>
      </c>
      <c r="AE33" s="2">
        <v>30.016200000000001</v>
      </c>
      <c r="AF33" s="2">
        <f t="shared" si="16"/>
        <v>10.24</v>
      </c>
      <c r="AG33" s="2">
        <f t="shared" si="17"/>
        <v>0.15527300710582193</v>
      </c>
      <c r="AH33" s="2">
        <f t="shared" si="18"/>
        <v>0.56047814584211608</v>
      </c>
      <c r="AI33" s="2">
        <f t="shared" si="19"/>
        <v>261359400</v>
      </c>
      <c r="AJ33" s="2">
        <f t="shared" si="20"/>
        <v>7400880</v>
      </c>
      <c r="AK33" s="2">
        <f t="shared" si="21"/>
        <v>7.4008799999999999</v>
      </c>
      <c r="AL33" s="2" t="s">
        <v>346</v>
      </c>
      <c r="AM33" s="2" t="s">
        <v>134</v>
      </c>
      <c r="AN33" s="2" t="s">
        <v>347</v>
      </c>
      <c r="AO33" s="2" t="s">
        <v>348</v>
      </c>
      <c r="AP33" s="2" t="s">
        <v>349</v>
      </c>
      <c r="AQ33" s="2" t="s">
        <v>292</v>
      </c>
      <c r="AR33" s="2" t="s">
        <v>350</v>
      </c>
      <c r="AS33" s="2">
        <v>1</v>
      </c>
      <c r="AT33" s="2" t="s">
        <v>351</v>
      </c>
      <c r="AU33" s="2" t="s">
        <v>352</v>
      </c>
      <c r="AV33" s="2">
        <v>9</v>
      </c>
      <c r="AW33" s="5">
        <v>40</v>
      </c>
      <c r="AX33" s="5">
        <v>59</v>
      </c>
      <c r="AY33" s="5">
        <v>2</v>
      </c>
      <c r="AZ33" s="5">
        <v>5.2</v>
      </c>
      <c r="BA33" s="2">
        <v>0</v>
      </c>
      <c r="BB33" s="2">
        <v>0</v>
      </c>
      <c r="BC33" s="5">
        <v>0.9</v>
      </c>
      <c r="BD33" s="5">
        <v>0.4</v>
      </c>
      <c r="BE33" s="5">
        <v>0.7</v>
      </c>
      <c r="BF33" s="5">
        <v>40.6</v>
      </c>
      <c r="BG33" s="5">
        <v>2</v>
      </c>
      <c r="BH33" s="5">
        <v>10.199999999999999</v>
      </c>
      <c r="BI33" s="2">
        <v>0</v>
      </c>
      <c r="BJ33" s="2">
        <v>0</v>
      </c>
      <c r="BK33" s="5">
        <v>39.200000000000003</v>
      </c>
      <c r="BL33" s="5">
        <v>0.8</v>
      </c>
      <c r="BM33" s="2">
        <v>0</v>
      </c>
      <c r="BN33" s="2">
        <v>0</v>
      </c>
      <c r="BO33" s="5">
        <v>6427</v>
      </c>
      <c r="BP33" s="5">
        <v>1519</v>
      </c>
      <c r="BQ33" s="5">
        <v>102</v>
      </c>
      <c r="BR33" s="5">
        <v>24</v>
      </c>
      <c r="BS33" s="5">
        <v>0.2</v>
      </c>
      <c r="BT33" s="5">
        <v>0.05</v>
      </c>
      <c r="BU33" s="5">
        <v>9110</v>
      </c>
      <c r="BV33" s="5">
        <v>145</v>
      </c>
      <c r="BW33" s="5">
        <v>0.28000000000000003</v>
      </c>
      <c r="BX33" s="5">
        <v>28574</v>
      </c>
      <c r="BY33" s="5">
        <v>976</v>
      </c>
      <c r="BZ33" s="5">
        <v>454</v>
      </c>
      <c r="CA33" s="5">
        <v>15</v>
      </c>
      <c r="CB33" s="5">
        <v>1.08</v>
      </c>
      <c r="CC33" s="5">
        <v>0.04</v>
      </c>
      <c r="CD33" s="5">
        <v>19</v>
      </c>
      <c r="CE33" s="5">
        <v>15</v>
      </c>
      <c r="CF33" s="5">
        <v>26</v>
      </c>
      <c r="CG33" s="5">
        <v>10</v>
      </c>
      <c r="CH33" s="5">
        <v>18</v>
      </c>
      <c r="CI33" s="5">
        <v>9</v>
      </c>
      <c r="CJ33" s="5">
        <v>10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5">
        <v>28</v>
      </c>
      <c r="CR33" s="5">
        <v>65</v>
      </c>
      <c r="CS33" s="5">
        <v>0.57416999999999996</v>
      </c>
      <c r="CT33" s="5">
        <v>0.14374999999999999</v>
      </c>
      <c r="CU33" s="2" t="s">
        <v>142</v>
      </c>
    </row>
    <row r="34" spans="1:99" s="2" customFormat="1" x14ac:dyDescent="0.25">
      <c r="A34" s="2" t="s">
        <v>353</v>
      </c>
      <c r="B34" s="2" t="s">
        <v>354</v>
      </c>
      <c r="C34" s="2" t="s">
        <v>355</v>
      </c>
      <c r="D34" s="2">
        <v>1962</v>
      </c>
      <c r="E34" s="2">
        <f t="shared" si="0"/>
        <v>53</v>
      </c>
      <c r="F34" s="2">
        <v>46</v>
      </c>
      <c r="G34" s="2">
        <v>46</v>
      </c>
      <c r="H34" s="2">
        <v>6830</v>
      </c>
      <c r="I34" s="2">
        <v>16857</v>
      </c>
      <c r="J34" s="2">
        <v>6440</v>
      </c>
      <c r="K34" s="2">
        <v>16857</v>
      </c>
      <c r="L34" s="2">
        <f t="shared" si="1"/>
        <v>734289234.30000007</v>
      </c>
      <c r="M34" s="2">
        <v>562</v>
      </c>
      <c r="N34" s="2">
        <f t="shared" si="2"/>
        <v>24480720</v>
      </c>
      <c r="O34" s="2">
        <f t="shared" si="3"/>
        <v>0.87812500000000004</v>
      </c>
      <c r="P34" s="2">
        <f t="shared" si="4"/>
        <v>2274335.3200000003</v>
      </c>
      <c r="Q34" s="2">
        <f t="shared" si="5"/>
        <v>2.27433532</v>
      </c>
      <c r="R34" s="2">
        <v>15.5</v>
      </c>
      <c r="S34" s="2">
        <f t="shared" si="6"/>
        <v>40.144844999999997</v>
      </c>
      <c r="T34" s="2">
        <f t="shared" si="7"/>
        <v>9920</v>
      </c>
      <c r="U34" s="2">
        <f t="shared" si="8"/>
        <v>432140000</v>
      </c>
      <c r="V34" s="2">
        <v>78580.179063999996</v>
      </c>
      <c r="W34" s="2">
        <f t="shared" si="9"/>
        <v>23.951238578707198</v>
      </c>
      <c r="X34" s="2">
        <f t="shared" si="10"/>
        <v>14.882614433647216</v>
      </c>
      <c r="Y34" s="2">
        <f t="shared" si="11"/>
        <v>4.4801816195643971</v>
      </c>
      <c r="Z34" s="2">
        <f t="shared" si="12"/>
        <v>29.994593063439314</v>
      </c>
      <c r="AA34" s="2">
        <f t="shared" si="13"/>
        <v>3.0151574612195517</v>
      </c>
      <c r="AB34" s="2">
        <f t="shared" si="14"/>
        <v>1.9561691128329988</v>
      </c>
      <c r="AC34" s="2">
        <v>46</v>
      </c>
      <c r="AD34" s="2">
        <f t="shared" si="15"/>
        <v>0.65205637094433289</v>
      </c>
      <c r="AE34" s="2" t="s">
        <v>134</v>
      </c>
      <c r="AF34" s="2">
        <f t="shared" si="16"/>
        <v>17.651245551601424</v>
      </c>
      <c r="AG34" s="2">
        <f t="shared" si="17"/>
        <v>0.53724988274953522</v>
      </c>
      <c r="AH34" s="2">
        <f t="shared" si="18"/>
        <v>0.28630999966362908</v>
      </c>
      <c r="AI34" s="2">
        <f t="shared" si="19"/>
        <v>280525756</v>
      </c>
      <c r="AJ34" s="2">
        <f t="shared" si="20"/>
        <v>7943611.2000000002</v>
      </c>
      <c r="AK34" s="2">
        <f t="shared" si="21"/>
        <v>7.9436112000000003</v>
      </c>
      <c r="AL34" s="2" t="s">
        <v>356</v>
      </c>
      <c r="AM34" s="2" t="s">
        <v>134</v>
      </c>
      <c r="AN34" s="2" t="s">
        <v>357</v>
      </c>
      <c r="AO34" s="2" t="s">
        <v>358</v>
      </c>
      <c r="AP34" s="2" t="s">
        <v>134</v>
      </c>
      <c r="AQ34" s="2" t="s">
        <v>134</v>
      </c>
      <c r="AR34" s="2" t="s">
        <v>134</v>
      </c>
      <c r="AS34" s="2">
        <v>0</v>
      </c>
      <c r="AT34" s="2" t="s">
        <v>134</v>
      </c>
      <c r="AU34" s="2" t="s">
        <v>134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142</v>
      </c>
    </row>
    <row r="35" spans="1:99" s="2" customFormat="1" x14ac:dyDescent="0.25">
      <c r="A35" s="2" t="s">
        <v>359</v>
      </c>
      <c r="C35" s="2" t="s">
        <v>360</v>
      </c>
      <c r="D35" s="2">
        <v>1974</v>
      </c>
      <c r="E35" s="2">
        <f t="shared" si="0"/>
        <v>41</v>
      </c>
      <c r="F35" s="2">
        <v>23</v>
      </c>
      <c r="G35" s="2">
        <v>36</v>
      </c>
      <c r="H35" s="2">
        <v>285</v>
      </c>
      <c r="I35" s="2">
        <v>6404</v>
      </c>
      <c r="J35" s="2">
        <v>2570</v>
      </c>
      <c r="K35" s="2">
        <v>6404</v>
      </c>
      <c r="L35" s="2">
        <f t="shared" si="1"/>
        <v>278957599.60000002</v>
      </c>
      <c r="M35" s="2">
        <v>335</v>
      </c>
      <c r="N35" s="2">
        <f t="shared" si="2"/>
        <v>14592600</v>
      </c>
      <c r="O35" s="2">
        <f t="shared" si="3"/>
        <v>0.5234375</v>
      </c>
      <c r="P35" s="2">
        <f t="shared" si="4"/>
        <v>1355698.1</v>
      </c>
      <c r="Q35" s="2">
        <f t="shared" si="5"/>
        <v>1.3556981000000001</v>
      </c>
      <c r="R35" s="2">
        <v>3.5</v>
      </c>
      <c r="S35" s="2">
        <f t="shared" si="6"/>
        <v>9.0649649999999991</v>
      </c>
      <c r="T35" s="2">
        <f t="shared" si="7"/>
        <v>2240</v>
      </c>
      <c r="U35" s="2">
        <f t="shared" si="8"/>
        <v>97580000</v>
      </c>
      <c r="V35" s="2">
        <v>33270.164981000002</v>
      </c>
      <c r="W35" s="2">
        <f t="shared" si="9"/>
        <v>10.140746286208801</v>
      </c>
      <c r="X35" s="2">
        <f t="shared" si="10"/>
        <v>6.3011696264115145</v>
      </c>
      <c r="Y35" s="2">
        <f t="shared" si="11"/>
        <v>2.4568764336391857</v>
      </c>
      <c r="Z35" s="2">
        <f t="shared" si="12"/>
        <v>19.116374025190851</v>
      </c>
      <c r="AA35" s="2">
        <f t="shared" si="13"/>
        <v>3.198929593967982</v>
      </c>
      <c r="AB35" s="2">
        <f t="shared" si="14"/>
        <v>2.4934400902422849</v>
      </c>
      <c r="AC35" s="2">
        <v>23</v>
      </c>
      <c r="AD35" s="2">
        <f t="shared" si="15"/>
        <v>0.83114669674742825</v>
      </c>
      <c r="AE35" s="2" t="s">
        <v>134</v>
      </c>
      <c r="AF35" s="2">
        <f t="shared" si="16"/>
        <v>6.6865671641791042</v>
      </c>
      <c r="AG35" s="2">
        <f t="shared" si="17"/>
        <v>0.44349081386645972</v>
      </c>
      <c r="AH35" s="2">
        <f t="shared" si="18"/>
        <v>0.42765913377342823</v>
      </c>
      <c r="AI35" s="2">
        <f t="shared" si="19"/>
        <v>111948943</v>
      </c>
      <c r="AJ35" s="2">
        <f t="shared" si="20"/>
        <v>3170043.6</v>
      </c>
      <c r="AK35" s="2">
        <f t="shared" si="21"/>
        <v>3.1700436000000001</v>
      </c>
      <c r="AL35" s="2" t="s">
        <v>361</v>
      </c>
      <c r="AM35" s="2" t="s">
        <v>362</v>
      </c>
      <c r="AN35" s="2" t="s">
        <v>363</v>
      </c>
      <c r="AO35" s="2" t="s">
        <v>364</v>
      </c>
      <c r="AP35" s="2" t="s">
        <v>134</v>
      </c>
      <c r="AQ35" s="2" t="s">
        <v>134</v>
      </c>
      <c r="AR35" s="2" t="s">
        <v>134</v>
      </c>
      <c r="AS35" s="2">
        <v>0</v>
      </c>
      <c r="AT35" s="2" t="s">
        <v>134</v>
      </c>
      <c r="AU35" s="2" t="s">
        <v>134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142</v>
      </c>
    </row>
    <row r="36" spans="1:99" s="2" customFormat="1" x14ac:dyDescent="0.25">
      <c r="A36" s="2" t="s">
        <v>365</v>
      </c>
      <c r="C36" s="2" t="s">
        <v>366</v>
      </c>
      <c r="D36" s="2">
        <v>1950</v>
      </c>
      <c r="E36" s="2">
        <f t="shared" si="0"/>
        <v>65</v>
      </c>
      <c r="F36" s="2">
        <v>40</v>
      </c>
      <c r="G36" s="2">
        <v>70</v>
      </c>
      <c r="H36" s="2">
        <v>6421</v>
      </c>
      <c r="I36" s="2">
        <v>5000</v>
      </c>
      <c r="J36" s="2">
        <v>3886</v>
      </c>
      <c r="K36" s="2">
        <v>5000</v>
      </c>
      <c r="L36" s="2">
        <f t="shared" si="1"/>
        <v>217799500</v>
      </c>
      <c r="M36" s="2">
        <v>260</v>
      </c>
      <c r="N36" s="2">
        <f t="shared" si="2"/>
        <v>11325600</v>
      </c>
      <c r="O36" s="2">
        <f t="shared" si="3"/>
        <v>0.40625</v>
      </c>
      <c r="P36" s="2">
        <f t="shared" si="4"/>
        <v>1052183.6000000001</v>
      </c>
      <c r="Q36" s="2">
        <f t="shared" si="5"/>
        <v>1.0521836</v>
      </c>
      <c r="R36" s="2">
        <v>4.8</v>
      </c>
      <c r="S36" s="2">
        <f t="shared" si="6"/>
        <v>12.431951999999999</v>
      </c>
      <c r="T36" s="2">
        <f t="shared" si="7"/>
        <v>3072</v>
      </c>
      <c r="U36" s="2">
        <f t="shared" si="8"/>
        <v>133824000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19.230725082997811</v>
      </c>
      <c r="AA36" s="2">
        <f t="shared" si="13"/>
        <v>0</v>
      </c>
      <c r="AB36" s="2">
        <f t="shared" si="14"/>
        <v>1.442304381224836</v>
      </c>
      <c r="AC36" s="2">
        <v>40</v>
      </c>
      <c r="AD36" s="2">
        <f t="shared" si="15"/>
        <v>0.48076812707494526</v>
      </c>
      <c r="AE36" s="2" t="s">
        <v>134</v>
      </c>
      <c r="AF36" s="2">
        <f t="shared" si="16"/>
        <v>11.815384615384616</v>
      </c>
      <c r="AG36" s="2">
        <f t="shared" si="17"/>
        <v>0.5064195911738868</v>
      </c>
      <c r="AH36" s="2">
        <f t="shared" si="18"/>
        <v>0.2195111676722446</v>
      </c>
      <c r="AI36" s="2">
        <f t="shared" si="19"/>
        <v>169273771.40000001</v>
      </c>
      <c r="AJ36" s="2">
        <f t="shared" si="20"/>
        <v>4793303.28</v>
      </c>
      <c r="AK36" s="2">
        <f t="shared" si="21"/>
        <v>4.7933032799999999</v>
      </c>
      <c r="AL36" s="2" t="s">
        <v>134</v>
      </c>
      <c r="AM36" s="2" t="s">
        <v>134</v>
      </c>
      <c r="AN36" s="2" t="s">
        <v>134</v>
      </c>
      <c r="AO36" s="2" t="s">
        <v>134</v>
      </c>
      <c r="AP36" s="2" t="s">
        <v>134</v>
      </c>
      <c r="AQ36" s="2" t="s">
        <v>134</v>
      </c>
      <c r="AR36" s="2" t="s">
        <v>134</v>
      </c>
      <c r="AS36" s="2">
        <v>0</v>
      </c>
      <c r="AT36" s="2" t="s">
        <v>134</v>
      </c>
      <c r="AU36" s="2" t="s">
        <v>134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142</v>
      </c>
    </row>
    <row r="37" spans="1:99" s="2" customFormat="1" x14ac:dyDescent="0.25">
      <c r="A37" s="2" t="s">
        <v>367</v>
      </c>
      <c r="C37" s="2" t="s">
        <v>368</v>
      </c>
      <c r="D37" s="2">
        <v>1954</v>
      </c>
      <c r="E37" s="2">
        <f t="shared" si="0"/>
        <v>61</v>
      </c>
      <c r="F37" s="2">
        <v>99</v>
      </c>
      <c r="G37" s="2">
        <v>99</v>
      </c>
      <c r="H37" s="2">
        <v>88130</v>
      </c>
      <c r="I37" s="2">
        <v>19163</v>
      </c>
      <c r="J37" s="2">
        <v>12300</v>
      </c>
      <c r="K37" s="2">
        <v>19163</v>
      </c>
      <c r="L37" s="2">
        <f t="shared" si="1"/>
        <v>834738363.70000005</v>
      </c>
      <c r="M37" s="2">
        <v>470</v>
      </c>
      <c r="N37" s="2">
        <f t="shared" si="2"/>
        <v>20473200</v>
      </c>
      <c r="O37" s="2">
        <f t="shared" si="3"/>
        <v>0.734375</v>
      </c>
      <c r="P37" s="2">
        <f t="shared" si="4"/>
        <v>1902024.2</v>
      </c>
      <c r="Q37" s="2">
        <f t="shared" si="5"/>
        <v>1.9020242000000001</v>
      </c>
      <c r="R37" s="2">
        <v>62.7</v>
      </c>
      <c r="S37" s="2">
        <f t="shared" si="6"/>
        <v>162.39237299999999</v>
      </c>
      <c r="T37" s="2">
        <f t="shared" si="7"/>
        <v>40128</v>
      </c>
      <c r="U37" s="2">
        <f t="shared" si="8"/>
        <v>1748076000</v>
      </c>
      <c r="V37" s="2">
        <v>36468.779416999998</v>
      </c>
      <c r="W37" s="2">
        <f t="shared" si="9"/>
        <v>11.115683966301599</v>
      </c>
      <c r="X37" s="2">
        <f t="shared" si="10"/>
        <v>6.9069680089032977</v>
      </c>
      <c r="Y37" s="2">
        <f t="shared" si="11"/>
        <v>2.2736471280499106</v>
      </c>
      <c r="Z37" s="2">
        <f t="shared" si="12"/>
        <v>40.772246825117719</v>
      </c>
      <c r="AA37" s="2">
        <f t="shared" si="13"/>
        <v>0.73265407108486236</v>
      </c>
      <c r="AB37" s="2">
        <f t="shared" si="14"/>
        <v>1.2355226310641734</v>
      </c>
      <c r="AC37" s="2">
        <v>99</v>
      </c>
      <c r="AD37" s="2">
        <f t="shared" si="15"/>
        <v>0.41184087702139111</v>
      </c>
      <c r="AE37" s="2">
        <v>162.14599999999999</v>
      </c>
      <c r="AF37" s="2">
        <f t="shared" si="16"/>
        <v>85.378723404255325</v>
      </c>
      <c r="AG37" s="2">
        <f t="shared" si="17"/>
        <v>0.7985777921405236</v>
      </c>
      <c r="AH37" s="2">
        <f t="shared" si="18"/>
        <v>0.12536572447152625</v>
      </c>
      <c r="AI37" s="2">
        <f t="shared" si="19"/>
        <v>535786770</v>
      </c>
      <c r="AJ37" s="2">
        <f t="shared" si="20"/>
        <v>15171804</v>
      </c>
      <c r="AK37" s="2">
        <f t="shared" si="21"/>
        <v>15.171804</v>
      </c>
      <c r="AL37" s="2" t="s">
        <v>369</v>
      </c>
      <c r="AM37" s="2" t="s">
        <v>134</v>
      </c>
      <c r="AN37" s="2" t="s">
        <v>370</v>
      </c>
      <c r="AO37" s="2" t="s">
        <v>371</v>
      </c>
      <c r="AP37" s="2" t="s">
        <v>372</v>
      </c>
      <c r="AQ37" s="2" t="s">
        <v>254</v>
      </c>
      <c r="AR37" s="2" t="s">
        <v>373</v>
      </c>
      <c r="AS37" s="2">
        <v>1</v>
      </c>
      <c r="AT37" s="2" t="s">
        <v>374</v>
      </c>
      <c r="AU37" s="2" t="s">
        <v>375</v>
      </c>
      <c r="AV37" s="2">
        <v>11</v>
      </c>
      <c r="AW37" s="5">
        <v>64</v>
      </c>
      <c r="AX37" s="5">
        <v>33</v>
      </c>
      <c r="AY37" s="5">
        <v>3</v>
      </c>
      <c r="AZ37" s="5">
        <v>1.5</v>
      </c>
      <c r="BA37" s="5">
        <v>0.2</v>
      </c>
      <c r="BB37" s="2">
        <v>0</v>
      </c>
      <c r="BC37" s="5">
        <v>0.2</v>
      </c>
      <c r="BD37" s="2">
        <v>0</v>
      </c>
      <c r="BE37" s="5">
        <v>0.1</v>
      </c>
      <c r="BF37" s="5">
        <v>61.7</v>
      </c>
      <c r="BG37" s="5">
        <v>7.3</v>
      </c>
      <c r="BH37" s="5">
        <v>13.1</v>
      </c>
      <c r="BI37" s="5">
        <v>0.4</v>
      </c>
      <c r="BJ37" s="2">
        <v>0</v>
      </c>
      <c r="BK37" s="5">
        <v>14.8</v>
      </c>
      <c r="BL37" s="5">
        <v>0.6</v>
      </c>
      <c r="BM37" s="2">
        <v>0</v>
      </c>
      <c r="BN37" s="5">
        <v>0.1</v>
      </c>
      <c r="BO37" s="5">
        <v>35124</v>
      </c>
      <c r="BP37" s="5">
        <v>5389</v>
      </c>
      <c r="BQ37" s="5">
        <v>76</v>
      </c>
      <c r="BR37" s="5">
        <v>12</v>
      </c>
      <c r="BS37" s="5">
        <v>0.19</v>
      </c>
      <c r="BT37" s="5">
        <v>0.03</v>
      </c>
      <c r="BU37" s="5">
        <v>53884</v>
      </c>
      <c r="BV37" s="5">
        <v>116</v>
      </c>
      <c r="BW37" s="5">
        <v>0.28999999999999998</v>
      </c>
      <c r="BX37" s="5">
        <v>136870</v>
      </c>
      <c r="BY37" s="5">
        <v>12179</v>
      </c>
      <c r="BZ37" s="5">
        <v>296</v>
      </c>
      <c r="CA37" s="5">
        <v>26</v>
      </c>
      <c r="CB37" s="5">
        <v>0.95</v>
      </c>
      <c r="CC37" s="5">
        <v>0.09</v>
      </c>
      <c r="CD37" s="5">
        <v>6</v>
      </c>
      <c r="CE37" s="5">
        <v>4</v>
      </c>
      <c r="CF37" s="5">
        <v>11</v>
      </c>
      <c r="CG37" s="5">
        <v>3</v>
      </c>
      <c r="CH37" s="5">
        <v>32</v>
      </c>
      <c r="CI37" s="5">
        <v>27</v>
      </c>
      <c r="CJ37" s="5">
        <v>30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5">
        <v>23</v>
      </c>
      <c r="CR37" s="5">
        <v>63</v>
      </c>
      <c r="CS37" s="5">
        <v>0.77068999999999999</v>
      </c>
      <c r="CT37" s="5">
        <v>0.39405000000000001</v>
      </c>
      <c r="CU37" s="2" t="s">
        <v>142</v>
      </c>
    </row>
    <row r="38" spans="1:99" s="2" customFormat="1" x14ac:dyDescent="0.25">
      <c r="A38" s="2" t="s">
        <v>376</v>
      </c>
      <c r="C38" s="2" t="s">
        <v>377</v>
      </c>
      <c r="D38" s="2">
        <v>1936</v>
      </c>
      <c r="E38" s="2">
        <f t="shared" si="0"/>
        <v>79</v>
      </c>
      <c r="F38" s="2">
        <v>63</v>
      </c>
      <c r="G38" s="2">
        <v>63</v>
      </c>
      <c r="H38" s="2">
        <v>109309</v>
      </c>
      <c r="I38" s="2">
        <v>14636</v>
      </c>
      <c r="J38" s="2">
        <v>12000</v>
      </c>
      <c r="K38" s="2">
        <v>14636</v>
      </c>
      <c r="L38" s="2">
        <f t="shared" si="1"/>
        <v>637542696.39999998</v>
      </c>
      <c r="M38" s="2">
        <v>438</v>
      </c>
      <c r="N38" s="2">
        <f t="shared" si="2"/>
        <v>19079280</v>
      </c>
      <c r="O38" s="2">
        <f t="shared" si="3"/>
        <v>0.68437500000000007</v>
      </c>
      <c r="P38" s="2">
        <f t="shared" si="4"/>
        <v>1772524.6800000002</v>
      </c>
      <c r="Q38" s="2">
        <f t="shared" si="5"/>
        <v>1.7725246800000001</v>
      </c>
      <c r="R38" s="2">
        <v>65</v>
      </c>
      <c r="S38" s="2">
        <f t="shared" si="6"/>
        <v>168.34934999999999</v>
      </c>
      <c r="T38" s="2">
        <f t="shared" si="7"/>
        <v>41600</v>
      </c>
      <c r="U38" s="2">
        <f t="shared" si="8"/>
        <v>1812200000</v>
      </c>
      <c r="V38" s="2">
        <v>39494.967718</v>
      </c>
      <c r="W38" s="2">
        <f t="shared" si="9"/>
        <v>12.0380661604464</v>
      </c>
      <c r="X38" s="2">
        <f t="shared" si="10"/>
        <v>7.4801099159828928</v>
      </c>
      <c r="Y38" s="2">
        <f t="shared" si="11"/>
        <v>2.5506770323585806</v>
      </c>
      <c r="Z38" s="2">
        <f t="shared" si="12"/>
        <v>33.415448402665092</v>
      </c>
      <c r="AA38" s="2">
        <f t="shared" si="13"/>
        <v>0.81328613357103485</v>
      </c>
      <c r="AB38" s="2">
        <f t="shared" si="14"/>
        <v>1.5912118286983377</v>
      </c>
      <c r="AC38" s="2">
        <v>63</v>
      </c>
      <c r="AD38" s="2">
        <f t="shared" si="15"/>
        <v>0.53040394289944592</v>
      </c>
      <c r="AE38" s="2">
        <v>162.14599999999999</v>
      </c>
      <c r="AF38" s="2">
        <f t="shared" si="16"/>
        <v>94.977168949771695</v>
      </c>
      <c r="AG38" s="2">
        <f t="shared" si="17"/>
        <v>0.67797198899165767</v>
      </c>
      <c r="AH38" s="2">
        <f t="shared" si="18"/>
        <v>0.11975094042870579</v>
      </c>
      <c r="AI38" s="2">
        <f t="shared" si="19"/>
        <v>522718800</v>
      </c>
      <c r="AJ38" s="2">
        <f t="shared" si="20"/>
        <v>14801760</v>
      </c>
      <c r="AK38" s="2">
        <f t="shared" si="21"/>
        <v>14.80176</v>
      </c>
      <c r="AL38" s="2" t="s">
        <v>378</v>
      </c>
      <c r="AM38" s="2" t="s">
        <v>134</v>
      </c>
      <c r="AN38" s="2" t="s">
        <v>134</v>
      </c>
      <c r="AO38" s="2" t="s">
        <v>379</v>
      </c>
      <c r="AP38" s="2" t="s">
        <v>372</v>
      </c>
      <c r="AQ38" s="2" t="s">
        <v>254</v>
      </c>
      <c r="AR38" s="2" t="s">
        <v>373</v>
      </c>
      <c r="AS38" s="2">
        <v>1</v>
      </c>
      <c r="AT38" s="2" t="s">
        <v>374</v>
      </c>
      <c r="AU38" s="2" t="s">
        <v>375</v>
      </c>
      <c r="AV38" s="2">
        <v>11</v>
      </c>
      <c r="AW38" s="5">
        <v>64</v>
      </c>
      <c r="AX38" s="5">
        <v>33</v>
      </c>
      <c r="AY38" s="5">
        <v>3</v>
      </c>
      <c r="AZ38" s="5">
        <v>1.5</v>
      </c>
      <c r="BA38" s="5">
        <v>0.2</v>
      </c>
      <c r="BB38" s="2">
        <v>0</v>
      </c>
      <c r="BC38" s="5">
        <v>0.2</v>
      </c>
      <c r="BD38" s="2">
        <v>0</v>
      </c>
      <c r="BE38" s="5">
        <v>0.1</v>
      </c>
      <c r="BF38" s="5">
        <v>61.7</v>
      </c>
      <c r="BG38" s="5">
        <v>7.3</v>
      </c>
      <c r="BH38" s="5">
        <v>13.1</v>
      </c>
      <c r="BI38" s="5">
        <v>0.4</v>
      </c>
      <c r="BJ38" s="2">
        <v>0</v>
      </c>
      <c r="BK38" s="5">
        <v>14.8</v>
      </c>
      <c r="BL38" s="5">
        <v>0.6</v>
      </c>
      <c r="BM38" s="2">
        <v>0</v>
      </c>
      <c r="BN38" s="5">
        <v>0.1</v>
      </c>
      <c r="BO38" s="5">
        <v>35124</v>
      </c>
      <c r="BP38" s="5">
        <v>5389</v>
      </c>
      <c r="BQ38" s="5">
        <v>76</v>
      </c>
      <c r="BR38" s="5">
        <v>12</v>
      </c>
      <c r="BS38" s="5">
        <v>0.19</v>
      </c>
      <c r="BT38" s="5">
        <v>0.03</v>
      </c>
      <c r="BU38" s="5">
        <v>53884</v>
      </c>
      <c r="BV38" s="5">
        <v>116</v>
      </c>
      <c r="BW38" s="5">
        <v>0.28999999999999998</v>
      </c>
      <c r="BX38" s="5">
        <v>136870</v>
      </c>
      <c r="BY38" s="5">
        <v>12179</v>
      </c>
      <c r="BZ38" s="5">
        <v>296</v>
      </c>
      <c r="CA38" s="5">
        <v>26</v>
      </c>
      <c r="CB38" s="5">
        <v>0.95</v>
      </c>
      <c r="CC38" s="5">
        <v>0.09</v>
      </c>
      <c r="CD38" s="5">
        <v>6</v>
      </c>
      <c r="CE38" s="5">
        <v>4</v>
      </c>
      <c r="CF38" s="5">
        <v>11</v>
      </c>
      <c r="CG38" s="5">
        <v>3</v>
      </c>
      <c r="CH38" s="5">
        <v>32</v>
      </c>
      <c r="CI38" s="5">
        <v>27</v>
      </c>
      <c r="CJ38" s="5">
        <v>30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5">
        <v>23</v>
      </c>
      <c r="CR38" s="5">
        <v>63</v>
      </c>
      <c r="CS38" s="5">
        <v>0.77068999999999999</v>
      </c>
      <c r="CT38" s="5">
        <v>0.39405000000000001</v>
      </c>
      <c r="CU38" s="2" t="s">
        <v>142</v>
      </c>
    </row>
    <row r="39" spans="1:99" s="2" customFormat="1" x14ac:dyDescent="0.25">
      <c r="A39" s="2" t="s">
        <v>380</v>
      </c>
      <c r="C39" s="2" t="s">
        <v>381</v>
      </c>
      <c r="D39" s="2">
        <v>1967</v>
      </c>
      <c r="E39" s="2">
        <f t="shared" si="0"/>
        <v>48</v>
      </c>
      <c r="F39" s="2">
        <v>43</v>
      </c>
      <c r="G39" s="2">
        <v>48</v>
      </c>
      <c r="H39" s="2">
        <v>5814</v>
      </c>
      <c r="I39" s="2">
        <v>29500</v>
      </c>
      <c r="J39" s="2">
        <v>16296</v>
      </c>
      <c r="K39" s="2">
        <v>29500</v>
      </c>
      <c r="L39" s="2">
        <f t="shared" si="1"/>
        <v>1285017050</v>
      </c>
      <c r="M39" s="2">
        <v>540</v>
      </c>
      <c r="N39" s="2">
        <f t="shared" si="2"/>
        <v>23522400</v>
      </c>
      <c r="O39" s="2">
        <f t="shared" si="3"/>
        <v>0.84375</v>
      </c>
      <c r="P39" s="2">
        <f t="shared" si="4"/>
        <v>2185304.4</v>
      </c>
      <c r="Q39" s="2">
        <f t="shared" si="5"/>
        <v>2.1853044000000001</v>
      </c>
      <c r="R39" s="2">
        <v>4.4000000000000004</v>
      </c>
      <c r="S39" s="2">
        <f t="shared" si="6"/>
        <v>11.395956</v>
      </c>
      <c r="T39" s="2">
        <f t="shared" si="7"/>
        <v>2816</v>
      </c>
      <c r="U39" s="2">
        <f t="shared" si="8"/>
        <v>122672000.00000001</v>
      </c>
      <c r="V39" s="2">
        <v>39655.332318000001</v>
      </c>
      <c r="W39" s="2">
        <f t="shared" si="9"/>
        <v>12.086945290526399</v>
      </c>
      <c r="X39" s="2">
        <f t="shared" si="10"/>
        <v>7.5104820090352922</v>
      </c>
      <c r="Y39" s="2">
        <f t="shared" si="11"/>
        <v>2.3065107199279185</v>
      </c>
      <c r="Z39" s="2">
        <f t="shared" si="12"/>
        <v>54.629504217256745</v>
      </c>
      <c r="AA39" s="2">
        <f t="shared" si="13"/>
        <v>0.60131692547512028</v>
      </c>
      <c r="AB39" s="2">
        <f t="shared" si="14"/>
        <v>3.8113607593434939</v>
      </c>
      <c r="AC39" s="2">
        <v>43</v>
      </c>
      <c r="AD39" s="2">
        <f t="shared" si="15"/>
        <v>1.2704535864478312</v>
      </c>
      <c r="AE39" s="2" t="s">
        <v>134</v>
      </c>
      <c r="AF39" s="2">
        <f t="shared" si="16"/>
        <v>5.2148148148148152</v>
      </c>
      <c r="AG39" s="2">
        <f t="shared" si="17"/>
        <v>0.99823292946004738</v>
      </c>
      <c r="AH39" s="2">
        <f t="shared" si="18"/>
        <v>0.10871733853757054</v>
      </c>
      <c r="AI39" s="2">
        <f t="shared" si="19"/>
        <v>709852130.39999998</v>
      </c>
      <c r="AJ39" s="2">
        <f t="shared" si="20"/>
        <v>20100790.080000002</v>
      </c>
      <c r="AK39" s="2">
        <f t="shared" si="21"/>
        <v>20.100790080000003</v>
      </c>
      <c r="AL39" s="2" t="s">
        <v>382</v>
      </c>
      <c r="AM39" s="2" t="s">
        <v>383</v>
      </c>
      <c r="AN39" s="2" t="s">
        <v>384</v>
      </c>
      <c r="AO39" s="2" t="s">
        <v>385</v>
      </c>
      <c r="AP39" s="2" t="s">
        <v>134</v>
      </c>
      <c r="AQ39" s="2" t="s">
        <v>134</v>
      </c>
      <c r="AR39" s="2" t="s">
        <v>134</v>
      </c>
      <c r="AS39" s="2">
        <v>0</v>
      </c>
      <c r="AT39" s="2" t="s">
        <v>134</v>
      </c>
      <c r="AU39" s="2" t="s">
        <v>134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142</v>
      </c>
    </row>
    <row r="40" spans="1:99" s="2" customFormat="1" x14ac:dyDescent="0.25">
      <c r="A40" s="2" t="s">
        <v>386</v>
      </c>
      <c r="B40" s="2" t="s">
        <v>387</v>
      </c>
      <c r="C40" s="2" t="s">
        <v>388</v>
      </c>
      <c r="D40" s="2">
        <v>1932</v>
      </c>
      <c r="E40" s="2">
        <f t="shared" si="0"/>
        <v>83</v>
      </c>
      <c r="F40" s="2">
        <v>110</v>
      </c>
      <c r="G40" s="2">
        <v>115</v>
      </c>
      <c r="H40" s="2">
        <v>184000</v>
      </c>
      <c r="I40" s="2">
        <v>190600</v>
      </c>
      <c r="J40" s="2">
        <v>190560</v>
      </c>
      <c r="K40" s="2">
        <v>190600</v>
      </c>
      <c r="L40" s="2">
        <f t="shared" si="1"/>
        <v>8302516940</v>
      </c>
      <c r="M40" s="2">
        <v>7200</v>
      </c>
      <c r="N40" s="2">
        <f t="shared" si="2"/>
        <v>313632000</v>
      </c>
      <c r="O40" s="2">
        <f t="shared" si="3"/>
        <v>11.25</v>
      </c>
      <c r="P40" s="2">
        <f t="shared" si="4"/>
        <v>29137392</v>
      </c>
      <c r="Q40" s="2">
        <f t="shared" si="5"/>
        <v>29.137392000000002</v>
      </c>
      <c r="R40" s="2">
        <v>357</v>
      </c>
      <c r="S40" s="2">
        <f t="shared" si="6"/>
        <v>924.62642999999991</v>
      </c>
      <c r="T40" s="2">
        <f t="shared" si="7"/>
        <v>228480</v>
      </c>
      <c r="U40" s="2">
        <f t="shared" si="8"/>
        <v>9953160000</v>
      </c>
      <c r="V40" s="2">
        <v>996666.78324000002</v>
      </c>
      <c r="W40" s="2">
        <f t="shared" si="9"/>
        <v>303.78403553155198</v>
      </c>
      <c r="X40" s="2">
        <f t="shared" si="10"/>
        <v>188.76270874495657</v>
      </c>
      <c r="Y40" s="2">
        <f t="shared" si="11"/>
        <v>15.875759083762837</v>
      </c>
      <c r="Z40" s="2">
        <f t="shared" si="12"/>
        <v>26.472161450362208</v>
      </c>
      <c r="AA40" s="2">
        <f t="shared" si="13"/>
        <v>1.2924123245199486</v>
      </c>
      <c r="AB40" s="2">
        <f t="shared" si="14"/>
        <v>0.72196803955533295</v>
      </c>
      <c r="AC40" s="2">
        <v>110</v>
      </c>
      <c r="AD40" s="2">
        <f t="shared" si="15"/>
        <v>0.24065601318511098</v>
      </c>
      <c r="AE40" s="2">
        <v>1877.95</v>
      </c>
      <c r="AF40" s="2">
        <f t="shared" si="16"/>
        <v>31.733333333333334</v>
      </c>
      <c r="AG40" s="2">
        <f t="shared" si="17"/>
        <v>0.13247217522040014</v>
      </c>
      <c r="AH40" s="2">
        <f t="shared" si="18"/>
        <v>0.12396149935686046</v>
      </c>
      <c r="AI40" s="2">
        <f t="shared" si="19"/>
        <v>8300774544</v>
      </c>
      <c r="AJ40" s="2">
        <f t="shared" si="20"/>
        <v>235051948.80000001</v>
      </c>
      <c r="AK40" s="2">
        <f t="shared" si="21"/>
        <v>235.05194880000002</v>
      </c>
      <c r="AL40" s="2" t="s">
        <v>389</v>
      </c>
      <c r="AM40" s="2" t="s">
        <v>134</v>
      </c>
      <c r="AN40" s="2" t="s">
        <v>390</v>
      </c>
      <c r="AO40" s="2" t="s">
        <v>391</v>
      </c>
      <c r="AP40" s="2" t="s">
        <v>392</v>
      </c>
      <c r="AQ40" s="2" t="s">
        <v>187</v>
      </c>
      <c r="AR40" s="2" t="s">
        <v>393</v>
      </c>
      <c r="AS40" s="2">
        <v>3</v>
      </c>
      <c r="AT40" s="2" t="s">
        <v>394</v>
      </c>
      <c r="AU40" s="2" t="s">
        <v>395</v>
      </c>
      <c r="AV40" s="2">
        <v>11</v>
      </c>
      <c r="AW40" s="5">
        <v>97</v>
      </c>
      <c r="AX40" s="5">
        <v>3</v>
      </c>
      <c r="AY40" s="2">
        <v>0</v>
      </c>
      <c r="AZ40" s="5">
        <v>5.6</v>
      </c>
      <c r="BA40" s="5">
        <v>0.2</v>
      </c>
      <c r="BB40" s="2">
        <v>0</v>
      </c>
      <c r="BC40" s="5">
        <v>0.2</v>
      </c>
      <c r="BD40" s="2">
        <v>0</v>
      </c>
      <c r="BE40" s="5">
        <v>0.2</v>
      </c>
      <c r="BF40" s="5">
        <v>46.2</v>
      </c>
      <c r="BG40" s="5">
        <v>13.1</v>
      </c>
      <c r="BH40" s="5">
        <v>23.2</v>
      </c>
      <c r="BI40" s="2">
        <v>0</v>
      </c>
      <c r="BJ40" s="2">
        <v>0</v>
      </c>
      <c r="BK40" s="5">
        <v>10.4</v>
      </c>
      <c r="BL40" s="5">
        <v>0.1</v>
      </c>
      <c r="BM40" s="2">
        <v>0</v>
      </c>
      <c r="BN40" s="5">
        <v>0.9</v>
      </c>
      <c r="BO40" s="5">
        <v>221333</v>
      </c>
      <c r="BP40" s="5">
        <v>29663</v>
      </c>
      <c r="BQ40" s="5">
        <v>75</v>
      </c>
      <c r="BR40" s="5">
        <v>10</v>
      </c>
      <c r="BS40" s="5">
        <v>0.15</v>
      </c>
      <c r="BT40" s="5">
        <v>0.02</v>
      </c>
      <c r="BU40" s="5">
        <v>346229</v>
      </c>
      <c r="BV40" s="5">
        <v>117</v>
      </c>
      <c r="BW40" s="5">
        <v>0.24</v>
      </c>
      <c r="BX40" s="5">
        <v>1279918</v>
      </c>
      <c r="BY40" s="5">
        <v>41917</v>
      </c>
      <c r="BZ40" s="5">
        <v>434</v>
      </c>
      <c r="CA40" s="5">
        <v>14</v>
      </c>
      <c r="CB40" s="5">
        <v>0.77</v>
      </c>
      <c r="CC40" s="5">
        <v>0.03</v>
      </c>
      <c r="CD40" s="5">
        <v>2</v>
      </c>
      <c r="CE40" s="5">
        <v>4</v>
      </c>
      <c r="CF40" s="5">
        <v>2</v>
      </c>
      <c r="CG40" s="5">
        <v>2</v>
      </c>
      <c r="CH40" s="5">
        <v>42</v>
      </c>
      <c r="CI40" s="5">
        <v>27</v>
      </c>
      <c r="CJ40" s="5">
        <v>32</v>
      </c>
      <c r="CK40" s="5">
        <v>1</v>
      </c>
      <c r="CL40" s="5">
        <v>2</v>
      </c>
      <c r="CM40" s="2">
        <v>0</v>
      </c>
      <c r="CN40" s="2">
        <v>0</v>
      </c>
      <c r="CO40" s="2">
        <v>0</v>
      </c>
      <c r="CP40" s="2">
        <v>0</v>
      </c>
      <c r="CQ40" s="5">
        <v>25</v>
      </c>
      <c r="CR40" s="5">
        <v>61</v>
      </c>
      <c r="CS40" s="5">
        <v>0.73948000000000003</v>
      </c>
      <c r="CT40" s="5">
        <v>0.51107000000000002</v>
      </c>
      <c r="CU40" s="2" t="s">
        <v>142</v>
      </c>
    </row>
    <row r="41" spans="1:99" s="2" customFormat="1" x14ac:dyDescent="0.25">
      <c r="A41" s="2" t="s">
        <v>396</v>
      </c>
      <c r="B41" s="2" t="s">
        <v>397</v>
      </c>
      <c r="C41" s="2" t="s">
        <v>398</v>
      </c>
      <c r="D41" s="2">
        <v>1925</v>
      </c>
      <c r="E41" s="2">
        <f t="shared" si="0"/>
        <v>90</v>
      </c>
      <c r="F41" s="2">
        <v>75</v>
      </c>
      <c r="G41" s="2">
        <v>75</v>
      </c>
      <c r="H41" s="2">
        <v>118000</v>
      </c>
      <c r="I41" s="2">
        <v>35000</v>
      </c>
      <c r="J41" s="2">
        <v>36700</v>
      </c>
      <c r="K41" s="2">
        <v>36700</v>
      </c>
      <c r="L41" s="2">
        <f t="shared" si="1"/>
        <v>1598648330</v>
      </c>
      <c r="M41" s="2">
        <v>1940</v>
      </c>
      <c r="N41" s="2">
        <f t="shared" si="2"/>
        <v>84506400</v>
      </c>
      <c r="O41" s="2">
        <f t="shared" si="3"/>
        <v>3.03125</v>
      </c>
      <c r="P41" s="2">
        <f t="shared" si="4"/>
        <v>7850908.4000000004</v>
      </c>
      <c r="Q41" s="2">
        <f t="shared" si="5"/>
        <v>7.8509084000000007</v>
      </c>
      <c r="R41" s="2">
        <v>1156</v>
      </c>
      <c r="S41" s="2">
        <f t="shared" si="6"/>
        <v>2994.0284399999996</v>
      </c>
      <c r="T41" s="2">
        <f t="shared" si="7"/>
        <v>739840</v>
      </c>
      <c r="U41" s="2">
        <f t="shared" si="8"/>
        <v>32229280000</v>
      </c>
      <c r="V41" s="2">
        <v>262293.11554000003</v>
      </c>
      <c r="W41" s="2">
        <f t="shared" si="9"/>
        <v>79.946941616591999</v>
      </c>
      <c r="X41" s="2">
        <f t="shared" si="10"/>
        <v>49.676742324582769</v>
      </c>
      <c r="Y41" s="2">
        <f t="shared" si="11"/>
        <v>8.048904794047802</v>
      </c>
      <c r="Z41" s="2">
        <f t="shared" si="12"/>
        <v>18.917482344532484</v>
      </c>
      <c r="AA41" s="2">
        <f t="shared" si="13"/>
        <v>1.7660527772997141</v>
      </c>
      <c r="AB41" s="2">
        <f t="shared" si="14"/>
        <v>0.7566992937812993</v>
      </c>
      <c r="AC41" s="2">
        <v>75</v>
      </c>
      <c r="AD41" s="2">
        <f t="shared" si="15"/>
        <v>0.2522330979270998</v>
      </c>
      <c r="AE41" s="2">
        <v>2347.61</v>
      </c>
      <c r="AF41" s="2">
        <f t="shared" si="16"/>
        <v>381.36082474226805</v>
      </c>
      <c r="AG41" s="2">
        <f t="shared" si="17"/>
        <v>0.18237444584611881</v>
      </c>
      <c r="AH41" s="2">
        <f t="shared" si="18"/>
        <v>0.17342900558522581</v>
      </c>
      <c r="AI41" s="2">
        <f t="shared" si="19"/>
        <v>1598648330</v>
      </c>
      <c r="AJ41" s="2">
        <f t="shared" si="20"/>
        <v>45268716</v>
      </c>
      <c r="AK41" s="2">
        <f t="shared" si="21"/>
        <v>45.268715999999998</v>
      </c>
      <c r="AL41" s="2" t="s">
        <v>399</v>
      </c>
      <c r="AM41" s="2" t="s">
        <v>134</v>
      </c>
      <c r="AN41" s="2" t="s">
        <v>400</v>
      </c>
      <c r="AO41" s="2" t="s">
        <v>401</v>
      </c>
      <c r="AP41" s="2" t="s">
        <v>402</v>
      </c>
      <c r="AQ41" s="2" t="s">
        <v>187</v>
      </c>
      <c r="AR41" s="2" t="s">
        <v>403</v>
      </c>
      <c r="AS41" s="2">
        <v>3</v>
      </c>
      <c r="AT41" s="2" t="s">
        <v>404</v>
      </c>
      <c r="AU41" s="2" t="s">
        <v>405</v>
      </c>
      <c r="AV41" s="2">
        <v>11</v>
      </c>
      <c r="AW41" s="5">
        <v>92</v>
      </c>
      <c r="AX41" s="5">
        <v>8</v>
      </c>
      <c r="AY41" s="2">
        <v>0</v>
      </c>
      <c r="AZ41" s="5">
        <v>5</v>
      </c>
      <c r="BA41" s="5">
        <v>0.1</v>
      </c>
      <c r="BB41" s="5">
        <v>0.1</v>
      </c>
      <c r="BC41" s="5">
        <v>0.6</v>
      </c>
      <c r="BD41" s="5">
        <v>0.2</v>
      </c>
      <c r="BE41" s="5">
        <v>0.4</v>
      </c>
      <c r="BF41" s="5">
        <v>46.7</v>
      </c>
      <c r="BG41" s="5">
        <v>13.7</v>
      </c>
      <c r="BH41" s="5">
        <v>21.2</v>
      </c>
      <c r="BI41" s="2">
        <v>0</v>
      </c>
      <c r="BJ41" s="2">
        <v>0</v>
      </c>
      <c r="BK41" s="5">
        <v>11.1</v>
      </c>
      <c r="BL41" s="5">
        <v>0.1</v>
      </c>
      <c r="BM41" s="2">
        <v>0</v>
      </c>
      <c r="BN41" s="5">
        <v>0.8</v>
      </c>
      <c r="BO41" s="5">
        <v>303451</v>
      </c>
      <c r="BP41" s="5">
        <v>40701</v>
      </c>
      <c r="BQ41" s="5">
        <v>77</v>
      </c>
      <c r="BR41" s="5">
        <v>10</v>
      </c>
      <c r="BS41" s="5">
        <v>0.16</v>
      </c>
      <c r="BT41" s="5">
        <v>0.02</v>
      </c>
      <c r="BU41" s="5">
        <v>475221</v>
      </c>
      <c r="BV41" s="5">
        <v>120</v>
      </c>
      <c r="BW41" s="5">
        <v>0.25</v>
      </c>
      <c r="BX41" s="5">
        <v>1793801</v>
      </c>
      <c r="BY41" s="5">
        <v>72453</v>
      </c>
      <c r="BZ41" s="5">
        <v>452</v>
      </c>
      <c r="CA41" s="5">
        <v>18</v>
      </c>
      <c r="CB41" s="5">
        <v>0.87</v>
      </c>
      <c r="CC41" s="5">
        <v>0.04</v>
      </c>
      <c r="CD41" s="5">
        <v>10</v>
      </c>
      <c r="CE41" s="5">
        <v>21</v>
      </c>
      <c r="CF41" s="5">
        <v>2</v>
      </c>
      <c r="CG41" s="5">
        <v>3</v>
      </c>
      <c r="CH41" s="5">
        <v>41</v>
      </c>
      <c r="CI41" s="5">
        <v>25</v>
      </c>
      <c r="CJ41" s="5">
        <v>31</v>
      </c>
      <c r="CK41" s="5">
        <v>1</v>
      </c>
      <c r="CL41" s="5">
        <v>1</v>
      </c>
      <c r="CM41" s="2">
        <v>0</v>
      </c>
      <c r="CN41" s="2">
        <v>0</v>
      </c>
      <c r="CO41" s="2">
        <v>0</v>
      </c>
      <c r="CP41" s="2">
        <v>0</v>
      </c>
      <c r="CQ41" s="5">
        <v>20</v>
      </c>
      <c r="CR41" s="5">
        <v>44</v>
      </c>
      <c r="CS41" s="5">
        <v>0.78115999999999997</v>
      </c>
      <c r="CT41" s="5">
        <v>0.74124999999999996</v>
      </c>
      <c r="CU41" s="2" t="s">
        <v>142</v>
      </c>
    </row>
    <row r="42" spans="1:99" s="2" customFormat="1" x14ac:dyDescent="0.25">
      <c r="A42" s="2" t="s">
        <v>406</v>
      </c>
      <c r="B42" s="2" t="s">
        <v>407</v>
      </c>
      <c r="C42" s="2" t="s">
        <v>408</v>
      </c>
      <c r="D42" s="2">
        <v>1966</v>
      </c>
      <c r="E42" s="2">
        <f t="shared" si="0"/>
        <v>49</v>
      </c>
      <c r="F42" s="2">
        <v>74</v>
      </c>
      <c r="G42" s="2">
        <v>91</v>
      </c>
      <c r="H42" s="2">
        <v>473300</v>
      </c>
      <c r="I42" s="2">
        <v>1854930</v>
      </c>
      <c r="J42" s="2">
        <v>172000</v>
      </c>
      <c r="K42" s="2">
        <v>1854930</v>
      </c>
      <c r="L42" s="2">
        <f t="shared" si="1"/>
        <v>80800565307</v>
      </c>
      <c r="M42" s="2">
        <v>29000</v>
      </c>
      <c r="N42" s="2">
        <f t="shared" si="2"/>
        <v>1263240000</v>
      </c>
      <c r="O42" s="2">
        <f t="shared" si="3"/>
        <v>45.3125</v>
      </c>
      <c r="P42" s="2">
        <f t="shared" si="4"/>
        <v>117358940</v>
      </c>
      <c r="Q42" s="2">
        <f t="shared" si="5"/>
        <v>117.35894</v>
      </c>
      <c r="R42" s="2">
        <v>4144</v>
      </c>
      <c r="S42" s="2">
        <f t="shared" si="6"/>
        <v>10732.918559999998</v>
      </c>
      <c r="T42" s="2">
        <f t="shared" si="7"/>
        <v>2652160</v>
      </c>
      <c r="U42" s="2">
        <f t="shared" si="8"/>
        <v>115534720000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63.962956609195402</v>
      </c>
      <c r="AA42" s="2">
        <f t="shared" si="13"/>
        <v>0</v>
      </c>
      <c r="AB42" s="2">
        <f t="shared" si="14"/>
        <v>2.5930928355079219</v>
      </c>
      <c r="AC42" s="2">
        <v>74</v>
      </c>
      <c r="AD42" s="2">
        <f t="shared" si="15"/>
        <v>0.86436427850264053</v>
      </c>
      <c r="AE42" s="2" t="s">
        <v>134</v>
      </c>
      <c r="AF42" s="2">
        <f t="shared" si="16"/>
        <v>91.453793103448277</v>
      </c>
      <c r="AG42" s="2">
        <f t="shared" si="17"/>
        <v>0.15948911355958548</v>
      </c>
      <c r="AH42" s="2">
        <f t="shared" si="18"/>
        <v>0.55316617910679633</v>
      </c>
      <c r="AI42" s="2">
        <f t="shared" si="19"/>
        <v>7492302800</v>
      </c>
      <c r="AJ42" s="2">
        <f t="shared" si="20"/>
        <v>212158560</v>
      </c>
      <c r="AK42" s="2">
        <f t="shared" si="21"/>
        <v>212.15855999999999</v>
      </c>
      <c r="AL42" s="2" t="s">
        <v>134</v>
      </c>
      <c r="AM42" s="2" t="s">
        <v>134</v>
      </c>
      <c r="AN42" s="2" t="s">
        <v>134</v>
      </c>
      <c r="AO42" s="2" t="s">
        <v>134</v>
      </c>
      <c r="AP42" s="2" t="s">
        <v>134</v>
      </c>
      <c r="AQ42" s="2" t="s">
        <v>134</v>
      </c>
      <c r="AR42" s="2" t="s">
        <v>134</v>
      </c>
      <c r="AS42" s="2">
        <v>0</v>
      </c>
      <c r="AT42" s="2" t="s">
        <v>134</v>
      </c>
      <c r="AU42" s="2" t="s">
        <v>134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142</v>
      </c>
    </row>
    <row r="43" spans="1:99" s="2" customFormat="1" x14ac:dyDescent="0.25">
      <c r="A43" s="2" t="s">
        <v>409</v>
      </c>
      <c r="C43" s="2" t="s">
        <v>410</v>
      </c>
      <c r="D43" s="2">
        <v>1965</v>
      </c>
      <c r="E43" s="2">
        <f t="shared" si="0"/>
        <v>50</v>
      </c>
      <c r="F43" s="2">
        <v>20</v>
      </c>
      <c r="G43" s="2">
        <v>20</v>
      </c>
      <c r="H43" s="2">
        <v>156</v>
      </c>
      <c r="I43" s="2">
        <v>400</v>
      </c>
      <c r="J43" s="2">
        <v>400</v>
      </c>
      <c r="K43" s="2">
        <v>400</v>
      </c>
      <c r="L43" s="2">
        <f t="shared" si="1"/>
        <v>17423960</v>
      </c>
      <c r="M43" s="2">
        <v>407</v>
      </c>
      <c r="N43" s="2">
        <f t="shared" si="2"/>
        <v>17728920</v>
      </c>
      <c r="O43" s="2">
        <f t="shared" si="3"/>
        <v>0.63593750000000004</v>
      </c>
      <c r="P43" s="2">
        <f t="shared" si="4"/>
        <v>1647072.02</v>
      </c>
      <c r="Q43" s="2">
        <f t="shared" si="5"/>
        <v>1.6470720200000002</v>
      </c>
      <c r="R43" s="2">
        <v>0</v>
      </c>
      <c r="S43" s="2">
        <f t="shared" si="6"/>
        <v>0</v>
      </c>
      <c r="T43" s="2">
        <f t="shared" si="7"/>
        <v>0</v>
      </c>
      <c r="U43" s="2">
        <f t="shared" si="8"/>
        <v>0</v>
      </c>
      <c r="V43" s="2">
        <v>123308.13421</v>
      </c>
      <c r="W43" s="2">
        <f t="shared" si="9"/>
        <v>37.584319307207998</v>
      </c>
      <c r="X43" s="2">
        <f t="shared" si="10"/>
        <v>23.353820770568742</v>
      </c>
      <c r="Y43" s="2">
        <f t="shared" si="11"/>
        <v>8.2612408805133999</v>
      </c>
      <c r="Z43" s="2">
        <f t="shared" si="12"/>
        <v>0.98279872660037948</v>
      </c>
      <c r="AA43" s="2">
        <f t="shared" si="13"/>
        <v>76.175372335197977</v>
      </c>
      <c r="AB43" s="2">
        <f t="shared" si="14"/>
        <v>0.14741980899005691</v>
      </c>
      <c r="AC43" s="2">
        <v>20</v>
      </c>
      <c r="AD43" s="2">
        <f t="shared" si="15"/>
        <v>4.9139936330018973E-2</v>
      </c>
      <c r="AE43" s="2" t="s">
        <v>134</v>
      </c>
      <c r="AF43" s="2">
        <f t="shared" si="16"/>
        <v>0</v>
      </c>
      <c r="AG43" s="2">
        <f t="shared" si="17"/>
        <v>2.0685636722471749E-2</v>
      </c>
      <c r="AH43" s="2">
        <f t="shared" si="18"/>
        <v>3.3382625174303597</v>
      </c>
      <c r="AI43" s="2">
        <f t="shared" si="19"/>
        <v>17423960</v>
      </c>
      <c r="AJ43" s="2">
        <f t="shared" si="20"/>
        <v>493392</v>
      </c>
      <c r="AK43" s="2">
        <f t="shared" si="21"/>
        <v>0.493392</v>
      </c>
      <c r="AL43" s="2" t="s">
        <v>134</v>
      </c>
      <c r="AM43" s="2" t="s">
        <v>134</v>
      </c>
      <c r="AN43" s="2" t="s">
        <v>134</v>
      </c>
      <c r="AO43" s="2" t="s">
        <v>134</v>
      </c>
      <c r="AP43" s="2" t="s">
        <v>134</v>
      </c>
      <c r="AQ43" s="2" t="s">
        <v>134</v>
      </c>
      <c r="AR43" s="2" t="s">
        <v>134</v>
      </c>
      <c r="AS43" s="2">
        <v>0</v>
      </c>
      <c r="AT43" s="2" t="s">
        <v>134</v>
      </c>
      <c r="AU43" s="2" t="s">
        <v>134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165</v>
      </c>
    </row>
    <row r="44" spans="1:99" s="2" customFormat="1" x14ac:dyDescent="0.25">
      <c r="A44" s="2" t="s">
        <v>411</v>
      </c>
      <c r="C44" s="2" t="s">
        <v>412</v>
      </c>
      <c r="D44" s="2">
        <v>1971</v>
      </c>
      <c r="E44" s="2">
        <f t="shared" si="0"/>
        <v>44</v>
      </c>
      <c r="F44" s="2">
        <v>90</v>
      </c>
      <c r="G44" s="2">
        <v>90</v>
      </c>
      <c r="H44" s="2">
        <v>16950</v>
      </c>
      <c r="I44" s="2">
        <v>16700</v>
      </c>
      <c r="J44" s="2">
        <v>12000</v>
      </c>
      <c r="K44" s="2">
        <v>16700</v>
      </c>
      <c r="L44" s="2">
        <f t="shared" si="1"/>
        <v>727450330</v>
      </c>
      <c r="M44" s="2">
        <v>456</v>
      </c>
      <c r="N44" s="2">
        <f t="shared" si="2"/>
        <v>19863360</v>
      </c>
      <c r="O44" s="2">
        <f t="shared" si="3"/>
        <v>0.71250000000000002</v>
      </c>
      <c r="P44" s="2">
        <f t="shared" si="4"/>
        <v>1845368.1600000001</v>
      </c>
      <c r="Q44" s="2">
        <f t="shared" si="5"/>
        <v>1.84536816</v>
      </c>
      <c r="R44" s="2">
        <v>18.5</v>
      </c>
      <c r="S44" s="2">
        <f t="shared" si="6"/>
        <v>47.914814999999997</v>
      </c>
      <c r="T44" s="2">
        <f t="shared" si="7"/>
        <v>11840</v>
      </c>
      <c r="U44" s="2">
        <f t="shared" si="8"/>
        <v>515780000</v>
      </c>
      <c r="V44" s="2">
        <v>25801.275290000001</v>
      </c>
      <c r="W44" s="2">
        <f t="shared" si="9"/>
        <v>7.8642287083919999</v>
      </c>
      <c r="X44" s="2">
        <f t="shared" si="10"/>
        <v>4.8866067322742603</v>
      </c>
      <c r="Y44" s="2">
        <f t="shared" si="11"/>
        <v>1.6330877264030914</v>
      </c>
      <c r="Z44" s="2">
        <f t="shared" si="12"/>
        <v>36.622722943147586</v>
      </c>
      <c r="AA44" s="2">
        <f t="shared" si="13"/>
        <v>0.53130362256866748</v>
      </c>
      <c r="AB44" s="2">
        <f t="shared" si="14"/>
        <v>1.220757431438253</v>
      </c>
      <c r="AC44" s="2">
        <v>90</v>
      </c>
      <c r="AD44" s="2">
        <f t="shared" si="15"/>
        <v>0.40691914381275096</v>
      </c>
      <c r="AE44" s="2">
        <v>121.04600000000001</v>
      </c>
      <c r="AF44" s="2">
        <f t="shared" si="16"/>
        <v>25.964912280701753</v>
      </c>
      <c r="AG44" s="2">
        <f t="shared" si="17"/>
        <v>0.72823194008611514</v>
      </c>
      <c r="AH44" s="2">
        <f t="shared" si="18"/>
        <v>0.12467221195317314</v>
      </c>
      <c r="AI44" s="2">
        <f t="shared" si="19"/>
        <v>522718800</v>
      </c>
      <c r="AJ44" s="2">
        <f t="shared" si="20"/>
        <v>14801760</v>
      </c>
      <c r="AK44" s="2">
        <f t="shared" si="21"/>
        <v>14.80176</v>
      </c>
      <c r="AL44" s="2" t="s">
        <v>413</v>
      </c>
      <c r="AM44" s="2" t="s">
        <v>134</v>
      </c>
      <c r="AN44" s="2" t="s">
        <v>414</v>
      </c>
      <c r="AO44" s="2" t="s">
        <v>415</v>
      </c>
      <c r="AP44" s="2" t="s">
        <v>416</v>
      </c>
      <c r="AQ44" s="2" t="s">
        <v>254</v>
      </c>
      <c r="AR44" s="2" t="s">
        <v>417</v>
      </c>
      <c r="AS44" s="2">
        <v>1</v>
      </c>
      <c r="AT44" s="2" t="s">
        <v>418</v>
      </c>
      <c r="AU44" s="2" t="s">
        <v>419</v>
      </c>
      <c r="AV44" s="2">
        <v>9</v>
      </c>
      <c r="AW44" s="5">
        <v>60</v>
      </c>
      <c r="AX44" s="5">
        <v>39</v>
      </c>
      <c r="AY44" s="5">
        <v>1</v>
      </c>
      <c r="AZ44" s="5">
        <v>2.9</v>
      </c>
      <c r="BA44" s="5">
        <v>0.4</v>
      </c>
      <c r="BB44" s="2">
        <v>0</v>
      </c>
      <c r="BC44" s="5">
        <v>0.1</v>
      </c>
      <c r="BD44" s="2">
        <v>0</v>
      </c>
      <c r="BE44" s="5">
        <v>0.1</v>
      </c>
      <c r="BF44" s="5">
        <v>26</v>
      </c>
      <c r="BG44" s="5">
        <v>11.3</v>
      </c>
      <c r="BH44" s="5">
        <v>15</v>
      </c>
      <c r="BI44" s="5">
        <v>0.2</v>
      </c>
      <c r="BJ44" s="2">
        <v>0</v>
      </c>
      <c r="BK44" s="5">
        <v>42.1</v>
      </c>
      <c r="BL44" s="5">
        <v>1.4</v>
      </c>
      <c r="BM44" s="2">
        <v>0</v>
      </c>
      <c r="BN44" s="5">
        <v>0.3</v>
      </c>
      <c r="BO44" s="5">
        <v>5654</v>
      </c>
      <c r="BP44" s="5">
        <v>1366</v>
      </c>
      <c r="BQ44" s="5">
        <v>91</v>
      </c>
      <c r="BR44" s="5">
        <v>22</v>
      </c>
      <c r="BS44" s="5">
        <v>0.2</v>
      </c>
      <c r="BT44" s="5">
        <v>0.05</v>
      </c>
      <c r="BU44" s="5">
        <v>8462</v>
      </c>
      <c r="BV44" s="5">
        <v>136</v>
      </c>
      <c r="BW44" s="5">
        <v>0.3</v>
      </c>
      <c r="BX44" s="5">
        <v>52589</v>
      </c>
      <c r="BY44" s="5">
        <v>8847</v>
      </c>
      <c r="BZ44" s="5">
        <v>848</v>
      </c>
      <c r="CA44" s="5">
        <v>143</v>
      </c>
      <c r="CB44" s="5">
        <v>0.5</v>
      </c>
      <c r="CC44" s="5">
        <v>0.09</v>
      </c>
      <c r="CD44" s="5">
        <v>2</v>
      </c>
      <c r="CE44" s="5">
        <v>1</v>
      </c>
      <c r="CF44" s="5">
        <v>10</v>
      </c>
      <c r="CG44" s="5">
        <v>1</v>
      </c>
      <c r="CH44" s="5">
        <v>21</v>
      </c>
      <c r="CI44" s="5">
        <v>11</v>
      </c>
      <c r="CJ44" s="5">
        <v>7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5">
        <v>56</v>
      </c>
      <c r="CR44" s="5">
        <v>91</v>
      </c>
      <c r="CS44" s="5">
        <v>0.85416000000000003</v>
      </c>
      <c r="CT44" s="5">
        <v>0.76461000000000001</v>
      </c>
      <c r="CU44" s="2" t="s">
        <v>142</v>
      </c>
    </row>
    <row r="45" spans="1:99" s="2" customFormat="1" x14ac:dyDescent="0.25">
      <c r="A45" s="2" t="s">
        <v>420</v>
      </c>
      <c r="C45" s="2" t="s">
        <v>421</v>
      </c>
      <c r="D45" s="2">
        <v>1938</v>
      </c>
      <c r="E45" s="2">
        <f t="shared" si="0"/>
        <v>77</v>
      </c>
      <c r="F45" s="2">
        <v>10</v>
      </c>
      <c r="G45" s="2">
        <v>28</v>
      </c>
      <c r="H45" s="2">
        <v>12600</v>
      </c>
      <c r="I45" s="2">
        <v>16400</v>
      </c>
      <c r="J45" s="2">
        <v>2560</v>
      </c>
      <c r="K45" s="2">
        <v>16400</v>
      </c>
      <c r="L45" s="2">
        <f t="shared" si="1"/>
        <v>714382360</v>
      </c>
      <c r="M45" s="2">
        <v>427</v>
      </c>
      <c r="N45" s="2">
        <f t="shared" si="2"/>
        <v>18600120</v>
      </c>
      <c r="O45" s="2">
        <f t="shared" si="3"/>
        <v>0.66718750000000004</v>
      </c>
      <c r="P45" s="2">
        <f t="shared" si="4"/>
        <v>1728009.22</v>
      </c>
      <c r="Q45" s="2">
        <f t="shared" si="5"/>
        <v>1.7280092200000001</v>
      </c>
      <c r="R45" s="2">
        <v>17.8</v>
      </c>
      <c r="S45" s="2">
        <f t="shared" si="6"/>
        <v>46.101821999999999</v>
      </c>
      <c r="T45" s="2">
        <f t="shared" si="7"/>
        <v>11392</v>
      </c>
      <c r="U45" s="2">
        <f t="shared" si="8"/>
        <v>496264000</v>
      </c>
      <c r="V45" s="2">
        <v>52894.068515999999</v>
      </c>
      <c r="W45" s="2">
        <f t="shared" si="9"/>
        <v>16.1221120836768</v>
      </c>
      <c r="X45" s="2">
        <f t="shared" si="10"/>
        <v>10.017819212519305</v>
      </c>
      <c r="Y45" s="2">
        <f t="shared" si="11"/>
        <v>3.4597426834864211</v>
      </c>
      <c r="Z45" s="2">
        <f t="shared" si="12"/>
        <v>38.407405973724899</v>
      </c>
      <c r="AA45" s="2">
        <f t="shared" si="13"/>
        <v>5.1056361130186545</v>
      </c>
      <c r="AB45" s="2">
        <f t="shared" si="14"/>
        <v>11.522221792117469</v>
      </c>
      <c r="AC45" s="2">
        <v>10</v>
      </c>
      <c r="AD45" s="2">
        <f t="shared" si="15"/>
        <v>3.84074059737249</v>
      </c>
      <c r="AE45" s="2">
        <v>3272.61</v>
      </c>
      <c r="AF45" s="2">
        <f t="shared" si="16"/>
        <v>26.679156908665107</v>
      </c>
      <c r="AG45" s="2">
        <f t="shared" si="17"/>
        <v>0.78922812140311061</v>
      </c>
      <c r="AH45" s="2">
        <f t="shared" si="18"/>
        <v>0.54723514087176117</v>
      </c>
      <c r="AI45" s="2">
        <f t="shared" si="19"/>
        <v>111513344</v>
      </c>
      <c r="AJ45" s="2">
        <f t="shared" si="20"/>
        <v>3157708.7999999998</v>
      </c>
      <c r="AK45" s="2">
        <f t="shared" si="21"/>
        <v>3.1577088</v>
      </c>
      <c r="AL45" s="2" t="s">
        <v>422</v>
      </c>
      <c r="AM45" s="2" t="s">
        <v>423</v>
      </c>
      <c r="AN45" s="2" t="s">
        <v>424</v>
      </c>
      <c r="AO45" s="2" t="s">
        <v>425</v>
      </c>
      <c r="AP45" s="2" t="s">
        <v>426</v>
      </c>
      <c r="AQ45" s="2" t="s">
        <v>427</v>
      </c>
      <c r="AR45" s="2" t="s">
        <v>428</v>
      </c>
      <c r="AS45" s="2">
        <v>4</v>
      </c>
      <c r="AT45" s="2" t="s">
        <v>429</v>
      </c>
      <c r="AU45" s="2" t="s">
        <v>430</v>
      </c>
      <c r="AV45" s="2">
        <v>9</v>
      </c>
      <c r="AW45" s="5">
        <v>76</v>
      </c>
      <c r="AX45" s="5">
        <v>23</v>
      </c>
      <c r="AY45" s="5">
        <v>1</v>
      </c>
      <c r="AZ45" s="5">
        <v>2.1</v>
      </c>
      <c r="BA45" s="5">
        <v>7.7</v>
      </c>
      <c r="BB45" s="5">
        <v>0.1</v>
      </c>
      <c r="BC45" s="5">
        <v>0.5</v>
      </c>
      <c r="BD45" s="5">
        <v>0.1</v>
      </c>
      <c r="BE45" s="5">
        <v>0.4</v>
      </c>
      <c r="BF45" s="5">
        <v>28.1</v>
      </c>
      <c r="BG45" s="5">
        <v>29.2</v>
      </c>
      <c r="BH45" s="5">
        <v>18.2</v>
      </c>
      <c r="BI45" s="2">
        <v>0</v>
      </c>
      <c r="BJ45" s="2">
        <v>0</v>
      </c>
      <c r="BK45" s="5">
        <v>10.9</v>
      </c>
      <c r="BL45" s="5">
        <v>1.4</v>
      </c>
      <c r="BM45" s="2">
        <v>0</v>
      </c>
      <c r="BN45" s="5">
        <v>1.5</v>
      </c>
      <c r="BO45" s="5">
        <v>650439</v>
      </c>
      <c r="BP45" s="5">
        <v>212352</v>
      </c>
      <c r="BQ45" s="5">
        <v>38</v>
      </c>
      <c r="BR45" s="5">
        <v>12</v>
      </c>
      <c r="BS45" s="5">
        <v>0.08</v>
      </c>
      <c r="BT45" s="5">
        <v>0.03</v>
      </c>
      <c r="BU45" s="5">
        <v>1005815</v>
      </c>
      <c r="BV45" s="5">
        <v>58</v>
      </c>
      <c r="BW45" s="5">
        <v>0.13</v>
      </c>
      <c r="BX45" s="5">
        <v>4635097</v>
      </c>
      <c r="BY45" s="5">
        <v>532082</v>
      </c>
      <c r="BZ45" s="5">
        <v>268</v>
      </c>
      <c r="CA45" s="5">
        <v>31</v>
      </c>
      <c r="CB45" s="5">
        <v>1.59</v>
      </c>
      <c r="CC45" s="5">
        <v>0.19</v>
      </c>
      <c r="CD45" s="5">
        <v>9</v>
      </c>
      <c r="CE45" s="5">
        <v>7</v>
      </c>
      <c r="CF45" s="5">
        <v>6</v>
      </c>
      <c r="CG45" s="5">
        <v>3</v>
      </c>
      <c r="CH45" s="5">
        <v>41</v>
      </c>
      <c r="CI45" s="5">
        <v>25</v>
      </c>
      <c r="CJ45" s="5">
        <v>33</v>
      </c>
      <c r="CK45" s="5">
        <v>2</v>
      </c>
      <c r="CL45" s="5">
        <v>3</v>
      </c>
      <c r="CM45" s="2">
        <v>0</v>
      </c>
      <c r="CN45" s="2">
        <v>0</v>
      </c>
      <c r="CO45" s="2">
        <v>0</v>
      </c>
      <c r="CP45" s="2">
        <v>0</v>
      </c>
      <c r="CQ45" s="5">
        <v>18</v>
      </c>
      <c r="CR45" s="5">
        <v>53</v>
      </c>
      <c r="CS45" s="5">
        <v>0.88654999999999995</v>
      </c>
      <c r="CT45" s="5">
        <v>0.89415</v>
      </c>
      <c r="CU45" s="2" t="s">
        <v>142</v>
      </c>
    </row>
    <row r="46" spans="1:99" s="2" customFormat="1" x14ac:dyDescent="0.25">
      <c r="A46" s="2" t="s">
        <v>431</v>
      </c>
      <c r="C46" s="2" t="s">
        <v>432</v>
      </c>
      <c r="D46" s="2">
        <v>1964</v>
      </c>
      <c r="E46" s="2">
        <f t="shared" si="0"/>
        <v>51</v>
      </c>
      <c r="F46" s="2">
        <v>27</v>
      </c>
      <c r="G46" s="2">
        <v>40</v>
      </c>
      <c r="H46" s="2">
        <v>4500</v>
      </c>
      <c r="I46" s="2">
        <v>1400</v>
      </c>
      <c r="J46" s="2">
        <v>1400</v>
      </c>
      <c r="K46" s="2">
        <v>1400</v>
      </c>
      <c r="L46" s="2">
        <f t="shared" si="1"/>
        <v>60983860</v>
      </c>
      <c r="M46" s="2">
        <v>260</v>
      </c>
      <c r="N46" s="2">
        <f t="shared" si="2"/>
        <v>11325600</v>
      </c>
      <c r="O46" s="2">
        <f t="shared" si="3"/>
        <v>0.40625</v>
      </c>
      <c r="P46" s="2">
        <f t="shared" si="4"/>
        <v>1052183.6000000001</v>
      </c>
      <c r="Q46" s="2">
        <f t="shared" si="5"/>
        <v>1.0521836</v>
      </c>
      <c r="R46" s="2">
        <v>0</v>
      </c>
      <c r="S46" s="2">
        <f t="shared" si="6"/>
        <v>0</v>
      </c>
      <c r="T46" s="2">
        <f t="shared" si="7"/>
        <v>0</v>
      </c>
      <c r="U46" s="2">
        <f t="shared" si="8"/>
        <v>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5.3846030232393867</v>
      </c>
      <c r="AA46" s="2">
        <f t="shared" si="13"/>
        <v>0</v>
      </c>
      <c r="AB46" s="2">
        <f t="shared" si="14"/>
        <v>0.5982892248043763</v>
      </c>
      <c r="AC46" s="2">
        <v>27</v>
      </c>
      <c r="AD46" s="2">
        <f t="shared" si="15"/>
        <v>0.19942974160145877</v>
      </c>
      <c r="AE46" s="2" t="s">
        <v>134</v>
      </c>
      <c r="AF46" s="2">
        <f t="shared" si="16"/>
        <v>0</v>
      </c>
      <c r="AG46" s="2">
        <f t="shared" si="17"/>
        <v>0.14179748552868829</v>
      </c>
      <c r="AH46" s="2">
        <f t="shared" si="18"/>
        <v>0.60930028398167324</v>
      </c>
      <c r="AI46" s="2">
        <f t="shared" si="19"/>
        <v>60983860</v>
      </c>
      <c r="AJ46" s="2">
        <f t="shared" si="20"/>
        <v>1726872</v>
      </c>
      <c r="AK46" s="2">
        <f t="shared" si="21"/>
        <v>1.726872</v>
      </c>
      <c r="AL46" s="2" t="s">
        <v>134</v>
      </c>
      <c r="AM46" s="2" t="s">
        <v>134</v>
      </c>
      <c r="AN46" s="2" t="s">
        <v>134</v>
      </c>
      <c r="AO46" s="2" t="s">
        <v>134</v>
      </c>
      <c r="AP46" s="2" t="s">
        <v>134</v>
      </c>
      <c r="AQ46" s="2" t="s">
        <v>134</v>
      </c>
      <c r="AR46" s="2" t="s">
        <v>134</v>
      </c>
      <c r="AS46" s="2">
        <v>0</v>
      </c>
      <c r="AT46" s="2" t="s">
        <v>134</v>
      </c>
      <c r="AU46" s="2" t="s">
        <v>134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142</v>
      </c>
    </row>
    <row r="47" spans="1:99" s="2" customFormat="1" x14ac:dyDescent="0.25">
      <c r="A47" s="2" t="s">
        <v>433</v>
      </c>
      <c r="C47" s="2" t="s">
        <v>434</v>
      </c>
      <c r="D47" s="2">
        <v>1959</v>
      </c>
      <c r="E47" s="2">
        <f t="shared" si="0"/>
        <v>56</v>
      </c>
      <c r="F47" s="2">
        <v>30</v>
      </c>
      <c r="G47" s="2">
        <v>30</v>
      </c>
      <c r="H47" s="2">
        <v>12200</v>
      </c>
      <c r="I47" s="2">
        <v>24675</v>
      </c>
      <c r="J47" s="2">
        <v>13160</v>
      </c>
      <c r="K47" s="2">
        <v>24675</v>
      </c>
      <c r="L47" s="2">
        <f t="shared" si="1"/>
        <v>1074840532.5</v>
      </c>
      <c r="M47" s="2">
        <v>1000</v>
      </c>
      <c r="N47" s="2">
        <f t="shared" si="2"/>
        <v>43560000</v>
      </c>
      <c r="O47" s="2">
        <f t="shared" si="3"/>
        <v>1.5625</v>
      </c>
      <c r="P47" s="2">
        <f t="shared" si="4"/>
        <v>4046860</v>
      </c>
      <c r="Q47" s="2">
        <f t="shared" si="5"/>
        <v>4.0468600000000006</v>
      </c>
      <c r="R47" s="2">
        <v>27.2</v>
      </c>
      <c r="S47" s="2">
        <f t="shared" si="6"/>
        <v>70.447727999999998</v>
      </c>
      <c r="T47" s="2">
        <f t="shared" si="7"/>
        <v>17408</v>
      </c>
      <c r="U47" s="2">
        <f t="shared" si="8"/>
        <v>758336000</v>
      </c>
      <c r="V47" s="2">
        <v>95636.722219999996</v>
      </c>
      <c r="W47" s="2">
        <f t="shared" si="9"/>
        <v>29.150072932655998</v>
      </c>
      <c r="X47" s="2">
        <f t="shared" si="10"/>
        <v>18.113021368134682</v>
      </c>
      <c r="Y47" s="2">
        <f t="shared" si="11"/>
        <v>4.0876664136235021</v>
      </c>
      <c r="Z47" s="2">
        <f t="shared" si="12"/>
        <v>24.67494335399449</v>
      </c>
      <c r="AA47" s="2">
        <f t="shared" si="13"/>
        <v>1.7957738550282971</v>
      </c>
      <c r="AB47" s="2">
        <f t="shared" si="14"/>
        <v>2.467494335399449</v>
      </c>
      <c r="AC47" s="2">
        <v>30</v>
      </c>
      <c r="AD47" s="2">
        <f t="shared" si="15"/>
        <v>0.82249811179981636</v>
      </c>
      <c r="AE47" s="2" t="s">
        <v>134</v>
      </c>
      <c r="AF47" s="2">
        <f t="shared" si="16"/>
        <v>17.408000000000001</v>
      </c>
      <c r="AG47" s="2">
        <f t="shared" si="17"/>
        <v>0.33132764776206319</v>
      </c>
      <c r="AH47" s="2">
        <f t="shared" si="18"/>
        <v>0.24930453518071735</v>
      </c>
      <c r="AI47" s="2">
        <f t="shared" si="19"/>
        <v>573248284</v>
      </c>
      <c r="AJ47" s="2">
        <f t="shared" si="20"/>
        <v>16232596.800000001</v>
      </c>
      <c r="AK47" s="2">
        <f t="shared" si="21"/>
        <v>16.2325968</v>
      </c>
      <c r="AL47" s="2" t="s">
        <v>435</v>
      </c>
      <c r="AM47" s="2" t="s">
        <v>134</v>
      </c>
      <c r="AN47" s="2" t="s">
        <v>436</v>
      </c>
      <c r="AO47" s="2" t="s">
        <v>437</v>
      </c>
      <c r="AP47" s="2" t="s">
        <v>134</v>
      </c>
      <c r="AQ47" s="2" t="s">
        <v>134</v>
      </c>
      <c r="AR47" s="2" t="s">
        <v>134</v>
      </c>
      <c r="AS47" s="2">
        <v>0</v>
      </c>
      <c r="AT47" s="2" t="s">
        <v>134</v>
      </c>
      <c r="AU47" s="2" t="s">
        <v>134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142</v>
      </c>
    </row>
    <row r="48" spans="1:99" s="2" customFormat="1" x14ac:dyDescent="0.25">
      <c r="A48" s="2" t="s">
        <v>438</v>
      </c>
      <c r="C48" s="2" t="s">
        <v>439</v>
      </c>
      <c r="D48" s="2">
        <v>1960</v>
      </c>
      <c r="E48" s="2">
        <f t="shared" si="0"/>
        <v>55</v>
      </c>
      <c r="F48" s="2">
        <v>12</v>
      </c>
      <c r="G48" s="2">
        <v>21</v>
      </c>
      <c r="H48" s="2">
        <v>21800</v>
      </c>
      <c r="I48" s="2">
        <v>16100</v>
      </c>
      <c r="J48" s="2">
        <v>4940</v>
      </c>
      <c r="K48" s="2">
        <v>16100</v>
      </c>
      <c r="L48" s="2">
        <f t="shared" si="1"/>
        <v>701314390</v>
      </c>
      <c r="M48" s="2">
        <v>597.79999999999995</v>
      </c>
      <c r="N48" s="2">
        <f t="shared" si="2"/>
        <v>26040167.999999996</v>
      </c>
      <c r="O48" s="2">
        <f t="shared" si="3"/>
        <v>0.93406250000000002</v>
      </c>
      <c r="P48" s="2">
        <f t="shared" si="4"/>
        <v>2419212.9079999998</v>
      </c>
      <c r="Q48" s="2">
        <f t="shared" si="5"/>
        <v>2.419212908</v>
      </c>
      <c r="R48" s="2">
        <v>19.399999999999999</v>
      </c>
      <c r="S48" s="2">
        <f t="shared" si="6"/>
        <v>50.245805999999995</v>
      </c>
      <c r="T48" s="2">
        <f t="shared" si="7"/>
        <v>12416</v>
      </c>
      <c r="U48" s="2">
        <f t="shared" si="8"/>
        <v>540872000</v>
      </c>
      <c r="V48" s="2">
        <v>72227.297907</v>
      </c>
      <c r="W48" s="2">
        <f t="shared" si="9"/>
        <v>22.014880402053599</v>
      </c>
      <c r="X48" s="2">
        <f t="shared" si="10"/>
        <v>13.679416859798359</v>
      </c>
      <c r="Y48" s="2">
        <f t="shared" si="11"/>
        <v>3.9927689179937675</v>
      </c>
      <c r="Z48" s="2">
        <f t="shared" si="12"/>
        <v>26.932022481575391</v>
      </c>
      <c r="AA48" s="2">
        <f t="shared" si="13"/>
        <v>3.6129110505909416</v>
      </c>
      <c r="AB48" s="2">
        <f t="shared" si="14"/>
        <v>6.7330056203938478</v>
      </c>
      <c r="AC48" s="2">
        <v>12</v>
      </c>
      <c r="AD48" s="2">
        <f t="shared" si="15"/>
        <v>2.2443352067979494</v>
      </c>
      <c r="AE48" s="2" t="s">
        <v>134</v>
      </c>
      <c r="AF48" s="2">
        <f t="shared" si="16"/>
        <v>20.769488123118101</v>
      </c>
      <c r="AG48" s="2">
        <f t="shared" si="17"/>
        <v>0.46772709174909649</v>
      </c>
      <c r="AH48" s="2">
        <f t="shared" si="18"/>
        <v>0.39702241799279187</v>
      </c>
      <c r="AI48" s="2">
        <f t="shared" si="19"/>
        <v>215185906</v>
      </c>
      <c r="AJ48" s="2">
        <f t="shared" si="20"/>
        <v>6093391.2000000002</v>
      </c>
      <c r="AK48" s="2">
        <f t="shared" si="21"/>
        <v>6.0933912000000001</v>
      </c>
      <c r="AL48" s="2" t="s">
        <v>440</v>
      </c>
      <c r="AM48" s="2" t="s">
        <v>134</v>
      </c>
      <c r="AN48" s="2" t="s">
        <v>441</v>
      </c>
      <c r="AO48" s="2" t="s">
        <v>442</v>
      </c>
      <c r="AP48" s="2" t="s">
        <v>134</v>
      </c>
      <c r="AQ48" s="2" t="s">
        <v>134</v>
      </c>
      <c r="AR48" s="2" t="s">
        <v>134</v>
      </c>
      <c r="AS48" s="2">
        <v>0</v>
      </c>
      <c r="AT48" s="2" t="s">
        <v>134</v>
      </c>
      <c r="AU48" s="2" t="s">
        <v>134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142</v>
      </c>
    </row>
    <row r="49" spans="1:99" s="2" customFormat="1" x14ac:dyDescent="0.25">
      <c r="A49" s="2" t="s">
        <v>443</v>
      </c>
      <c r="C49" s="2" t="s">
        <v>444</v>
      </c>
      <c r="D49" s="2">
        <v>1968</v>
      </c>
      <c r="E49" s="2">
        <f t="shared" si="0"/>
        <v>47</v>
      </c>
      <c r="F49" s="2">
        <v>12</v>
      </c>
      <c r="G49" s="2">
        <v>16</v>
      </c>
      <c r="H49" s="2">
        <v>192</v>
      </c>
      <c r="I49" s="2">
        <v>1320</v>
      </c>
      <c r="J49" s="2">
        <v>960</v>
      </c>
      <c r="K49" s="2">
        <v>1320</v>
      </c>
      <c r="L49" s="2">
        <f t="shared" si="1"/>
        <v>57499068</v>
      </c>
      <c r="M49" s="2">
        <v>335</v>
      </c>
      <c r="N49" s="2">
        <f t="shared" si="2"/>
        <v>14592600</v>
      </c>
      <c r="O49" s="2">
        <f t="shared" si="3"/>
        <v>0.5234375</v>
      </c>
      <c r="P49" s="2">
        <f t="shared" si="4"/>
        <v>1355698.1</v>
      </c>
      <c r="Q49" s="2">
        <f t="shared" si="5"/>
        <v>1.3556981000000001</v>
      </c>
      <c r="R49" s="2">
        <v>0</v>
      </c>
      <c r="S49" s="2">
        <f t="shared" si="6"/>
        <v>0</v>
      </c>
      <c r="T49" s="2">
        <f t="shared" si="7"/>
        <v>0</v>
      </c>
      <c r="U49" s="2">
        <f t="shared" si="8"/>
        <v>0</v>
      </c>
      <c r="V49" s="2">
        <v>58139.092632</v>
      </c>
      <c r="W49" s="2">
        <f t="shared" si="9"/>
        <v>17.720795434233597</v>
      </c>
      <c r="X49" s="2">
        <f t="shared" si="10"/>
        <v>11.011195309945009</v>
      </c>
      <c r="Y49" s="2">
        <f t="shared" si="11"/>
        <v>4.2933531180954514</v>
      </c>
      <c r="Z49" s="2">
        <f t="shared" si="12"/>
        <v>3.9402894617819992</v>
      </c>
      <c r="AA49" s="2">
        <f t="shared" si="13"/>
        <v>14.965108401157698</v>
      </c>
      <c r="AB49" s="2">
        <f t="shared" si="14"/>
        <v>0.98507236544549981</v>
      </c>
      <c r="AC49" s="2">
        <v>12</v>
      </c>
      <c r="AD49" s="2">
        <f t="shared" si="15"/>
        <v>0.32835745514849995</v>
      </c>
      <c r="AE49" s="2" t="s">
        <v>134</v>
      </c>
      <c r="AF49" s="2">
        <f t="shared" si="16"/>
        <v>0</v>
      </c>
      <c r="AG49" s="2">
        <f t="shared" si="17"/>
        <v>9.1412847330375843E-2</v>
      </c>
      <c r="AH49" s="2">
        <f t="shared" si="18"/>
        <v>1.1448791393726152</v>
      </c>
      <c r="AI49" s="2">
        <f t="shared" si="19"/>
        <v>41817504</v>
      </c>
      <c r="AJ49" s="2">
        <f t="shared" si="20"/>
        <v>1184140.8</v>
      </c>
      <c r="AK49" s="2">
        <f t="shared" si="21"/>
        <v>1.1841408</v>
      </c>
      <c r="AL49" s="2" t="s">
        <v>134</v>
      </c>
      <c r="AM49" s="2" t="s">
        <v>134</v>
      </c>
      <c r="AN49" s="2" t="s">
        <v>134</v>
      </c>
      <c r="AO49" s="2" t="s">
        <v>134</v>
      </c>
      <c r="AP49" s="2" t="s">
        <v>134</v>
      </c>
      <c r="AQ49" s="2" t="s">
        <v>134</v>
      </c>
      <c r="AR49" s="2" t="s">
        <v>134</v>
      </c>
      <c r="AS49" s="2">
        <v>0</v>
      </c>
      <c r="AT49" s="2" t="s">
        <v>134</v>
      </c>
      <c r="AU49" s="2" t="s">
        <v>134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165</v>
      </c>
    </row>
    <row r="50" spans="1:99" s="2" customFormat="1" x14ac:dyDescent="0.25">
      <c r="A50" s="2" t="s">
        <v>445</v>
      </c>
      <c r="C50" s="2" t="s">
        <v>446</v>
      </c>
      <c r="D50" s="2">
        <v>1964</v>
      </c>
      <c r="E50" s="2">
        <f t="shared" si="0"/>
        <v>51</v>
      </c>
      <c r="F50" s="2">
        <v>21</v>
      </c>
      <c r="G50" s="2">
        <v>25</v>
      </c>
      <c r="H50" s="2">
        <v>4200</v>
      </c>
      <c r="I50" s="2">
        <v>3270</v>
      </c>
      <c r="J50" s="2">
        <v>1850</v>
      </c>
      <c r="K50" s="2">
        <v>3270</v>
      </c>
      <c r="L50" s="2">
        <f t="shared" si="1"/>
        <v>142440873</v>
      </c>
      <c r="M50" s="2">
        <v>265</v>
      </c>
      <c r="N50" s="2">
        <f t="shared" si="2"/>
        <v>11543400</v>
      </c>
      <c r="O50" s="2">
        <f t="shared" si="3"/>
        <v>0.4140625</v>
      </c>
      <c r="P50" s="2">
        <f t="shared" si="4"/>
        <v>1072417.9000000001</v>
      </c>
      <c r="Q50" s="2">
        <f t="shared" si="5"/>
        <v>1.0724179</v>
      </c>
      <c r="R50" s="2">
        <v>5.4</v>
      </c>
      <c r="S50" s="2">
        <f t="shared" si="6"/>
        <v>13.985946</v>
      </c>
      <c r="T50" s="2">
        <f t="shared" si="7"/>
        <v>3456</v>
      </c>
      <c r="U50" s="2">
        <f t="shared" si="8"/>
        <v>150552000</v>
      </c>
      <c r="V50" s="2">
        <v>30422.885958999999</v>
      </c>
      <c r="W50" s="2">
        <f t="shared" si="9"/>
        <v>9.272895640303199</v>
      </c>
      <c r="X50" s="2">
        <f t="shared" si="10"/>
        <v>5.7619120633188459</v>
      </c>
      <c r="Y50" s="2">
        <f t="shared" si="11"/>
        <v>2.5259702782857305</v>
      </c>
      <c r="Z50" s="2">
        <f t="shared" si="12"/>
        <v>12.339594313633764</v>
      </c>
      <c r="AA50" s="2">
        <f t="shared" si="13"/>
        <v>4.0636054267483166</v>
      </c>
      <c r="AB50" s="2">
        <f t="shared" si="14"/>
        <v>1.7627991876619662</v>
      </c>
      <c r="AC50" s="2">
        <v>21</v>
      </c>
      <c r="AD50" s="2">
        <f t="shared" si="15"/>
        <v>0.5875997292206554</v>
      </c>
      <c r="AE50" s="2" t="s">
        <v>134</v>
      </c>
      <c r="AF50" s="2">
        <f t="shared" si="16"/>
        <v>13.041509433962265</v>
      </c>
      <c r="AG50" s="2">
        <f t="shared" si="17"/>
        <v>0.32186922749236541</v>
      </c>
      <c r="AH50" s="2">
        <f t="shared" si="18"/>
        <v>0.46995926269688315</v>
      </c>
      <c r="AI50" s="2">
        <f t="shared" si="19"/>
        <v>80585815</v>
      </c>
      <c r="AJ50" s="2">
        <f t="shared" si="20"/>
        <v>2281938</v>
      </c>
      <c r="AK50" s="2">
        <f t="shared" si="21"/>
        <v>2.2819379999999998</v>
      </c>
      <c r="AL50" s="2" t="s">
        <v>447</v>
      </c>
      <c r="AM50" s="2" t="s">
        <v>448</v>
      </c>
      <c r="AN50" s="2" t="s">
        <v>449</v>
      </c>
      <c r="AO50" s="2" t="s">
        <v>450</v>
      </c>
      <c r="AP50" s="2" t="s">
        <v>134</v>
      </c>
      <c r="AQ50" s="2" t="s">
        <v>134</v>
      </c>
      <c r="AR50" s="2" t="s">
        <v>134</v>
      </c>
      <c r="AS50" s="2">
        <v>0</v>
      </c>
      <c r="AT50" s="2" t="s">
        <v>134</v>
      </c>
      <c r="AU50" s="2" t="s">
        <v>134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142</v>
      </c>
    </row>
    <row r="51" spans="1:99" s="2" customFormat="1" x14ac:dyDescent="0.25">
      <c r="A51" s="2" t="s">
        <v>451</v>
      </c>
      <c r="C51" s="2" t="s">
        <v>452</v>
      </c>
      <c r="D51" s="2">
        <v>1967</v>
      </c>
      <c r="E51" s="2">
        <f t="shared" si="0"/>
        <v>48</v>
      </c>
      <c r="F51" s="2">
        <v>32</v>
      </c>
      <c r="G51" s="2">
        <v>37</v>
      </c>
      <c r="H51" s="2">
        <v>10062</v>
      </c>
      <c r="I51" s="2">
        <v>3500</v>
      </c>
      <c r="J51" s="2">
        <v>2100</v>
      </c>
      <c r="K51" s="2">
        <v>3500</v>
      </c>
      <c r="L51" s="2">
        <f t="shared" si="1"/>
        <v>152459650</v>
      </c>
      <c r="M51" s="2">
        <v>350</v>
      </c>
      <c r="N51" s="2">
        <f t="shared" si="2"/>
        <v>15246000</v>
      </c>
      <c r="O51" s="2">
        <f t="shared" si="3"/>
        <v>0.546875</v>
      </c>
      <c r="P51" s="2">
        <f t="shared" si="4"/>
        <v>1416401</v>
      </c>
      <c r="Q51" s="2">
        <f t="shared" si="5"/>
        <v>1.416401</v>
      </c>
      <c r="R51" s="2">
        <v>0</v>
      </c>
      <c r="S51" s="2">
        <f t="shared" si="6"/>
        <v>0</v>
      </c>
      <c r="T51" s="2">
        <f t="shared" si="7"/>
        <v>0</v>
      </c>
      <c r="U51" s="2">
        <f t="shared" si="8"/>
        <v>0</v>
      </c>
      <c r="V51" s="2">
        <v>27816.652160000001</v>
      </c>
      <c r="W51" s="2">
        <f t="shared" si="9"/>
        <v>8.4785155783680004</v>
      </c>
      <c r="X51" s="2">
        <f t="shared" si="10"/>
        <v>5.2683070191910408</v>
      </c>
      <c r="Y51" s="2">
        <f t="shared" si="11"/>
        <v>2.009655431870971</v>
      </c>
      <c r="Z51" s="2">
        <f t="shared" si="12"/>
        <v>9.9999770431588608</v>
      </c>
      <c r="AA51" s="2">
        <f t="shared" si="13"/>
        <v>3.2731688966593939</v>
      </c>
      <c r="AB51" s="2">
        <f t="shared" si="14"/>
        <v>0.9374978477961432</v>
      </c>
      <c r="AC51" s="2">
        <v>32</v>
      </c>
      <c r="AD51" s="2">
        <f t="shared" si="15"/>
        <v>0.3124992825987144</v>
      </c>
      <c r="AE51" s="2">
        <v>195.84200000000001</v>
      </c>
      <c r="AF51" s="2">
        <f t="shared" si="16"/>
        <v>0</v>
      </c>
      <c r="AG51" s="2">
        <f t="shared" si="17"/>
        <v>0.22696897362942164</v>
      </c>
      <c r="AH51" s="2">
        <f t="shared" si="18"/>
        <v>0.54680794716304004</v>
      </c>
      <c r="AI51" s="2">
        <f t="shared" si="19"/>
        <v>91475790</v>
      </c>
      <c r="AJ51" s="2">
        <f t="shared" si="20"/>
        <v>2590308</v>
      </c>
      <c r="AK51" s="2">
        <f t="shared" si="21"/>
        <v>2.5903079999999998</v>
      </c>
      <c r="AL51" s="2" t="s">
        <v>453</v>
      </c>
      <c r="AM51" s="2" t="s">
        <v>454</v>
      </c>
      <c r="AN51" s="2" t="s">
        <v>455</v>
      </c>
      <c r="AO51" s="2" t="s">
        <v>456</v>
      </c>
      <c r="AP51" s="2" t="s">
        <v>457</v>
      </c>
      <c r="AQ51" s="2" t="s">
        <v>458</v>
      </c>
      <c r="AR51" s="2" t="s">
        <v>459</v>
      </c>
      <c r="AS51" s="2">
        <v>2</v>
      </c>
      <c r="AT51" s="2" t="s">
        <v>460</v>
      </c>
      <c r="AU51" s="2" t="s">
        <v>461</v>
      </c>
      <c r="AV51" s="2">
        <v>10</v>
      </c>
      <c r="AW51" s="5">
        <v>51</v>
      </c>
      <c r="AX51" s="5">
        <v>48</v>
      </c>
      <c r="AY51" s="5">
        <v>2</v>
      </c>
      <c r="AZ51" s="5">
        <v>1.2</v>
      </c>
      <c r="BA51" s="5">
        <v>6.2</v>
      </c>
      <c r="BB51" s="2">
        <v>0</v>
      </c>
      <c r="BC51" s="5">
        <v>0.6</v>
      </c>
      <c r="BD51" s="5">
        <v>0.1</v>
      </c>
      <c r="BE51" s="5">
        <v>0.3</v>
      </c>
      <c r="BF51" s="5">
        <v>22.7</v>
      </c>
      <c r="BG51" s="5">
        <v>3.5</v>
      </c>
      <c r="BH51" s="5">
        <v>11</v>
      </c>
      <c r="BI51" s="2">
        <v>0</v>
      </c>
      <c r="BJ51" s="2">
        <v>0</v>
      </c>
      <c r="BK51" s="5">
        <v>24.3</v>
      </c>
      <c r="BL51" s="5">
        <v>29.9</v>
      </c>
      <c r="BM51" s="2">
        <v>0</v>
      </c>
      <c r="BN51" s="5">
        <v>0.2</v>
      </c>
      <c r="BO51" s="5">
        <v>171468</v>
      </c>
      <c r="BP51" s="5">
        <v>31671</v>
      </c>
      <c r="BQ51" s="5">
        <v>105</v>
      </c>
      <c r="BR51" s="5">
        <v>19</v>
      </c>
      <c r="BS51" s="5">
        <v>0.22</v>
      </c>
      <c r="BT51" s="5">
        <v>0.04</v>
      </c>
      <c r="BU51" s="5">
        <v>206290</v>
      </c>
      <c r="BV51" s="5">
        <v>126</v>
      </c>
      <c r="BW51" s="5">
        <v>0.27</v>
      </c>
      <c r="BX51" s="5">
        <v>1118428</v>
      </c>
      <c r="BY51" s="5">
        <v>139761</v>
      </c>
      <c r="BZ51" s="5">
        <v>685</v>
      </c>
      <c r="CA51" s="5">
        <v>86</v>
      </c>
      <c r="CB51" s="5">
        <v>6.51</v>
      </c>
      <c r="CC51" s="5">
        <v>0.84</v>
      </c>
      <c r="CD51" s="5">
        <v>5</v>
      </c>
      <c r="CE51" s="5">
        <v>5</v>
      </c>
      <c r="CF51" s="5">
        <v>65</v>
      </c>
      <c r="CG51" s="5">
        <v>40</v>
      </c>
      <c r="CH51" s="5">
        <v>14</v>
      </c>
      <c r="CI51" s="5">
        <v>6</v>
      </c>
      <c r="CJ51" s="5">
        <v>11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5">
        <v>10</v>
      </c>
      <c r="CR51" s="5">
        <v>44</v>
      </c>
      <c r="CS51" s="5">
        <v>0.92795000000000005</v>
      </c>
      <c r="CT51" s="5">
        <v>0.94296000000000002</v>
      </c>
      <c r="CU51" s="2" t="s">
        <v>142</v>
      </c>
    </row>
    <row r="52" spans="1:99" s="2" customFormat="1" x14ac:dyDescent="0.25">
      <c r="A52" s="2" t="s">
        <v>462</v>
      </c>
      <c r="C52" s="2" t="s">
        <v>463</v>
      </c>
      <c r="D52" s="2">
        <v>1942</v>
      </c>
      <c r="E52" s="2">
        <f t="shared" si="0"/>
        <v>73</v>
      </c>
      <c r="F52" s="2">
        <v>6</v>
      </c>
      <c r="G52" s="2">
        <v>8</v>
      </c>
      <c r="H52" s="2">
        <v>611</v>
      </c>
      <c r="I52" s="2">
        <v>28000</v>
      </c>
      <c r="J52" s="2">
        <v>20000</v>
      </c>
      <c r="K52" s="2">
        <v>28000</v>
      </c>
      <c r="L52" s="2">
        <f t="shared" si="1"/>
        <v>1219677200</v>
      </c>
      <c r="M52" s="2">
        <v>2652</v>
      </c>
      <c r="N52" s="2">
        <f t="shared" si="2"/>
        <v>115521120</v>
      </c>
      <c r="O52" s="2">
        <f t="shared" si="3"/>
        <v>4.1437499999999998</v>
      </c>
      <c r="P52" s="2">
        <f t="shared" si="4"/>
        <v>10732272.720000001</v>
      </c>
      <c r="Q52" s="2">
        <f t="shared" si="5"/>
        <v>10.732272720000001</v>
      </c>
      <c r="R52" s="2">
        <v>0</v>
      </c>
      <c r="S52" s="2">
        <f t="shared" si="6"/>
        <v>0</v>
      </c>
      <c r="T52" s="2">
        <f t="shared" si="7"/>
        <v>0</v>
      </c>
      <c r="U52" s="2">
        <f t="shared" si="8"/>
        <v>0</v>
      </c>
      <c r="V52" s="2">
        <v>273865.77461999998</v>
      </c>
      <c r="W52" s="2">
        <f t="shared" si="9"/>
        <v>83.474288104175983</v>
      </c>
      <c r="X52" s="2">
        <f t="shared" si="10"/>
        <v>51.86853451838028</v>
      </c>
      <c r="Y52" s="2">
        <f t="shared" si="11"/>
        <v>7.1878956733690007</v>
      </c>
      <c r="Z52" s="2">
        <f t="shared" si="12"/>
        <v>10.558045143606641</v>
      </c>
      <c r="AA52" s="2">
        <f t="shared" si="13"/>
        <v>3.3836903761786159</v>
      </c>
      <c r="AB52" s="2">
        <f t="shared" si="14"/>
        <v>5.2790225718033206</v>
      </c>
      <c r="AC52" s="2">
        <v>6</v>
      </c>
      <c r="AD52" s="2">
        <f t="shared" si="15"/>
        <v>1.7596741906011069</v>
      </c>
      <c r="AE52" s="2" t="s">
        <v>134</v>
      </c>
      <c r="AF52" s="2">
        <f t="shared" si="16"/>
        <v>0</v>
      </c>
      <c r="AG52" s="2">
        <f t="shared" si="17"/>
        <v>8.7055911620450566E-2</v>
      </c>
      <c r="AH52" s="2">
        <f t="shared" si="18"/>
        <v>0.43504040276291472</v>
      </c>
      <c r="AI52" s="2">
        <f t="shared" si="19"/>
        <v>871198000</v>
      </c>
      <c r="AJ52" s="2">
        <f t="shared" si="20"/>
        <v>24669600</v>
      </c>
      <c r="AK52" s="2">
        <f t="shared" si="21"/>
        <v>24.669599999999999</v>
      </c>
      <c r="AL52" s="2" t="s">
        <v>134</v>
      </c>
      <c r="AM52" s="2" t="s">
        <v>134</v>
      </c>
      <c r="AN52" s="2" t="s">
        <v>134</v>
      </c>
      <c r="AO52" s="2" t="s">
        <v>134</v>
      </c>
      <c r="AP52" s="2" t="s">
        <v>134</v>
      </c>
      <c r="AQ52" s="2" t="s">
        <v>134</v>
      </c>
      <c r="AR52" s="2" t="s">
        <v>134</v>
      </c>
      <c r="AS52" s="2">
        <v>0</v>
      </c>
      <c r="AT52" s="2" t="s">
        <v>134</v>
      </c>
      <c r="AU52" s="2" t="s">
        <v>134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165</v>
      </c>
    </row>
    <row r="53" spans="1:99" s="2" customFormat="1" x14ac:dyDescent="0.25">
      <c r="A53" s="2" t="s">
        <v>464</v>
      </c>
      <c r="C53" s="2" t="s">
        <v>465</v>
      </c>
      <c r="D53" s="2">
        <v>1948</v>
      </c>
      <c r="E53" s="2">
        <f t="shared" si="0"/>
        <v>67</v>
      </c>
      <c r="F53" s="2">
        <v>8</v>
      </c>
      <c r="G53" s="2">
        <v>10</v>
      </c>
      <c r="H53" s="2">
        <v>424</v>
      </c>
      <c r="I53" s="2">
        <v>1300</v>
      </c>
      <c r="J53" s="2">
        <v>1020</v>
      </c>
      <c r="K53" s="2">
        <v>1300</v>
      </c>
      <c r="L53" s="2">
        <f t="shared" si="1"/>
        <v>56627870</v>
      </c>
      <c r="M53" s="2">
        <v>348.7</v>
      </c>
      <c r="N53" s="2">
        <f t="shared" si="2"/>
        <v>15189372</v>
      </c>
      <c r="O53" s="2">
        <f t="shared" si="3"/>
        <v>0.54484374999999996</v>
      </c>
      <c r="P53" s="2">
        <f t="shared" si="4"/>
        <v>1411140.0819999999</v>
      </c>
      <c r="Q53" s="2">
        <f t="shared" si="5"/>
        <v>1.411140082</v>
      </c>
      <c r="R53" s="2">
        <v>0</v>
      </c>
      <c r="S53" s="2">
        <f t="shared" si="6"/>
        <v>0</v>
      </c>
      <c r="T53" s="2">
        <f t="shared" si="7"/>
        <v>0</v>
      </c>
      <c r="U53" s="2">
        <f t="shared" si="8"/>
        <v>0</v>
      </c>
      <c r="V53" s="2">
        <v>273865.77461999998</v>
      </c>
      <c r="W53" s="2">
        <f t="shared" si="9"/>
        <v>83.474288104175983</v>
      </c>
      <c r="X53" s="2">
        <f t="shared" si="10"/>
        <v>51.86853451838028</v>
      </c>
      <c r="Y53" s="2">
        <f t="shared" si="11"/>
        <v>19.822688264369788</v>
      </c>
      <c r="Z53" s="2">
        <f t="shared" si="12"/>
        <v>3.7281245070566444</v>
      </c>
      <c r="AA53" s="2">
        <f t="shared" si="13"/>
        <v>66.346870121149323</v>
      </c>
      <c r="AB53" s="2">
        <f t="shared" si="14"/>
        <v>1.3980466901462416</v>
      </c>
      <c r="AC53" s="2">
        <v>8</v>
      </c>
      <c r="AD53" s="2">
        <f t="shared" si="15"/>
        <v>0.46601556338208056</v>
      </c>
      <c r="AE53" s="2">
        <v>574.21900000000005</v>
      </c>
      <c r="AF53" s="2">
        <f t="shared" si="16"/>
        <v>0</v>
      </c>
      <c r="AG53" s="2">
        <f t="shared" si="17"/>
        <v>8.4774638626684481E-2</v>
      </c>
      <c r="AH53" s="2">
        <f t="shared" si="18"/>
        <v>1.1215995951514826</v>
      </c>
      <c r="AI53" s="2">
        <f t="shared" si="19"/>
        <v>44431098</v>
      </c>
      <c r="AJ53" s="2">
        <f t="shared" si="20"/>
        <v>1258149.6000000001</v>
      </c>
      <c r="AK53" s="2">
        <f t="shared" si="21"/>
        <v>1.2581496000000001</v>
      </c>
      <c r="AL53" s="2" t="s">
        <v>466</v>
      </c>
      <c r="AM53" s="2" t="s">
        <v>467</v>
      </c>
      <c r="AN53" s="2" t="s">
        <v>468</v>
      </c>
      <c r="AO53" s="2" t="s">
        <v>469</v>
      </c>
      <c r="AP53" s="2" t="s">
        <v>470</v>
      </c>
      <c r="AQ53" s="2" t="s">
        <v>471</v>
      </c>
      <c r="AR53" s="2" t="s">
        <v>472</v>
      </c>
      <c r="AS53" s="2">
        <v>1</v>
      </c>
      <c r="AT53" s="2" t="s">
        <v>473</v>
      </c>
      <c r="AU53" s="2" t="s">
        <v>474</v>
      </c>
      <c r="AV53" s="2">
        <v>10</v>
      </c>
      <c r="AW53" s="5">
        <v>78</v>
      </c>
      <c r="AX53" s="5">
        <v>22</v>
      </c>
      <c r="AY53" s="5">
        <v>1</v>
      </c>
      <c r="AZ53" s="5">
        <v>4.3</v>
      </c>
      <c r="BA53" s="5">
        <v>13.2</v>
      </c>
      <c r="BB53" s="5">
        <v>0.2</v>
      </c>
      <c r="BC53" s="5">
        <v>0.1</v>
      </c>
      <c r="BD53" s="2">
        <v>0</v>
      </c>
      <c r="BE53" s="5">
        <v>0.3</v>
      </c>
      <c r="BF53" s="5">
        <v>2.4</v>
      </c>
      <c r="BG53" s="5">
        <v>0.3</v>
      </c>
      <c r="BH53" s="5">
        <v>2.2000000000000002</v>
      </c>
      <c r="BI53" s="2">
        <v>0</v>
      </c>
      <c r="BJ53" s="2">
        <v>0</v>
      </c>
      <c r="BK53" s="5">
        <v>6</v>
      </c>
      <c r="BL53" s="5">
        <v>71.099999999999994</v>
      </c>
      <c r="BM53" s="2">
        <v>0</v>
      </c>
      <c r="BN53" s="2">
        <v>0</v>
      </c>
      <c r="BO53" s="5">
        <v>140481</v>
      </c>
      <c r="BP53" s="5">
        <v>15316</v>
      </c>
      <c r="BQ53" s="5">
        <v>217</v>
      </c>
      <c r="BR53" s="5">
        <v>24</v>
      </c>
      <c r="BS53" s="5">
        <v>0.47</v>
      </c>
      <c r="BT53" s="5">
        <v>0.05</v>
      </c>
      <c r="BU53" s="5">
        <v>162586</v>
      </c>
      <c r="BV53" s="5">
        <v>252</v>
      </c>
      <c r="BW53" s="5">
        <v>0.55000000000000004</v>
      </c>
      <c r="BX53" s="5">
        <v>729665</v>
      </c>
      <c r="BY53" s="5">
        <v>51784</v>
      </c>
      <c r="BZ53" s="5">
        <v>1130</v>
      </c>
      <c r="CA53" s="5">
        <v>80</v>
      </c>
      <c r="CB53" s="5">
        <v>1.45</v>
      </c>
      <c r="CC53" s="5">
        <v>0.11</v>
      </c>
      <c r="CD53" s="5">
        <v>1</v>
      </c>
      <c r="CE53" s="5">
        <v>1</v>
      </c>
      <c r="CF53" s="5">
        <v>89</v>
      </c>
      <c r="CG53" s="5">
        <v>91</v>
      </c>
      <c r="CH53" s="5">
        <v>8</v>
      </c>
      <c r="CI53" s="2">
        <v>0</v>
      </c>
      <c r="CJ53" s="5">
        <v>2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5">
        <v>1</v>
      </c>
      <c r="CR53" s="5">
        <v>6</v>
      </c>
      <c r="CS53" s="5">
        <v>0.93922000000000005</v>
      </c>
      <c r="CT53" s="5">
        <v>0.95111000000000001</v>
      </c>
      <c r="CU53" s="2" t="s">
        <v>142</v>
      </c>
    </row>
    <row r="54" spans="1:99" s="2" customFormat="1" x14ac:dyDescent="0.25">
      <c r="A54" s="2" t="s">
        <v>475</v>
      </c>
      <c r="C54" s="2" t="s">
        <v>476</v>
      </c>
      <c r="D54" s="2">
        <v>1949</v>
      </c>
      <c r="E54" s="2">
        <f t="shared" si="0"/>
        <v>66</v>
      </c>
      <c r="F54" s="2">
        <v>87</v>
      </c>
      <c r="G54" s="2">
        <v>87</v>
      </c>
      <c r="H54" s="2">
        <v>8000</v>
      </c>
      <c r="I54" s="2">
        <v>6720</v>
      </c>
      <c r="J54" s="2">
        <v>5180</v>
      </c>
      <c r="K54" s="2">
        <v>6720</v>
      </c>
      <c r="L54" s="2">
        <f t="shared" si="1"/>
        <v>292722528</v>
      </c>
      <c r="M54" s="2">
        <v>359</v>
      </c>
      <c r="N54" s="2">
        <f t="shared" si="2"/>
        <v>15638040</v>
      </c>
      <c r="O54" s="2">
        <f t="shared" si="3"/>
        <v>0.56093749999999998</v>
      </c>
      <c r="P54" s="2">
        <f t="shared" si="4"/>
        <v>1452822.74</v>
      </c>
      <c r="Q54" s="2">
        <f t="shared" si="5"/>
        <v>1.45282274</v>
      </c>
      <c r="R54" s="2">
        <v>3.3</v>
      </c>
      <c r="S54" s="2">
        <f t="shared" si="6"/>
        <v>8.5469669999999986</v>
      </c>
      <c r="T54" s="2">
        <f t="shared" si="7"/>
        <v>2112</v>
      </c>
      <c r="U54" s="2">
        <f t="shared" si="8"/>
        <v>92004000</v>
      </c>
      <c r="W54" s="2">
        <f t="shared" si="9"/>
        <v>0</v>
      </c>
      <c r="X54" s="2">
        <f t="shared" si="10"/>
        <v>0</v>
      </c>
      <c r="Y54" s="2">
        <f t="shared" si="11"/>
        <v>0</v>
      </c>
      <c r="Z54" s="2">
        <f t="shared" si="12"/>
        <v>18.718619980509068</v>
      </c>
      <c r="AA54" s="2">
        <f t="shared" si="13"/>
        <v>0</v>
      </c>
      <c r="AB54" s="2">
        <f t="shared" si="14"/>
        <v>0.64546965450031268</v>
      </c>
      <c r="AC54" s="2">
        <v>87</v>
      </c>
      <c r="AD54" s="2">
        <f t="shared" si="15"/>
        <v>0.21515655150010424</v>
      </c>
      <c r="AE54" s="2" t="s">
        <v>134</v>
      </c>
      <c r="AF54" s="2">
        <f t="shared" si="16"/>
        <v>5.883008356545961</v>
      </c>
      <c r="AG54" s="2">
        <f t="shared" si="17"/>
        <v>0.41949628207960843</v>
      </c>
      <c r="AH54" s="2">
        <f t="shared" si="18"/>
        <v>0.2273792120056348</v>
      </c>
      <c r="AI54" s="2">
        <f t="shared" si="19"/>
        <v>225640282</v>
      </c>
      <c r="AJ54" s="2">
        <f t="shared" si="20"/>
        <v>6389426.4000000004</v>
      </c>
      <c r="AK54" s="2">
        <f t="shared" si="21"/>
        <v>6.3894264000000005</v>
      </c>
      <c r="AL54" s="2" t="s">
        <v>134</v>
      </c>
      <c r="AM54" s="2" t="s">
        <v>134</v>
      </c>
      <c r="AN54" s="2" t="s">
        <v>134</v>
      </c>
      <c r="AO54" s="2" t="s">
        <v>134</v>
      </c>
      <c r="AP54" s="2" t="s">
        <v>134</v>
      </c>
      <c r="AQ54" s="2" t="s">
        <v>134</v>
      </c>
      <c r="AR54" s="2" t="s">
        <v>134</v>
      </c>
      <c r="AS54" s="2">
        <v>0</v>
      </c>
      <c r="AT54" s="2" t="s">
        <v>134</v>
      </c>
      <c r="AU54" s="2" t="s">
        <v>134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142</v>
      </c>
    </row>
    <row r="55" spans="1:99" s="2" customFormat="1" x14ac:dyDescent="0.25">
      <c r="A55" s="2" t="s">
        <v>477</v>
      </c>
      <c r="C55" s="2" t="s">
        <v>478</v>
      </c>
      <c r="D55" s="2">
        <v>1960</v>
      </c>
      <c r="E55" s="2">
        <f t="shared" si="0"/>
        <v>55</v>
      </c>
      <c r="F55" s="2">
        <v>8</v>
      </c>
      <c r="G55" s="2">
        <v>11</v>
      </c>
      <c r="H55" s="2">
        <v>701</v>
      </c>
      <c r="I55" s="2">
        <v>1235</v>
      </c>
      <c r="J55" s="2">
        <v>790</v>
      </c>
      <c r="K55" s="2">
        <v>1235</v>
      </c>
      <c r="L55" s="2">
        <f t="shared" si="1"/>
        <v>53796476.5</v>
      </c>
      <c r="M55" s="2">
        <v>321</v>
      </c>
      <c r="N55" s="2">
        <f t="shared" si="2"/>
        <v>13982760</v>
      </c>
      <c r="O55" s="2">
        <f t="shared" si="3"/>
        <v>0.50156250000000002</v>
      </c>
      <c r="P55" s="2">
        <f t="shared" si="4"/>
        <v>1299042.06</v>
      </c>
      <c r="Q55" s="2">
        <f t="shared" si="5"/>
        <v>1.2990420600000001</v>
      </c>
      <c r="R55" s="2">
        <v>0</v>
      </c>
      <c r="S55" s="2">
        <f t="shared" si="6"/>
        <v>0</v>
      </c>
      <c r="T55" s="2">
        <f t="shared" si="7"/>
        <v>0</v>
      </c>
      <c r="U55" s="2">
        <f t="shared" si="8"/>
        <v>0</v>
      </c>
      <c r="V55" s="2">
        <v>69873.069317000001</v>
      </c>
      <c r="W55" s="2">
        <f t="shared" si="9"/>
        <v>21.297311527821599</v>
      </c>
      <c r="X55" s="2">
        <f t="shared" si="10"/>
        <v>13.233540090223899</v>
      </c>
      <c r="Y55" s="2">
        <f t="shared" si="11"/>
        <v>5.2711826901612646</v>
      </c>
      <c r="Z55" s="2">
        <f t="shared" si="12"/>
        <v>3.8473431926171942</v>
      </c>
      <c r="AA55" s="2">
        <f t="shared" si="13"/>
        <v>21.855743252518035</v>
      </c>
      <c r="AB55" s="2">
        <f t="shared" si="14"/>
        <v>1.4427536972314479</v>
      </c>
      <c r="AC55" s="2">
        <v>8</v>
      </c>
      <c r="AD55" s="2">
        <f t="shared" si="15"/>
        <v>0.48091789907714927</v>
      </c>
      <c r="AE55" s="2" t="s">
        <v>134</v>
      </c>
      <c r="AF55" s="2">
        <f t="shared" si="16"/>
        <v>0</v>
      </c>
      <c r="AG55" s="2">
        <f t="shared" si="17"/>
        <v>9.118217028513792E-2</v>
      </c>
      <c r="AH55" s="2">
        <f t="shared" si="18"/>
        <v>1.333103931944323</v>
      </c>
      <c r="AI55" s="2">
        <f t="shared" si="19"/>
        <v>34412321</v>
      </c>
      <c r="AJ55" s="2">
        <f t="shared" si="20"/>
        <v>974449.20000000007</v>
      </c>
      <c r="AK55" s="2">
        <f t="shared" si="21"/>
        <v>0.97444920000000002</v>
      </c>
      <c r="AL55" s="2" t="s">
        <v>134</v>
      </c>
      <c r="AM55" s="2" t="s">
        <v>134</v>
      </c>
      <c r="AN55" s="2" t="s">
        <v>134</v>
      </c>
      <c r="AO55" s="2" t="s">
        <v>134</v>
      </c>
      <c r="AP55" s="2" t="s">
        <v>134</v>
      </c>
      <c r="AQ55" s="2" t="s">
        <v>134</v>
      </c>
      <c r="AR55" s="2" t="s">
        <v>134</v>
      </c>
      <c r="AS55" s="2">
        <v>0</v>
      </c>
      <c r="AT55" s="2" t="s">
        <v>134</v>
      </c>
      <c r="AU55" s="2" t="s">
        <v>134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165</v>
      </c>
    </row>
    <row r="56" spans="1:99" s="2" customFormat="1" x14ac:dyDescent="0.25">
      <c r="A56" s="2" t="s">
        <v>479</v>
      </c>
      <c r="C56" s="2" t="s">
        <v>480</v>
      </c>
      <c r="D56" s="2">
        <v>1943</v>
      </c>
      <c r="E56" s="2">
        <f t="shared" si="0"/>
        <v>72</v>
      </c>
      <c r="F56" s="2">
        <v>9</v>
      </c>
      <c r="G56" s="2">
        <v>16</v>
      </c>
      <c r="H56" s="2">
        <v>480</v>
      </c>
      <c r="I56" s="2">
        <v>2060</v>
      </c>
      <c r="J56" s="2">
        <v>1030</v>
      </c>
      <c r="K56" s="2">
        <v>2060</v>
      </c>
      <c r="L56" s="2">
        <f t="shared" si="1"/>
        <v>89733394</v>
      </c>
      <c r="M56" s="2">
        <v>260</v>
      </c>
      <c r="N56" s="2">
        <f t="shared" si="2"/>
        <v>11325600</v>
      </c>
      <c r="O56" s="2">
        <f t="shared" si="3"/>
        <v>0.40625</v>
      </c>
      <c r="P56" s="2">
        <f t="shared" si="4"/>
        <v>1052183.6000000001</v>
      </c>
      <c r="Q56" s="2">
        <f t="shared" si="5"/>
        <v>1.0521836</v>
      </c>
      <c r="R56" s="2">
        <v>1</v>
      </c>
      <c r="S56" s="2">
        <f t="shared" si="6"/>
        <v>2.5899899999999998</v>
      </c>
      <c r="T56" s="2">
        <f t="shared" si="7"/>
        <v>640</v>
      </c>
      <c r="U56" s="2">
        <f t="shared" si="8"/>
        <v>27880000</v>
      </c>
      <c r="W56" s="2">
        <f t="shared" si="9"/>
        <v>0</v>
      </c>
      <c r="X56" s="2">
        <f t="shared" si="10"/>
        <v>0</v>
      </c>
      <c r="Y56" s="2">
        <f t="shared" si="11"/>
        <v>0</v>
      </c>
      <c r="Z56" s="2">
        <f t="shared" si="12"/>
        <v>7.9230587341950978</v>
      </c>
      <c r="AA56" s="2">
        <f t="shared" si="13"/>
        <v>0</v>
      </c>
      <c r="AB56" s="2">
        <f t="shared" si="14"/>
        <v>2.6410195780650323</v>
      </c>
      <c r="AC56" s="2">
        <v>9</v>
      </c>
      <c r="AD56" s="2">
        <f t="shared" si="15"/>
        <v>0.88033985935501091</v>
      </c>
      <c r="AE56" s="2" t="s">
        <v>134</v>
      </c>
      <c r="AF56" s="2">
        <f t="shared" si="16"/>
        <v>2.4615384615384617</v>
      </c>
      <c r="AG56" s="2">
        <f t="shared" si="17"/>
        <v>0.20864487156364137</v>
      </c>
      <c r="AH56" s="2">
        <f t="shared" si="18"/>
        <v>0.82817514327606079</v>
      </c>
      <c r="AI56" s="2">
        <f t="shared" si="19"/>
        <v>44866697</v>
      </c>
      <c r="AJ56" s="2">
        <f t="shared" si="20"/>
        <v>1270484.3999999999</v>
      </c>
      <c r="AK56" s="2">
        <f t="shared" si="21"/>
        <v>1.2704844</v>
      </c>
      <c r="AL56" s="2" t="s">
        <v>134</v>
      </c>
      <c r="AM56" s="2" t="s">
        <v>134</v>
      </c>
      <c r="AN56" s="2" t="s">
        <v>134</v>
      </c>
      <c r="AO56" s="2" t="s">
        <v>134</v>
      </c>
      <c r="AP56" s="2" t="s">
        <v>134</v>
      </c>
      <c r="AQ56" s="2" t="s">
        <v>134</v>
      </c>
      <c r="AR56" s="2" t="s">
        <v>134</v>
      </c>
      <c r="AS56" s="2">
        <v>0</v>
      </c>
      <c r="AT56" s="2" t="s">
        <v>134</v>
      </c>
      <c r="AU56" s="2" t="s">
        <v>134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142</v>
      </c>
    </row>
    <row r="57" spans="1:99" s="2" customFormat="1" x14ac:dyDescent="0.25">
      <c r="A57" s="2" t="s">
        <v>481</v>
      </c>
      <c r="C57" s="2" t="s">
        <v>482</v>
      </c>
      <c r="D57" s="2">
        <v>1965</v>
      </c>
      <c r="E57" s="2">
        <f t="shared" si="0"/>
        <v>50</v>
      </c>
      <c r="F57" s="2">
        <v>16</v>
      </c>
      <c r="G57" s="2">
        <v>20</v>
      </c>
      <c r="H57" s="2">
        <v>1440</v>
      </c>
      <c r="I57" s="2">
        <v>4000</v>
      </c>
      <c r="J57" s="2">
        <v>3250</v>
      </c>
      <c r="K57" s="2">
        <v>4000</v>
      </c>
      <c r="L57" s="2">
        <f t="shared" si="1"/>
        <v>174239600</v>
      </c>
      <c r="M57" s="2">
        <v>467</v>
      </c>
      <c r="N57" s="2">
        <f t="shared" si="2"/>
        <v>20342520</v>
      </c>
      <c r="O57" s="2">
        <f t="shared" si="3"/>
        <v>0.72968750000000004</v>
      </c>
      <c r="P57" s="2">
        <f t="shared" si="4"/>
        <v>1889883.62</v>
      </c>
      <c r="Q57" s="2">
        <f t="shared" si="5"/>
        <v>1.8898836200000002</v>
      </c>
      <c r="R57" s="2">
        <v>0</v>
      </c>
      <c r="S57" s="2">
        <f t="shared" si="6"/>
        <v>0</v>
      </c>
      <c r="T57" s="2">
        <f t="shared" si="7"/>
        <v>0</v>
      </c>
      <c r="U57" s="2">
        <f t="shared" si="8"/>
        <v>0</v>
      </c>
      <c r="V57" s="2">
        <v>23710.685033000002</v>
      </c>
      <c r="W57" s="2">
        <f t="shared" si="9"/>
        <v>7.2270167980583997</v>
      </c>
      <c r="X57" s="2">
        <f t="shared" si="10"/>
        <v>4.4906614811400027</v>
      </c>
      <c r="Y57" s="2">
        <f t="shared" si="11"/>
        <v>1.4829838614630608</v>
      </c>
      <c r="Z57" s="2">
        <f t="shared" si="12"/>
        <v>8.5652908292581245</v>
      </c>
      <c r="AA57" s="2">
        <f t="shared" si="13"/>
        <v>1.8027835687045279</v>
      </c>
      <c r="AB57" s="2">
        <f t="shared" si="14"/>
        <v>1.6059920304858983</v>
      </c>
      <c r="AC57" s="2">
        <v>16</v>
      </c>
      <c r="AD57" s="2">
        <f t="shared" si="15"/>
        <v>0.53533067682863278</v>
      </c>
      <c r="AE57" s="2" t="s">
        <v>134</v>
      </c>
      <c r="AF57" s="2">
        <f t="shared" si="16"/>
        <v>0</v>
      </c>
      <c r="AG57" s="2">
        <f t="shared" si="17"/>
        <v>0.16830041481673091</v>
      </c>
      <c r="AH57" s="2">
        <f t="shared" si="18"/>
        <v>0.47143257475410411</v>
      </c>
      <c r="AI57" s="2">
        <f t="shared" si="19"/>
        <v>141569675</v>
      </c>
      <c r="AJ57" s="2">
        <f t="shared" si="20"/>
        <v>4008810</v>
      </c>
      <c r="AK57" s="2">
        <f t="shared" si="21"/>
        <v>4.0088100000000004</v>
      </c>
      <c r="AL57" s="2" t="s">
        <v>134</v>
      </c>
      <c r="AM57" s="2" t="s">
        <v>134</v>
      </c>
      <c r="AN57" s="2" t="s">
        <v>134</v>
      </c>
      <c r="AO57" s="2" t="s">
        <v>134</v>
      </c>
      <c r="AP57" s="2" t="s">
        <v>134</v>
      </c>
      <c r="AQ57" s="2" t="s">
        <v>134</v>
      </c>
      <c r="AR57" s="2" t="s">
        <v>134</v>
      </c>
      <c r="AS57" s="2">
        <v>0</v>
      </c>
      <c r="AT57" s="2" t="s">
        <v>134</v>
      </c>
      <c r="AU57" s="2" t="s">
        <v>134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165</v>
      </c>
    </row>
    <row r="58" spans="1:99" s="2" customFormat="1" x14ac:dyDescent="0.25">
      <c r="A58" s="2" t="s">
        <v>483</v>
      </c>
      <c r="C58" s="2" t="s">
        <v>484</v>
      </c>
      <c r="D58" s="2">
        <v>1954</v>
      </c>
      <c r="E58" s="2">
        <f t="shared" si="0"/>
        <v>61</v>
      </c>
      <c r="F58" s="2">
        <v>20</v>
      </c>
      <c r="G58" s="2">
        <v>25</v>
      </c>
      <c r="H58" s="2">
        <v>15400</v>
      </c>
      <c r="I58" s="2">
        <v>16576</v>
      </c>
      <c r="J58" s="2">
        <v>8267</v>
      </c>
      <c r="K58" s="2">
        <v>16576</v>
      </c>
      <c r="L58" s="2">
        <f t="shared" si="1"/>
        <v>722048902.39999998</v>
      </c>
      <c r="M58" s="2">
        <v>1240</v>
      </c>
      <c r="N58" s="2">
        <f t="shared" si="2"/>
        <v>54014400</v>
      </c>
      <c r="O58" s="2">
        <f t="shared" si="3"/>
        <v>1.9375</v>
      </c>
      <c r="P58" s="2">
        <f t="shared" si="4"/>
        <v>5018106.4000000004</v>
      </c>
      <c r="Q58" s="2">
        <f t="shared" si="5"/>
        <v>5.0181064000000006</v>
      </c>
      <c r="R58" s="2">
        <v>10.6</v>
      </c>
      <c r="S58" s="2">
        <f t="shared" si="6"/>
        <v>27.453893999999998</v>
      </c>
      <c r="T58" s="2">
        <f t="shared" si="7"/>
        <v>6784</v>
      </c>
      <c r="U58" s="2">
        <f t="shared" si="8"/>
        <v>295528000</v>
      </c>
      <c r="V58" s="2">
        <v>74990.525351999997</v>
      </c>
      <c r="W58" s="2">
        <f t="shared" si="9"/>
        <v>22.857112127289597</v>
      </c>
      <c r="X58" s="2">
        <f t="shared" si="10"/>
        <v>14.202755558516689</v>
      </c>
      <c r="Y58" s="2">
        <f t="shared" si="11"/>
        <v>2.8783679957099162</v>
      </c>
      <c r="Z58" s="2">
        <f t="shared" si="12"/>
        <v>13.367711247371071</v>
      </c>
      <c r="AA58" s="2">
        <f t="shared" si="13"/>
        <v>2.2415132428927134</v>
      </c>
      <c r="AB58" s="2">
        <f t="shared" si="14"/>
        <v>2.0051566871056608</v>
      </c>
      <c r="AC58" s="2">
        <v>20</v>
      </c>
      <c r="AD58" s="2">
        <f t="shared" si="15"/>
        <v>0.66838556236855351</v>
      </c>
      <c r="AE58" s="2" t="s">
        <v>134</v>
      </c>
      <c r="AF58" s="2">
        <f t="shared" si="16"/>
        <v>5.4709677419354836</v>
      </c>
      <c r="AG58" s="2">
        <f t="shared" si="17"/>
        <v>0.1611935746040116</v>
      </c>
      <c r="AH58" s="2">
        <f t="shared" si="18"/>
        <v>0.49210730941006631</v>
      </c>
      <c r="AI58" s="2">
        <f t="shared" si="19"/>
        <v>360109693.30000001</v>
      </c>
      <c r="AJ58" s="2">
        <f t="shared" si="20"/>
        <v>10197179.16</v>
      </c>
      <c r="AK58" s="2">
        <f t="shared" si="21"/>
        <v>10.197179160000001</v>
      </c>
      <c r="AL58" s="2" t="s">
        <v>485</v>
      </c>
      <c r="AM58" s="2" t="s">
        <v>134</v>
      </c>
      <c r="AN58" s="2" t="s">
        <v>486</v>
      </c>
      <c r="AO58" s="2" t="s">
        <v>487</v>
      </c>
      <c r="AP58" s="2" t="s">
        <v>134</v>
      </c>
      <c r="AQ58" s="2" t="s">
        <v>134</v>
      </c>
      <c r="AR58" s="2" t="s">
        <v>134</v>
      </c>
      <c r="AS58" s="2">
        <v>0</v>
      </c>
      <c r="AT58" s="2" t="s">
        <v>134</v>
      </c>
      <c r="AU58" s="2" t="s">
        <v>134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 t="s">
        <v>142</v>
      </c>
    </row>
    <row r="59" spans="1:99" s="2" customFormat="1" x14ac:dyDescent="0.25">
      <c r="A59" s="2" t="s">
        <v>488</v>
      </c>
      <c r="B59" s="2" t="s">
        <v>489</v>
      </c>
      <c r="C59" s="2" t="s">
        <v>490</v>
      </c>
      <c r="D59" s="2">
        <v>1971</v>
      </c>
      <c r="E59" s="2">
        <f t="shared" si="0"/>
        <v>44</v>
      </c>
      <c r="F59" s="2">
        <v>63</v>
      </c>
      <c r="G59" s="2">
        <v>77</v>
      </c>
      <c r="H59" s="2">
        <v>24480</v>
      </c>
      <c r="I59" s="2">
        <v>41058</v>
      </c>
      <c r="J59" s="2">
        <v>20000</v>
      </c>
      <c r="K59" s="2">
        <v>41058</v>
      </c>
      <c r="L59" s="2">
        <f t="shared" si="1"/>
        <v>1788482374.2</v>
      </c>
      <c r="M59" s="2">
        <v>965</v>
      </c>
      <c r="N59" s="2">
        <f t="shared" si="2"/>
        <v>42035400</v>
      </c>
      <c r="O59" s="2">
        <f t="shared" si="3"/>
        <v>1.5078125</v>
      </c>
      <c r="P59" s="2">
        <f t="shared" si="4"/>
        <v>3905219.9</v>
      </c>
      <c r="Q59" s="2">
        <f t="shared" si="5"/>
        <v>3.9052199000000001</v>
      </c>
      <c r="R59" s="2">
        <v>11.2</v>
      </c>
      <c r="S59" s="2">
        <f t="shared" si="6"/>
        <v>29.007887999999994</v>
      </c>
      <c r="T59" s="2">
        <f t="shared" si="7"/>
        <v>7168</v>
      </c>
      <c r="U59" s="2">
        <f t="shared" si="8"/>
        <v>312256000</v>
      </c>
      <c r="V59" s="2">
        <v>67947.927272000001</v>
      </c>
      <c r="W59" s="2">
        <f t="shared" si="9"/>
        <v>20.710528232505599</v>
      </c>
      <c r="X59" s="2">
        <f t="shared" si="10"/>
        <v>12.868929737753168</v>
      </c>
      <c r="Y59" s="2">
        <f t="shared" si="11"/>
        <v>2.9564008619928011</v>
      </c>
      <c r="Z59" s="2">
        <f t="shared" si="12"/>
        <v>42.547052584250416</v>
      </c>
      <c r="AA59" s="2">
        <f t="shared" si="13"/>
        <v>0.83951617506994847</v>
      </c>
      <c r="AB59" s="2">
        <f t="shared" si="14"/>
        <v>2.0260501230595436</v>
      </c>
      <c r="AC59" s="2">
        <v>63</v>
      </c>
      <c r="AD59" s="2">
        <f t="shared" si="15"/>
        <v>0.67535004101984786</v>
      </c>
      <c r="AE59" s="2">
        <v>42.715800000000002</v>
      </c>
      <c r="AF59" s="2">
        <f t="shared" si="16"/>
        <v>7.4279792746113991</v>
      </c>
      <c r="AG59" s="2">
        <f t="shared" si="17"/>
        <v>0.58157715188201031</v>
      </c>
      <c r="AH59" s="2">
        <f t="shared" si="18"/>
        <v>0.15830090070370009</v>
      </c>
      <c r="AI59" s="2">
        <f t="shared" si="19"/>
        <v>871198000</v>
      </c>
      <c r="AJ59" s="2">
        <f t="shared" si="20"/>
        <v>24669600</v>
      </c>
      <c r="AK59" s="2">
        <f t="shared" si="21"/>
        <v>24.669599999999999</v>
      </c>
      <c r="AL59" s="2" t="s">
        <v>491</v>
      </c>
      <c r="AM59" s="2" t="s">
        <v>134</v>
      </c>
      <c r="AN59" s="2" t="s">
        <v>492</v>
      </c>
      <c r="AO59" s="2" t="s">
        <v>493</v>
      </c>
      <c r="AP59" s="2" t="s">
        <v>494</v>
      </c>
      <c r="AQ59" s="2" t="s">
        <v>495</v>
      </c>
      <c r="AR59" s="2" t="s">
        <v>496</v>
      </c>
      <c r="AS59" s="2">
        <v>1</v>
      </c>
      <c r="AT59" s="2" t="s">
        <v>497</v>
      </c>
      <c r="AU59" s="2" t="s">
        <v>498</v>
      </c>
      <c r="AV59" s="2">
        <v>11</v>
      </c>
      <c r="AW59" s="5">
        <v>86</v>
      </c>
      <c r="AX59" s="5">
        <v>14</v>
      </c>
      <c r="AY59" s="2">
        <v>0</v>
      </c>
      <c r="AZ59" s="5">
        <v>5.0999999999999996</v>
      </c>
      <c r="BA59" s="5">
        <v>0.1</v>
      </c>
      <c r="BB59" s="2">
        <v>0</v>
      </c>
      <c r="BC59" s="2">
        <v>0</v>
      </c>
      <c r="BD59" s="2">
        <v>0</v>
      </c>
      <c r="BE59" s="2">
        <v>0</v>
      </c>
      <c r="BF59" s="5">
        <v>37.9</v>
      </c>
      <c r="BG59" s="5">
        <v>16.899999999999999</v>
      </c>
      <c r="BH59" s="5">
        <v>32.1</v>
      </c>
      <c r="BI59" s="2">
        <v>0</v>
      </c>
      <c r="BJ59" s="2">
        <v>0</v>
      </c>
      <c r="BK59" s="5">
        <v>7</v>
      </c>
      <c r="BL59" s="5">
        <v>0.1</v>
      </c>
      <c r="BM59" s="2">
        <v>0</v>
      </c>
      <c r="BN59" s="5">
        <v>0.9</v>
      </c>
      <c r="BO59" s="5">
        <v>5776</v>
      </c>
      <c r="BP59" s="5">
        <v>677</v>
      </c>
      <c r="BQ59" s="5">
        <v>75</v>
      </c>
      <c r="BR59" s="5">
        <v>9</v>
      </c>
      <c r="BS59" s="5">
        <v>0.19</v>
      </c>
      <c r="BT59" s="5">
        <v>0.02</v>
      </c>
      <c r="BU59" s="5">
        <v>9320</v>
      </c>
      <c r="BV59" s="5">
        <v>121</v>
      </c>
      <c r="BW59" s="5">
        <v>0.3</v>
      </c>
      <c r="BX59" s="5">
        <v>23849</v>
      </c>
      <c r="BY59" s="5">
        <v>624</v>
      </c>
      <c r="BZ59" s="5">
        <v>310</v>
      </c>
      <c r="CA59" s="5">
        <v>8</v>
      </c>
      <c r="CB59" s="5">
        <v>0.63</v>
      </c>
      <c r="CC59" s="5">
        <v>0.02</v>
      </c>
      <c r="CD59" s="5">
        <v>1</v>
      </c>
      <c r="CE59" s="5">
        <v>2</v>
      </c>
      <c r="CF59" s="5">
        <v>1</v>
      </c>
      <c r="CG59" s="5">
        <v>1</v>
      </c>
      <c r="CH59" s="5">
        <v>47</v>
      </c>
      <c r="CI59" s="5">
        <v>33</v>
      </c>
      <c r="CJ59" s="5">
        <v>45</v>
      </c>
      <c r="CK59" s="5">
        <v>1</v>
      </c>
      <c r="CL59" s="5">
        <v>2</v>
      </c>
      <c r="CM59" s="2">
        <v>0</v>
      </c>
      <c r="CN59" s="2">
        <v>0</v>
      </c>
      <c r="CO59" s="2">
        <v>0</v>
      </c>
      <c r="CP59" s="2">
        <v>0</v>
      </c>
      <c r="CQ59" s="5">
        <v>16</v>
      </c>
      <c r="CR59" s="5">
        <v>50</v>
      </c>
      <c r="CS59" s="5">
        <v>0.41782999999999998</v>
      </c>
      <c r="CT59" s="5">
        <v>4.2869999999999998E-2</v>
      </c>
      <c r="CU59" s="2" t="s">
        <v>142</v>
      </c>
    </row>
    <row r="60" spans="1:99" s="2" customFormat="1" x14ac:dyDescent="0.25">
      <c r="A60" s="2" t="s">
        <v>499</v>
      </c>
      <c r="C60" s="2" t="s">
        <v>500</v>
      </c>
      <c r="D60" s="2">
        <v>1956</v>
      </c>
      <c r="E60" s="2">
        <f t="shared" si="0"/>
        <v>59</v>
      </c>
      <c r="F60" s="2">
        <v>30</v>
      </c>
      <c r="G60" s="2">
        <v>43</v>
      </c>
      <c r="H60" s="2">
        <v>8000</v>
      </c>
      <c r="I60" s="2">
        <v>138250</v>
      </c>
      <c r="J60" s="2">
        <v>76750</v>
      </c>
      <c r="K60" s="2">
        <v>138250</v>
      </c>
      <c r="L60" s="2">
        <f t="shared" si="1"/>
        <v>6022156175</v>
      </c>
      <c r="M60" s="2">
        <v>2350</v>
      </c>
      <c r="N60" s="2">
        <f t="shared" si="2"/>
        <v>102366000</v>
      </c>
      <c r="O60" s="2">
        <f t="shared" si="3"/>
        <v>3.671875</v>
      </c>
      <c r="P60" s="2">
        <f t="shared" si="4"/>
        <v>9510121</v>
      </c>
      <c r="Q60" s="2">
        <f t="shared" si="5"/>
        <v>9.5101209999999998</v>
      </c>
      <c r="R60" s="2">
        <v>408</v>
      </c>
      <c r="S60" s="2">
        <f t="shared" si="6"/>
        <v>1056.7159199999999</v>
      </c>
      <c r="T60" s="2">
        <f t="shared" si="7"/>
        <v>261120</v>
      </c>
      <c r="U60" s="2">
        <f t="shared" si="8"/>
        <v>11375040000</v>
      </c>
      <c r="V60" s="2">
        <v>270719.9558</v>
      </c>
      <c r="W60" s="2">
        <f t="shared" si="9"/>
        <v>82.515442527839994</v>
      </c>
      <c r="X60" s="2">
        <f t="shared" si="10"/>
        <v>51.272735308785201</v>
      </c>
      <c r="Y60" s="2">
        <f t="shared" si="11"/>
        <v>7.5480905752752152</v>
      </c>
      <c r="Z60" s="2">
        <f t="shared" si="12"/>
        <v>58.829652179434575</v>
      </c>
      <c r="AA60" s="2">
        <f t="shared" si="13"/>
        <v>0.87161508281423838</v>
      </c>
      <c r="AB60" s="2">
        <f t="shared" si="14"/>
        <v>5.8829652179434584</v>
      </c>
      <c r="AC60" s="2">
        <v>30</v>
      </c>
      <c r="AD60" s="2">
        <f t="shared" si="15"/>
        <v>1.9609884059811524</v>
      </c>
      <c r="AE60" s="2">
        <v>526.73400000000004</v>
      </c>
      <c r="AF60" s="2">
        <f t="shared" si="16"/>
        <v>111.11489361702128</v>
      </c>
      <c r="AG60" s="2">
        <f t="shared" si="17"/>
        <v>0.515304413915876</v>
      </c>
      <c r="AH60" s="2">
        <f t="shared" si="18"/>
        <v>0.10045592254070182</v>
      </c>
      <c r="AI60" s="2">
        <f t="shared" si="19"/>
        <v>3343222325</v>
      </c>
      <c r="AJ60" s="2">
        <f t="shared" si="20"/>
        <v>94669590</v>
      </c>
      <c r="AK60" s="2">
        <f t="shared" si="21"/>
        <v>94.669589999999999</v>
      </c>
      <c r="AL60" s="2" t="s">
        <v>501</v>
      </c>
      <c r="AM60" s="2" t="s">
        <v>502</v>
      </c>
      <c r="AN60" s="2" t="s">
        <v>503</v>
      </c>
      <c r="AO60" s="2" t="s">
        <v>504</v>
      </c>
      <c r="AP60" s="2" t="s">
        <v>505</v>
      </c>
      <c r="AQ60" s="2" t="s">
        <v>506</v>
      </c>
      <c r="AR60" s="2" t="s">
        <v>507</v>
      </c>
      <c r="AS60" s="2">
        <v>2</v>
      </c>
      <c r="AT60" s="2" t="s">
        <v>508</v>
      </c>
      <c r="AU60" s="2" t="s">
        <v>509</v>
      </c>
      <c r="AV60" s="2">
        <v>9</v>
      </c>
      <c r="AW60" s="5">
        <v>89</v>
      </c>
      <c r="AX60" s="5">
        <v>10</v>
      </c>
      <c r="AY60" s="5">
        <v>1</v>
      </c>
      <c r="AZ60" s="5">
        <v>0.5</v>
      </c>
      <c r="BA60" s="5">
        <v>4.0999999999999996</v>
      </c>
      <c r="BB60" s="2">
        <v>0</v>
      </c>
      <c r="BC60" s="5">
        <v>0.2</v>
      </c>
      <c r="BD60" s="2">
        <v>0</v>
      </c>
      <c r="BE60" s="5">
        <v>0.3</v>
      </c>
      <c r="BF60" s="5">
        <v>33.700000000000003</v>
      </c>
      <c r="BG60" s="5">
        <v>22.1</v>
      </c>
      <c r="BH60" s="5">
        <v>21.6</v>
      </c>
      <c r="BI60" s="2">
        <v>0</v>
      </c>
      <c r="BJ60" s="2">
        <v>0</v>
      </c>
      <c r="BK60" s="5">
        <v>14.8</v>
      </c>
      <c r="BL60" s="5">
        <v>0.3</v>
      </c>
      <c r="BM60" s="2">
        <v>0</v>
      </c>
      <c r="BN60" s="5">
        <v>2.5</v>
      </c>
      <c r="BO60" s="5">
        <v>39550</v>
      </c>
      <c r="BP60" s="5">
        <v>13598</v>
      </c>
      <c r="BQ60" s="5">
        <v>49</v>
      </c>
      <c r="BR60" s="5">
        <v>17</v>
      </c>
      <c r="BS60" s="5">
        <v>0.15</v>
      </c>
      <c r="BT60" s="5">
        <v>0.05</v>
      </c>
      <c r="BU60" s="5">
        <v>62530</v>
      </c>
      <c r="BV60" s="5">
        <v>77</v>
      </c>
      <c r="BW60" s="5">
        <v>0.24</v>
      </c>
      <c r="BX60" s="5">
        <v>308117</v>
      </c>
      <c r="BY60" s="5">
        <v>67837</v>
      </c>
      <c r="BZ60" s="5">
        <v>381</v>
      </c>
      <c r="CA60" s="5">
        <v>84</v>
      </c>
      <c r="CB60" s="5">
        <v>0.66</v>
      </c>
      <c r="CC60" s="5">
        <v>0.15</v>
      </c>
      <c r="CD60" s="5">
        <v>5</v>
      </c>
      <c r="CE60" s="5">
        <v>3</v>
      </c>
      <c r="CF60" s="5">
        <v>13</v>
      </c>
      <c r="CG60" s="5">
        <v>3</v>
      </c>
      <c r="CH60" s="5">
        <v>34</v>
      </c>
      <c r="CI60" s="5">
        <v>22</v>
      </c>
      <c r="CJ60" s="5">
        <v>27</v>
      </c>
      <c r="CK60" s="5">
        <v>3</v>
      </c>
      <c r="CL60" s="5">
        <v>4</v>
      </c>
      <c r="CM60" s="2">
        <v>0</v>
      </c>
      <c r="CN60" s="2">
        <v>0</v>
      </c>
      <c r="CO60" s="2">
        <v>0</v>
      </c>
      <c r="CP60" s="2">
        <v>0</v>
      </c>
      <c r="CQ60" s="5">
        <v>23</v>
      </c>
      <c r="CR60" s="5">
        <v>62</v>
      </c>
      <c r="CS60" s="5">
        <v>0.71743999999999997</v>
      </c>
      <c r="CT60" s="5">
        <v>0.30343999999999999</v>
      </c>
      <c r="CU60" s="2" t="s">
        <v>142</v>
      </c>
    </row>
    <row r="61" spans="1:99" s="2" customFormat="1" x14ac:dyDescent="0.25">
      <c r="A61" s="2" t="s">
        <v>510</v>
      </c>
      <c r="C61" s="2" t="s">
        <v>511</v>
      </c>
      <c r="D61" s="2">
        <v>1977</v>
      </c>
      <c r="E61" s="2">
        <f t="shared" si="0"/>
        <v>38</v>
      </c>
      <c r="F61" s="2">
        <v>82</v>
      </c>
      <c r="G61" s="2">
        <v>88</v>
      </c>
      <c r="H61" s="2">
        <v>30000</v>
      </c>
      <c r="I61" s="2">
        <v>22300</v>
      </c>
      <c r="J61" s="2">
        <v>6000</v>
      </c>
      <c r="K61" s="2">
        <v>22300</v>
      </c>
      <c r="L61" s="2">
        <f t="shared" si="1"/>
        <v>971385770</v>
      </c>
      <c r="M61" s="2">
        <v>310</v>
      </c>
      <c r="N61" s="2">
        <f t="shared" si="2"/>
        <v>13503600</v>
      </c>
      <c r="O61" s="2">
        <f t="shared" si="3"/>
        <v>0.484375</v>
      </c>
      <c r="P61" s="2">
        <f t="shared" si="4"/>
        <v>1254526.6000000001</v>
      </c>
      <c r="Q61" s="2">
        <f t="shared" si="5"/>
        <v>1.2545266000000002</v>
      </c>
      <c r="R61" s="2">
        <v>34.299999999999997</v>
      </c>
      <c r="S61" s="2">
        <f t="shared" si="6"/>
        <v>88.836656999999988</v>
      </c>
      <c r="T61" s="2">
        <f t="shared" si="7"/>
        <v>21952</v>
      </c>
      <c r="U61" s="2">
        <f t="shared" si="8"/>
        <v>956283999.99999988</v>
      </c>
      <c r="V61" s="2">
        <v>31697.894660000002</v>
      </c>
      <c r="W61" s="2">
        <f t="shared" si="9"/>
        <v>9.6615182923679992</v>
      </c>
      <c r="X61" s="2">
        <f t="shared" si="10"/>
        <v>6.0033910612360408</v>
      </c>
      <c r="Y61" s="2">
        <f t="shared" si="11"/>
        <v>2.4333262126772106</v>
      </c>
      <c r="Z61" s="2">
        <f t="shared" si="12"/>
        <v>71.935318729820196</v>
      </c>
      <c r="AA61" s="2">
        <f t="shared" si="13"/>
        <v>1.3054553367123909</v>
      </c>
      <c r="AB61" s="2">
        <f t="shared" si="14"/>
        <v>2.6317799535300068</v>
      </c>
      <c r="AC61" s="2">
        <v>82</v>
      </c>
      <c r="AD61" s="2">
        <f t="shared" si="15"/>
        <v>0.87725998451000242</v>
      </c>
      <c r="AE61" s="2">
        <v>122.13</v>
      </c>
      <c r="AF61" s="2">
        <f t="shared" si="16"/>
        <v>70.812903225806451</v>
      </c>
      <c r="AG61" s="2">
        <f t="shared" si="17"/>
        <v>1.7348536262883487</v>
      </c>
      <c r="AH61" s="2">
        <f t="shared" si="18"/>
        <v>0.16951046362054242</v>
      </c>
      <c r="AI61" s="2">
        <f t="shared" si="19"/>
        <v>261359400</v>
      </c>
      <c r="AJ61" s="2">
        <f t="shared" si="20"/>
        <v>7400880</v>
      </c>
      <c r="AK61" s="2">
        <f t="shared" si="21"/>
        <v>7.4008799999999999</v>
      </c>
      <c r="AL61" s="2" t="s">
        <v>512</v>
      </c>
      <c r="AM61" s="2" t="s">
        <v>134</v>
      </c>
      <c r="AN61" s="2" t="s">
        <v>513</v>
      </c>
      <c r="AO61" s="2" t="s">
        <v>514</v>
      </c>
      <c r="AP61" s="2" t="s">
        <v>515</v>
      </c>
      <c r="AQ61" s="2" t="s">
        <v>187</v>
      </c>
      <c r="AR61" s="2" t="s">
        <v>417</v>
      </c>
      <c r="AS61" s="2">
        <v>1</v>
      </c>
      <c r="AT61" s="2" t="s">
        <v>516</v>
      </c>
      <c r="AU61" s="2" t="s">
        <v>517</v>
      </c>
      <c r="AV61" s="2">
        <v>11</v>
      </c>
      <c r="AW61" s="5">
        <v>99</v>
      </c>
      <c r="AX61" s="5">
        <v>1</v>
      </c>
      <c r="AY61" s="2">
        <v>0</v>
      </c>
      <c r="AZ61" s="5">
        <v>1.2</v>
      </c>
      <c r="BA61" s="2">
        <v>0</v>
      </c>
      <c r="BB61" s="2">
        <v>0</v>
      </c>
      <c r="BC61" s="2">
        <v>0</v>
      </c>
      <c r="BD61" s="2">
        <v>0</v>
      </c>
      <c r="BE61" s="5">
        <v>0.1</v>
      </c>
      <c r="BF61" s="5">
        <v>57</v>
      </c>
      <c r="BG61" s="5">
        <v>3.6</v>
      </c>
      <c r="BH61" s="5">
        <v>25.1</v>
      </c>
      <c r="BI61" s="2">
        <v>0</v>
      </c>
      <c r="BJ61" s="2">
        <v>0</v>
      </c>
      <c r="BK61" s="5">
        <v>12.4</v>
      </c>
      <c r="BL61" s="5">
        <v>0.1</v>
      </c>
      <c r="BM61" s="2">
        <v>0</v>
      </c>
      <c r="BN61" s="5">
        <v>0.4</v>
      </c>
      <c r="BO61" s="5">
        <v>10232</v>
      </c>
      <c r="BP61" s="5">
        <v>1200</v>
      </c>
      <c r="BQ61" s="5">
        <v>95</v>
      </c>
      <c r="BR61" s="5">
        <v>11</v>
      </c>
      <c r="BS61" s="5">
        <v>0.19</v>
      </c>
      <c r="BT61" s="5">
        <v>0.02</v>
      </c>
      <c r="BU61" s="5">
        <v>15874</v>
      </c>
      <c r="BV61" s="5">
        <v>147</v>
      </c>
      <c r="BW61" s="5">
        <v>0.3</v>
      </c>
      <c r="BX61" s="5">
        <v>74004</v>
      </c>
      <c r="BY61" s="5">
        <v>5791</v>
      </c>
      <c r="BZ61" s="5">
        <v>685</v>
      </c>
      <c r="CA61" s="5">
        <v>54</v>
      </c>
      <c r="CB61" s="5">
        <v>0.69</v>
      </c>
      <c r="CC61" s="5">
        <v>0.06</v>
      </c>
      <c r="CD61" s="5">
        <v>2</v>
      </c>
      <c r="CE61" s="5">
        <v>2</v>
      </c>
      <c r="CF61" s="5">
        <v>2</v>
      </c>
      <c r="CG61" s="5">
        <v>2</v>
      </c>
      <c r="CH61" s="5">
        <v>39</v>
      </c>
      <c r="CI61" s="5">
        <v>26</v>
      </c>
      <c r="CJ61" s="5">
        <v>26</v>
      </c>
      <c r="CK61" s="5">
        <v>1</v>
      </c>
      <c r="CL61" s="5">
        <v>1</v>
      </c>
      <c r="CM61" s="2">
        <v>0</v>
      </c>
      <c r="CN61" s="2">
        <v>0</v>
      </c>
      <c r="CO61" s="2">
        <v>0</v>
      </c>
      <c r="CP61" s="2">
        <v>0</v>
      </c>
      <c r="CQ61" s="5">
        <v>30</v>
      </c>
      <c r="CR61" s="5">
        <v>69</v>
      </c>
      <c r="CS61" s="5">
        <v>0.48392000000000002</v>
      </c>
      <c r="CT61" s="5">
        <v>0.10891000000000001</v>
      </c>
      <c r="CU61" s="2" t="s">
        <v>142</v>
      </c>
    </row>
    <row r="62" spans="1:99" s="2" customFormat="1" x14ac:dyDescent="0.25">
      <c r="A62" s="2" t="s">
        <v>518</v>
      </c>
      <c r="C62" s="2" t="s">
        <v>519</v>
      </c>
      <c r="D62" s="2">
        <v>1954</v>
      </c>
      <c r="E62" s="2">
        <f t="shared" si="0"/>
        <v>61</v>
      </c>
      <c r="F62" s="2">
        <v>50</v>
      </c>
      <c r="G62" s="2">
        <v>60</v>
      </c>
      <c r="H62" s="2">
        <v>2264</v>
      </c>
      <c r="I62" s="2">
        <v>11150</v>
      </c>
      <c r="J62" s="2">
        <v>4676</v>
      </c>
      <c r="K62" s="2">
        <v>11150</v>
      </c>
      <c r="L62" s="2">
        <f t="shared" si="1"/>
        <v>485692885</v>
      </c>
      <c r="M62" s="2">
        <v>386</v>
      </c>
      <c r="N62" s="2">
        <f t="shared" si="2"/>
        <v>16814160</v>
      </c>
      <c r="O62" s="2">
        <f t="shared" si="3"/>
        <v>0.60312500000000002</v>
      </c>
      <c r="P62" s="2">
        <f t="shared" si="4"/>
        <v>1562087.96</v>
      </c>
      <c r="Q62" s="2">
        <f t="shared" si="5"/>
        <v>1.5620879600000002</v>
      </c>
      <c r="R62" s="2">
        <v>1.7</v>
      </c>
      <c r="S62" s="2">
        <f t="shared" si="6"/>
        <v>4.4029829999999999</v>
      </c>
      <c r="T62" s="2">
        <f t="shared" si="7"/>
        <v>1088</v>
      </c>
      <c r="U62" s="2">
        <f t="shared" si="8"/>
        <v>47396000</v>
      </c>
      <c r="V62" s="2">
        <v>26453.911476000001</v>
      </c>
      <c r="W62" s="2">
        <f t="shared" si="9"/>
        <v>8.0631522178848005</v>
      </c>
      <c r="X62" s="2">
        <f t="shared" si="10"/>
        <v>5.0102121100855443</v>
      </c>
      <c r="Y62" s="2">
        <f t="shared" si="11"/>
        <v>1.8198978302481581</v>
      </c>
      <c r="Z62" s="2">
        <f t="shared" si="12"/>
        <v>28.885944049539198</v>
      </c>
      <c r="AA62" s="2">
        <f t="shared" si="13"/>
        <v>1.3979712627828995</v>
      </c>
      <c r="AB62" s="2">
        <f t="shared" si="14"/>
        <v>1.7331566429723517</v>
      </c>
      <c r="AC62" s="2">
        <v>50</v>
      </c>
      <c r="AD62" s="2">
        <f t="shared" si="15"/>
        <v>0.57771888099078395</v>
      </c>
      <c r="AE62" s="2" t="s">
        <v>134</v>
      </c>
      <c r="AF62" s="2">
        <f t="shared" si="16"/>
        <v>2.8186528497409324</v>
      </c>
      <c r="AG62" s="2">
        <f t="shared" si="17"/>
        <v>0.62430156884554455</v>
      </c>
      <c r="AH62" s="2">
        <f t="shared" si="18"/>
        <v>0.27083131001488464</v>
      </c>
      <c r="AI62" s="2">
        <f t="shared" si="19"/>
        <v>203686092.40000001</v>
      </c>
      <c r="AJ62" s="2">
        <f t="shared" si="20"/>
        <v>5767752.4800000004</v>
      </c>
      <c r="AK62" s="2">
        <f t="shared" si="21"/>
        <v>5.7677524800000004</v>
      </c>
      <c r="AL62" s="2" t="s">
        <v>520</v>
      </c>
      <c r="AM62" s="2" t="s">
        <v>521</v>
      </c>
      <c r="AN62" s="2" t="s">
        <v>134</v>
      </c>
      <c r="AO62" s="2" t="s">
        <v>522</v>
      </c>
      <c r="AP62" s="2" t="s">
        <v>134</v>
      </c>
      <c r="AQ62" s="2" t="s">
        <v>134</v>
      </c>
      <c r="AR62" s="2" t="s">
        <v>134</v>
      </c>
      <c r="AS62" s="2">
        <v>0</v>
      </c>
      <c r="AT62" s="2" t="s">
        <v>134</v>
      </c>
      <c r="AU62" s="2" t="s">
        <v>134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142</v>
      </c>
    </row>
    <row r="63" spans="1:99" s="2" customFormat="1" x14ac:dyDescent="0.25">
      <c r="A63" s="2" t="s">
        <v>523</v>
      </c>
      <c r="C63" s="2" t="s">
        <v>524</v>
      </c>
      <c r="D63" s="2">
        <v>1962</v>
      </c>
      <c r="E63" s="2">
        <f t="shared" si="0"/>
        <v>53</v>
      </c>
      <c r="F63" s="2">
        <v>11</v>
      </c>
      <c r="G63" s="2">
        <v>16</v>
      </c>
      <c r="H63" s="2">
        <v>1610</v>
      </c>
      <c r="I63" s="2">
        <v>2910</v>
      </c>
      <c r="J63" s="2">
        <v>1230</v>
      </c>
      <c r="K63" s="2">
        <v>2910</v>
      </c>
      <c r="L63" s="2">
        <f t="shared" si="1"/>
        <v>126759309</v>
      </c>
      <c r="M63" s="2">
        <v>288.89999999999998</v>
      </c>
      <c r="N63" s="2">
        <f t="shared" si="2"/>
        <v>12584483.999999998</v>
      </c>
      <c r="O63" s="2">
        <f t="shared" si="3"/>
        <v>0.45140625000000001</v>
      </c>
      <c r="P63" s="2">
        <f t="shared" si="4"/>
        <v>1169137.8540000001</v>
      </c>
      <c r="Q63" s="2">
        <f t="shared" si="5"/>
        <v>1.1691378539999999</v>
      </c>
      <c r="R63" s="2">
        <v>14.48</v>
      </c>
      <c r="S63" s="2">
        <f t="shared" si="6"/>
        <v>37.503055199999999</v>
      </c>
      <c r="T63" s="2">
        <f t="shared" si="7"/>
        <v>9267.2000000000007</v>
      </c>
      <c r="U63" s="2">
        <f t="shared" si="8"/>
        <v>403702400</v>
      </c>
      <c r="V63" s="2">
        <v>27171.430147999999</v>
      </c>
      <c r="W63" s="2">
        <f t="shared" si="9"/>
        <v>8.281851909110399</v>
      </c>
      <c r="X63" s="2">
        <f t="shared" si="10"/>
        <v>5.1461058414503125</v>
      </c>
      <c r="Y63" s="2">
        <f t="shared" si="11"/>
        <v>2.1606752165488134</v>
      </c>
      <c r="Z63" s="2">
        <f t="shared" si="12"/>
        <v>10.072666388228553</v>
      </c>
      <c r="AA63" s="2">
        <f t="shared" si="13"/>
        <v>5.4587126943575059</v>
      </c>
      <c r="AB63" s="2">
        <f t="shared" si="14"/>
        <v>2.7470908331532415</v>
      </c>
      <c r="AC63" s="2">
        <v>11</v>
      </c>
      <c r="AD63" s="2">
        <f t="shared" si="15"/>
        <v>0.91569694438441396</v>
      </c>
      <c r="AE63" s="2" t="s">
        <v>134</v>
      </c>
      <c r="AF63" s="2">
        <f t="shared" si="16"/>
        <v>32.077535479404645</v>
      </c>
      <c r="AG63" s="2">
        <f t="shared" si="17"/>
        <v>0.25163566342367066</v>
      </c>
      <c r="AH63" s="2">
        <f t="shared" si="18"/>
        <v>0.77059910212391358</v>
      </c>
      <c r="AI63" s="2">
        <f t="shared" si="19"/>
        <v>53578677</v>
      </c>
      <c r="AJ63" s="2">
        <f t="shared" si="20"/>
        <v>1517180.4</v>
      </c>
      <c r="AK63" s="2">
        <f t="shared" si="21"/>
        <v>1.5171804</v>
      </c>
      <c r="AL63" s="2" t="s">
        <v>525</v>
      </c>
      <c r="AM63" s="2" t="s">
        <v>526</v>
      </c>
      <c r="AN63" s="2" t="s">
        <v>527</v>
      </c>
      <c r="AO63" s="2" t="s">
        <v>528</v>
      </c>
      <c r="AP63" s="2" t="s">
        <v>134</v>
      </c>
      <c r="AQ63" s="2" t="s">
        <v>134</v>
      </c>
      <c r="AR63" s="2" t="s">
        <v>134</v>
      </c>
      <c r="AS63" s="2">
        <v>0</v>
      </c>
      <c r="AT63" s="2" t="s">
        <v>134</v>
      </c>
      <c r="AU63" s="2" t="s">
        <v>134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142</v>
      </c>
    </row>
    <row r="64" spans="1:99" s="2" customFormat="1" x14ac:dyDescent="0.25">
      <c r="A64" s="2" t="s">
        <v>529</v>
      </c>
      <c r="B64" s="2" t="s">
        <v>530</v>
      </c>
      <c r="C64" s="2" t="s">
        <v>531</v>
      </c>
      <c r="D64" s="2">
        <v>1938</v>
      </c>
      <c r="E64" s="2">
        <f t="shared" si="0"/>
        <v>77</v>
      </c>
      <c r="F64" s="2">
        <v>0</v>
      </c>
      <c r="G64" s="2">
        <v>42</v>
      </c>
      <c r="H64" s="2">
        <v>780</v>
      </c>
      <c r="I64" s="2">
        <v>9200</v>
      </c>
      <c r="J64" s="2">
        <v>9200</v>
      </c>
      <c r="K64" s="2">
        <v>9200</v>
      </c>
      <c r="L64" s="2">
        <f t="shared" si="1"/>
        <v>400751080</v>
      </c>
      <c r="M64" s="2">
        <v>520</v>
      </c>
      <c r="N64" s="2">
        <f t="shared" si="2"/>
        <v>22651200</v>
      </c>
      <c r="O64" s="2">
        <f t="shared" si="3"/>
        <v>0.8125</v>
      </c>
      <c r="P64" s="2">
        <f t="shared" si="4"/>
        <v>2104367.2000000002</v>
      </c>
      <c r="Q64" s="2">
        <f t="shared" si="5"/>
        <v>2.1043672</v>
      </c>
      <c r="R64" s="2">
        <v>6</v>
      </c>
      <c r="S64" s="2">
        <f t="shared" si="6"/>
        <v>15.539939999999998</v>
      </c>
      <c r="T64" s="2">
        <f t="shared" si="7"/>
        <v>3840</v>
      </c>
      <c r="U64" s="2">
        <f t="shared" si="8"/>
        <v>167280000</v>
      </c>
      <c r="V64" s="2">
        <v>156229.63130000001</v>
      </c>
      <c r="W64" s="2">
        <f t="shared" si="9"/>
        <v>47.618791620240003</v>
      </c>
      <c r="X64" s="2">
        <f t="shared" si="10"/>
        <v>29.588954790432204</v>
      </c>
      <c r="Y64" s="2">
        <f t="shared" si="11"/>
        <v>9.2600322595903197</v>
      </c>
      <c r="Z64" s="2">
        <f t="shared" si="12"/>
        <v>17.692267076357986</v>
      </c>
      <c r="AA64" s="2">
        <f t="shared" si="13"/>
        <v>4.196221755436369</v>
      </c>
      <c r="AB64" s="2" t="e">
        <f t="shared" si="14"/>
        <v>#DIV/0!</v>
      </c>
      <c r="AC64" s="2">
        <v>0</v>
      </c>
      <c r="AD64" s="2" t="e">
        <f t="shared" si="15"/>
        <v>#DIV/0!</v>
      </c>
      <c r="AE64" s="2" t="s">
        <v>134</v>
      </c>
      <c r="AF64" s="2">
        <f t="shared" si="16"/>
        <v>7.384615384615385</v>
      </c>
      <c r="AG64" s="2">
        <f t="shared" si="17"/>
        <v>0.3294453088811925</v>
      </c>
      <c r="AH64" s="2">
        <f t="shared" si="18"/>
        <v>0.18543921686398751</v>
      </c>
      <c r="AI64" s="2">
        <f t="shared" si="19"/>
        <v>400751080</v>
      </c>
      <c r="AJ64" s="2">
        <f t="shared" si="20"/>
        <v>11348016</v>
      </c>
      <c r="AK64" s="2">
        <f t="shared" si="21"/>
        <v>11.348015999999999</v>
      </c>
      <c r="AL64" s="2" t="s">
        <v>532</v>
      </c>
      <c r="AM64" s="2" t="s">
        <v>134</v>
      </c>
      <c r="AN64" s="2" t="s">
        <v>533</v>
      </c>
      <c r="AO64" s="2" t="s">
        <v>534</v>
      </c>
      <c r="AP64" s="2" t="s">
        <v>134</v>
      </c>
      <c r="AQ64" s="2" t="s">
        <v>134</v>
      </c>
      <c r="AR64" s="2" t="s">
        <v>134</v>
      </c>
      <c r="AS64" s="2">
        <v>0</v>
      </c>
      <c r="AT64" s="2" t="s">
        <v>134</v>
      </c>
      <c r="AU64" s="2" t="s">
        <v>134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142</v>
      </c>
    </row>
    <row r="65" spans="1:99" s="2" customFormat="1" x14ac:dyDescent="0.25">
      <c r="A65" s="2" t="s">
        <v>535</v>
      </c>
      <c r="C65" s="2" t="s">
        <v>536</v>
      </c>
      <c r="D65" s="2">
        <v>1939</v>
      </c>
      <c r="E65" s="2">
        <f t="shared" si="0"/>
        <v>76</v>
      </c>
      <c r="F65" s="2">
        <v>0</v>
      </c>
      <c r="G65" s="2">
        <v>57</v>
      </c>
      <c r="H65" s="2">
        <v>522</v>
      </c>
      <c r="I65" s="2">
        <v>7650</v>
      </c>
      <c r="J65" s="2">
        <v>7650</v>
      </c>
      <c r="K65" s="2">
        <v>7650</v>
      </c>
      <c r="L65" s="2">
        <f t="shared" si="1"/>
        <v>333233235</v>
      </c>
      <c r="M65" s="2">
        <v>510</v>
      </c>
      <c r="N65" s="2">
        <f t="shared" si="2"/>
        <v>22215600</v>
      </c>
      <c r="O65" s="2">
        <f t="shared" si="3"/>
        <v>0.796875</v>
      </c>
      <c r="P65" s="2">
        <f t="shared" si="4"/>
        <v>2063898.6</v>
      </c>
      <c r="Q65" s="2">
        <f t="shared" si="5"/>
        <v>2.0638985999999999</v>
      </c>
      <c r="R65" s="2">
        <v>9</v>
      </c>
      <c r="S65" s="2">
        <f t="shared" si="6"/>
        <v>23.309909999999999</v>
      </c>
      <c r="T65" s="2">
        <f t="shared" si="7"/>
        <v>5760</v>
      </c>
      <c r="U65" s="2">
        <f t="shared" si="8"/>
        <v>250920000</v>
      </c>
      <c r="V65" s="2">
        <v>75066.923139999999</v>
      </c>
      <c r="W65" s="2">
        <f t="shared" si="9"/>
        <v>22.880398173071999</v>
      </c>
      <c r="X65" s="2">
        <f t="shared" si="10"/>
        <v>14.21722484117716</v>
      </c>
      <c r="Y65" s="2">
        <f t="shared" si="11"/>
        <v>4.4927710830324106</v>
      </c>
      <c r="Z65" s="2">
        <f t="shared" si="12"/>
        <v>14.999965564738291</v>
      </c>
      <c r="AA65" s="2">
        <f t="shared" si="13"/>
        <v>2.4247670995639945</v>
      </c>
      <c r="AB65" s="2" t="e">
        <f t="shared" si="14"/>
        <v>#DIV/0!</v>
      </c>
      <c r="AC65" s="2">
        <v>0</v>
      </c>
      <c r="AD65" s="2" t="e">
        <f t="shared" si="15"/>
        <v>#DIV/0!</v>
      </c>
      <c r="AE65" s="2" t="s">
        <v>134</v>
      </c>
      <c r="AF65" s="2">
        <f t="shared" si="16"/>
        <v>11.294117647058824</v>
      </c>
      <c r="AG65" s="2">
        <f t="shared" si="17"/>
        <v>0.28203738993864114</v>
      </c>
      <c r="AH65" s="2">
        <f t="shared" si="18"/>
        <v>0.21872317886521603</v>
      </c>
      <c r="AI65" s="2">
        <f t="shared" si="19"/>
        <v>333233235</v>
      </c>
      <c r="AJ65" s="2">
        <f t="shared" si="20"/>
        <v>9436122</v>
      </c>
      <c r="AK65" s="2">
        <f t="shared" si="21"/>
        <v>9.4361219999999992</v>
      </c>
      <c r="AL65" s="2" t="s">
        <v>537</v>
      </c>
      <c r="AM65" s="2" t="s">
        <v>538</v>
      </c>
      <c r="AN65" s="2" t="s">
        <v>539</v>
      </c>
      <c r="AO65" s="2" t="s">
        <v>540</v>
      </c>
      <c r="AP65" s="2" t="s">
        <v>134</v>
      </c>
      <c r="AQ65" s="2" t="s">
        <v>134</v>
      </c>
      <c r="AR65" s="2" t="s">
        <v>134</v>
      </c>
      <c r="AS65" s="2">
        <v>0</v>
      </c>
      <c r="AT65" s="2" t="s">
        <v>134</v>
      </c>
      <c r="AU65" s="2" t="s">
        <v>134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142</v>
      </c>
    </row>
    <row r="66" spans="1:99" s="2" customFormat="1" x14ac:dyDescent="0.25">
      <c r="A66" s="2" t="s">
        <v>541</v>
      </c>
      <c r="C66" s="2" t="s">
        <v>542</v>
      </c>
      <c r="D66" s="2">
        <v>1953</v>
      </c>
      <c r="E66" s="2">
        <f t="shared" si="0"/>
        <v>62</v>
      </c>
      <c r="F66" s="2">
        <v>30</v>
      </c>
      <c r="G66" s="2">
        <v>40</v>
      </c>
      <c r="H66" s="2">
        <v>0</v>
      </c>
      <c r="I66" s="2">
        <v>10800</v>
      </c>
      <c r="J66" s="2">
        <v>7200</v>
      </c>
      <c r="K66" s="2">
        <v>10800</v>
      </c>
      <c r="L66" s="2">
        <f t="shared" si="1"/>
        <v>470446920</v>
      </c>
      <c r="M66" s="2">
        <v>672</v>
      </c>
      <c r="N66" s="2">
        <f t="shared" si="2"/>
        <v>29272320</v>
      </c>
      <c r="O66" s="2">
        <f t="shared" si="3"/>
        <v>1.05</v>
      </c>
      <c r="P66" s="2">
        <f t="shared" si="4"/>
        <v>2719489.92</v>
      </c>
      <c r="Q66" s="2">
        <f t="shared" si="5"/>
        <v>2.71948992</v>
      </c>
      <c r="R66" s="2">
        <v>0</v>
      </c>
      <c r="S66" s="2">
        <f t="shared" si="6"/>
        <v>0</v>
      </c>
      <c r="T66" s="2">
        <f t="shared" si="7"/>
        <v>0</v>
      </c>
      <c r="U66" s="2">
        <f t="shared" si="8"/>
        <v>0</v>
      </c>
      <c r="V66" s="2">
        <v>29777.798688999999</v>
      </c>
      <c r="W66" s="2">
        <f t="shared" si="9"/>
        <v>9.0762730404071998</v>
      </c>
      <c r="X66" s="2">
        <f t="shared" si="10"/>
        <v>5.6397364049044665</v>
      </c>
      <c r="Y66" s="2">
        <f t="shared" si="11"/>
        <v>1.5525969071055277</v>
      </c>
      <c r="Z66" s="2">
        <f t="shared" si="12"/>
        <v>16.071391676505314</v>
      </c>
      <c r="AA66" s="2">
        <f t="shared" si="13"/>
        <v>1.0219812869558755</v>
      </c>
      <c r="AB66" s="2">
        <f t="shared" si="14"/>
        <v>1.6071391676505313</v>
      </c>
      <c r="AC66" s="2">
        <v>30</v>
      </c>
      <c r="AD66" s="2">
        <f t="shared" si="15"/>
        <v>0.53571305588351048</v>
      </c>
      <c r="AE66" s="2" t="s">
        <v>134</v>
      </c>
      <c r="AF66" s="2">
        <f t="shared" si="16"/>
        <v>0</v>
      </c>
      <c r="AG66" s="2">
        <f t="shared" si="17"/>
        <v>0.26325120138476715</v>
      </c>
      <c r="AH66" s="2">
        <f t="shared" si="18"/>
        <v>0.30621245041130241</v>
      </c>
      <c r="AI66" s="2">
        <f t="shared" si="19"/>
        <v>313631280</v>
      </c>
      <c r="AJ66" s="2">
        <f t="shared" si="20"/>
        <v>8881056</v>
      </c>
      <c r="AK66" s="2">
        <f t="shared" si="21"/>
        <v>8.8810559999999992</v>
      </c>
      <c r="AL66" s="2" t="s">
        <v>134</v>
      </c>
      <c r="AM66" s="2" t="s">
        <v>134</v>
      </c>
      <c r="AN66" s="2" t="s">
        <v>134</v>
      </c>
      <c r="AO66" s="2" t="s">
        <v>134</v>
      </c>
      <c r="AP66" s="2" t="s">
        <v>134</v>
      </c>
      <c r="AQ66" s="2" t="s">
        <v>134</v>
      </c>
      <c r="AR66" s="2" t="s">
        <v>134</v>
      </c>
      <c r="AS66" s="2">
        <v>0</v>
      </c>
      <c r="AT66" s="2" t="s">
        <v>134</v>
      </c>
      <c r="AU66" s="2" t="s">
        <v>134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 t="s">
        <v>165</v>
      </c>
    </row>
    <row r="67" spans="1:99" s="2" customFormat="1" x14ac:dyDescent="0.25">
      <c r="A67" s="2" t="s">
        <v>543</v>
      </c>
      <c r="C67" s="2" t="s">
        <v>544</v>
      </c>
      <c r="D67" s="2">
        <v>1942</v>
      </c>
      <c r="E67" s="2">
        <f t="shared" ref="E67:E86" si="22">2015-D67</f>
        <v>73</v>
      </c>
      <c r="F67" s="2">
        <v>13</v>
      </c>
      <c r="G67" s="2">
        <v>22</v>
      </c>
      <c r="H67" s="2">
        <v>650</v>
      </c>
      <c r="I67" s="2">
        <v>45080</v>
      </c>
      <c r="J67" s="2">
        <v>26000</v>
      </c>
      <c r="K67" s="2">
        <v>45080</v>
      </c>
      <c r="L67" s="2">
        <f t="shared" ref="L67:L86" si="23">K67*43559.9</f>
        <v>1963680292</v>
      </c>
      <c r="M67" s="2">
        <v>3772</v>
      </c>
      <c r="N67" s="2">
        <f t="shared" ref="N67:N86" si="24">M67*43560</f>
        <v>164308320</v>
      </c>
      <c r="O67" s="2">
        <f t="shared" ref="O67:O86" si="25">M67*0.0015625</f>
        <v>5.8937500000000007</v>
      </c>
      <c r="P67" s="2">
        <f t="shared" ref="P67:P86" si="26">M67*4046.86</f>
        <v>15264755.92</v>
      </c>
      <c r="Q67" s="2">
        <f t="shared" ref="Q67:Q86" si="27">M67*0.00404686</f>
        <v>15.264755920000001</v>
      </c>
      <c r="R67" s="2">
        <v>0</v>
      </c>
      <c r="S67" s="2">
        <f t="shared" ref="S67:S86" si="28">R67*2.58999</f>
        <v>0</v>
      </c>
      <c r="T67" s="2">
        <f t="shared" ref="T67:T86" si="29">R67*640</f>
        <v>0</v>
      </c>
      <c r="U67" s="2">
        <f t="shared" ref="U67:U86" si="30">R67*27880000</f>
        <v>0</v>
      </c>
      <c r="V67" s="2">
        <v>131903.71836</v>
      </c>
      <c r="W67" s="2">
        <f t="shared" ref="W67:W86" si="31">V67*0.0003048</f>
        <v>40.204253356128</v>
      </c>
      <c r="X67" s="2">
        <f t="shared" ref="X67:X86" si="32">V67*0.000189394</f>
        <v>24.981772835073841</v>
      </c>
      <c r="Y67" s="2">
        <f t="shared" ref="Y67:Y86" si="33">X67/(2*(SQRT(3.1416*O67)))</f>
        <v>2.9028323882756868</v>
      </c>
      <c r="Z67" s="2">
        <f t="shared" ref="Z67:Z86" si="34">L67/N67</f>
        <v>11.951192075970347</v>
      </c>
      <c r="AA67" s="2">
        <f t="shared" ref="AA67:AA86" si="35">W67/AK67</f>
        <v>1.2536218153307339</v>
      </c>
      <c r="AB67" s="2">
        <f t="shared" ref="AB67:AB86" si="36">3*Z67/AC67</f>
        <v>2.7579674021470031</v>
      </c>
      <c r="AC67" s="2">
        <v>13</v>
      </c>
      <c r="AD67" s="2">
        <f t="shared" ref="AD67:AD86" si="37">Z67/AC67</f>
        <v>0.91932246738233436</v>
      </c>
      <c r="AE67" s="2" t="s">
        <v>134</v>
      </c>
      <c r="AF67" s="2">
        <f t="shared" ref="AF67:AF86" si="38">T67/M67</f>
        <v>0</v>
      </c>
      <c r="AG67" s="2">
        <f t="shared" ref="AG67:AG86" si="39">50*Z67*SQRT(3.1416)*(SQRT(N67))^-1</f>
        <v>8.2627934618852747E-2</v>
      </c>
      <c r="AH67" s="2">
        <f t="shared" ref="AH67:AH86" si="40">P67/AJ67</f>
        <v>0.47597528693053548</v>
      </c>
      <c r="AI67" s="2">
        <f t="shared" ref="AI67:AI86" si="41">J67*43559.9</f>
        <v>1132557400</v>
      </c>
      <c r="AJ67" s="2">
        <f t="shared" ref="AJ67:AJ86" si="42">J67*1233.48</f>
        <v>32070480</v>
      </c>
      <c r="AK67" s="2">
        <f t="shared" ref="AK67:AK86" si="43">AJ67/10^6</f>
        <v>32.070480000000003</v>
      </c>
      <c r="AL67" s="2" t="s">
        <v>134</v>
      </c>
      <c r="AM67" s="2" t="s">
        <v>134</v>
      </c>
      <c r="AN67" s="2" t="s">
        <v>134</v>
      </c>
      <c r="AO67" s="2" t="s">
        <v>134</v>
      </c>
      <c r="AP67" s="2" t="s">
        <v>134</v>
      </c>
      <c r="AQ67" s="2" t="s">
        <v>134</v>
      </c>
      <c r="AR67" s="2" t="s">
        <v>134</v>
      </c>
      <c r="AS67" s="2">
        <v>0</v>
      </c>
      <c r="AT67" s="2" t="s">
        <v>134</v>
      </c>
      <c r="AU67" s="2" t="s">
        <v>134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165</v>
      </c>
    </row>
    <row r="68" spans="1:99" s="2" customFormat="1" x14ac:dyDescent="0.25">
      <c r="A68" s="2" t="s">
        <v>545</v>
      </c>
      <c r="C68" s="2" t="s">
        <v>546</v>
      </c>
      <c r="D68" s="2">
        <v>1947</v>
      </c>
      <c r="E68" s="2">
        <f t="shared" si="22"/>
        <v>68</v>
      </c>
      <c r="F68" s="2">
        <v>8</v>
      </c>
      <c r="G68" s="2">
        <v>10</v>
      </c>
      <c r="H68" s="2">
        <v>339</v>
      </c>
      <c r="I68" s="2">
        <v>2424</v>
      </c>
      <c r="J68" s="2">
        <v>1920</v>
      </c>
      <c r="K68" s="2">
        <v>2424</v>
      </c>
      <c r="L68" s="2">
        <f t="shared" si="23"/>
        <v>105589197.60000001</v>
      </c>
      <c r="M68" s="2">
        <v>311.7</v>
      </c>
      <c r="N68" s="2">
        <f t="shared" si="24"/>
        <v>13577652</v>
      </c>
      <c r="O68" s="2">
        <f t="shared" si="25"/>
        <v>0.48703125000000003</v>
      </c>
      <c r="P68" s="2">
        <f t="shared" si="26"/>
        <v>1261406.2620000001</v>
      </c>
      <c r="Q68" s="2">
        <f t="shared" si="27"/>
        <v>1.2614062619999999</v>
      </c>
      <c r="R68" s="2">
        <v>0</v>
      </c>
      <c r="S68" s="2">
        <f t="shared" si="28"/>
        <v>0</v>
      </c>
      <c r="T68" s="2">
        <f t="shared" si="29"/>
        <v>0</v>
      </c>
      <c r="U68" s="2">
        <f t="shared" si="30"/>
        <v>0</v>
      </c>
      <c r="V68" s="2">
        <v>56569.365575999997</v>
      </c>
      <c r="W68" s="2">
        <f t="shared" si="31"/>
        <v>17.242342627564799</v>
      </c>
      <c r="X68" s="2">
        <f t="shared" si="32"/>
        <v>10.713898423900943</v>
      </c>
      <c r="Y68" s="2">
        <f t="shared" si="33"/>
        <v>4.3307555504556774</v>
      </c>
      <c r="Z68" s="2">
        <f t="shared" si="34"/>
        <v>7.776690520570126</v>
      </c>
      <c r="AA68" s="2">
        <f t="shared" si="35"/>
        <v>7.2805288980688783</v>
      </c>
      <c r="AB68" s="2">
        <f t="shared" si="36"/>
        <v>2.916258945213797</v>
      </c>
      <c r="AC68" s="2">
        <v>8</v>
      </c>
      <c r="AD68" s="2">
        <f t="shared" si="37"/>
        <v>0.97208631507126575</v>
      </c>
      <c r="AE68" s="2">
        <v>521.16099999999994</v>
      </c>
      <c r="AF68" s="2">
        <f t="shared" si="38"/>
        <v>0</v>
      </c>
      <c r="AG68" s="2">
        <f t="shared" si="39"/>
        <v>0.18703717228452293</v>
      </c>
      <c r="AH68" s="2">
        <f t="shared" si="40"/>
        <v>0.53262511603349871</v>
      </c>
      <c r="AI68" s="2">
        <f t="shared" si="41"/>
        <v>83635008</v>
      </c>
      <c r="AJ68" s="2">
        <f t="shared" si="42"/>
        <v>2368281.6000000001</v>
      </c>
      <c r="AK68" s="2">
        <f t="shared" si="43"/>
        <v>2.3682816</v>
      </c>
      <c r="AL68" s="2" t="s">
        <v>440</v>
      </c>
      <c r="AM68" s="2" t="s">
        <v>134</v>
      </c>
      <c r="AN68" s="2" t="s">
        <v>547</v>
      </c>
      <c r="AO68" s="2" t="s">
        <v>548</v>
      </c>
      <c r="AP68" s="2" t="s">
        <v>549</v>
      </c>
      <c r="AQ68" s="2" t="s">
        <v>550</v>
      </c>
      <c r="AR68" s="2" t="s">
        <v>551</v>
      </c>
      <c r="AS68" s="2">
        <v>1</v>
      </c>
      <c r="AT68" s="2" t="s">
        <v>552</v>
      </c>
      <c r="AU68" s="2" t="s">
        <v>553</v>
      </c>
      <c r="AV68" s="2">
        <v>10</v>
      </c>
      <c r="AW68" s="5">
        <v>98</v>
      </c>
      <c r="AX68" s="5">
        <v>2</v>
      </c>
      <c r="AY68" s="2">
        <v>0</v>
      </c>
      <c r="AZ68" s="5">
        <v>5.2</v>
      </c>
      <c r="BA68" s="5">
        <v>12.8</v>
      </c>
      <c r="BB68" s="5">
        <v>0.3</v>
      </c>
      <c r="BC68" s="5">
        <v>0.1</v>
      </c>
      <c r="BD68" s="2">
        <v>0</v>
      </c>
      <c r="BE68" s="5">
        <v>0.3</v>
      </c>
      <c r="BF68" s="5">
        <v>1.1000000000000001</v>
      </c>
      <c r="BG68" s="5">
        <v>0.3</v>
      </c>
      <c r="BH68" s="5">
        <v>2.7</v>
      </c>
      <c r="BI68" s="2">
        <v>0</v>
      </c>
      <c r="BJ68" s="2">
        <v>0</v>
      </c>
      <c r="BK68" s="5">
        <v>4</v>
      </c>
      <c r="BL68" s="5">
        <v>73.099999999999994</v>
      </c>
      <c r="BM68" s="2">
        <v>0</v>
      </c>
      <c r="BN68" s="2">
        <v>0</v>
      </c>
      <c r="BO68" s="5">
        <v>88938</v>
      </c>
      <c r="BP68" s="5">
        <v>9301</v>
      </c>
      <c r="BQ68" s="5">
        <v>265</v>
      </c>
      <c r="BR68" s="5">
        <v>28</v>
      </c>
      <c r="BS68" s="5">
        <v>0.56999999999999995</v>
      </c>
      <c r="BT68" s="5">
        <v>0.06</v>
      </c>
      <c r="BU68" s="5">
        <v>104026</v>
      </c>
      <c r="BV68" s="5">
        <v>310</v>
      </c>
      <c r="BW68" s="5">
        <v>0.67</v>
      </c>
      <c r="BX68" s="5">
        <v>396605</v>
      </c>
      <c r="BY68" s="5">
        <v>34577</v>
      </c>
      <c r="BZ68" s="5">
        <v>1180</v>
      </c>
      <c r="CA68" s="5">
        <v>103</v>
      </c>
      <c r="CB68" s="5">
        <v>0.87</v>
      </c>
      <c r="CC68" s="5">
        <v>0.08</v>
      </c>
      <c r="CD68" s="5">
        <v>1</v>
      </c>
      <c r="CE68" s="5">
        <v>2</v>
      </c>
      <c r="CF68" s="5">
        <v>89</v>
      </c>
      <c r="CG68" s="5">
        <v>94</v>
      </c>
      <c r="CH68" s="5">
        <v>9</v>
      </c>
      <c r="CI68" s="2">
        <v>0</v>
      </c>
      <c r="CJ68" s="5">
        <v>1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5">
        <v>3</v>
      </c>
      <c r="CS68" s="5">
        <v>0.94833999999999996</v>
      </c>
      <c r="CT68" s="5">
        <v>0.95767999999999998</v>
      </c>
      <c r="CU68" s="2" t="s">
        <v>142</v>
      </c>
    </row>
    <row r="69" spans="1:99" s="2" customFormat="1" x14ac:dyDescent="0.25">
      <c r="A69" s="2" t="s">
        <v>554</v>
      </c>
      <c r="C69" s="2" t="s">
        <v>555</v>
      </c>
      <c r="D69" s="2">
        <v>1963</v>
      </c>
      <c r="E69" s="2">
        <f t="shared" si="22"/>
        <v>52</v>
      </c>
      <c r="F69" s="2">
        <v>16</v>
      </c>
      <c r="G69" s="2">
        <v>20</v>
      </c>
      <c r="H69" s="2">
        <v>30</v>
      </c>
      <c r="I69" s="2">
        <v>18635</v>
      </c>
      <c r="J69" s="2">
        <v>12250</v>
      </c>
      <c r="K69" s="2">
        <v>18635</v>
      </c>
      <c r="L69" s="2">
        <f t="shared" si="23"/>
        <v>811738736.5</v>
      </c>
      <c r="M69" s="2">
        <v>1725</v>
      </c>
      <c r="N69" s="2">
        <f t="shared" si="24"/>
        <v>75141000</v>
      </c>
      <c r="O69" s="2">
        <f t="shared" si="25"/>
        <v>2.6953125</v>
      </c>
      <c r="P69" s="2">
        <f t="shared" si="26"/>
        <v>6980833.5</v>
      </c>
      <c r="Q69" s="2">
        <f t="shared" si="27"/>
        <v>6.9808335000000001</v>
      </c>
      <c r="R69" s="2">
        <v>3.1</v>
      </c>
      <c r="S69" s="2">
        <f t="shared" si="28"/>
        <v>8.028969</v>
      </c>
      <c r="T69" s="2">
        <f t="shared" si="29"/>
        <v>1984</v>
      </c>
      <c r="U69" s="2">
        <f t="shared" si="30"/>
        <v>86428000</v>
      </c>
      <c r="V69" s="2">
        <v>69351.762963999994</v>
      </c>
      <c r="W69" s="2">
        <f t="shared" si="31"/>
        <v>21.138417351427197</v>
      </c>
      <c r="X69" s="2">
        <f t="shared" si="32"/>
        <v>13.134807794803816</v>
      </c>
      <c r="Y69" s="2">
        <f t="shared" si="33"/>
        <v>2.2569072908487184</v>
      </c>
      <c r="Z69" s="2">
        <f t="shared" si="34"/>
        <v>10.802873750682052</v>
      </c>
      <c r="AA69" s="2">
        <f t="shared" si="35"/>
        <v>1.3989566834585274</v>
      </c>
      <c r="AB69" s="2">
        <f t="shared" si="36"/>
        <v>2.0255388282528846</v>
      </c>
      <c r="AC69" s="2">
        <v>16</v>
      </c>
      <c r="AD69" s="2">
        <f t="shared" si="37"/>
        <v>0.67517960941762822</v>
      </c>
      <c r="AE69" s="2" t="s">
        <v>134</v>
      </c>
      <c r="AF69" s="2">
        <f t="shared" si="38"/>
        <v>1.1501449275362319</v>
      </c>
      <c r="AG69" s="2">
        <f t="shared" si="39"/>
        <v>0.11044505197181723</v>
      </c>
      <c r="AH69" s="2">
        <f t="shared" si="40"/>
        <v>0.46199691862346653</v>
      </c>
      <c r="AI69" s="2">
        <f t="shared" si="41"/>
        <v>533608775</v>
      </c>
      <c r="AJ69" s="2">
        <f t="shared" si="42"/>
        <v>15110130</v>
      </c>
      <c r="AK69" s="2">
        <f t="shared" si="43"/>
        <v>15.11013</v>
      </c>
      <c r="AL69" s="2" t="s">
        <v>556</v>
      </c>
      <c r="AM69" s="2" t="s">
        <v>134</v>
      </c>
      <c r="AN69" s="2" t="s">
        <v>557</v>
      </c>
      <c r="AO69" s="2" t="s">
        <v>558</v>
      </c>
      <c r="AP69" s="2" t="s">
        <v>134</v>
      </c>
      <c r="AQ69" s="2" t="s">
        <v>134</v>
      </c>
      <c r="AR69" s="2" t="s">
        <v>134</v>
      </c>
      <c r="AS69" s="2">
        <v>0</v>
      </c>
      <c r="AT69" s="2" t="s">
        <v>134</v>
      </c>
      <c r="AU69" s="2" t="s">
        <v>134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142</v>
      </c>
    </row>
    <row r="70" spans="1:99" s="2" customFormat="1" x14ac:dyDescent="0.25">
      <c r="A70" s="2" t="s">
        <v>559</v>
      </c>
      <c r="C70" s="2" t="s">
        <v>560</v>
      </c>
      <c r="D70" s="2">
        <v>1977</v>
      </c>
      <c r="E70" s="2">
        <f t="shared" si="22"/>
        <v>38</v>
      </c>
      <c r="F70" s="2">
        <v>92</v>
      </c>
      <c r="G70" s="2">
        <v>115</v>
      </c>
      <c r="H70" s="2">
        <v>55000</v>
      </c>
      <c r="I70" s="2">
        <v>24400</v>
      </c>
      <c r="J70" s="2">
        <v>18300</v>
      </c>
      <c r="K70" s="2">
        <v>24400</v>
      </c>
      <c r="L70" s="2">
        <f t="shared" si="23"/>
        <v>1062861560</v>
      </c>
      <c r="M70" s="2">
        <v>530</v>
      </c>
      <c r="N70" s="2">
        <f t="shared" si="24"/>
        <v>23086800</v>
      </c>
      <c r="O70" s="2">
        <f t="shared" si="25"/>
        <v>0.828125</v>
      </c>
      <c r="P70" s="2">
        <f t="shared" si="26"/>
        <v>2144835.8000000003</v>
      </c>
      <c r="Q70" s="2">
        <f t="shared" si="27"/>
        <v>2.1448358000000001</v>
      </c>
      <c r="R70" s="2">
        <v>14.4</v>
      </c>
      <c r="S70" s="2">
        <f t="shared" si="28"/>
        <v>37.295856000000001</v>
      </c>
      <c r="T70" s="2">
        <f t="shared" si="29"/>
        <v>9216</v>
      </c>
      <c r="U70" s="2">
        <f t="shared" si="30"/>
        <v>401472000</v>
      </c>
      <c r="V70" s="2">
        <v>62721.437390999999</v>
      </c>
      <c r="W70" s="2">
        <f t="shared" si="31"/>
        <v>19.1174941167768</v>
      </c>
      <c r="X70" s="2">
        <f t="shared" si="32"/>
        <v>11.879063913231054</v>
      </c>
      <c r="Y70" s="2">
        <f t="shared" si="33"/>
        <v>3.6823819354033627</v>
      </c>
      <c r="Z70" s="2">
        <f t="shared" si="34"/>
        <v>46.037630160957775</v>
      </c>
      <c r="AA70" s="2">
        <f t="shared" si="35"/>
        <v>0.84693048096437273</v>
      </c>
      <c r="AB70" s="2">
        <f t="shared" si="36"/>
        <v>1.5012270704660144</v>
      </c>
      <c r="AC70" s="2">
        <v>92</v>
      </c>
      <c r="AD70" s="2">
        <f t="shared" si="37"/>
        <v>0.50040902348867145</v>
      </c>
      <c r="AE70" s="2">
        <v>94.349599999999995</v>
      </c>
      <c r="AF70" s="2">
        <f t="shared" si="38"/>
        <v>17.388679245283019</v>
      </c>
      <c r="AG70" s="2">
        <f t="shared" si="39"/>
        <v>0.84913460050903722</v>
      </c>
      <c r="AH70" s="2">
        <f t="shared" si="40"/>
        <v>9.5019085900462708E-2</v>
      </c>
      <c r="AI70" s="2">
        <f t="shared" si="41"/>
        <v>797146170</v>
      </c>
      <c r="AJ70" s="2">
        <f t="shared" si="42"/>
        <v>22572684</v>
      </c>
      <c r="AK70" s="2">
        <f t="shared" si="43"/>
        <v>22.572683999999999</v>
      </c>
      <c r="AL70" s="2" t="s">
        <v>561</v>
      </c>
      <c r="AM70" s="2" t="s">
        <v>134</v>
      </c>
      <c r="AN70" s="2" t="s">
        <v>562</v>
      </c>
      <c r="AO70" s="2" t="s">
        <v>563</v>
      </c>
      <c r="AP70" s="2" t="s">
        <v>564</v>
      </c>
      <c r="AQ70" s="2" t="s">
        <v>565</v>
      </c>
      <c r="AR70" s="2" t="s">
        <v>566</v>
      </c>
      <c r="AS70" s="2">
        <v>1</v>
      </c>
      <c r="AT70" s="2" t="s">
        <v>567</v>
      </c>
      <c r="AU70" s="2" t="s">
        <v>568</v>
      </c>
      <c r="AV70" s="2">
        <v>11</v>
      </c>
      <c r="AW70" s="5">
        <v>62</v>
      </c>
      <c r="AX70" s="5">
        <v>37</v>
      </c>
      <c r="AY70" s="5">
        <v>1</v>
      </c>
      <c r="AZ70" s="5">
        <v>1</v>
      </c>
      <c r="BA70" s="5">
        <v>0.3</v>
      </c>
      <c r="BB70" s="5">
        <v>0.6</v>
      </c>
      <c r="BC70" s="5">
        <v>2.1</v>
      </c>
      <c r="BD70" s="5">
        <v>0.8</v>
      </c>
      <c r="BE70" s="5">
        <v>0.9</v>
      </c>
      <c r="BF70" s="5">
        <v>24.1</v>
      </c>
      <c r="BG70" s="5">
        <v>1.1000000000000001</v>
      </c>
      <c r="BH70" s="5">
        <v>2.6</v>
      </c>
      <c r="BI70" s="5">
        <v>0.5</v>
      </c>
      <c r="BJ70" s="2">
        <v>0</v>
      </c>
      <c r="BK70" s="5">
        <v>59.3</v>
      </c>
      <c r="BL70" s="5">
        <v>6.4</v>
      </c>
      <c r="BM70" s="2">
        <v>0</v>
      </c>
      <c r="BN70" s="5">
        <v>0.2</v>
      </c>
      <c r="BO70" s="5">
        <v>15361</v>
      </c>
      <c r="BP70" s="5">
        <v>2384</v>
      </c>
      <c r="BQ70" s="5">
        <v>54</v>
      </c>
      <c r="BR70" s="5">
        <v>8</v>
      </c>
      <c r="BS70" s="5">
        <v>0.18</v>
      </c>
      <c r="BT70" s="5">
        <v>0.03</v>
      </c>
      <c r="BU70" s="5">
        <v>25343</v>
      </c>
      <c r="BV70" s="5">
        <v>88</v>
      </c>
      <c r="BW70" s="5">
        <v>0.28999999999999998</v>
      </c>
      <c r="BX70" s="5">
        <v>220792</v>
      </c>
      <c r="BY70" s="5">
        <v>32328</v>
      </c>
      <c r="BZ70" s="5">
        <v>769</v>
      </c>
      <c r="CA70" s="5">
        <v>113</v>
      </c>
      <c r="CB70" s="5">
        <v>2.66</v>
      </c>
      <c r="CC70" s="5">
        <v>0.41</v>
      </c>
      <c r="CD70" s="5">
        <v>13</v>
      </c>
      <c r="CE70" s="5">
        <v>7</v>
      </c>
      <c r="CF70" s="5">
        <v>17</v>
      </c>
      <c r="CG70" s="5">
        <v>5</v>
      </c>
      <c r="CH70" s="5">
        <v>12</v>
      </c>
      <c r="CI70" s="5">
        <v>3</v>
      </c>
      <c r="CJ70" s="5">
        <v>2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5">
        <v>55</v>
      </c>
      <c r="CR70" s="5">
        <v>87</v>
      </c>
      <c r="CS70" s="5">
        <v>0.59606000000000003</v>
      </c>
      <c r="CT70" s="5">
        <v>0.12078</v>
      </c>
      <c r="CU70" s="2" t="s">
        <v>142</v>
      </c>
    </row>
    <row r="71" spans="1:99" s="2" customFormat="1" x14ac:dyDescent="0.25">
      <c r="A71" s="2" t="s">
        <v>569</v>
      </c>
      <c r="C71" s="2" t="s">
        <v>570</v>
      </c>
      <c r="D71" s="2">
        <v>1969</v>
      </c>
      <c r="E71" s="2">
        <f t="shared" si="22"/>
        <v>46</v>
      </c>
      <c r="F71" s="2">
        <v>6</v>
      </c>
      <c r="G71" s="2">
        <v>8</v>
      </c>
      <c r="H71" s="2">
        <v>12000</v>
      </c>
      <c r="I71" s="2">
        <v>456</v>
      </c>
      <c r="J71" s="2">
        <v>200</v>
      </c>
      <c r="K71" s="2">
        <v>456</v>
      </c>
      <c r="L71" s="2">
        <f t="shared" si="23"/>
        <v>19863314.400000002</v>
      </c>
      <c r="M71" s="2">
        <v>304</v>
      </c>
      <c r="N71" s="2">
        <f t="shared" si="24"/>
        <v>13242240</v>
      </c>
      <c r="O71" s="2">
        <f t="shared" si="25"/>
        <v>0.47500000000000003</v>
      </c>
      <c r="P71" s="2">
        <f t="shared" si="26"/>
        <v>1230245.44</v>
      </c>
      <c r="Q71" s="2">
        <f t="shared" si="27"/>
        <v>1.23024544</v>
      </c>
      <c r="R71" s="2">
        <v>0</v>
      </c>
      <c r="S71" s="2">
        <f t="shared" si="28"/>
        <v>0</v>
      </c>
      <c r="T71" s="2">
        <f t="shared" si="29"/>
        <v>0</v>
      </c>
      <c r="U71" s="2">
        <f t="shared" si="30"/>
        <v>0</v>
      </c>
      <c r="V71" s="2">
        <v>30054.370145000001</v>
      </c>
      <c r="W71" s="2">
        <f t="shared" si="31"/>
        <v>9.1605720201959997</v>
      </c>
      <c r="X71" s="2">
        <f t="shared" si="32"/>
        <v>5.6921173792421307</v>
      </c>
      <c r="Y71" s="2">
        <f t="shared" si="33"/>
        <v>2.3298158883507409</v>
      </c>
      <c r="Z71" s="2">
        <f t="shared" si="34"/>
        <v>1.4999965564738293</v>
      </c>
      <c r="AA71" s="2">
        <f t="shared" si="35"/>
        <v>37.133038315157116</v>
      </c>
      <c r="AB71" s="2">
        <f t="shared" si="36"/>
        <v>0.74999827823691467</v>
      </c>
      <c r="AC71" s="2">
        <v>6</v>
      </c>
      <c r="AD71" s="2">
        <f t="shared" si="37"/>
        <v>0.24999942607897155</v>
      </c>
      <c r="AE71" s="2" t="s">
        <v>134</v>
      </c>
      <c r="AF71" s="2">
        <f t="shared" si="38"/>
        <v>0</v>
      </c>
      <c r="AG71" s="2">
        <f t="shared" si="39"/>
        <v>3.6530446725865105E-2</v>
      </c>
      <c r="AH71" s="2">
        <f t="shared" si="40"/>
        <v>4.9868884781269252</v>
      </c>
      <c r="AI71" s="2">
        <f t="shared" si="41"/>
        <v>8711980</v>
      </c>
      <c r="AJ71" s="2">
        <f t="shared" si="42"/>
        <v>246696</v>
      </c>
      <c r="AK71" s="2">
        <f t="shared" si="43"/>
        <v>0.246696</v>
      </c>
      <c r="AL71" s="2" t="s">
        <v>134</v>
      </c>
      <c r="AM71" s="2" t="s">
        <v>134</v>
      </c>
      <c r="AN71" s="2" t="s">
        <v>134</v>
      </c>
      <c r="AO71" s="2" t="s">
        <v>134</v>
      </c>
      <c r="AP71" s="2" t="s">
        <v>134</v>
      </c>
      <c r="AQ71" s="2" t="s">
        <v>134</v>
      </c>
      <c r="AR71" s="2" t="s">
        <v>134</v>
      </c>
      <c r="AS71" s="2">
        <v>0</v>
      </c>
      <c r="AT71" s="2" t="s">
        <v>134</v>
      </c>
      <c r="AU71" s="2" t="s">
        <v>134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165</v>
      </c>
    </row>
    <row r="72" spans="1:99" s="2" customFormat="1" x14ac:dyDescent="0.25">
      <c r="A72" s="2" t="s">
        <v>571</v>
      </c>
      <c r="C72" s="2" t="s">
        <v>572</v>
      </c>
      <c r="D72" s="2">
        <v>1968</v>
      </c>
      <c r="E72" s="2">
        <f t="shared" si="22"/>
        <v>47</v>
      </c>
      <c r="F72" s="2">
        <v>10</v>
      </c>
      <c r="G72" s="2">
        <v>14</v>
      </c>
      <c r="H72" s="2">
        <v>2043</v>
      </c>
      <c r="I72" s="2">
        <v>4609</v>
      </c>
      <c r="J72" s="2">
        <v>2004</v>
      </c>
      <c r="K72" s="2">
        <v>4609</v>
      </c>
      <c r="L72" s="2">
        <f t="shared" si="23"/>
        <v>200767579.09999999</v>
      </c>
      <c r="M72" s="2">
        <v>478</v>
      </c>
      <c r="N72" s="2">
        <f t="shared" si="24"/>
        <v>20821680</v>
      </c>
      <c r="O72" s="2">
        <f t="shared" si="25"/>
        <v>0.74687500000000007</v>
      </c>
      <c r="P72" s="2">
        <f t="shared" si="26"/>
        <v>1934399.08</v>
      </c>
      <c r="Q72" s="2">
        <f t="shared" si="27"/>
        <v>1.9343990800000002</v>
      </c>
      <c r="R72" s="2">
        <v>0</v>
      </c>
      <c r="S72" s="2">
        <f t="shared" si="28"/>
        <v>0</v>
      </c>
      <c r="T72" s="2">
        <f t="shared" si="29"/>
        <v>0</v>
      </c>
      <c r="U72" s="2">
        <f t="shared" si="30"/>
        <v>0</v>
      </c>
      <c r="V72" s="2">
        <v>27819.068207</v>
      </c>
      <c r="W72" s="2">
        <f t="shared" si="31"/>
        <v>8.4792519894935996</v>
      </c>
      <c r="X72" s="2">
        <f t="shared" si="32"/>
        <v>5.2687646039965585</v>
      </c>
      <c r="Y72" s="2">
        <f t="shared" si="33"/>
        <v>1.7198057421022048</v>
      </c>
      <c r="Z72" s="2">
        <f t="shared" si="34"/>
        <v>9.642237278644183</v>
      </c>
      <c r="AA72" s="2">
        <f t="shared" si="35"/>
        <v>3.4302653204040405</v>
      </c>
      <c r="AB72" s="2">
        <f t="shared" si="36"/>
        <v>2.8926711835932553</v>
      </c>
      <c r="AC72" s="2">
        <v>10</v>
      </c>
      <c r="AD72" s="2">
        <f t="shared" si="37"/>
        <v>0.96422372786441835</v>
      </c>
      <c r="AE72" s="2" t="s">
        <v>134</v>
      </c>
      <c r="AF72" s="2">
        <f t="shared" si="38"/>
        <v>0</v>
      </c>
      <c r="AG72" s="2">
        <f t="shared" si="39"/>
        <v>0.18726877910691997</v>
      </c>
      <c r="AH72" s="2">
        <f t="shared" si="40"/>
        <v>0.78255748126926095</v>
      </c>
      <c r="AI72" s="2">
        <f t="shared" si="41"/>
        <v>87294039.600000009</v>
      </c>
      <c r="AJ72" s="2">
        <f t="shared" si="42"/>
        <v>2471893.92</v>
      </c>
      <c r="AK72" s="2">
        <f t="shared" si="43"/>
        <v>2.4718939199999999</v>
      </c>
      <c r="AL72" s="2" t="s">
        <v>134</v>
      </c>
      <c r="AM72" s="2" t="s">
        <v>134</v>
      </c>
      <c r="AN72" s="2" t="s">
        <v>134</v>
      </c>
      <c r="AO72" s="2" t="s">
        <v>134</v>
      </c>
      <c r="AP72" s="2" t="s">
        <v>134</v>
      </c>
      <c r="AQ72" s="2" t="s">
        <v>134</v>
      </c>
      <c r="AR72" s="2" t="s">
        <v>134</v>
      </c>
      <c r="AS72" s="2">
        <v>0</v>
      </c>
      <c r="AT72" s="2" t="s">
        <v>134</v>
      </c>
      <c r="AU72" s="2" t="s">
        <v>134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165</v>
      </c>
    </row>
    <row r="73" spans="1:99" s="2" customFormat="1" x14ac:dyDescent="0.25">
      <c r="A73" s="2" t="s">
        <v>573</v>
      </c>
      <c r="B73" s="2" t="s">
        <v>574</v>
      </c>
      <c r="C73" s="2" t="s">
        <v>575</v>
      </c>
      <c r="D73" s="2">
        <v>1975</v>
      </c>
      <c r="E73" s="2">
        <f t="shared" si="22"/>
        <v>40</v>
      </c>
      <c r="F73" s="2">
        <v>143</v>
      </c>
      <c r="G73" s="2">
        <v>160</v>
      </c>
      <c r="H73" s="2">
        <v>272700</v>
      </c>
      <c r="I73" s="2">
        <v>221800</v>
      </c>
      <c r="J73" s="2">
        <v>33100</v>
      </c>
      <c r="K73" s="2">
        <v>221800</v>
      </c>
      <c r="L73" s="2">
        <f t="shared" si="23"/>
        <v>9661585820</v>
      </c>
      <c r="M73" s="2">
        <v>1300</v>
      </c>
      <c r="N73" s="2">
        <f t="shared" si="24"/>
        <v>56628000</v>
      </c>
      <c r="O73" s="2">
        <f t="shared" si="25"/>
        <v>2.03125</v>
      </c>
      <c r="P73" s="2">
        <f t="shared" si="26"/>
        <v>5260918</v>
      </c>
      <c r="Q73" s="2">
        <f t="shared" si="27"/>
        <v>5.2609180000000002</v>
      </c>
      <c r="R73" s="2">
        <v>271</v>
      </c>
      <c r="S73" s="2">
        <f t="shared" si="28"/>
        <v>701.88728999999989</v>
      </c>
      <c r="T73" s="2">
        <f t="shared" si="29"/>
        <v>173440</v>
      </c>
      <c r="U73" s="2">
        <f t="shared" si="30"/>
        <v>7555480000</v>
      </c>
      <c r="W73" s="2">
        <f t="shared" si="31"/>
        <v>0</v>
      </c>
      <c r="X73" s="2">
        <f t="shared" si="32"/>
        <v>0</v>
      </c>
      <c r="Y73" s="2">
        <f t="shared" si="33"/>
        <v>0</v>
      </c>
      <c r="Z73" s="2">
        <f t="shared" si="34"/>
        <v>170.61499293635657</v>
      </c>
      <c r="AA73" s="2">
        <f t="shared" si="35"/>
        <v>0</v>
      </c>
      <c r="AB73" s="2">
        <f t="shared" si="36"/>
        <v>3.5793355161473408</v>
      </c>
      <c r="AC73" s="2">
        <v>143</v>
      </c>
      <c r="AD73" s="2">
        <f t="shared" si="37"/>
        <v>1.1931118387157802</v>
      </c>
      <c r="AE73" s="2" t="s">
        <v>134</v>
      </c>
      <c r="AF73" s="2">
        <f t="shared" si="38"/>
        <v>133.41538461538462</v>
      </c>
      <c r="AG73" s="2">
        <f t="shared" si="39"/>
        <v>2.0093103868507716</v>
      </c>
      <c r="AH73" s="2">
        <f t="shared" si="40"/>
        <v>0.12885504495080702</v>
      </c>
      <c r="AI73" s="2">
        <f t="shared" si="41"/>
        <v>1441832690</v>
      </c>
      <c r="AJ73" s="2">
        <f t="shared" si="42"/>
        <v>40828188</v>
      </c>
      <c r="AK73" s="2">
        <f t="shared" si="43"/>
        <v>40.828187999999997</v>
      </c>
      <c r="AL73" s="2" t="s">
        <v>134</v>
      </c>
      <c r="AM73" s="2" t="s">
        <v>134</v>
      </c>
      <c r="AN73" s="2" t="s">
        <v>134</v>
      </c>
      <c r="AO73" s="2" t="s">
        <v>134</v>
      </c>
      <c r="AP73" s="2" t="s">
        <v>134</v>
      </c>
      <c r="AQ73" s="2" t="s">
        <v>134</v>
      </c>
      <c r="AR73" s="2" t="s">
        <v>134</v>
      </c>
      <c r="AS73" s="2">
        <v>0</v>
      </c>
      <c r="AT73" s="2" t="s">
        <v>134</v>
      </c>
      <c r="AU73" s="2" t="s">
        <v>134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142</v>
      </c>
    </row>
    <row r="74" spans="1:99" s="2" customFormat="1" x14ac:dyDescent="0.25">
      <c r="A74" s="2" t="s">
        <v>576</v>
      </c>
      <c r="B74" s="2" t="s">
        <v>577</v>
      </c>
      <c r="C74" s="2" t="s">
        <v>578</v>
      </c>
      <c r="D74" s="2">
        <v>1977</v>
      </c>
      <c r="E74" s="2">
        <f t="shared" si="22"/>
        <v>38</v>
      </c>
      <c r="F74" s="2">
        <v>145</v>
      </c>
      <c r="G74" s="2">
        <v>160</v>
      </c>
      <c r="H74" s="2">
        <v>17500</v>
      </c>
      <c r="I74" s="2">
        <v>370600</v>
      </c>
      <c r="J74" s="2">
        <v>34900</v>
      </c>
      <c r="K74" s="2">
        <v>370600</v>
      </c>
      <c r="L74" s="2">
        <f t="shared" si="23"/>
        <v>16143298940</v>
      </c>
      <c r="M74" s="2">
        <v>1700</v>
      </c>
      <c r="N74" s="2">
        <f t="shared" si="24"/>
        <v>74052000</v>
      </c>
      <c r="O74" s="2">
        <f t="shared" si="25"/>
        <v>2.65625</v>
      </c>
      <c r="P74" s="2">
        <f t="shared" si="26"/>
        <v>6879662</v>
      </c>
      <c r="Q74" s="2">
        <f t="shared" si="27"/>
        <v>6.8796620000000006</v>
      </c>
      <c r="R74" s="2">
        <v>169</v>
      </c>
      <c r="S74" s="2">
        <f t="shared" si="28"/>
        <v>437.70830999999998</v>
      </c>
      <c r="T74" s="2">
        <f t="shared" si="29"/>
        <v>108160</v>
      </c>
      <c r="U74" s="2">
        <f t="shared" si="30"/>
        <v>4711720000</v>
      </c>
      <c r="W74" s="2">
        <f t="shared" si="31"/>
        <v>0</v>
      </c>
      <c r="X74" s="2">
        <f t="shared" si="32"/>
        <v>0</v>
      </c>
      <c r="Y74" s="2">
        <f t="shared" si="33"/>
        <v>0</v>
      </c>
      <c r="Z74" s="2">
        <f t="shared" si="34"/>
        <v>217.99949954086318</v>
      </c>
      <c r="AA74" s="2">
        <f t="shared" si="35"/>
        <v>0</v>
      </c>
      <c r="AB74" s="2">
        <f t="shared" si="36"/>
        <v>4.5103344732592383</v>
      </c>
      <c r="AC74" s="2">
        <v>145</v>
      </c>
      <c r="AD74" s="2">
        <f t="shared" si="37"/>
        <v>1.503444824419746</v>
      </c>
      <c r="AE74" s="2" t="s">
        <v>134</v>
      </c>
      <c r="AF74" s="2">
        <f t="shared" si="38"/>
        <v>63.623529411764707</v>
      </c>
      <c r="AG74" s="2">
        <f t="shared" si="39"/>
        <v>2.2450837623587865</v>
      </c>
      <c r="AH74" s="2">
        <f t="shared" si="40"/>
        <v>0.15981206478690568</v>
      </c>
      <c r="AI74" s="2">
        <f t="shared" si="41"/>
        <v>1520240510</v>
      </c>
      <c r="AJ74" s="2">
        <f t="shared" si="42"/>
        <v>43048452</v>
      </c>
      <c r="AK74" s="2">
        <f t="shared" si="43"/>
        <v>43.048451999999997</v>
      </c>
      <c r="AL74" s="2" t="s">
        <v>134</v>
      </c>
      <c r="AM74" s="2" t="s">
        <v>134</v>
      </c>
      <c r="AN74" s="2" t="s">
        <v>134</v>
      </c>
      <c r="AO74" s="2" t="s">
        <v>134</v>
      </c>
      <c r="AP74" s="2" t="s">
        <v>134</v>
      </c>
      <c r="AQ74" s="2" t="s">
        <v>134</v>
      </c>
      <c r="AR74" s="2" t="s">
        <v>134</v>
      </c>
      <c r="AS74" s="2">
        <v>0</v>
      </c>
      <c r="AT74" s="2" t="s">
        <v>134</v>
      </c>
      <c r="AU74" s="2" t="s">
        <v>134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142</v>
      </c>
    </row>
    <row r="75" spans="1:99" s="2" customFormat="1" x14ac:dyDescent="0.25">
      <c r="A75" s="2" t="s">
        <v>579</v>
      </c>
      <c r="B75" s="2" t="s">
        <v>580</v>
      </c>
      <c r="C75" s="2" t="s">
        <v>581</v>
      </c>
      <c r="D75" s="2">
        <v>1975</v>
      </c>
      <c r="E75" s="2">
        <f t="shared" si="22"/>
        <v>40</v>
      </c>
      <c r="F75" s="2">
        <v>135</v>
      </c>
      <c r="G75" s="2">
        <v>153</v>
      </c>
      <c r="H75" s="2">
        <v>105000</v>
      </c>
      <c r="I75" s="2">
        <v>159500</v>
      </c>
      <c r="J75" s="2">
        <v>29700</v>
      </c>
      <c r="K75" s="2">
        <v>159500</v>
      </c>
      <c r="L75" s="2">
        <f t="shared" si="23"/>
        <v>6947804050</v>
      </c>
      <c r="M75" s="2">
        <v>1360</v>
      </c>
      <c r="N75" s="2">
        <f t="shared" si="24"/>
        <v>59241600</v>
      </c>
      <c r="O75" s="2">
        <f t="shared" si="25"/>
        <v>2.125</v>
      </c>
      <c r="P75" s="2">
        <f t="shared" si="26"/>
        <v>5503729.6000000006</v>
      </c>
      <c r="Q75" s="2">
        <f t="shared" si="27"/>
        <v>5.5037296000000007</v>
      </c>
      <c r="R75" s="2">
        <v>114</v>
      </c>
      <c r="S75" s="2">
        <f t="shared" si="28"/>
        <v>295.25885999999997</v>
      </c>
      <c r="T75" s="2">
        <f t="shared" si="29"/>
        <v>72960</v>
      </c>
      <c r="U75" s="2">
        <f t="shared" si="30"/>
        <v>3178320000</v>
      </c>
      <c r="W75" s="2">
        <f t="shared" si="31"/>
        <v>0</v>
      </c>
      <c r="X75" s="2">
        <f t="shared" si="32"/>
        <v>0</v>
      </c>
      <c r="Y75" s="2">
        <f t="shared" si="33"/>
        <v>0</v>
      </c>
      <c r="Z75" s="2">
        <f t="shared" si="34"/>
        <v>117.27914252822342</v>
      </c>
      <c r="AA75" s="2">
        <f t="shared" si="35"/>
        <v>0</v>
      </c>
      <c r="AB75" s="2">
        <f t="shared" si="36"/>
        <v>2.6062031672938537</v>
      </c>
      <c r="AC75" s="2">
        <v>135</v>
      </c>
      <c r="AD75" s="2">
        <f t="shared" si="37"/>
        <v>0.8687343890979512</v>
      </c>
      <c r="AE75" s="2" t="s">
        <v>134</v>
      </c>
      <c r="AF75" s="2">
        <f t="shared" si="38"/>
        <v>53.647058823529413</v>
      </c>
      <c r="AG75" s="2">
        <f t="shared" si="39"/>
        <v>1.3503701856727763</v>
      </c>
      <c r="AH75" s="2">
        <f t="shared" si="40"/>
        <v>0.15023410265489587</v>
      </c>
      <c r="AI75" s="2">
        <f t="shared" si="41"/>
        <v>1293729030</v>
      </c>
      <c r="AJ75" s="2">
        <f t="shared" si="42"/>
        <v>36634356</v>
      </c>
      <c r="AK75" s="2">
        <f t="shared" si="43"/>
        <v>36.634355999999997</v>
      </c>
      <c r="AL75" s="2" t="s">
        <v>134</v>
      </c>
      <c r="AM75" s="2" t="s">
        <v>134</v>
      </c>
      <c r="AN75" s="2" t="s">
        <v>134</v>
      </c>
      <c r="AO75" s="2" t="s">
        <v>134</v>
      </c>
      <c r="AP75" s="2" t="s">
        <v>134</v>
      </c>
      <c r="AQ75" s="2" t="s">
        <v>134</v>
      </c>
      <c r="AR75" s="2" t="s">
        <v>134</v>
      </c>
      <c r="AS75" s="2">
        <v>0</v>
      </c>
      <c r="AT75" s="2" t="s">
        <v>134</v>
      </c>
      <c r="AU75" s="2" t="s">
        <v>134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142</v>
      </c>
    </row>
    <row r="76" spans="1:99" s="2" customFormat="1" x14ac:dyDescent="0.25">
      <c r="A76" s="2" t="s">
        <v>582</v>
      </c>
      <c r="C76" s="2" t="s">
        <v>583</v>
      </c>
      <c r="D76" s="2">
        <v>1976</v>
      </c>
      <c r="E76" s="2">
        <f t="shared" si="22"/>
        <v>39</v>
      </c>
      <c r="F76" s="2">
        <v>75</v>
      </c>
      <c r="G76" s="2">
        <v>89.5</v>
      </c>
      <c r="H76" s="2">
        <v>66500</v>
      </c>
      <c r="I76" s="2">
        <v>16128</v>
      </c>
      <c r="J76" s="2">
        <v>11315</v>
      </c>
      <c r="K76" s="2">
        <v>16128</v>
      </c>
      <c r="L76" s="2">
        <f t="shared" si="23"/>
        <v>702534067.20000005</v>
      </c>
      <c r="M76" s="2">
        <v>380</v>
      </c>
      <c r="N76" s="2">
        <f t="shared" si="24"/>
        <v>16552800</v>
      </c>
      <c r="O76" s="2">
        <f t="shared" si="25"/>
        <v>0.59375</v>
      </c>
      <c r="P76" s="2">
        <f t="shared" si="26"/>
        <v>1537806.8</v>
      </c>
      <c r="Q76" s="2">
        <f t="shared" si="27"/>
        <v>1.5378068</v>
      </c>
      <c r="R76" s="2">
        <v>8.8000000000000007</v>
      </c>
      <c r="S76" s="2">
        <f t="shared" si="28"/>
        <v>22.791912</v>
      </c>
      <c r="T76" s="2">
        <f t="shared" si="29"/>
        <v>5632</v>
      </c>
      <c r="U76" s="2">
        <f t="shared" si="30"/>
        <v>245344000.00000003</v>
      </c>
      <c r="V76" s="2">
        <v>44857.581525000001</v>
      </c>
      <c r="W76" s="2">
        <f t="shared" si="31"/>
        <v>13.672590848819999</v>
      </c>
      <c r="X76" s="2">
        <f t="shared" si="32"/>
        <v>8.4957567953458515</v>
      </c>
      <c r="Y76" s="2">
        <f t="shared" si="33"/>
        <v>3.1102465744037975</v>
      </c>
      <c r="Z76" s="2">
        <f t="shared" si="34"/>
        <v>42.442007829491089</v>
      </c>
      <c r="AA76" s="2">
        <f t="shared" si="35"/>
        <v>0.97963467144270933</v>
      </c>
      <c r="AB76" s="2">
        <f t="shared" si="36"/>
        <v>1.6976803131796436</v>
      </c>
      <c r="AC76" s="2">
        <v>75</v>
      </c>
      <c r="AD76" s="2">
        <f t="shared" si="37"/>
        <v>0.56589343772654788</v>
      </c>
      <c r="AE76" s="2">
        <v>49.375599999999999</v>
      </c>
      <c r="AF76" s="2">
        <f t="shared" si="38"/>
        <v>14.821052631578947</v>
      </c>
      <c r="AG76" s="2">
        <f t="shared" si="39"/>
        <v>0.92449727578373342</v>
      </c>
      <c r="AH76" s="2">
        <f t="shared" si="40"/>
        <v>0.11018313031654718</v>
      </c>
      <c r="AI76" s="2">
        <f t="shared" si="41"/>
        <v>492880268.5</v>
      </c>
      <c r="AJ76" s="2">
        <f t="shared" si="42"/>
        <v>13956826.200000001</v>
      </c>
      <c r="AK76" s="2">
        <f t="shared" si="43"/>
        <v>13.956826200000002</v>
      </c>
      <c r="AL76" s="2" t="s">
        <v>584</v>
      </c>
      <c r="AM76" s="2" t="s">
        <v>134</v>
      </c>
      <c r="AN76" s="2" t="s">
        <v>585</v>
      </c>
      <c r="AO76" s="2" t="s">
        <v>586</v>
      </c>
      <c r="AP76" s="2" t="s">
        <v>587</v>
      </c>
      <c r="AQ76" s="2" t="s">
        <v>138</v>
      </c>
      <c r="AR76" s="2" t="s">
        <v>588</v>
      </c>
      <c r="AS76" s="2">
        <v>1</v>
      </c>
      <c r="AT76" s="2" t="s">
        <v>589</v>
      </c>
      <c r="AU76" s="2" t="s">
        <v>590</v>
      </c>
      <c r="AV76" s="2">
        <v>11</v>
      </c>
      <c r="AW76" s="5">
        <v>97</v>
      </c>
      <c r="AX76" s="5">
        <v>3</v>
      </c>
      <c r="AY76" s="2">
        <v>0</v>
      </c>
      <c r="AZ76" s="5">
        <v>13.2</v>
      </c>
      <c r="BA76" s="5">
        <v>0.5</v>
      </c>
      <c r="BB76" s="5">
        <v>1.7</v>
      </c>
      <c r="BC76" s="2">
        <v>0</v>
      </c>
      <c r="BD76" s="2">
        <v>0</v>
      </c>
      <c r="BE76" s="5">
        <v>0.2</v>
      </c>
      <c r="BF76" s="5">
        <v>30.3</v>
      </c>
      <c r="BG76" s="5">
        <v>34.5</v>
      </c>
      <c r="BH76" s="5">
        <v>12.2</v>
      </c>
      <c r="BI76" s="2">
        <v>0</v>
      </c>
      <c r="BJ76" s="2">
        <v>0</v>
      </c>
      <c r="BK76" s="5">
        <v>7.1</v>
      </c>
      <c r="BL76" s="5">
        <v>0.2</v>
      </c>
      <c r="BM76" s="2">
        <v>0</v>
      </c>
      <c r="BN76" s="5">
        <v>0.1</v>
      </c>
      <c r="BO76" s="5">
        <v>3832</v>
      </c>
      <c r="BP76" s="5">
        <v>388</v>
      </c>
      <c r="BQ76" s="5">
        <v>91</v>
      </c>
      <c r="BR76" s="5">
        <v>9</v>
      </c>
      <c r="BS76" s="5">
        <v>0.2</v>
      </c>
      <c r="BT76" s="5">
        <v>0.02</v>
      </c>
      <c r="BU76" s="5">
        <v>6028</v>
      </c>
      <c r="BV76" s="5">
        <v>144</v>
      </c>
      <c r="BW76" s="5">
        <v>0.31</v>
      </c>
      <c r="BX76" s="5">
        <v>19442</v>
      </c>
      <c r="BY76" s="5">
        <v>493</v>
      </c>
      <c r="BZ76" s="5">
        <v>463</v>
      </c>
      <c r="CA76" s="5">
        <v>12</v>
      </c>
      <c r="CB76" s="5">
        <v>0.45</v>
      </c>
      <c r="CC76" s="5">
        <v>0.01</v>
      </c>
      <c r="CD76" s="5">
        <v>7</v>
      </c>
      <c r="CE76" s="5">
        <v>17</v>
      </c>
      <c r="CF76" s="5">
        <v>3</v>
      </c>
      <c r="CG76" s="5">
        <v>4</v>
      </c>
      <c r="CH76" s="5">
        <v>52</v>
      </c>
      <c r="CI76" s="5">
        <v>31</v>
      </c>
      <c r="CJ76" s="5">
        <v>51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5">
        <v>7</v>
      </c>
      <c r="CR76" s="5">
        <v>28</v>
      </c>
      <c r="CS76" s="5">
        <v>0.63236999999999999</v>
      </c>
      <c r="CT76" s="5">
        <v>0.35699999999999998</v>
      </c>
      <c r="CU76" s="2" t="s">
        <v>142</v>
      </c>
    </row>
    <row r="77" spans="1:99" s="2" customFormat="1" x14ac:dyDescent="0.25">
      <c r="A77" s="2" t="s">
        <v>591</v>
      </c>
      <c r="C77" s="2" t="s">
        <v>592</v>
      </c>
      <c r="D77" s="2">
        <v>1969</v>
      </c>
      <c r="E77" s="2">
        <f t="shared" si="22"/>
        <v>46</v>
      </c>
      <c r="F77" s="2">
        <v>8</v>
      </c>
      <c r="G77" s="2">
        <v>10</v>
      </c>
      <c r="H77" s="2">
        <v>441</v>
      </c>
      <c r="I77" s="2">
        <v>1248</v>
      </c>
      <c r="J77" s="2">
        <v>480</v>
      </c>
      <c r="K77" s="2">
        <v>1248</v>
      </c>
      <c r="L77" s="2">
        <f t="shared" si="23"/>
        <v>54362755.200000003</v>
      </c>
      <c r="M77" s="2">
        <v>270</v>
      </c>
      <c r="N77" s="2">
        <f t="shared" si="24"/>
        <v>11761200</v>
      </c>
      <c r="O77" s="2">
        <f t="shared" si="25"/>
        <v>0.421875</v>
      </c>
      <c r="P77" s="2">
        <f t="shared" si="26"/>
        <v>1092652.2</v>
      </c>
      <c r="Q77" s="2">
        <f t="shared" si="27"/>
        <v>1.0926522000000001</v>
      </c>
      <c r="R77" s="2">
        <v>0</v>
      </c>
      <c r="S77" s="2">
        <f t="shared" si="28"/>
        <v>0</v>
      </c>
      <c r="T77" s="2">
        <f t="shared" si="29"/>
        <v>0</v>
      </c>
      <c r="U77" s="2">
        <f t="shared" si="30"/>
        <v>0</v>
      </c>
      <c r="V77" s="2">
        <v>16785.974332999998</v>
      </c>
      <c r="W77" s="2">
        <f t="shared" si="31"/>
        <v>5.1163649766983994</v>
      </c>
      <c r="X77" s="2">
        <f t="shared" si="32"/>
        <v>3.1791628228242019</v>
      </c>
      <c r="Y77" s="2">
        <f t="shared" si="33"/>
        <v>1.3807512220293721</v>
      </c>
      <c r="Z77" s="2">
        <f t="shared" si="34"/>
        <v>4.6222116110600959</v>
      </c>
      <c r="AA77" s="2">
        <f t="shared" si="35"/>
        <v>8.6414807710339847</v>
      </c>
      <c r="AB77" s="2">
        <f t="shared" si="36"/>
        <v>1.7333293541475361</v>
      </c>
      <c r="AC77" s="2">
        <v>8</v>
      </c>
      <c r="AD77" s="2">
        <f t="shared" si="37"/>
        <v>0.57777645138251199</v>
      </c>
      <c r="AE77" s="2" t="s">
        <v>134</v>
      </c>
      <c r="AF77" s="2">
        <f t="shared" si="38"/>
        <v>0</v>
      </c>
      <c r="AG77" s="2">
        <f t="shared" si="39"/>
        <v>0.11944540711645969</v>
      </c>
      <c r="AH77" s="2">
        <f t="shared" si="40"/>
        <v>1.8454768216752602</v>
      </c>
      <c r="AI77" s="2">
        <f t="shared" si="41"/>
        <v>20908752</v>
      </c>
      <c r="AJ77" s="2">
        <f t="shared" si="42"/>
        <v>592070.40000000002</v>
      </c>
      <c r="AK77" s="2">
        <f t="shared" si="43"/>
        <v>0.5920704</v>
      </c>
      <c r="AL77" s="2" t="s">
        <v>134</v>
      </c>
      <c r="AM77" s="2" t="s">
        <v>134</v>
      </c>
      <c r="AN77" s="2" t="s">
        <v>134</v>
      </c>
      <c r="AO77" s="2" t="s">
        <v>134</v>
      </c>
      <c r="AP77" s="2" t="s">
        <v>134</v>
      </c>
      <c r="AQ77" s="2" t="s">
        <v>134</v>
      </c>
      <c r="AR77" s="2" t="s">
        <v>134</v>
      </c>
      <c r="AS77" s="2">
        <v>0</v>
      </c>
      <c r="AT77" s="2" t="s">
        <v>134</v>
      </c>
      <c r="AU77" s="2" t="s">
        <v>134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165</v>
      </c>
    </row>
    <row r="78" spans="1:99" s="2" customFormat="1" x14ac:dyDescent="0.25">
      <c r="A78" s="2" t="s">
        <v>593</v>
      </c>
      <c r="C78" s="2" t="s">
        <v>594</v>
      </c>
      <c r="D78" s="2">
        <v>1978</v>
      </c>
      <c r="E78" s="2">
        <f t="shared" si="22"/>
        <v>37</v>
      </c>
      <c r="F78" s="2">
        <v>62</v>
      </c>
      <c r="G78" s="2">
        <v>84</v>
      </c>
      <c r="H78" s="2">
        <v>43657</v>
      </c>
      <c r="I78" s="2">
        <v>29200</v>
      </c>
      <c r="J78" s="2">
        <v>4670</v>
      </c>
      <c r="K78" s="2">
        <v>29200</v>
      </c>
      <c r="L78" s="2">
        <f t="shared" si="23"/>
        <v>1271949080</v>
      </c>
      <c r="M78" s="2">
        <v>315</v>
      </c>
      <c r="N78" s="2">
        <f t="shared" si="24"/>
        <v>13721400</v>
      </c>
      <c r="O78" s="2">
        <f t="shared" si="25"/>
        <v>0.4921875</v>
      </c>
      <c r="P78" s="2">
        <f t="shared" si="26"/>
        <v>1274760.9000000001</v>
      </c>
      <c r="Q78" s="2">
        <f t="shared" si="27"/>
        <v>1.2747609</v>
      </c>
      <c r="R78" s="2">
        <v>31</v>
      </c>
      <c r="S78" s="2">
        <f t="shared" si="28"/>
        <v>80.289689999999993</v>
      </c>
      <c r="T78" s="2">
        <f t="shared" si="29"/>
        <v>19840</v>
      </c>
      <c r="U78" s="2">
        <f t="shared" si="30"/>
        <v>864280000</v>
      </c>
      <c r="V78" s="2">
        <v>48590.166046999999</v>
      </c>
      <c r="W78" s="2">
        <f t="shared" si="31"/>
        <v>14.810282611125599</v>
      </c>
      <c r="X78" s="2">
        <f t="shared" si="32"/>
        <v>9.2026859083055186</v>
      </c>
      <c r="Y78" s="2">
        <f t="shared" si="33"/>
        <v>3.7003590817583851</v>
      </c>
      <c r="Z78" s="2">
        <f t="shared" si="34"/>
        <v>92.698199892139286</v>
      </c>
      <c r="AA78" s="2">
        <f t="shared" si="35"/>
        <v>2.571072677425732</v>
      </c>
      <c r="AB78" s="2">
        <f t="shared" si="36"/>
        <v>4.4853967689744811</v>
      </c>
      <c r="AC78" s="2">
        <v>62</v>
      </c>
      <c r="AD78" s="2">
        <f t="shared" si="37"/>
        <v>1.4951322563248273</v>
      </c>
      <c r="AE78" s="2" t="s">
        <v>134</v>
      </c>
      <c r="AF78" s="2">
        <f t="shared" si="38"/>
        <v>62.984126984126981</v>
      </c>
      <c r="AG78" s="2">
        <f t="shared" si="39"/>
        <v>2.2177752713124077</v>
      </c>
      <c r="AH78" s="2">
        <f t="shared" si="40"/>
        <v>0.22129914778118756</v>
      </c>
      <c r="AI78" s="2">
        <f t="shared" si="41"/>
        <v>203424733</v>
      </c>
      <c r="AJ78" s="2">
        <f t="shared" si="42"/>
        <v>5760351.5999999996</v>
      </c>
      <c r="AK78" s="2">
        <f t="shared" si="43"/>
        <v>5.7603515999999999</v>
      </c>
      <c r="AL78" s="2" t="s">
        <v>595</v>
      </c>
      <c r="AM78" s="2" t="s">
        <v>134</v>
      </c>
      <c r="AN78" s="2" t="s">
        <v>596</v>
      </c>
      <c r="AO78" s="2" t="s">
        <v>597</v>
      </c>
      <c r="AP78" s="2" t="s">
        <v>134</v>
      </c>
      <c r="AQ78" s="2" t="s">
        <v>134</v>
      </c>
      <c r="AR78" s="2" t="s">
        <v>134</v>
      </c>
      <c r="AS78" s="2">
        <v>0</v>
      </c>
      <c r="AT78" s="2" t="s">
        <v>134</v>
      </c>
      <c r="AU78" s="2" t="s">
        <v>134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 t="s">
        <v>142</v>
      </c>
    </row>
    <row r="79" spans="1:99" s="2" customFormat="1" x14ac:dyDescent="0.25">
      <c r="A79" s="2" t="s">
        <v>598</v>
      </c>
      <c r="C79" s="2" t="s">
        <v>599</v>
      </c>
      <c r="D79" s="2">
        <v>1981</v>
      </c>
      <c r="E79" s="2">
        <f t="shared" si="22"/>
        <v>34</v>
      </c>
      <c r="F79" s="2">
        <v>0</v>
      </c>
      <c r="G79" s="2">
        <v>96</v>
      </c>
      <c r="H79" s="2">
        <v>77680</v>
      </c>
      <c r="I79" s="2">
        <v>23099</v>
      </c>
      <c r="J79" s="2">
        <v>14093</v>
      </c>
      <c r="K79" s="2">
        <v>23099</v>
      </c>
      <c r="L79" s="2">
        <f t="shared" si="23"/>
        <v>1006190130.1</v>
      </c>
      <c r="M79" s="2">
        <v>477</v>
      </c>
      <c r="N79" s="2">
        <f t="shared" si="24"/>
        <v>20778120</v>
      </c>
      <c r="O79" s="2">
        <f t="shared" si="25"/>
        <v>0.74531250000000004</v>
      </c>
      <c r="P79" s="2">
        <f t="shared" si="26"/>
        <v>1930352.22</v>
      </c>
      <c r="Q79" s="2">
        <f t="shared" si="27"/>
        <v>1.9303522200000001</v>
      </c>
      <c r="R79" s="2">
        <v>13.2</v>
      </c>
      <c r="S79" s="2">
        <f t="shared" si="28"/>
        <v>34.187867999999995</v>
      </c>
      <c r="T79" s="2">
        <f t="shared" si="29"/>
        <v>8448</v>
      </c>
      <c r="U79" s="2">
        <f t="shared" si="30"/>
        <v>368016000</v>
      </c>
      <c r="V79" s="2">
        <v>89624.227375999995</v>
      </c>
      <c r="W79" s="2">
        <f t="shared" si="31"/>
        <v>27.317464504204796</v>
      </c>
      <c r="X79" s="2">
        <f t="shared" si="32"/>
        <v>16.974290919650144</v>
      </c>
      <c r="Y79" s="2">
        <f t="shared" si="33"/>
        <v>5.5464742219764203</v>
      </c>
      <c r="Z79" s="2">
        <f t="shared" si="34"/>
        <v>48.425465350089425</v>
      </c>
      <c r="AA79" s="2">
        <f t="shared" si="35"/>
        <v>1.5714654003307023</v>
      </c>
      <c r="AB79" s="2" t="e">
        <f t="shared" si="36"/>
        <v>#DIV/0!</v>
      </c>
      <c r="AC79" s="2">
        <v>0</v>
      </c>
      <c r="AD79" s="2" t="e">
        <f t="shared" si="37"/>
        <v>#DIV/0!</v>
      </c>
      <c r="AE79" s="2" t="s">
        <v>134</v>
      </c>
      <c r="AF79" s="2">
        <f t="shared" si="38"/>
        <v>17.710691823899371</v>
      </c>
      <c r="AG79" s="2">
        <f t="shared" si="39"/>
        <v>0.94149089897845606</v>
      </c>
      <c r="AH79" s="2">
        <f t="shared" si="40"/>
        <v>0.1110455080380771</v>
      </c>
      <c r="AI79" s="2">
        <f t="shared" si="41"/>
        <v>613889670.70000005</v>
      </c>
      <c r="AJ79" s="2">
        <f t="shared" si="42"/>
        <v>17383433.640000001</v>
      </c>
      <c r="AK79" s="2">
        <f t="shared" si="43"/>
        <v>17.38343364</v>
      </c>
      <c r="AL79" s="2" t="s">
        <v>600</v>
      </c>
      <c r="AM79" s="2" t="s">
        <v>134</v>
      </c>
      <c r="AN79" s="2" t="s">
        <v>134</v>
      </c>
      <c r="AO79" s="2" t="s">
        <v>601</v>
      </c>
      <c r="AP79" s="2" t="s">
        <v>134</v>
      </c>
      <c r="AQ79" s="2" t="s">
        <v>134</v>
      </c>
      <c r="AR79" s="2" t="s">
        <v>134</v>
      </c>
      <c r="AS79" s="2">
        <v>0</v>
      </c>
      <c r="AT79" s="2" t="s">
        <v>134</v>
      </c>
      <c r="AU79" s="2" t="s">
        <v>134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142</v>
      </c>
    </row>
    <row r="80" spans="1:99" s="2" customFormat="1" x14ac:dyDescent="0.25">
      <c r="A80" s="2" t="s">
        <v>602</v>
      </c>
      <c r="C80" s="2" t="s">
        <v>603</v>
      </c>
      <c r="D80" s="2">
        <v>1983</v>
      </c>
      <c r="E80" s="2">
        <f t="shared" si="22"/>
        <v>32</v>
      </c>
      <c r="F80" s="2">
        <v>0</v>
      </c>
      <c r="G80" s="2">
        <v>83</v>
      </c>
      <c r="H80" s="2">
        <v>41000</v>
      </c>
      <c r="I80" s="2">
        <v>23500</v>
      </c>
      <c r="J80" s="2">
        <v>18000</v>
      </c>
      <c r="K80" s="2">
        <v>23500</v>
      </c>
      <c r="L80" s="2">
        <f t="shared" si="23"/>
        <v>1023657650</v>
      </c>
      <c r="M80" s="2">
        <v>1165</v>
      </c>
      <c r="N80" s="2">
        <f t="shared" si="24"/>
        <v>50747400</v>
      </c>
      <c r="O80" s="2">
        <f t="shared" si="25"/>
        <v>1.8203125</v>
      </c>
      <c r="P80" s="2">
        <f t="shared" si="26"/>
        <v>4714591.9000000004</v>
      </c>
      <c r="Q80" s="2">
        <f t="shared" si="27"/>
        <v>4.7145919000000003</v>
      </c>
      <c r="R80" s="2">
        <v>36.4</v>
      </c>
      <c r="S80" s="2">
        <f t="shared" si="28"/>
        <v>94.275635999999992</v>
      </c>
      <c r="T80" s="2">
        <f t="shared" si="29"/>
        <v>23296</v>
      </c>
      <c r="U80" s="2">
        <f t="shared" si="30"/>
        <v>1014832000</v>
      </c>
      <c r="V80" s="2">
        <v>69938.520898999996</v>
      </c>
      <c r="W80" s="2">
        <f t="shared" si="31"/>
        <v>21.317261170015197</v>
      </c>
      <c r="X80" s="2">
        <f t="shared" si="32"/>
        <v>13.245936227145206</v>
      </c>
      <c r="Y80" s="2">
        <f t="shared" si="33"/>
        <v>2.7695183328691728</v>
      </c>
      <c r="Z80" s="2">
        <f t="shared" si="34"/>
        <v>20.17162751195135</v>
      </c>
      <c r="AA80" s="2">
        <f t="shared" si="35"/>
        <v>0.96012281287338797</v>
      </c>
      <c r="AB80" s="2" t="e">
        <f t="shared" si="36"/>
        <v>#DIV/0!</v>
      </c>
      <c r="AC80" s="2">
        <v>0</v>
      </c>
      <c r="AD80" s="2" t="e">
        <f t="shared" si="37"/>
        <v>#DIV/0!</v>
      </c>
      <c r="AE80" s="2">
        <v>72.038799999999995</v>
      </c>
      <c r="AF80" s="2">
        <f t="shared" si="38"/>
        <v>19.99656652360515</v>
      </c>
      <c r="AG80" s="2">
        <f t="shared" si="39"/>
        <v>0.25094554501767863</v>
      </c>
      <c r="AH80" s="2">
        <f t="shared" si="40"/>
        <v>0.21234375281498058</v>
      </c>
      <c r="AI80" s="2">
        <f t="shared" si="41"/>
        <v>784078200</v>
      </c>
      <c r="AJ80" s="2">
        <f t="shared" si="42"/>
        <v>22202640</v>
      </c>
      <c r="AK80" s="2">
        <f t="shared" si="43"/>
        <v>22.202639999999999</v>
      </c>
      <c r="AL80" s="2" t="s">
        <v>604</v>
      </c>
      <c r="AM80" s="2" t="s">
        <v>134</v>
      </c>
      <c r="AN80" s="2" t="s">
        <v>134</v>
      </c>
      <c r="AO80" s="2" t="s">
        <v>605</v>
      </c>
      <c r="AP80" s="2" t="s">
        <v>606</v>
      </c>
      <c r="AQ80" s="2" t="s">
        <v>607</v>
      </c>
      <c r="AR80" s="2" t="s">
        <v>608</v>
      </c>
      <c r="AS80" s="2">
        <v>1</v>
      </c>
      <c r="AT80" s="2" t="s">
        <v>609</v>
      </c>
      <c r="AU80" s="2" t="s">
        <v>610</v>
      </c>
      <c r="AV80" s="2">
        <v>9</v>
      </c>
      <c r="AW80" s="5">
        <v>100</v>
      </c>
      <c r="AX80" s="2">
        <v>0</v>
      </c>
      <c r="AY80" s="2">
        <v>0</v>
      </c>
      <c r="AZ80" s="5">
        <v>2.7</v>
      </c>
      <c r="BA80" s="5">
        <v>1.3</v>
      </c>
      <c r="BB80" s="2">
        <v>0</v>
      </c>
      <c r="BC80" s="2">
        <v>0</v>
      </c>
      <c r="BD80" s="2">
        <v>0</v>
      </c>
      <c r="BE80" s="2">
        <v>0</v>
      </c>
      <c r="BF80" s="5">
        <v>42.8</v>
      </c>
      <c r="BG80" s="5">
        <v>5.6</v>
      </c>
      <c r="BH80" s="5">
        <v>8.1999999999999993</v>
      </c>
      <c r="BI80" s="2">
        <v>0</v>
      </c>
      <c r="BJ80" s="2">
        <v>0</v>
      </c>
      <c r="BK80" s="5">
        <v>38.299999999999997</v>
      </c>
      <c r="BL80" s="5">
        <v>1</v>
      </c>
      <c r="BM80" s="2">
        <v>0</v>
      </c>
      <c r="BN80" s="2">
        <v>0</v>
      </c>
      <c r="BO80" s="5">
        <v>15419</v>
      </c>
      <c r="BP80" s="5">
        <v>4284</v>
      </c>
      <c r="BQ80" s="5">
        <v>99</v>
      </c>
      <c r="BR80" s="5">
        <v>28</v>
      </c>
      <c r="BS80" s="5">
        <v>0.18</v>
      </c>
      <c r="BT80" s="5">
        <v>0.05</v>
      </c>
      <c r="BU80" s="5">
        <v>21172</v>
      </c>
      <c r="BV80" s="5">
        <v>137</v>
      </c>
      <c r="BW80" s="5">
        <v>0.25</v>
      </c>
      <c r="BX80" s="5">
        <v>92216</v>
      </c>
      <c r="BY80" s="5">
        <v>12833</v>
      </c>
      <c r="BZ80" s="5">
        <v>595</v>
      </c>
      <c r="CA80" s="5">
        <v>83</v>
      </c>
      <c r="CB80" s="5">
        <v>1.45</v>
      </c>
      <c r="CC80" s="5">
        <v>0.21</v>
      </c>
      <c r="CD80" s="5">
        <v>4</v>
      </c>
      <c r="CE80" s="5">
        <v>3</v>
      </c>
      <c r="CF80" s="5">
        <v>31</v>
      </c>
      <c r="CG80" s="5">
        <v>10</v>
      </c>
      <c r="CH80" s="5">
        <v>20</v>
      </c>
      <c r="CI80" s="5">
        <v>12</v>
      </c>
      <c r="CJ80" s="5">
        <v>12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5">
        <v>33</v>
      </c>
      <c r="CR80" s="5">
        <v>75</v>
      </c>
      <c r="CS80" s="5">
        <v>0.87087999999999999</v>
      </c>
      <c r="CT80" s="5">
        <v>0.90120999999999996</v>
      </c>
      <c r="CU80" s="2" t="s">
        <v>142</v>
      </c>
    </row>
    <row r="81" spans="1:99" s="2" customFormat="1" x14ac:dyDescent="0.25">
      <c r="A81" s="2" t="s">
        <v>611</v>
      </c>
      <c r="C81" s="2" t="s">
        <v>612</v>
      </c>
      <c r="D81" s="2">
        <v>1986</v>
      </c>
      <c r="E81" s="2">
        <f t="shared" si="22"/>
        <v>29</v>
      </c>
      <c r="F81" s="2">
        <v>0</v>
      </c>
      <c r="G81" s="2">
        <v>49</v>
      </c>
      <c r="H81" s="2">
        <v>79011</v>
      </c>
      <c r="I81" s="2">
        <v>33937</v>
      </c>
      <c r="J81" s="2">
        <v>23688</v>
      </c>
      <c r="K81" s="2">
        <v>33937</v>
      </c>
      <c r="L81" s="2">
        <f t="shared" si="23"/>
        <v>1478292326.3</v>
      </c>
      <c r="M81" s="2">
        <v>892</v>
      </c>
      <c r="N81" s="2">
        <f t="shared" si="24"/>
        <v>38855520</v>
      </c>
      <c r="O81" s="2">
        <f t="shared" si="25"/>
        <v>1.39375</v>
      </c>
      <c r="P81" s="2">
        <f t="shared" si="26"/>
        <v>3609799.12</v>
      </c>
      <c r="Q81" s="2">
        <f t="shared" si="27"/>
        <v>3.6097991200000004</v>
      </c>
      <c r="R81" s="2">
        <v>15.4</v>
      </c>
      <c r="S81" s="2">
        <f t="shared" si="28"/>
        <v>39.885846000000001</v>
      </c>
      <c r="T81" s="2">
        <f t="shared" si="29"/>
        <v>9856</v>
      </c>
      <c r="U81" s="2">
        <f t="shared" si="30"/>
        <v>429352000</v>
      </c>
      <c r="V81" s="2">
        <v>94315.813452000002</v>
      </c>
      <c r="W81" s="2">
        <f t="shared" si="31"/>
        <v>28.747459940169598</v>
      </c>
      <c r="X81" s="2">
        <f t="shared" si="32"/>
        <v>17.86284917292809</v>
      </c>
      <c r="Y81" s="2">
        <f t="shared" si="33"/>
        <v>4.2682795060935073</v>
      </c>
      <c r="Z81" s="2">
        <f t="shared" si="34"/>
        <v>38.045876784045099</v>
      </c>
      <c r="AA81" s="2">
        <f t="shared" si="35"/>
        <v>0.98387283776259371</v>
      </c>
      <c r="AB81" s="2" t="e">
        <f t="shared" si="36"/>
        <v>#DIV/0!</v>
      </c>
      <c r="AC81" s="2">
        <v>0</v>
      </c>
      <c r="AD81" s="2" t="e">
        <f t="shared" si="37"/>
        <v>#DIV/0!</v>
      </c>
      <c r="AE81" s="2">
        <v>49.375599999999999</v>
      </c>
      <c r="AF81" s="2">
        <f t="shared" si="38"/>
        <v>11.04932735426009</v>
      </c>
      <c r="AG81" s="2">
        <f t="shared" si="39"/>
        <v>0.54091208286531811</v>
      </c>
      <c r="AH81" s="2">
        <f t="shared" si="40"/>
        <v>0.12354424743399993</v>
      </c>
      <c r="AI81" s="2">
        <f t="shared" si="41"/>
        <v>1031846911.2</v>
      </c>
      <c r="AJ81" s="2">
        <f t="shared" si="42"/>
        <v>29218674.240000002</v>
      </c>
      <c r="AK81" s="2">
        <f t="shared" si="43"/>
        <v>29.218674240000002</v>
      </c>
      <c r="AL81" s="2" t="s">
        <v>613</v>
      </c>
      <c r="AM81" s="2" t="s">
        <v>134</v>
      </c>
      <c r="AN81" s="2" t="s">
        <v>134</v>
      </c>
      <c r="AO81" s="2" t="s">
        <v>614</v>
      </c>
      <c r="AP81" s="2" t="s">
        <v>587</v>
      </c>
      <c r="AQ81" s="2" t="s">
        <v>138</v>
      </c>
      <c r="AR81" s="2" t="s">
        <v>588</v>
      </c>
      <c r="AS81" s="2">
        <v>1</v>
      </c>
      <c r="AT81" s="2" t="s">
        <v>589</v>
      </c>
      <c r="AU81" s="2" t="s">
        <v>590</v>
      </c>
      <c r="AV81" s="2">
        <v>11</v>
      </c>
      <c r="AW81" s="5">
        <v>97</v>
      </c>
      <c r="AX81" s="5">
        <v>3</v>
      </c>
      <c r="AY81" s="2">
        <v>0</v>
      </c>
      <c r="AZ81" s="5">
        <v>13.2</v>
      </c>
      <c r="BA81" s="5">
        <v>0.5</v>
      </c>
      <c r="BB81" s="5">
        <v>1.7</v>
      </c>
      <c r="BC81" s="2">
        <v>0</v>
      </c>
      <c r="BD81" s="2">
        <v>0</v>
      </c>
      <c r="BE81" s="5">
        <v>0.2</v>
      </c>
      <c r="BF81" s="5">
        <v>30.3</v>
      </c>
      <c r="BG81" s="5">
        <v>34.5</v>
      </c>
      <c r="BH81" s="5">
        <v>12.2</v>
      </c>
      <c r="BI81" s="2">
        <v>0</v>
      </c>
      <c r="BJ81" s="2">
        <v>0</v>
      </c>
      <c r="BK81" s="5">
        <v>7.1</v>
      </c>
      <c r="BL81" s="5">
        <v>0.2</v>
      </c>
      <c r="BM81" s="2">
        <v>0</v>
      </c>
      <c r="BN81" s="5">
        <v>0.1</v>
      </c>
      <c r="BO81" s="5">
        <v>3832</v>
      </c>
      <c r="BP81" s="5">
        <v>388</v>
      </c>
      <c r="BQ81" s="5">
        <v>91</v>
      </c>
      <c r="BR81" s="5">
        <v>9</v>
      </c>
      <c r="BS81" s="5">
        <v>0.2</v>
      </c>
      <c r="BT81" s="5">
        <v>0.02</v>
      </c>
      <c r="BU81" s="5">
        <v>6028</v>
      </c>
      <c r="BV81" s="5">
        <v>144</v>
      </c>
      <c r="BW81" s="5">
        <v>0.31</v>
      </c>
      <c r="BX81" s="5">
        <v>19442</v>
      </c>
      <c r="BY81" s="5">
        <v>493</v>
      </c>
      <c r="BZ81" s="5">
        <v>463</v>
      </c>
      <c r="CA81" s="5">
        <v>12</v>
      </c>
      <c r="CB81" s="5">
        <v>0.45</v>
      </c>
      <c r="CC81" s="5">
        <v>0.01</v>
      </c>
      <c r="CD81" s="5">
        <v>7</v>
      </c>
      <c r="CE81" s="5">
        <v>17</v>
      </c>
      <c r="CF81" s="5">
        <v>3</v>
      </c>
      <c r="CG81" s="5">
        <v>4</v>
      </c>
      <c r="CH81" s="5">
        <v>52</v>
      </c>
      <c r="CI81" s="5">
        <v>31</v>
      </c>
      <c r="CJ81" s="5">
        <v>51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5">
        <v>7</v>
      </c>
      <c r="CR81" s="5">
        <v>28</v>
      </c>
      <c r="CS81" s="5">
        <v>0.63236999999999999</v>
      </c>
      <c r="CT81" s="5">
        <v>0.35699999999999998</v>
      </c>
      <c r="CU81" s="2" t="s">
        <v>142</v>
      </c>
    </row>
    <row r="82" spans="1:99" s="2" customFormat="1" x14ac:dyDescent="0.25">
      <c r="A82" s="2" t="s">
        <v>615</v>
      </c>
      <c r="C82" s="2" t="s">
        <v>616</v>
      </c>
      <c r="D82" s="2">
        <v>1989</v>
      </c>
      <c r="E82" s="2">
        <f t="shared" si="22"/>
        <v>26</v>
      </c>
      <c r="F82" s="2">
        <v>0</v>
      </c>
      <c r="G82" s="2">
        <v>27</v>
      </c>
      <c r="H82" s="2">
        <v>3785</v>
      </c>
      <c r="I82" s="2">
        <v>22600</v>
      </c>
      <c r="J82" s="2">
        <v>9800</v>
      </c>
      <c r="K82" s="2">
        <v>22600</v>
      </c>
      <c r="L82" s="2">
        <f t="shared" si="23"/>
        <v>984453740</v>
      </c>
      <c r="M82" s="2">
        <v>1620</v>
      </c>
      <c r="N82" s="2">
        <f t="shared" si="24"/>
        <v>70567200</v>
      </c>
      <c r="O82" s="2">
        <f t="shared" si="25"/>
        <v>2.53125</v>
      </c>
      <c r="P82" s="2">
        <f t="shared" si="26"/>
        <v>6555913.2000000002</v>
      </c>
      <c r="Q82" s="2">
        <f t="shared" si="27"/>
        <v>6.5559132</v>
      </c>
      <c r="R82" s="2">
        <v>21</v>
      </c>
      <c r="S82" s="2">
        <f t="shared" si="28"/>
        <v>54.389789999999998</v>
      </c>
      <c r="T82" s="2">
        <f t="shared" si="29"/>
        <v>13440</v>
      </c>
      <c r="U82" s="2">
        <f t="shared" si="30"/>
        <v>585480000</v>
      </c>
      <c r="V82" s="2">
        <v>55344.831593000003</v>
      </c>
      <c r="W82" s="2">
        <f t="shared" si="31"/>
        <v>16.869104669546399</v>
      </c>
      <c r="X82" s="2">
        <f t="shared" si="32"/>
        <v>10.481979034724644</v>
      </c>
      <c r="Y82" s="2">
        <f t="shared" si="33"/>
        <v>1.8585332132975194</v>
      </c>
      <c r="Z82" s="2">
        <f t="shared" si="34"/>
        <v>13.950585257740141</v>
      </c>
      <c r="AA82" s="2">
        <f t="shared" si="35"/>
        <v>1.3955128669927392</v>
      </c>
      <c r="AB82" s="2" t="e">
        <f t="shared" si="36"/>
        <v>#DIV/0!</v>
      </c>
      <c r="AC82" s="2">
        <v>0</v>
      </c>
      <c r="AD82" s="2" t="e">
        <f t="shared" si="37"/>
        <v>#DIV/0!</v>
      </c>
      <c r="AE82" s="2" t="s">
        <v>134</v>
      </c>
      <c r="AF82" s="2">
        <f t="shared" si="38"/>
        <v>8.2962962962962958</v>
      </c>
      <c r="AG82" s="2">
        <f t="shared" si="39"/>
        <v>0.14717580951584383</v>
      </c>
      <c r="AH82" s="2">
        <f t="shared" si="40"/>
        <v>0.54234420881885204</v>
      </c>
      <c r="AI82" s="2">
        <f t="shared" si="41"/>
        <v>426887020</v>
      </c>
      <c r="AJ82" s="2">
        <f t="shared" si="42"/>
        <v>12088104</v>
      </c>
      <c r="AK82" s="2">
        <f t="shared" si="43"/>
        <v>12.088104</v>
      </c>
      <c r="AL82" s="2" t="s">
        <v>617</v>
      </c>
      <c r="AM82" s="2" t="s">
        <v>134</v>
      </c>
      <c r="AN82" s="2" t="s">
        <v>134</v>
      </c>
      <c r="AO82" s="2" t="s">
        <v>618</v>
      </c>
      <c r="AP82" s="2" t="s">
        <v>134</v>
      </c>
      <c r="AQ82" s="2" t="s">
        <v>134</v>
      </c>
      <c r="AR82" s="2" t="s">
        <v>134</v>
      </c>
      <c r="AS82" s="2">
        <v>0</v>
      </c>
      <c r="AT82" s="2" t="s">
        <v>134</v>
      </c>
      <c r="AU82" s="2" t="s">
        <v>134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142</v>
      </c>
    </row>
    <row r="83" spans="1:99" s="2" customFormat="1" x14ac:dyDescent="0.25">
      <c r="A83" s="2" t="s">
        <v>619</v>
      </c>
      <c r="C83" s="2" t="s">
        <v>620</v>
      </c>
      <c r="D83" s="2">
        <v>1986</v>
      </c>
      <c r="E83" s="2">
        <f t="shared" si="22"/>
        <v>29</v>
      </c>
      <c r="F83" s="2">
        <v>0</v>
      </c>
      <c r="G83" s="2">
        <v>40</v>
      </c>
      <c r="H83" s="2">
        <v>11580</v>
      </c>
      <c r="I83" s="2">
        <v>66063</v>
      </c>
      <c r="J83" s="2">
        <v>28787</v>
      </c>
      <c r="K83" s="2">
        <v>66063</v>
      </c>
      <c r="L83" s="2">
        <f t="shared" si="23"/>
        <v>2877697673.7000003</v>
      </c>
      <c r="M83" s="2">
        <v>2751</v>
      </c>
      <c r="N83" s="2">
        <f t="shared" si="24"/>
        <v>119833560</v>
      </c>
      <c r="O83" s="2">
        <f t="shared" si="25"/>
        <v>4.2984375000000004</v>
      </c>
      <c r="P83" s="2">
        <f t="shared" si="26"/>
        <v>11132911.860000001</v>
      </c>
      <c r="Q83" s="2">
        <f t="shared" si="27"/>
        <v>11.13291186</v>
      </c>
      <c r="R83" s="2">
        <v>46</v>
      </c>
      <c r="S83" s="2">
        <f t="shared" si="28"/>
        <v>119.13954</v>
      </c>
      <c r="T83" s="2">
        <f t="shared" si="29"/>
        <v>29440</v>
      </c>
      <c r="U83" s="2">
        <f t="shared" si="30"/>
        <v>1282480000</v>
      </c>
      <c r="V83" s="2">
        <v>99596.938557999994</v>
      </c>
      <c r="W83" s="2">
        <f t="shared" si="31"/>
        <v>30.357146872478395</v>
      </c>
      <c r="X83" s="2">
        <f t="shared" si="32"/>
        <v>18.863062581253853</v>
      </c>
      <c r="Y83" s="2">
        <f t="shared" si="33"/>
        <v>2.5665602134296241</v>
      </c>
      <c r="Z83" s="2">
        <f t="shared" si="34"/>
        <v>24.014121534067755</v>
      </c>
      <c r="AA83" s="2">
        <f t="shared" si="35"/>
        <v>0.85493369086388737</v>
      </c>
      <c r="AB83" s="2" t="e">
        <f t="shared" si="36"/>
        <v>#DIV/0!</v>
      </c>
      <c r="AC83" s="2">
        <v>0</v>
      </c>
      <c r="AD83" s="2" t="e">
        <f t="shared" si="37"/>
        <v>#DIV/0!</v>
      </c>
      <c r="AE83" s="2">
        <v>83.163399999999996</v>
      </c>
      <c r="AF83" s="2">
        <f t="shared" si="38"/>
        <v>10.701563067975282</v>
      </c>
      <c r="AG83" s="2">
        <f t="shared" si="39"/>
        <v>0.19441193460216191</v>
      </c>
      <c r="AH83" s="2">
        <f t="shared" si="40"/>
        <v>0.31353082905037488</v>
      </c>
      <c r="AI83" s="2">
        <f t="shared" si="41"/>
        <v>1253958841.3</v>
      </c>
      <c r="AJ83" s="2">
        <f t="shared" si="42"/>
        <v>35508188.759999998</v>
      </c>
      <c r="AK83" s="2">
        <f t="shared" si="43"/>
        <v>35.508188759999996</v>
      </c>
      <c r="AL83" s="2" t="s">
        <v>621</v>
      </c>
      <c r="AM83" s="2" t="s">
        <v>134</v>
      </c>
      <c r="AN83" s="2" t="s">
        <v>134</v>
      </c>
      <c r="AO83" s="2" t="s">
        <v>622</v>
      </c>
      <c r="AP83" s="2" t="s">
        <v>623</v>
      </c>
      <c r="AQ83" s="2" t="s">
        <v>624</v>
      </c>
      <c r="AR83" s="2" t="s">
        <v>625</v>
      </c>
      <c r="AS83" s="2">
        <v>1</v>
      </c>
      <c r="AT83" s="2" t="s">
        <v>626</v>
      </c>
      <c r="AU83" s="2" t="s">
        <v>627</v>
      </c>
      <c r="AV83" s="2">
        <v>9</v>
      </c>
      <c r="AW83" s="5">
        <v>63</v>
      </c>
      <c r="AX83" s="5">
        <v>33</v>
      </c>
      <c r="AY83" s="5">
        <v>3</v>
      </c>
      <c r="AZ83" s="5">
        <v>7.1</v>
      </c>
      <c r="BA83" s="5">
        <v>1.8</v>
      </c>
      <c r="BB83" s="2">
        <v>0</v>
      </c>
      <c r="BC83" s="5">
        <v>0.3</v>
      </c>
      <c r="BD83" s="2">
        <v>0</v>
      </c>
      <c r="BE83" s="5">
        <v>0.6</v>
      </c>
      <c r="BF83" s="5">
        <v>18.2</v>
      </c>
      <c r="BG83" s="5">
        <v>33.4</v>
      </c>
      <c r="BH83" s="5">
        <v>20</v>
      </c>
      <c r="BI83" s="2">
        <v>0</v>
      </c>
      <c r="BJ83" s="2">
        <v>0</v>
      </c>
      <c r="BK83" s="5">
        <v>16.2</v>
      </c>
      <c r="BL83" s="5">
        <v>0.5</v>
      </c>
      <c r="BM83" s="2">
        <v>0</v>
      </c>
      <c r="BN83" s="5">
        <v>1.9</v>
      </c>
      <c r="BO83" s="5">
        <v>8584</v>
      </c>
      <c r="BP83" s="5">
        <v>2670</v>
      </c>
      <c r="BQ83" s="5">
        <v>56</v>
      </c>
      <c r="BR83" s="5">
        <v>17</v>
      </c>
      <c r="BS83" s="5">
        <v>0.18</v>
      </c>
      <c r="BT83" s="5">
        <v>0.06</v>
      </c>
      <c r="BU83" s="5">
        <v>12505</v>
      </c>
      <c r="BV83" s="5">
        <v>82</v>
      </c>
      <c r="BW83" s="5">
        <v>0.27</v>
      </c>
      <c r="BX83" s="5">
        <v>58682</v>
      </c>
      <c r="BY83" s="5">
        <v>14497</v>
      </c>
      <c r="BZ83" s="5">
        <v>384</v>
      </c>
      <c r="CA83" s="5">
        <v>95</v>
      </c>
      <c r="CB83" s="5">
        <v>0.8</v>
      </c>
      <c r="CC83" s="5">
        <v>0.21</v>
      </c>
      <c r="CD83" s="5">
        <v>7</v>
      </c>
      <c r="CE83" s="5">
        <v>3</v>
      </c>
      <c r="CF83" s="5">
        <v>11</v>
      </c>
      <c r="CG83" s="5">
        <v>8</v>
      </c>
      <c r="CH83" s="5">
        <v>29</v>
      </c>
      <c r="CI83" s="5">
        <v>23</v>
      </c>
      <c r="CJ83" s="5">
        <v>22</v>
      </c>
      <c r="CK83" s="5">
        <v>2</v>
      </c>
      <c r="CL83" s="5">
        <v>2</v>
      </c>
      <c r="CM83" s="2">
        <v>0</v>
      </c>
      <c r="CN83" s="2">
        <v>0</v>
      </c>
      <c r="CO83" s="2">
        <v>0</v>
      </c>
      <c r="CP83" s="2">
        <v>0</v>
      </c>
      <c r="CQ83" s="5">
        <v>29</v>
      </c>
      <c r="CR83" s="5">
        <v>64</v>
      </c>
      <c r="CS83" s="5">
        <v>0.69215000000000004</v>
      </c>
      <c r="CT83" s="5">
        <v>0.32206000000000001</v>
      </c>
      <c r="CU83" s="2" t="s">
        <v>142</v>
      </c>
    </row>
    <row r="84" spans="1:99" s="2" customFormat="1" x14ac:dyDescent="0.25">
      <c r="A84" s="2" t="s">
        <v>628</v>
      </c>
      <c r="C84" s="2" t="s">
        <v>629</v>
      </c>
      <c r="D84" s="2">
        <v>1992</v>
      </c>
      <c r="E84" s="2">
        <f t="shared" si="22"/>
        <v>23</v>
      </c>
      <c r="F84" s="2">
        <v>0</v>
      </c>
      <c r="G84" s="2">
        <v>38</v>
      </c>
      <c r="H84" s="2">
        <v>0</v>
      </c>
      <c r="I84" s="2">
        <v>26250</v>
      </c>
      <c r="J84" s="2">
        <v>7118</v>
      </c>
      <c r="K84" s="2">
        <v>26250</v>
      </c>
      <c r="L84" s="2">
        <f t="shared" si="23"/>
        <v>1143447375</v>
      </c>
      <c r="M84" s="2">
        <v>634</v>
      </c>
      <c r="N84" s="2">
        <f t="shared" si="24"/>
        <v>27617040</v>
      </c>
      <c r="O84" s="2">
        <f t="shared" si="25"/>
        <v>0.99062500000000009</v>
      </c>
      <c r="P84" s="2">
        <f t="shared" si="26"/>
        <v>2565709.2400000002</v>
      </c>
      <c r="Q84" s="2">
        <f t="shared" si="27"/>
        <v>2.5657092400000003</v>
      </c>
      <c r="R84" s="2">
        <v>436</v>
      </c>
      <c r="S84" s="2">
        <f t="shared" si="28"/>
        <v>1129.2356399999999</v>
      </c>
      <c r="T84" s="2">
        <f t="shared" si="29"/>
        <v>279040</v>
      </c>
      <c r="U84" s="2">
        <f t="shared" si="30"/>
        <v>12155680000</v>
      </c>
      <c r="W84" s="2">
        <f t="shared" si="31"/>
        <v>0</v>
      </c>
      <c r="X84" s="2">
        <f t="shared" si="32"/>
        <v>0</v>
      </c>
      <c r="Y84" s="2">
        <f t="shared" si="33"/>
        <v>0</v>
      </c>
      <c r="Z84" s="2">
        <f t="shared" si="34"/>
        <v>41.403690438946391</v>
      </c>
      <c r="AA84" s="2">
        <f t="shared" si="35"/>
        <v>0</v>
      </c>
      <c r="AB84" s="2" t="e">
        <f t="shared" si="36"/>
        <v>#DIV/0!</v>
      </c>
      <c r="AC84" s="2">
        <v>0</v>
      </c>
      <c r="AD84" s="2" t="e">
        <f t="shared" si="37"/>
        <v>#DIV/0!</v>
      </c>
      <c r="AE84" s="2" t="s">
        <v>134</v>
      </c>
      <c r="AF84" s="2">
        <f t="shared" si="38"/>
        <v>440.12618296529968</v>
      </c>
      <c r="AG84" s="2">
        <f t="shared" si="39"/>
        <v>0.6982258716057983</v>
      </c>
      <c r="AH84" s="2">
        <f t="shared" si="40"/>
        <v>0.29222498328297336</v>
      </c>
      <c r="AI84" s="2">
        <f t="shared" si="41"/>
        <v>310059368.19999999</v>
      </c>
      <c r="AJ84" s="2">
        <f t="shared" si="42"/>
        <v>8779910.6400000006</v>
      </c>
      <c r="AK84" s="2">
        <f t="shared" si="43"/>
        <v>8.7799106400000007</v>
      </c>
      <c r="AL84" s="2" t="s">
        <v>134</v>
      </c>
      <c r="AM84" s="2" t="s">
        <v>134</v>
      </c>
      <c r="AN84" s="2" t="s">
        <v>134</v>
      </c>
      <c r="AO84" s="2" t="s">
        <v>134</v>
      </c>
      <c r="AP84" s="2" t="s">
        <v>134</v>
      </c>
      <c r="AQ84" s="2" t="s">
        <v>134</v>
      </c>
      <c r="AR84" s="2" t="s">
        <v>134</v>
      </c>
      <c r="AS84" s="2">
        <v>0</v>
      </c>
      <c r="AT84" s="2" t="s">
        <v>134</v>
      </c>
      <c r="AU84" s="2" t="s">
        <v>134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142</v>
      </c>
    </row>
    <row r="85" spans="1:99" s="2" customFormat="1" x14ac:dyDescent="0.25">
      <c r="A85" s="2" t="s">
        <v>630</v>
      </c>
      <c r="C85" s="2" t="s">
        <v>631</v>
      </c>
      <c r="D85" s="2">
        <v>1978</v>
      </c>
      <c r="E85" s="2">
        <f t="shared" si="22"/>
        <v>37</v>
      </c>
      <c r="F85" s="2">
        <v>36</v>
      </c>
      <c r="G85" s="2">
        <v>105</v>
      </c>
      <c r="H85" s="2">
        <v>200000</v>
      </c>
      <c r="I85" s="2">
        <v>76700</v>
      </c>
      <c r="J85" s="2">
        <v>56300</v>
      </c>
      <c r="K85" s="2">
        <v>76700</v>
      </c>
      <c r="L85" s="2">
        <f t="shared" si="23"/>
        <v>3341044330</v>
      </c>
      <c r="M85" s="2">
        <v>22730</v>
      </c>
      <c r="N85" s="2">
        <f t="shared" si="24"/>
        <v>990118800</v>
      </c>
      <c r="O85" s="2">
        <f t="shared" si="25"/>
        <v>35.515625</v>
      </c>
      <c r="P85" s="2">
        <f t="shared" si="26"/>
        <v>91985127.799999997</v>
      </c>
      <c r="Q85" s="2">
        <f t="shared" si="27"/>
        <v>91.985127800000001</v>
      </c>
      <c r="R85" s="2">
        <v>10782</v>
      </c>
      <c r="S85" s="2">
        <f t="shared" si="28"/>
        <v>27925.272179999996</v>
      </c>
      <c r="T85" s="2">
        <f t="shared" si="29"/>
        <v>6900480</v>
      </c>
      <c r="U85" s="2">
        <f t="shared" si="30"/>
        <v>300602160000</v>
      </c>
      <c r="V85" s="2">
        <v>140852.21883999999</v>
      </c>
      <c r="W85" s="2">
        <f t="shared" si="31"/>
        <v>42.931756302431992</v>
      </c>
      <c r="X85" s="2">
        <f t="shared" si="32"/>
        <v>26.676565134982958</v>
      </c>
      <c r="Y85" s="2">
        <f t="shared" si="33"/>
        <v>1.2627423280334942</v>
      </c>
      <c r="Z85" s="2">
        <f t="shared" si="34"/>
        <v>3.374387326046127</v>
      </c>
      <c r="AA85" s="2">
        <f t="shared" si="35"/>
        <v>0.61821302162317859</v>
      </c>
      <c r="AB85" s="2">
        <f t="shared" si="36"/>
        <v>0.28119894383717725</v>
      </c>
      <c r="AC85" s="2">
        <v>36</v>
      </c>
      <c r="AD85" s="2">
        <f t="shared" si="37"/>
        <v>9.3732981279059088E-2</v>
      </c>
      <c r="AE85" s="2">
        <v>6122.8</v>
      </c>
      <c r="AF85" s="2">
        <f t="shared" si="38"/>
        <v>303.58468983721951</v>
      </c>
      <c r="AG85" s="2">
        <f t="shared" si="39"/>
        <v>9.5037877001763072E-3</v>
      </c>
      <c r="AH85" s="2">
        <f t="shared" si="40"/>
        <v>1.3245766933231866</v>
      </c>
      <c r="AI85" s="2">
        <f t="shared" si="41"/>
        <v>2452422370</v>
      </c>
      <c r="AJ85" s="2">
        <f t="shared" si="42"/>
        <v>69444924</v>
      </c>
      <c r="AK85" s="2">
        <f t="shared" si="43"/>
        <v>69.444924</v>
      </c>
      <c r="AL85" s="2" t="s">
        <v>632</v>
      </c>
      <c r="AM85" s="2" t="s">
        <v>633</v>
      </c>
      <c r="AN85" s="2" t="s">
        <v>634</v>
      </c>
      <c r="AO85" s="2" t="s">
        <v>635</v>
      </c>
      <c r="AP85" s="2" t="s">
        <v>636</v>
      </c>
      <c r="AQ85" s="2" t="s">
        <v>637</v>
      </c>
      <c r="AR85" s="2" t="s">
        <v>243</v>
      </c>
      <c r="AS85" s="2">
        <v>4</v>
      </c>
      <c r="AT85" s="2" t="s">
        <v>638</v>
      </c>
      <c r="AU85" s="2" t="s">
        <v>639</v>
      </c>
      <c r="AV85" s="2">
        <v>9</v>
      </c>
      <c r="AW85" s="5">
        <v>75</v>
      </c>
      <c r="AX85" s="5">
        <v>24</v>
      </c>
      <c r="AY85" s="5">
        <v>1</v>
      </c>
      <c r="AZ85" s="5">
        <v>1.7</v>
      </c>
      <c r="BA85" s="5">
        <v>11.5</v>
      </c>
      <c r="BB85" s="5">
        <v>0.1</v>
      </c>
      <c r="BC85" s="5">
        <v>0.5</v>
      </c>
      <c r="BD85" s="5">
        <v>0.1</v>
      </c>
      <c r="BE85" s="5">
        <v>0.3</v>
      </c>
      <c r="BF85" s="5">
        <v>22.8</v>
      </c>
      <c r="BG85" s="5">
        <v>35.799999999999997</v>
      </c>
      <c r="BH85" s="5">
        <v>15.9</v>
      </c>
      <c r="BI85" s="2">
        <v>0</v>
      </c>
      <c r="BJ85" s="2">
        <v>0</v>
      </c>
      <c r="BK85" s="5">
        <v>8.3000000000000007</v>
      </c>
      <c r="BL85" s="5">
        <v>1.6</v>
      </c>
      <c r="BM85" s="2">
        <v>0</v>
      </c>
      <c r="BN85" s="5">
        <v>1.4</v>
      </c>
      <c r="BO85" s="5">
        <v>1098408</v>
      </c>
      <c r="BP85" s="5">
        <v>404045</v>
      </c>
      <c r="BQ85" s="5">
        <v>38</v>
      </c>
      <c r="BR85" s="5">
        <v>14</v>
      </c>
      <c r="BS85" s="5">
        <v>0.09</v>
      </c>
      <c r="BT85" s="5">
        <v>0.03</v>
      </c>
      <c r="BU85" s="5">
        <v>1704859</v>
      </c>
      <c r="BV85" s="5">
        <v>59</v>
      </c>
      <c r="BW85" s="5">
        <v>0.13</v>
      </c>
      <c r="BX85" s="5">
        <v>7629451</v>
      </c>
      <c r="BY85" s="5">
        <v>940474</v>
      </c>
      <c r="BZ85" s="5">
        <v>263</v>
      </c>
      <c r="CA85" s="5">
        <v>32</v>
      </c>
      <c r="CB85" s="5">
        <v>1.4</v>
      </c>
      <c r="CC85" s="5">
        <v>0.18</v>
      </c>
      <c r="CD85" s="5">
        <v>9</v>
      </c>
      <c r="CE85" s="5">
        <v>7</v>
      </c>
      <c r="CF85" s="5">
        <v>7</v>
      </c>
      <c r="CG85" s="5">
        <v>6</v>
      </c>
      <c r="CH85" s="5">
        <v>42</v>
      </c>
      <c r="CI85" s="5">
        <v>26</v>
      </c>
      <c r="CJ85" s="5">
        <v>40</v>
      </c>
      <c r="CK85" s="5">
        <v>2</v>
      </c>
      <c r="CL85" s="5">
        <v>3</v>
      </c>
      <c r="CM85" s="2">
        <v>0</v>
      </c>
      <c r="CN85" s="2">
        <v>0</v>
      </c>
      <c r="CO85" s="2">
        <v>0</v>
      </c>
      <c r="CP85" s="2">
        <v>0</v>
      </c>
      <c r="CQ85" s="5">
        <v>14</v>
      </c>
      <c r="CR85" s="5">
        <v>44</v>
      </c>
      <c r="CS85" s="5">
        <v>0.92347000000000001</v>
      </c>
      <c r="CT85" s="5">
        <v>0.92054999999999998</v>
      </c>
      <c r="CU85" s="2" t="s">
        <v>142</v>
      </c>
    </row>
    <row r="86" spans="1:99" s="2" customFormat="1" x14ac:dyDescent="0.25">
      <c r="A86" s="2" t="s">
        <v>640</v>
      </c>
      <c r="C86" s="2" t="s">
        <v>641</v>
      </c>
      <c r="D86" s="2">
        <v>1993</v>
      </c>
      <c r="E86" s="2">
        <f t="shared" si="22"/>
        <v>22</v>
      </c>
      <c r="F86" s="2">
        <v>61.2</v>
      </c>
      <c r="G86" s="2">
        <v>88.5</v>
      </c>
      <c r="H86" s="2">
        <v>13065</v>
      </c>
      <c r="I86" s="2">
        <v>35804</v>
      </c>
      <c r="J86" s="2">
        <v>24617</v>
      </c>
      <c r="K86" s="2">
        <v>35804</v>
      </c>
      <c r="L86" s="2">
        <f t="shared" si="23"/>
        <v>1559618659.6000001</v>
      </c>
      <c r="M86" s="2">
        <v>1402</v>
      </c>
      <c r="N86" s="2">
        <f t="shared" si="24"/>
        <v>61071120</v>
      </c>
      <c r="O86" s="2">
        <f t="shared" si="25"/>
        <v>2.1906250000000003</v>
      </c>
      <c r="P86" s="2">
        <f t="shared" si="26"/>
        <v>5673697.7199999997</v>
      </c>
      <c r="Q86" s="2">
        <f t="shared" si="27"/>
        <v>5.6736977200000007</v>
      </c>
      <c r="R86" s="2">
        <v>7.6</v>
      </c>
      <c r="S86" s="2">
        <f t="shared" si="28"/>
        <v>19.683923999999998</v>
      </c>
      <c r="T86" s="2">
        <f t="shared" si="29"/>
        <v>4864</v>
      </c>
      <c r="U86" s="2">
        <f t="shared" si="30"/>
        <v>211888000</v>
      </c>
      <c r="V86" s="2">
        <v>92382.403103000004</v>
      </c>
      <c r="W86" s="2">
        <f t="shared" si="31"/>
        <v>28.158156465794399</v>
      </c>
      <c r="X86" s="2">
        <f t="shared" si="32"/>
        <v>17.496672853289585</v>
      </c>
      <c r="Y86" s="2">
        <f t="shared" si="33"/>
        <v>3.3347709683886539</v>
      </c>
      <c r="Z86" s="2">
        <f t="shared" si="34"/>
        <v>25.537744511644785</v>
      </c>
      <c r="AA86" s="2">
        <f t="shared" si="35"/>
        <v>0.92733570164407975</v>
      </c>
      <c r="AB86" s="2">
        <f t="shared" si="36"/>
        <v>1.2518502211590581</v>
      </c>
      <c r="AC86" s="2">
        <v>61.2</v>
      </c>
      <c r="AD86" s="2">
        <f t="shared" si="37"/>
        <v>0.41728340705301936</v>
      </c>
      <c r="AE86" s="2" t="s">
        <v>134</v>
      </c>
      <c r="AF86" s="2">
        <f t="shared" si="38"/>
        <v>3.4693295292439372</v>
      </c>
      <c r="AG86" s="2">
        <f t="shared" si="39"/>
        <v>0.28960765956615087</v>
      </c>
      <c r="AH86" s="2">
        <f t="shared" si="40"/>
        <v>0.18685251864709318</v>
      </c>
      <c r="AI86" s="2">
        <f t="shared" si="41"/>
        <v>1072314058.3000001</v>
      </c>
      <c r="AJ86" s="2">
        <f t="shared" si="42"/>
        <v>30364577.16</v>
      </c>
      <c r="AK86" s="2">
        <f t="shared" si="43"/>
        <v>30.36457716</v>
      </c>
      <c r="AL86" s="2" t="s">
        <v>642</v>
      </c>
      <c r="AM86" s="2" t="s">
        <v>134</v>
      </c>
      <c r="AN86" s="2" t="s">
        <v>134</v>
      </c>
      <c r="AO86" s="2" t="s">
        <v>643</v>
      </c>
      <c r="AP86" s="2" t="s">
        <v>134</v>
      </c>
      <c r="AQ86" s="2" t="s">
        <v>134</v>
      </c>
      <c r="AR86" s="2" t="s">
        <v>134</v>
      </c>
      <c r="AS86" s="2">
        <v>0</v>
      </c>
      <c r="AT86" s="2" t="s">
        <v>134</v>
      </c>
      <c r="AU86" s="2" t="s">
        <v>134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 t="s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sqref="A1:XFD1048576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644</v>
      </c>
    </row>
    <row r="2" spans="1:2" x14ac:dyDescent="0.25">
      <c r="A2">
        <v>2</v>
      </c>
      <c r="B2" s="2" t="s">
        <v>645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646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647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648</v>
      </c>
    </row>
    <row r="10" spans="1:2" x14ac:dyDescent="0.25">
      <c r="A10">
        <v>10</v>
      </c>
      <c r="B10" s="2" t="s">
        <v>649</v>
      </c>
    </row>
    <row r="11" spans="1:2" x14ac:dyDescent="0.25">
      <c r="A11">
        <v>11</v>
      </c>
      <c r="B11" s="2" t="s">
        <v>650</v>
      </c>
    </row>
    <row r="12" spans="1:2" x14ac:dyDescent="0.25">
      <c r="A12" s="1">
        <v>12</v>
      </c>
      <c r="B12" s="1" t="s">
        <v>651</v>
      </c>
    </row>
    <row r="13" spans="1:2" x14ac:dyDescent="0.25">
      <c r="A13" s="1">
        <v>13</v>
      </c>
      <c r="B13" s="1" t="s">
        <v>652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653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654</v>
      </c>
    </row>
    <row r="19" spans="1:2" x14ac:dyDescent="0.25">
      <c r="A19">
        <v>19</v>
      </c>
      <c r="B19" s="2" t="s">
        <v>655</v>
      </c>
    </row>
    <row r="20" spans="1:2" x14ac:dyDescent="0.25">
      <c r="A20">
        <v>20</v>
      </c>
      <c r="B20" s="2" t="s">
        <v>656</v>
      </c>
    </row>
    <row r="21" spans="1:2" x14ac:dyDescent="0.25">
      <c r="A21">
        <v>21</v>
      </c>
      <c r="B21" s="2" t="s">
        <v>657</v>
      </c>
    </row>
    <row r="22" spans="1:2" x14ac:dyDescent="0.25">
      <c r="A22">
        <v>22</v>
      </c>
      <c r="B22" s="2" t="s">
        <v>658</v>
      </c>
    </row>
    <row r="23" spans="1:2" x14ac:dyDescent="0.25">
      <c r="A23">
        <v>23</v>
      </c>
      <c r="B23" s="2" t="s">
        <v>659</v>
      </c>
    </row>
    <row r="24" spans="1:2" x14ac:dyDescent="0.25">
      <c r="A24">
        <v>24</v>
      </c>
      <c r="B24" s="2" t="s">
        <v>660</v>
      </c>
    </row>
    <row r="25" spans="1:2" x14ac:dyDescent="0.25">
      <c r="A25">
        <v>25</v>
      </c>
      <c r="B25" s="2" t="s">
        <v>661</v>
      </c>
    </row>
    <row r="26" spans="1:2" x14ac:dyDescent="0.25">
      <c r="A26">
        <v>26</v>
      </c>
      <c r="B26" s="2" t="s">
        <v>662</v>
      </c>
    </row>
    <row r="27" spans="1:2" x14ac:dyDescent="0.25">
      <c r="A27" s="1">
        <v>27</v>
      </c>
      <c r="B27" s="1" t="s">
        <v>663</v>
      </c>
    </row>
    <row r="28" spans="1:2" x14ac:dyDescent="0.25">
      <c r="A28" s="1">
        <v>28</v>
      </c>
      <c r="B28" s="1" t="s">
        <v>664</v>
      </c>
    </row>
    <row r="29" spans="1:2" x14ac:dyDescent="0.25">
      <c r="A29">
        <v>29</v>
      </c>
      <c r="B29" s="2" t="s">
        <v>665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666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667</v>
      </c>
    </row>
    <row r="43" spans="1:2" x14ac:dyDescent="0.25">
      <c r="A43">
        <v>43</v>
      </c>
      <c r="B43" s="2" t="s">
        <v>668</v>
      </c>
    </row>
    <row r="44" spans="1:2" x14ac:dyDescent="0.25">
      <c r="A44">
        <v>44</v>
      </c>
      <c r="B44" s="2" t="s">
        <v>669</v>
      </c>
    </row>
    <row r="45" spans="1:2" x14ac:dyDescent="0.25">
      <c r="A45" s="6">
        <v>45</v>
      </c>
      <c r="B45" s="6" t="s">
        <v>670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671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672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673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2016-06-08T15:03:00Z</dcterms:created>
  <dcterms:modified xsi:type="dcterms:W3CDTF">2016-06-10T15:42:58Z</dcterms:modified>
</cp:coreProperties>
</file>