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84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163" i="1" l="1"/>
  <c r="AK163" i="1" s="1"/>
  <c r="AI163" i="1"/>
  <c r="X163" i="1"/>
  <c r="W163" i="1"/>
  <c r="U163" i="1"/>
  <c r="T163" i="1"/>
  <c r="AF163" i="1" s="1"/>
  <c r="S163" i="1"/>
  <c r="Q163" i="1"/>
  <c r="P163" i="1"/>
  <c r="AH163" i="1" s="1"/>
  <c r="O163" i="1"/>
  <c r="N163" i="1"/>
  <c r="Z163" i="1" s="1"/>
  <c r="L163" i="1"/>
  <c r="E163" i="1"/>
  <c r="AJ162" i="1"/>
  <c r="AK162" i="1" s="1"/>
  <c r="AI162" i="1"/>
  <c r="Z162" i="1"/>
  <c r="X162" i="1"/>
  <c r="W162" i="1"/>
  <c r="U162" i="1"/>
  <c r="T162" i="1"/>
  <c r="AF162" i="1" s="1"/>
  <c r="S162" i="1"/>
  <c r="Q162" i="1"/>
  <c r="P162" i="1"/>
  <c r="O162" i="1"/>
  <c r="N162" i="1"/>
  <c r="L162" i="1"/>
  <c r="E162" i="1"/>
  <c r="AJ161" i="1"/>
  <c r="AK161" i="1" s="1"/>
  <c r="AI161" i="1"/>
  <c r="Z161" i="1"/>
  <c r="X161" i="1"/>
  <c r="W161" i="1"/>
  <c r="U161" i="1"/>
  <c r="T161" i="1"/>
  <c r="AF161" i="1" s="1"/>
  <c r="S161" i="1"/>
  <c r="Q161" i="1"/>
  <c r="P161" i="1"/>
  <c r="O161" i="1"/>
  <c r="N161" i="1"/>
  <c r="L161" i="1"/>
  <c r="E161" i="1"/>
  <c r="AJ160" i="1"/>
  <c r="AK160" i="1" s="1"/>
  <c r="AI160" i="1"/>
  <c r="X160" i="1"/>
  <c r="Y160" i="1" s="1"/>
  <c r="W160" i="1"/>
  <c r="U160" i="1"/>
  <c r="T160" i="1"/>
  <c r="AF160" i="1" s="1"/>
  <c r="S160" i="1"/>
  <c r="Q160" i="1"/>
  <c r="P160" i="1"/>
  <c r="O160" i="1"/>
  <c r="N160" i="1"/>
  <c r="Z160" i="1" s="1"/>
  <c r="AB160" i="1" s="1"/>
  <c r="L160" i="1"/>
  <c r="E160" i="1"/>
  <c r="AJ159" i="1"/>
  <c r="AK159" i="1" s="1"/>
  <c r="AI159" i="1"/>
  <c r="X159" i="1"/>
  <c r="Y159" i="1" s="1"/>
  <c r="W159" i="1"/>
  <c r="U159" i="1"/>
  <c r="T159" i="1"/>
  <c r="AF159" i="1" s="1"/>
  <c r="S159" i="1"/>
  <c r="Q159" i="1"/>
  <c r="P159" i="1"/>
  <c r="AH159" i="1" s="1"/>
  <c r="O159" i="1"/>
  <c r="N159" i="1"/>
  <c r="Z159" i="1" s="1"/>
  <c r="L159" i="1"/>
  <c r="E159" i="1"/>
  <c r="AJ158" i="1"/>
  <c r="AK158" i="1" s="1"/>
  <c r="AI158" i="1"/>
  <c r="X158" i="1"/>
  <c r="W158" i="1"/>
  <c r="AA158" i="1" s="1"/>
  <c r="U158" i="1"/>
  <c r="T158" i="1"/>
  <c r="AF158" i="1" s="1"/>
  <c r="S158" i="1"/>
  <c r="Q158" i="1"/>
  <c r="P158" i="1"/>
  <c r="AH158" i="1" s="1"/>
  <c r="O158" i="1"/>
  <c r="N158" i="1"/>
  <c r="L158" i="1"/>
  <c r="E158" i="1"/>
  <c r="AJ157" i="1"/>
  <c r="AK157" i="1" s="1"/>
  <c r="AI157" i="1"/>
  <c r="AF157" i="1"/>
  <c r="X157" i="1"/>
  <c r="W157" i="1"/>
  <c r="U157" i="1"/>
  <c r="T157" i="1"/>
  <c r="S157" i="1"/>
  <c r="Q157" i="1"/>
  <c r="P157" i="1"/>
  <c r="AH157" i="1" s="1"/>
  <c r="O157" i="1"/>
  <c r="N157" i="1"/>
  <c r="L157" i="1"/>
  <c r="Z157" i="1" s="1"/>
  <c r="AB157" i="1" s="1"/>
  <c r="E157" i="1"/>
  <c r="AJ156" i="1"/>
  <c r="AK156" i="1" s="1"/>
  <c r="AI156" i="1"/>
  <c r="AF156" i="1"/>
  <c r="AB156" i="1"/>
  <c r="X156" i="1"/>
  <c r="W156" i="1"/>
  <c r="AA156" i="1" s="1"/>
  <c r="U156" i="1"/>
  <c r="T156" i="1"/>
  <c r="S156" i="1"/>
  <c r="Q156" i="1"/>
  <c r="P156" i="1"/>
  <c r="AH156" i="1" s="1"/>
  <c r="O156" i="1"/>
  <c r="N156" i="1"/>
  <c r="L156" i="1"/>
  <c r="Z156" i="1" s="1"/>
  <c r="E156" i="1"/>
  <c r="AJ155" i="1"/>
  <c r="AK155" i="1" s="1"/>
  <c r="AI155" i="1"/>
  <c r="X155" i="1"/>
  <c r="W155" i="1"/>
  <c r="U155" i="1"/>
  <c r="T155" i="1"/>
  <c r="AF155" i="1" s="1"/>
  <c r="S155" i="1"/>
  <c r="Q155" i="1"/>
  <c r="P155" i="1"/>
  <c r="AH155" i="1" s="1"/>
  <c r="O155" i="1"/>
  <c r="N155" i="1"/>
  <c r="Z155" i="1" s="1"/>
  <c r="L155" i="1"/>
  <c r="E155" i="1"/>
  <c r="AJ154" i="1"/>
  <c r="AK154" i="1" s="1"/>
  <c r="AI154" i="1"/>
  <c r="AF154" i="1"/>
  <c r="Z154" i="1"/>
  <c r="X154" i="1"/>
  <c r="W154" i="1"/>
  <c r="U154" i="1"/>
  <c r="T154" i="1"/>
  <c r="S154" i="1"/>
  <c r="Q154" i="1"/>
  <c r="P154" i="1"/>
  <c r="O154" i="1"/>
  <c r="N154" i="1"/>
  <c r="L154" i="1"/>
  <c r="E154" i="1"/>
  <c r="AJ153" i="1"/>
  <c r="AK153" i="1" s="1"/>
  <c r="AI153" i="1"/>
  <c r="Z153" i="1"/>
  <c r="X153" i="1"/>
  <c r="W153" i="1"/>
  <c r="U153" i="1"/>
  <c r="T153" i="1"/>
  <c r="AF153" i="1" s="1"/>
  <c r="S153" i="1"/>
  <c r="Q153" i="1"/>
  <c r="P153" i="1"/>
  <c r="O153" i="1"/>
  <c r="N153" i="1"/>
  <c r="L153" i="1"/>
  <c r="E153" i="1"/>
  <c r="AJ152" i="1"/>
  <c r="AK152" i="1" s="1"/>
  <c r="AI152" i="1"/>
  <c r="X152" i="1"/>
  <c r="Y152" i="1" s="1"/>
  <c r="W152" i="1"/>
  <c r="U152" i="1"/>
  <c r="T152" i="1"/>
  <c r="AF152" i="1" s="1"/>
  <c r="S152" i="1"/>
  <c r="Q152" i="1"/>
  <c r="P152" i="1"/>
  <c r="O152" i="1"/>
  <c r="N152" i="1"/>
  <c r="Z152" i="1" s="1"/>
  <c r="AB152" i="1" s="1"/>
  <c r="L152" i="1"/>
  <c r="E152" i="1"/>
  <c r="AJ151" i="1"/>
  <c r="AK151" i="1" s="1"/>
  <c r="AI151" i="1"/>
  <c r="X151" i="1"/>
  <c r="Y151" i="1" s="1"/>
  <c r="W151" i="1"/>
  <c r="AA151" i="1" s="1"/>
  <c r="U151" i="1"/>
  <c r="T151" i="1"/>
  <c r="AF151" i="1" s="1"/>
  <c r="S151" i="1"/>
  <c r="Q151" i="1"/>
  <c r="P151" i="1"/>
  <c r="AH151" i="1" s="1"/>
  <c r="O151" i="1"/>
  <c r="N151" i="1"/>
  <c r="Z151" i="1" s="1"/>
  <c r="L151" i="1"/>
  <c r="AK150" i="1"/>
  <c r="AJ150" i="1"/>
  <c r="AI150" i="1"/>
  <c r="X150" i="1"/>
  <c r="W150" i="1"/>
  <c r="U150" i="1"/>
  <c r="T150" i="1"/>
  <c r="AF150" i="1" s="1"/>
  <c r="S150" i="1"/>
  <c r="Q150" i="1"/>
  <c r="P150" i="1"/>
  <c r="AH150" i="1" s="1"/>
  <c r="O150" i="1"/>
  <c r="Y150" i="1" s="1"/>
  <c r="N150" i="1"/>
  <c r="L150" i="1"/>
  <c r="E150" i="1"/>
  <c r="AK149" i="1"/>
  <c r="AJ149" i="1"/>
  <c r="AI149" i="1"/>
  <c r="AA149" i="1"/>
  <c r="X149" i="1"/>
  <c r="W149" i="1"/>
  <c r="U149" i="1"/>
  <c r="T149" i="1"/>
  <c r="AF149" i="1" s="1"/>
  <c r="S149" i="1"/>
  <c r="Q149" i="1"/>
  <c r="P149" i="1"/>
  <c r="O149" i="1"/>
  <c r="Y149" i="1" s="1"/>
  <c r="N149" i="1"/>
  <c r="L149" i="1"/>
  <c r="E149" i="1"/>
  <c r="AK148" i="1"/>
  <c r="AJ148" i="1"/>
  <c r="AI148" i="1"/>
  <c r="X148" i="1"/>
  <c r="W148" i="1"/>
  <c r="AA148" i="1" s="1"/>
  <c r="U148" i="1"/>
  <c r="T148" i="1"/>
  <c r="AF148" i="1" s="1"/>
  <c r="S148" i="1"/>
  <c r="Q148" i="1"/>
  <c r="P148" i="1"/>
  <c r="O148" i="1"/>
  <c r="N148" i="1"/>
  <c r="L148" i="1"/>
  <c r="Z148" i="1" s="1"/>
  <c r="E148" i="1"/>
  <c r="AJ147" i="1"/>
  <c r="AK147" i="1" s="1"/>
  <c r="AI147" i="1"/>
  <c r="X147" i="1"/>
  <c r="W147" i="1"/>
  <c r="U147" i="1"/>
  <c r="T147" i="1"/>
  <c r="AF147" i="1" s="1"/>
  <c r="S147" i="1"/>
  <c r="Q147" i="1"/>
  <c r="P147" i="1"/>
  <c r="AH147" i="1" s="1"/>
  <c r="O147" i="1"/>
  <c r="Y147" i="1" s="1"/>
  <c r="N147" i="1"/>
  <c r="L147" i="1"/>
  <c r="Z147" i="1" s="1"/>
  <c r="E147" i="1"/>
  <c r="AK146" i="1"/>
  <c r="AJ146" i="1"/>
  <c r="AI146" i="1"/>
  <c r="X146" i="1"/>
  <c r="W146" i="1"/>
  <c r="U146" i="1"/>
  <c r="T146" i="1"/>
  <c r="AF146" i="1" s="1"/>
  <c r="S146" i="1"/>
  <c r="Q146" i="1"/>
  <c r="P146" i="1"/>
  <c r="AH146" i="1" s="1"/>
  <c r="O146" i="1"/>
  <c r="N146" i="1"/>
  <c r="L146" i="1"/>
  <c r="E146" i="1"/>
  <c r="AJ145" i="1"/>
  <c r="AK145" i="1" s="1"/>
  <c r="AI145" i="1"/>
  <c r="X145" i="1"/>
  <c r="W145" i="1"/>
  <c r="U145" i="1"/>
  <c r="T145" i="1"/>
  <c r="AF145" i="1" s="1"/>
  <c r="S145" i="1"/>
  <c r="Q145" i="1"/>
  <c r="P145" i="1"/>
  <c r="O145" i="1"/>
  <c r="N145" i="1"/>
  <c r="L145" i="1"/>
  <c r="E145" i="1"/>
  <c r="AJ144" i="1"/>
  <c r="AK144" i="1" s="1"/>
  <c r="AI144" i="1"/>
  <c r="X144" i="1"/>
  <c r="W144" i="1"/>
  <c r="U144" i="1"/>
  <c r="T144" i="1"/>
  <c r="AF144" i="1" s="1"/>
  <c r="S144" i="1"/>
  <c r="Q144" i="1"/>
  <c r="P144" i="1"/>
  <c r="AH144" i="1" s="1"/>
  <c r="O144" i="1"/>
  <c r="Y144" i="1" s="1"/>
  <c r="N144" i="1"/>
  <c r="L144" i="1"/>
  <c r="Z144" i="1" s="1"/>
  <c r="E144" i="1"/>
  <c r="AK143" i="1"/>
  <c r="AJ143" i="1"/>
  <c r="AI143" i="1"/>
  <c r="X143" i="1"/>
  <c r="W143" i="1"/>
  <c r="U143" i="1"/>
  <c r="T143" i="1"/>
  <c r="AF143" i="1" s="1"/>
  <c r="S143" i="1"/>
  <c r="Q143" i="1"/>
  <c r="P143" i="1"/>
  <c r="AH143" i="1" s="1"/>
  <c r="O143" i="1"/>
  <c r="N143" i="1"/>
  <c r="L143" i="1"/>
  <c r="E143" i="1"/>
  <c r="AK142" i="1"/>
  <c r="AJ142" i="1"/>
  <c r="AI142" i="1"/>
  <c r="X142" i="1"/>
  <c r="W142" i="1"/>
  <c r="AA142" i="1" s="1"/>
  <c r="U142" i="1"/>
  <c r="T142" i="1"/>
  <c r="AF142" i="1" s="1"/>
  <c r="S142" i="1"/>
  <c r="Q142" i="1"/>
  <c r="P142" i="1"/>
  <c r="O142" i="1"/>
  <c r="N142" i="1"/>
  <c r="L142" i="1"/>
  <c r="Z142" i="1" s="1"/>
  <c r="E142" i="1"/>
  <c r="AJ141" i="1"/>
  <c r="AK141" i="1" s="1"/>
  <c r="AI141" i="1"/>
  <c r="X141" i="1"/>
  <c r="W141" i="1"/>
  <c r="AA141" i="1" s="1"/>
  <c r="U141" i="1"/>
  <c r="T141" i="1"/>
  <c r="AF141" i="1" s="1"/>
  <c r="S141" i="1"/>
  <c r="Q141" i="1"/>
  <c r="P141" i="1"/>
  <c r="AH141" i="1" s="1"/>
  <c r="O141" i="1"/>
  <c r="Y141" i="1" s="1"/>
  <c r="N141" i="1"/>
  <c r="L141" i="1"/>
  <c r="Z141" i="1" s="1"/>
  <c r="E141" i="1"/>
  <c r="AK140" i="1"/>
  <c r="AJ140" i="1"/>
  <c r="AI140" i="1"/>
  <c r="X140" i="1"/>
  <c r="W140" i="1"/>
  <c r="U140" i="1"/>
  <c r="T140" i="1"/>
  <c r="AF140" i="1" s="1"/>
  <c r="S140" i="1"/>
  <c r="Q140" i="1"/>
  <c r="P140" i="1"/>
  <c r="AH140" i="1" s="1"/>
  <c r="O140" i="1"/>
  <c r="Y140" i="1" s="1"/>
  <c r="N140" i="1"/>
  <c r="L140" i="1"/>
  <c r="E140" i="1"/>
  <c r="AK139" i="1"/>
  <c r="AJ139" i="1"/>
  <c r="AI139" i="1"/>
  <c r="X139" i="1"/>
  <c r="W139" i="1"/>
  <c r="AA139" i="1" s="1"/>
  <c r="U139" i="1"/>
  <c r="T139" i="1"/>
  <c r="AF139" i="1" s="1"/>
  <c r="S139" i="1"/>
  <c r="Q139" i="1"/>
  <c r="P139" i="1"/>
  <c r="AH139" i="1" s="1"/>
  <c r="O139" i="1"/>
  <c r="N139" i="1"/>
  <c r="L139" i="1"/>
  <c r="E139" i="1"/>
  <c r="AJ138" i="1"/>
  <c r="AK138" i="1" s="1"/>
  <c r="AI138" i="1"/>
  <c r="X138" i="1"/>
  <c r="W138" i="1"/>
  <c r="U138" i="1"/>
  <c r="T138" i="1"/>
  <c r="AF138" i="1" s="1"/>
  <c r="S138" i="1"/>
  <c r="Q138" i="1"/>
  <c r="P138" i="1"/>
  <c r="AH138" i="1" s="1"/>
  <c r="O138" i="1"/>
  <c r="Y138" i="1" s="1"/>
  <c r="N138" i="1"/>
  <c r="L138" i="1"/>
  <c r="Z138" i="1" s="1"/>
  <c r="E138" i="1"/>
  <c r="AK137" i="1"/>
  <c r="AJ137" i="1"/>
  <c r="AI137" i="1"/>
  <c r="AA137" i="1"/>
  <c r="X137" i="1"/>
  <c r="W137" i="1"/>
  <c r="U137" i="1"/>
  <c r="T137" i="1"/>
  <c r="AF137" i="1" s="1"/>
  <c r="S137" i="1"/>
  <c r="Q137" i="1"/>
  <c r="P137" i="1"/>
  <c r="AH137" i="1" s="1"/>
  <c r="O137" i="1"/>
  <c r="Y137" i="1" s="1"/>
  <c r="N137" i="1"/>
  <c r="L137" i="1"/>
  <c r="E137" i="1"/>
  <c r="AK136" i="1"/>
  <c r="AJ136" i="1"/>
  <c r="AI136" i="1"/>
  <c r="AG136" i="1"/>
  <c r="X136" i="1"/>
  <c r="W136" i="1"/>
  <c r="U136" i="1"/>
  <c r="T136" i="1"/>
  <c r="AF136" i="1" s="1"/>
  <c r="S136" i="1"/>
  <c r="Q136" i="1"/>
  <c r="P136" i="1"/>
  <c r="AH136" i="1" s="1"/>
  <c r="O136" i="1"/>
  <c r="Y136" i="1" s="1"/>
  <c r="N136" i="1"/>
  <c r="L136" i="1"/>
  <c r="Z136" i="1" s="1"/>
  <c r="AB136" i="1" s="1"/>
  <c r="E136" i="1"/>
  <c r="AK135" i="1"/>
  <c r="AJ135" i="1"/>
  <c r="AI135" i="1"/>
  <c r="X135" i="1"/>
  <c r="W135" i="1"/>
  <c r="U135" i="1"/>
  <c r="T135" i="1"/>
  <c r="AF135" i="1" s="1"/>
  <c r="S135" i="1"/>
  <c r="Q135" i="1"/>
  <c r="P135" i="1"/>
  <c r="AH135" i="1" s="1"/>
  <c r="O135" i="1"/>
  <c r="Y135" i="1" s="1"/>
  <c r="N135" i="1"/>
  <c r="L135" i="1"/>
  <c r="E135" i="1"/>
  <c r="AK134" i="1"/>
  <c r="AJ134" i="1"/>
  <c r="AI134" i="1"/>
  <c r="AA134" i="1"/>
  <c r="X134" i="1"/>
  <c r="W134" i="1"/>
  <c r="U134" i="1"/>
  <c r="T134" i="1"/>
  <c r="AF134" i="1" s="1"/>
  <c r="S134" i="1"/>
  <c r="Q134" i="1"/>
  <c r="P134" i="1"/>
  <c r="AH134" i="1" s="1"/>
  <c r="O134" i="1"/>
  <c r="Y134" i="1" s="1"/>
  <c r="N134" i="1"/>
  <c r="L134" i="1"/>
  <c r="E134" i="1"/>
  <c r="AK133" i="1"/>
  <c r="AJ133" i="1"/>
  <c r="AI133" i="1"/>
  <c r="X133" i="1"/>
  <c r="W133" i="1"/>
  <c r="U133" i="1"/>
  <c r="T133" i="1"/>
  <c r="AF133" i="1" s="1"/>
  <c r="S133" i="1"/>
  <c r="Q133" i="1"/>
  <c r="P133" i="1"/>
  <c r="O133" i="1"/>
  <c r="Y133" i="1" s="1"/>
  <c r="N133" i="1"/>
  <c r="L133" i="1"/>
  <c r="E133" i="1"/>
  <c r="AK132" i="1"/>
  <c r="AJ132" i="1"/>
  <c r="AI132" i="1"/>
  <c r="X132" i="1"/>
  <c r="W132" i="1"/>
  <c r="AA132" i="1" s="1"/>
  <c r="U132" i="1"/>
  <c r="T132" i="1"/>
  <c r="AF132" i="1" s="1"/>
  <c r="S132" i="1"/>
  <c r="Q132" i="1"/>
  <c r="P132" i="1"/>
  <c r="AH132" i="1" s="1"/>
  <c r="O132" i="1"/>
  <c r="N132" i="1"/>
  <c r="L132" i="1"/>
  <c r="E132" i="1"/>
  <c r="AJ131" i="1"/>
  <c r="AK131" i="1" s="1"/>
  <c r="AI131" i="1"/>
  <c r="X131" i="1"/>
  <c r="W131" i="1"/>
  <c r="AA131" i="1" s="1"/>
  <c r="U131" i="1"/>
  <c r="T131" i="1"/>
  <c r="AF131" i="1" s="1"/>
  <c r="S131" i="1"/>
  <c r="Q131" i="1"/>
  <c r="P131" i="1"/>
  <c r="O131" i="1"/>
  <c r="N131" i="1"/>
  <c r="L131" i="1"/>
  <c r="E131" i="1"/>
  <c r="AJ130" i="1"/>
  <c r="AK130" i="1" s="1"/>
  <c r="AI130" i="1"/>
  <c r="X130" i="1"/>
  <c r="W130" i="1"/>
  <c r="U130" i="1"/>
  <c r="T130" i="1"/>
  <c r="AF130" i="1" s="1"/>
  <c r="S130" i="1"/>
  <c r="Q130" i="1"/>
  <c r="P130" i="1"/>
  <c r="AH130" i="1" s="1"/>
  <c r="O130" i="1"/>
  <c r="N130" i="1"/>
  <c r="L130" i="1"/>
  <c r="E130" i="1"/>
  <c r="AJ129" i="1"/>
  <c r="AK129" i="1" s="1"/>
  <c r="AI129" i="1"/>
  <c r="X129" i="1"/>
  <c r="W129" i="1"/>
  <c r="U129" i="1"/>
  <c r="T129" i="1"/>
  <c r="AF129" i="1" s="1"/>
  <c r="S129" i="1"/>
  <c r="Q129" i="1"/>
  <c r="P129" i="1"/>
  <c r="AH129" i="1" s="1"/>
  <c r="O129" i="1"/>
  <c r="Y129" i="1" s="1"/>
  <c r="N129" i="1"/>
  <c r="L129" i="1"/>
  <c r="Z129" i="1" s="1"/>
  <c r="E129" i="1"/>
  <c r="AK128" i="1"/>
  <c r="AJ128" i="1"/>
  <c r="AI128" i="1"/>
  <c r="X128" i="1"/>
  <c r="W128" i="1"/>
  <c r="AA128" i="1" s="1"/>
  <c r="U128" i="1"/>
  <c r="T128" i="1"/>
  <c r="AF128" i="1" s="1"/>
  <c r="S128" i="1"/>
  <c r="Q128" i="1"/>
  <c r="P128" i="1"/>
  <c r="AH128" i="1" s="1"/>
  <c r="O128" i="1"/>
  <c r="Y128" i="1" s="1"/>
  <c r="N128" i="1"/>
  <c r="L128" i="1"/>
  <c r="Z128" i="1" s="1"/>
  <c r="E128" i="1"/>
  <c r="AK127" i="1"/>
  <c r="AJ127" i="1"/>
  <c r="AI127" i="1"/>
  <c r="X127" i="1"/>
  <c r="W127" i="1"/>
  <c r="AA127" i="1" s="1"/>
  <c r="U127" i="1"/>
  <c r="T127" i="1"/>
  <c r="AF127" i="1" s="1"/>
  <c r="S127" i="1"/>
  <c r="Q127" i="1"/>
  <c r="P127" i="1"/>
  <c r="AH127" i="1" s="1"/>
  <c r="O127" i="1"/>
  <c r="N127" i="1"/>
  <c r="L127" i="1"/>
  <c r="E127" i="1"/>
  <c r="AJ126" i="1"/>
  <c r="AK126" i="1" s="1"/>
  <c r="AI126" i="1"/>
  <c r="X126" i="1"/>
  <c r="W126" i="1"/>
  <c r="U126" i="1"/>
  <c r="T126" i="1"/>
  <c r="AF126" i="1" s="1"/>
  <c r="S126" i="1"/>
  <c r="Q126" i="1"/>
  <c r="P126" i="1"/>
  <c r="O126" i="1"/>
  <c r="N126" i="1"/>
  <c r="L126" i="1"/>
  <c r="E126" i="1"/>
  <c r="AJ125" i="1"/>
  <c r="AK125" i="1" s="1"/>
  <c r="AI125" i="1"/>
  <c r="Z125" i="1"/>
  <c r="X125" i="1"/>
  <c r="W125" i="1"/>
  <c r="U125" i="1"/>
  <c r="T125" i="1"/>
  <c r="AF125" i="1" s="1"/>
  <c r="S125" i="1"/>
  <c r="Q125" i="1"/>
  <c r="P125" i="1"/>
  <c r="O125" i="1"/>
  <c r="Y125" i="1" s="1"/>
  <c r="N125" i="1"/>
  <c r="L125" i="1"/>
  <c r="E125" i="1"/>
  <c r="AK124" i="1"/>
  <c r="AJ124" i="1"/>
  <c r="AI124" i="1"/>
  <c r="X124" i="1"/>
  <c r="Y124" i="1" s="1"/>
  <c r="W124" i="1"/>
  <c r="AA124" i="1" s="1"/>
  <c r="U124" i="1"/>
  <c r="T124" i="1"/>
  <c r="AF124" i="1" s="1"/>
  <c r="S124" i="1"/>
  <c r="Q124" i="1"/>
  <c r="P124" i="1"/>
  <c r="AH124" i="1" s="1"/>
  <c r="O124" i="1"/>
  <c r="N124" i="1"/>
  <c r="L124" i="1"/>
  <c r="E124" i="1"/>
  <c r="AJ123" i="1"/>
  <c r="AK123" i="1" s="1"/>
  <c r="AI123" i="1"/>
  <c r="X123" i="1"/>
  <c r="W123" i="1"/>
  <c r="U123" i="1"/>
  <c r="T123" i="1"/>
  <c r="AF123" i="1" s="1"/>
  <c r="S123" i="1"/>
  <c r="Q123" i="1"/>
  <c r="P123" i="1"/>
  <c r="AH123" i="1" s="1"/>
  <c r="O123" i="1"/>
  <c r="N123" i="1"/>
  <c r="L123" i="1"/>
  <c r="Z123" i="1" s="1"/>
  <c r="E123" i="1"/>
  <c r="AJ122" i="1"/>
  <c r="AI122" i="1"/>
  <c r="X122" i="1"/>
  <c r="W122" i="1"/>
  <c r="U122" i="1"/>
  <c r="T122" i="1"/>
  <c r="AF122" i="1" s="1"/>
  <c r="S122" i="1"/>
  <c r="Q122" i="1"/>
  <c r="P122" i="1"/>
  <c r="O122" i="1"/>
  <c r="N122" i="1"/>
  <c r="L122" i="1"/>
  <c r="E122" i="1"/>
  <c r="AJ121" i="1"/>
  <c r="AK121" i="1" s="1"/>
  <c r="AI121" i="1"/>
  <c r="Z121" i="1"/>
  <c r="X121" i="1"/>
  <c r="W121" i="1"/>
  <c r="U121" i="1"/>
  <c r="T121" i="1"/>
  <c r="AF121" i="1" s="1"/>
  <c r="S121" i="1"/>
  <c r="Q121" i="1"/>
  <c r="P121" i="1"/>
  <c r="O121" i="1"/>
  <c r="Y121" i="1" s="1"/>
  <c r="N121" i="1"/>
  <c r="L121" i="1"/>
  <c r="E121" i="1"/>
  <c r="AK120" i="1"/>
  <c r="AJ120" i="1"/>
  <c r="AI120" i="1"/>
  <c r="AF120" i="1"/>
  <c r="X120" i="1"/>
  <c r="W120" i="1"/>
  <c r="AA120" i="1" s="1"/>
  <c r="U120" i="1"/>
  <c r="T120" i="1"/>
  <c r="S120" i="1"/>
  <c r="Q120" i="1"/>
  <c r="P120" i="1"/>
  <c r="AH120" i="1" s="1"/>
  <c r="O120" i="1"/>
  <c r="N120" i="1"/>
  <c r="L120" i="1"/>
  <c r="Z120" i="1" s="1"/>
  <c r="E120" i="1"/>
  <c r="AJ119" i="1"/>
  <c r="AK119" i="1" s="1"/>
  <c r="AI119" i="1"/>
  <c r="X119" i="1"/>
  <c r="Y119" i="1" s="1"/>
  <c r="W119" i="1"/>
  <c r="U119" i="1"/>
  <c r="T119" i="1"/>
  <c r="AF119" i="1" s="1"/>
  <c r="S119" i="1"/>
  <c r="Q119" i="1"/>
  <c r="P119" i="1"/>
  <c r="AH119" i="1" s="1"/>
  <c r="O119" i="1"/>
  <c r="N119" i="1"/>
  <c r="Z119" i="1" s="1"/>
  <c r="AD119" i="1" s="1"/>
  <c r="L119" i="1"/>
  <c r="E119" i="1"/>
  <c r="AJ118" i="1"/>
  <c r="AK118" i="1" s="1"/>
  <c r="AI118" i="1"/>
  <c r="X118" i="1"/>
  <c r="Y118" i="1" s="1"/>
  <c r="W118" i="1"/>
  <c r="U118" i="1"/>
  <c r="T118" i="1"/>
  <c r="AF118" i="1" s="1"/>
  <c r="S118" i="1"/>
  <c r="Q118" i="1"/>
  <c r="P118" i="1"/>
  <c r="O118" i="1"/>
  <c r="N118" i="1"/>
  <c r="Z118" i="1" s="1"/>
  <c r="L118" i="1"/>
  <c r="E118" i="1"/>
  <c r="AJ117" i="1"/>
  <c r="AK117" i="1" s="1"/>
  <c r="AI117" i="1"/>
  <c r="X117" i="1"/>
  <c r="W117" i="1"/>
  <c r="AA117" i="1" s="1"/>
  <c r="U117" i="1"/>
  <c r="T117" i="1"/>
  <c r="AF117" i="1" s="1"/>
  <c r="S117" i="1"/>
  <c r="Q117" i="1"/>
  <c r="P117" i="1"/>
  <c r="AH117" i="1" s="1"/>
  <c r="O117" i="1"/>
  <c r="Y117" i="1" s="1"/>
  <c r="N117" i="1"/>
  <c r="L117" i="1"/>
  <c r="E117" i="1"/>
  <c r="AK116" i="1"/>
  <c r="AJ116" i="1"/>
  <c r="AI116" i="1"/>
  <c r="X116" i="1"/>
  <c r="W116" i="1"/>
  <c r="U116" i="1"/>
  <c r="T116" i="1"/>
  <c r="AF116" i="1" s="1"/>
  <c r="S116" i="1"/>
  <c r="Q116" i="1"/>
  <c r="P116" i="1"/>
  <c r="AH116" i="1" s="1"/>
  <c r="O116" i="1"/>
  <c r="N116" i="1"/>
  <c r="L116" i="1"/>
  <c r="E116" i="1"/>
  <c r="AJ115" i="1"/>
  <c r="AK115" i="1" s="1"/>
  <c r="AI115" i="1"/>
  <c r="X115" i="1"/>
  <c r="Y115" i="1" s="1"/>
  <c r="W115" i="1"/>
  <c r="U115" i="1"/>
  <c r="T115" i="1"/>
  <c r="AF115" i="1" s="1"/>
  <c r="S115" i="1"/>
  <c r="Q115" i="1"/>
  <c r="P115" i="1"/>
  <c r="O115" i="1"/>
  <c r="N115" i="1"/>
  <c r="Z115" i="1" s="1"/>
  <c r="AD115" i="1" s="1"/>
  <c r="L115" i="1"/>
  <c r="E115" i="1"/>
  <c r="AJ114" i="1"/>
  <c r="AK114" i="1" s="1"/>
  <c r="AI114" i="1"/>
  <c r="AF114" i="1"/>
  <c r="X114" i="1"/>
  <c r="Y114" i="1" s="1"/>
  <c r="W114" i="1"/>
  <c r="AA114" i="1" s="1"/>
  <c r="U114" i="1"/>
  <c r="T114" i="1"/>
  <c r="S114" i="1"/>
  <c r="Q114" i="1"/>
  <c r="P114" i="1"/>
  <c r="AH114" i="1" s="1"/>
  <c r="O114" i="1"/>
  <c r="N114" i="1"/>
  <c r="L114" i="1"/>
  <c r="AK113" i="1"/>
  <c r="AJ113" i="1"/>
  <c r="AI113" i="1"/>
  <c r="AH113" i="1"/>
  <c r="X113" i="1"/>
  <c r="W113" i="1"/>
  <c r="U113" i="1"/>
  <c r="T113" i="1"/>
  <c r="AF113" i="1" s="1"/>
  <c r="S113" i="1"/>
  <c r="Q113" i="1"/>
  <c r="P113" i="1"/>
  <c r="O113" i="1"/>
  <c r="Y113" i="1" s="1"/>
  <c r="N113" i="1"/>
  <c r="L113" i="1"/>
  <c r="E113" i="1"/>
  <c r="AK112" i="1"/>
  <c r="AJ112" i="1"/>
  <c r="AI112" i="1"/>
  <c r="X112" i="1"/>
  <c r="W112" i="1"/>
  <c r="U112" i="1"/>
  <c r="T112" i="1"/>
  <c r="AF112" i="1" s="1"/>
  <c r="S112" i="1"/>
  <c r="Q112" i="1"/>
  <c r="P112" i="1"/>
  <c r="AH112" i="1" s="1"/>
  <c r="O112" i="1"/>
  <c r="N112" i="1"/>
  <c r="L112" i="1"/>
  <c r="Z112" i="1" s="1"/>
  <c r="E112" i="1"/>
  <c r="AJ111" i="1"/>
  <c r="AK111" i="1" s="1"/>
  <c r="AI111" i="1"/>
  <c r="AH111" i="1"/>
  <c r="X111" i="1"/>
  <c r="W111" i="1"/>
  <c r="AA111" i="1" s="1"/>
  <c r="U111" i="1"/>
  <c r="T111" i="1"/>
  <c r="AF111" i="1" s="1"/>
  <c r="S111" i="1"/>
  <c r="Q111" i="1"/>
  <c r="P111" i="1"/>
  <c r="O111" i="1"/>
  <c r="Y111" i="1" s="1"/>
  <c r="N111" i="1"/>
  <c r="L111" i="1"/>
  <c r="Z111" i="1" s="1"/>
  <c r="E111" i="1"/>
  <c r="AK110" i="1"/>
  <c r="AJ110" i="1"/>
  <c r="AI110" i="1"/>
  <c r="X110" i="1"/>
  <c r="W110" i="1"/>
  <c r="U110" i="1"/>
  <c r="T110" i="1"/>
  <c r="AF110" i="1" s="1"/>
  <c r="S110" i="1"/>
  <c r="Q110" i="1"/>
  <c r="P110" i="1"/>
  <c r="AH110" i="1" s="1"/>
  <c r="O110" i="1"/>
  <c r="Y110" i="1" s="1"/>
  <c r="N110" i="1"/>
  <c r="L110" i="1"/>
  <c r="E110" i="1"/>
  <c r="AK109" i="1"/>
  <c r="AJ109" i="1"/>
  <c r="AI109" i="1"/>
  <c r="AH109" i="1"/>
  <c r="X109" i="1"/>
  <c r="W109" i="1"/>
  <c r="U109" i="1"/>
  <c r="T109" i="1"/>
  <c r="AF109" i="1" s="1"/>
  <c r="S109" i="1"/>
  <c r="Q109" i="1"/>
  <c r="P109" i="1"/>
  <c r="O109" i="1"/>
  <c r="Y109" i="1" s="1"/>
  <c r="N109" i="1"/>
  <c r="L109" i="1"/>
  <c r="E109" i="1"/>
  <c r="AK108" i="1"/>
  <c r="AJ108" i="1"/>
  <c r="AI108" i="1"/>
  <c r="AA108" i="1"/>
  <c r="X108" i="1"/>
  <c r="W108" i="1"/>
  <c r="U108" i="1"/>
  <c r="T108" i="1"/>
  <c r="AF108" i="1" s="1"/>
  <c r="S108" i="1"/>
  <c r="Q108" i="1"/>
  <c r="P108" i="1"/>
  <c r="O108" i="1"/>
  <c r="Y108" i="1" s="1"/>
  <c r="N108" i="1"/>
  <c r="L108" i="1"/>
  <c r="E108" i="1"/>
  <c r="AK107" i="1"/>
  <c r="AJ107" i="1"/>
  <c r="AI107" i="1"/>
  <c r="X107" i="1"/>
  <c r="W107" i="1"/>
  <c r="U107" i="1"/>
  <c r="T107" i="1"/>
  <c r="AF107" i="1" s="1"/>
  <c r="S107" i="1"/>
  <c r="Q107" i="1"/>
  <c r="P107" i="1"/>
  <c r="O107" i="1"/>
  <c r="N107" i="1"/>
  <c r="L107" i="1"/>
  <c r="E107" i="1"/>
  <c r="AJ106" i="1"/>
  <c r="AK106" i="1" s="1"/>
  <c r="AI106" i="1"/>
  <c r="X106" i="1"/>
  <c r="W106" i="1"/>
  <c r="U106" i="1"/>
  <c r="T106" i="1"/>
  <c r="AF106" i="1" s="1"/>
  <c r="S106" i="1"/>
  <c r="Q106" i="1"/>
  <c r="P106" i="1"/>
  <c r="AH106" i="1" s="1"/>
  <c r="O106" i="1"/>
  <c r="Y106" i="1" s="1"/>
  <c r="N106" i="1"/>
  <c r="L106" i="1"/>
  <c r="Z106" i="1" s="1"/>
  <c r="E106" i="1"/>
  <c r="AK105" i="1"/>
  <c r="AJ105" i="1"/>
  <c r="AI105" i="1"/>
  <c r="AH105" i="1"/>
  <c r="X105" i="1"/>
  <c r="W105" i="1"/>
  <c r="U105" i="1"/>
  <c r="T105" i="1"/>
  <c r="AF105" i="1" s="1"/>
  <c r="S105" i="1"/>
  <c r="Q105" i="1"/>
  <c r="P105" i="1"/>
  <c r="O105" i="1"/>
  <c r="Y105" i="1" s="1"/>
  <c r="N105" i="1"/>
  <c r="L105" i="1"/>
  <c r="Z105" i="1" s="1"/>
  <c r="AG105" i="1" s="1"/>
  <c r="E105" i="1"/>
  <c r="AK104" i="1"/>
  <c r="AJ104" i="1"/>
  <c r="AI104" i="1"/>
  <c r="AF104" i="1"/>
  <c r="X104" i="1"/>
  <c r="W104" i="1"/>
  <c r="U104" i="1"/>
  <c r="T104" i="1"/>
  <c r="S104" i="1"/>
  <c r="Q104" i="1"/>
  <c r="P104" i="1"/>
  <c r="AH104" i="1" s="1"/>
  <c r="O104" i="1"/>
  <c r="N104" i="1"/>
  <c r="L104" i="1"/>
  <c r="E104" i="1"/>
  <c r="AJ103" i="1"/>
  <c r="AK103" i="1" s="1"/>
  <c r="AI103" i="1"/>
  <c r="AF103" i="1"/>
  <c r="Z103" i="1"/>
  <c r="X103" i="1"/>
  <c r="W103" i="1"/>
  <c r="U103" i="1"/>
  <c r="T103" i="1"/>
  <c r="S103" i="1"/>
  <c r="Q103" i="1"/>
  <c r="P103" i="1"/>
  <c r="AH103" i="1" s="1"/>
  <c r="O103" i="1"/>
  <c r="N103" i="1"/>
  <c r="L103" i="1"/>
  <c r="E103" i="1"/>
  <c r="AJ102" i="1"/>
  <c r="AK102" i="1" s="1"/>
  <c r="AI102" i="1"/>
  <c r="X102" i="1"/>
  <c r="Y102" i="1" s="1"/>
  <c r="W102" i="1"/>
  <c r="U102" i="1"/>
  <c r="T102" i="1"/>
  <c r="AF102" i="1" s="1"/>
  <c r="S102" i="1"/>
  <c r="Q102" i="1"/>
  <c r="P102" i="1"/>
  <c r="O102" i="1"/>
  <c r="N102" i="1"/>
  <c r="Z102" i="1" s="1"/>
  <c r="L102" i="1"/>
  <c r="E102" i="1"/>
  <c r="AJ101" i="1"/>
  <c r="AK101" i="1" s="1"/>
  <c r="AI101" i="1"/>
  <c r="AH101" i="1"/>
  <c r="AF101" i="1"/>
  <c r="X101" i="1"/>
  <c r="Y101" i="1" s="1"/>
  <c r="W101" i="1"/>
  <c r="AA101" i="1" s="1"/>
  <c r="U101" i="1"/>
  <c r="T101" i="1"/>
  <c r="S101" i="1"/>
  <c r="Q101" i="1"/>
  <c r="P101" i="1"/>
  <c r="O101" i="1"/>
  <c r="N101" i="1"/>
  <c r="L101" i="1"/>
  <c r="Z101" i="1" s="1"/>
  <c r="E101" i="1"/>
  <c r="AJ100" i="1"/>
  <c r="AK100" i="1" s="1"/>
  <c r="AI100" i="1"/>
  <c r="X100" i="1"/>
  <c r="W100" i="1"/>
  <c r="U100" i="1"/>
  <c r="T100" i="1"/>
  <c r="AF100" i="1" s="1"/>
  <c r="S100" i="1"/>
  <c r="Q100" i="1"/>
  <c r="P100" i="1"/>
  <c r="O100" i="1"/>
  <c r="N100" i="1"/>
  <c r="Z100" i="1" s="1"/>
  <c r="L100" i="1"/>
  <c r="E100" i="1"/>
  <c r="AJ99" i="1"/>
  <c r="AK99" i="1" s="1"/>
  <c r="AI99" i="1"/>
  <c r="X99" i="1"/>
  <c r="Y99" i="1" s="1"/>
  <c r="W99" i="1"/>
  <c r="U99" i="1"/>
  <c r="T99" i="1"/>
  <c r="AF99" i="1" s="1"/>
  <c r="S99" i="1"/>
  <c r="Q99" i="1"/>
  <c r="P99" i="1"/>
  <c r="O99" i="1"/>
  <c r="N99" i="1"/>
  <c r="Z99" i="1" s="1"/>
  <c r="L99" i="1"/>
  <c r="E99" i="1"/>
  <c r="AJ98" i="1"/>
  <c r="AK98" i="1" s="1"/>
  <c r="AI98" i="1"/>
  <c r="X98" i="1"/>
  <c r="Y98" i="1" s="1"/>
  <c r="W98" i="1"/>
  <c r="U98" i="1"/>
  <c r="T98" i="1"/>
  <c r="AF98" i="1" s="1"/>
  <c r="S98" i="1"/>
  <c r="Q98" i="1"/>
  <c r="P98" i="1"/>
  <c r="AH98" i="1" s="1"/>
  <c r="O98" i="1"/>
  <c r="N98" i="1"/>
  <c r="Z98" i="1" s="1"/>
  <c r="AB98" i="1" s="1"/>
  <c r="L98" i="1"/>
  <c r="E98" i="1"/>
  <c r="AJ97" i="1"/>
  <c r="AK97" i="1" s="1"/>
  <c r="AI97" i="1"/>
  <c r="AH97" i="1"/>
  <c r="AF97" i="1"/>
  <c r="X97" i="1"/>
  <c r="Y97" i="1" s="1"/>
  <c r="W97" i="1"/>
  <c r="AA97" i="1" s="1"/>
  <c r="U97" i="1"/>
  <c r="T97" i="1"/>
  <c r="S97" i="1"/>
  <c r="Q97" i="1"/>
  <c r="P97" i="1"/>
  <c r="O97" i="1"/>
  <c r="N97" i="1"/>
  <c r="L97" i="1"/>
  <c r="E97" i="1"/>
  <c r="AJ96" i="1"/>
  <c r="AK96" i="1" s="1"/>
  <c r="AI96" i="1"/>
  <c r="X96" i="1"/>
  <c r="W96" i="1"/>
  <c r="U96" i="1"/>
  <c r="T96" i="1"/>
  <c r="AF96" i="1" s="1"/>
  <c r="S96" i="1"/>
  <c r="Q96" i="1"/>
  <c r="P96" i="1"/>
  <c r="AH96" i="1" s="1"/>
  <c r="O96" i="1"/>
  <c r="N96" i="1"/>
  <c r="L96" i="1"/>
  <c r="E96" i="1"/>
  <c r="AJ95" i="1"/>
  <c r="AK95" i="1" s="1"/>
  <c r="AI95" i="1"/>
  <c r="Z95" i="1"/>
  <c r="X95" i="1"/>
  <c r="W95" i="1"/>
  <c r="U95" i="1"/>
  <c r="T95" i="1"/>
  <c r="AF95" i="1" s="1"/>
  <c r="S95" i="1"/>
  <c r="Q95" i="1"/>
  <c r="P95" i="1"/>
  <c r="AH95" i="1" s="1"/>
  <c r="O95" i="1"/>
  <c r="N95" i="1"/>
  <c r="L95" i="1"/>
  <c r="E95" i="1"/>
  <c r="AJ94" i="1"/>
  <c r="AK94" i="1" s="1"/>
  <c r="AI94" i="1"/>
  <c r="AB94" i="1"/>
  <c r="X94" i="1"/>
  <c r="W94" i="1"/>
  <c r="U94" i="1"/>
  <c r="T94" i="1"/>
  <c r="AF94" i="1" s="1"/>
  <c r="S94" i="1"/>
  <c r="Q94" i="1"/>
  <c r="P94" i="1"/>
  <c r="O94" i="1"/>
  <c r="N94" i="1"/>
  <c r="Z94" i="1" s="1"/>
  <c r="L94" i="1"/>
  <c r="E94" i="1"/>
  <c r="AJ93" i="1"/>
  <c r="AK93" i="1" s="1"/>
  <c r="AI93" i="1"/>
  <c r="X93" i="1"/>
  <c r="Y93" i="1" s="1"/>
  <c r="W93" i="1"/>
  <c r="U93" i="1"/>
  <c r="T93" i="1"/>
  <c r="AF93" i="1" s="1"/>
  <c r="S93" i="1"/>
  <c r="Q93" i="1"/>
  <c r="P93" i="1"/>
  <c r="O93" i="1"/>
  <c r="N93" i="1"/>
  <c r="Z93" i="1" s="1"/>
  <c r="L93" i="1"/>
  <c r="E93" i="1"/>
  <c r="AJ92" i="1"/>
  <c r="AK92" i="1" s="1"/>
  <c r="AI92" i="1"/>
  <c r="AF92" i="1"/>
  <c r="X92" i="1"/>
  <c r="Y92" i="1" s="1"/>
  <c r="W92" i="1"/>
  <c r="U92" i="1"/>
  <c r="T92" i="1"/>
  <c r="S92" i="1"/>
  <c r="Q92" i="1"/>
  <c r="P92" i="1"/>
  <c r="O92" i="1"/>
  <c r="N92" i="1"/>
  <c r="L92" i="1"/>
  <c r="E92" i="1"/>
  <c r="AJ91" i="1"/>
  <c r="AK91" i="1" s="1"/>
  <c r="AI91" i="1"/>
  <c r="AF91" i="1"/>
  <c r="X91" i="1"/>
  <c r="W91" i="1"/>
  <c r="AA91" i="1" s="1"/>
  <c r="U91" i="1"/>
  <c r="T91" i="1"/>
  <c r="S91" i="1"/>
  <c r="Q91" i="1"/>
  <c r="P91" i="1"/>
  <c r="AH91" i="1" s="1"/>
  <c r="O91" i="1"/>
  <c r="N91" i="1"/>
  <c r="L91" i="1"/>
  <c r="Z91" i="1" s="1"/>
  <c r="E91" i="1"/>
  <c r="AJ90" i="1"/>
  <c r="AK90" i="1" s="1"/>
  <c r="AI90" i="1"/>
  <c r="AF90" i="1"/>
  <c r="AB90" i="1"/>
  <c r="X90" i="1"/>
  <c r="W90" i="1"/>
  <c r="U90" i="1"/>
  <c r="T90" i="1"/>
  <c r="S90" i="1"/>
  <c r="Q90" i="1"/>
  <c r="P90" i="1"/>
  <c r="O90" i="1"/>
  <c r="N90" i="1"/>
  <c r="Z90" i="1" s="1"/>
  <c r="L90" i="1"/>
  <c r="E90" i="1"/>
  <c r="AJ89" i="1"/>
  <c r="AK89" i="1" s="1"/>
  <c r="AI89" i="1"/>
  <c r="AF89" i="1"/>
  <c r="Z89" i="1"/>
  <c r="X89" i="1"/>
  <c r="W89" i="1"/>
  <c r="U89" i="1"/>
  <c r="T89" i="1"/>
  <c r="S89" i="1"/>
  <c r="Q89" i="1"/>
  <c r="P89" i="1"/>
  <c r="AH89" i="1" s="1"/>
  <c r="O89" i="1"/>
  <c r="N89" i="1"/>
  <c r="L89" i="1"/>
  <c r="E89" i="1"/>
  <c r="AJ88" i="1"/>
  <c r="AK88" i="1" s="1"/>
  <c r="AI88" i="1"/>
  <c r="X88" i="1"/>
  <c r="Y88" i="1" s="1"/>
  <c r="W88" i="1"/>
  <c r="U88" i="1"/>
  <c r="T88" i="1"/>
  <c r="AF88" i="1" s="1"/>
  <c r="S88" i="1"/>
  <c r="Q88" i="1"/>
  <c r="P88" i="1"/>
  <c r="O88" i="1"/>
  <c r="N88" i="1"/>
  <c r="Z88" i="1" s="1"/>
  <c r="AB88" i="1" s="1"/>
  <c r="L88" i="1"/>
  <c r="E88" i="1"/>
  <c r="AJ87" i="1"/>
  <c r="AK87" i="1" s="1"/>
  <c r="AI87" i="1"/>
  <c r="AF87" i="1"/>
  <c r="X87" i="1"/>
  <c r="Y87" i="1" s="1"/>
  <c r="W87" i="1"/>
  <c r="AA87" i="1" s="1"/>
  <c r="U87" i="1"/>
  <c r="T87" i="1"/>
  <c r="S87" i="1"/>
  <c r="Q87" i="1"/>
  <c r="P87" i="1"/>
  <c r="O87" i="1"/>
  <c r="N87" i="1"/>
  <c r="L87" i="1"/>
  <c r="E87" i="1"/>
  <c r="AJ86" i="1"/>
  <c r="AK86" i="1" s="1"/>
  <c r="AI86" i="1"/>
  <c r="AF86" i="1"/>
  <c r="X86" i="1"/>
  <c r="W86" i="1"/>
  <c r="U86" i="1"/>
  <c r="T86" i="1"/>
  <c r="S86" i="1"/>
  <c r="Q86" i="1"/>
  <c r="P86" i="1"/>
  <c r="O86" i="1"/>
  <c r="N86" i="1"/>
  <c r="L86" i="1"/>
  <c r="Z86" i="1" s="1"/>
  <c r="E86" i="1"/>
  <c r="AJ85" i="1"/>
  <c r="AK85" i="1" s="1"/>
  <c r="AI85" i="1"/>
  <c r="X85" i="1"/>
  <c r="Y85" i="1" s="1"/>
  <c r="W85" i="1"/>
  <c r="U85" i="1"/>
  <c r="T85" i="1"/>
  <c r="AF85" i="1" s="1"/>
  <c r="S85" i="1"/>
  <c r="Q85" i="1"/>
  <c r="P85" i="1"/>
  <c r="O85" i="1"/>
  <c r="N85" i="1"/>
  <c r="Z85" i="1" s="1"/>
  <c r="L85" i="1"/>
  <c r="E85" i="1"/>
  <c r="AJ84" i="1"/>
  <c r="AK84" i="1" s="1"/>
  <c r="AI84" i="1"/>
  <c r="AF84" i="1"/>
  <c r="X84" i="1"/>
  <c r="Y84" i="1" s="1"/>
  <c r="W84" i="1"/>
  <c r="AA84" i="1" s="1"/>
  <c r="U84" i="1"/>
  <c r="T84" i="1"/>
  <c r="S84" i="1"/>
  <c r="Q84" i="1"/>
  <c r="P84" i="1"/>
  <c r="O84" i="1"/>
  <c r="N84" i="1"/>
  <c r="L84" i="1"/>
  <c r="E84" i="1"/>
  <c r="AJ83" i="1"/>
  <c r="AK83" i="1" s="1"/>
  <c r="AI83" i="1"/>
  <c r="X83" i="1"/>
  <c r="W83" i="1"/>
  <c r="AA83" i="1" s="1"/>
  <c r="U83" i="1"/>
  <c r="T83" i="1"/>
  <c r="AF83" i="1" s="1"/>
  <c r="S83" i="1"/>
  <c r="Q83" i="1"/>
  <c r="P83" i="1"/>
  <c r="AH83" i="1" s="1"/>
  <c r="O83" i="1"/>
  <c r="Y83" i="1" s="1"/>
  <c r="N83" i="1"/>
  <c r="L83" i="1"/>
  <c r="Z83" i="1" s="1"/>
  <c r="AG83" i="1" s="1"/>
  <c r="E83" i="1"/>
  <c r="AK82" i="1"/>
  <c r="AJ82" i="1"/>
  <c r="AI82" i="1"/>
  <c r="AF82" i="1"/>
  <c r="X82" i="1"/>
  <c r="Y82" i="1" s="1"/>
  <c r="W82" i="1"/>
  <c r="AA82" i="1" s="1"/>
  <c r="U82" i="1"/>
  <c r="T82" i="1"/>
  <c r="S82" i="1"/>
  <c r="Q82" i="1"/>
  <c r="P82" i="1"/>
  <c r="AH82" i="1" s="1"/>
  <c r="O82" i="1"/>
  <c r="N82" i="1"/>
  <c r="L82" i="1"/>
  <c r="E82" i="1"/>
  <c r="AJ81" i="1"/>
  <c r="AK81" i="1" s="1"/>
  <c r="AI81" i="1"/>
  <c r="X81" i="1"/>
  <c r="W81" i="1"/>
  <c r="U81" i="1"/>
  <c r="T81" i="1"/>
  <c r="AF81" i="1" s="1"/>
  <c r="S81" i="1"/>
  <c r="Q81" i="1"/>
  <c r="P81" i="1"/>
  <c r="O81" i="1"/>
  <c r="N81" i="1"/>
  <c r="Z81" i="1" s="1"/>
  <c r="L81" i="1"/>
  <c r="E81" i="1"/>
  <c r="AJ80" i="1"/>
  <c r="AK80" i="1" s="1"/>
  <c r="AA80" i="1" s="1"/>
  <c r="AI80" i="1"/>
  <c r="X80" i="1"/>
  <c r="W80" i="1"/>
  <c r="U80" i="1"/>
  <c r="T80" i="1"/>
  <c r="AF80" i="1" s="1"/>
  <c r="S80" i="1"/>
  <c r="Q80" i="1"/>
  <c r="P80" i="1"/>
  <c r="O80" i="1"/>
  <c r="N80" i="1"/>
  <c r="L80" i="1"/>
  <c r="E80" i="1"/>
  <c r="AJ79" i="1"/>
  <c r="AK79" i="1" s="1"/>
  <c r="AI79" i="1"/>
  <c r="X79" i="1"/>
  <c r="W79" i="1"/>
  <c r="AA79" i="1" s="1"/>
  <c r="U79" i="1"/>
  <c r="T79" i="1"/>
  <c r="AF79" i="1" s="1"/>
  <c r="S79" i="1"/>
  <c r="Q79" i="1"/>
  <c r="P79" i="1"/>
  <c r="AH79" i="1" s="1"/>
  <c r="O79" i="1"/>
  <c r="N79" i="1"/>
  <c r="L79" i="1"/>
  <c r="E79" i="1"/>
  <c r="AJ78" i="1"/>
  <c r="AK78" i="1" s="1"/>
  <c r="AI78" i="1"/>
  <c r="X78" i="1"/>
  <c r="W78" i="1"/>
  <c r="U78" i="1"/>
  <c r="T78" i="1"/>
  <c r="AF78" i="1" s="1"/>
  <c r="S78" i="1"/>
  <c r="Q78" i="1"/>
  <c r="P78" i="1"/>
  <c r="AH78" i="1" s="1"/>
  <c r="O78" i="1"/>
  <c r="N78" i="1"/>
  <c r="L78" i="1"/>
  <c r="Z78" i="1" s="1"/>
  <c r="E78" i="1"/>
  <c r="AJ77" i="1"/>
  <c r="AK77" i="1" s="1"/>
  <c r="AI77" i="1"/>
  <c r="AF77" i="1"/>
  <c r="X77" i="1"/>
  <c r="W77" i="1"/>
  <c r="U77" i="1"/>
  <c r="T77" i="1"/>
  <c r="S77" i="1"/>
  <c r="Q77" i="1"/>
  <c r="P77" i="1"/>
  <c r="O77" i="1"/>
  <c r="N77" i="1"/>
  <c r="L77" i="1"/>
  <c r="Z77" i="1" s="1"/>
  <c r="AB77" i="1" s="1"/>
  <c r="E77" i="1"/>
  <c r="AJ76" i="1"/>
  <c r="AK76" i="1" s="1"/>
  <c r="AI76" i="1"/>
  <c r="X76" i="1"/>
  <c r="W76" i="1"/>
  <c r="U76" i="1"/>
  <c r="T76" i="1"/>
  <c r="AF76" i="1" s="1"/>
  <c r="S76" i="1"/>
  <c r="Q76" i="1"/>
  <c r="P76" i="1"/>
  <c r="AH76" i="1" s="1"/>
  <c r="O76" i="1"/>
  <c r="N76" i="1"/>
  <c r="Z76" i="1" s="1"/>
  <c r="L76" i="1"/>
  <c r="E76" i="1"/>
  <c r="AJ75" i="1"/>
  <c r="AK75" i="1" s="1"/>
  <c r="AI75" i="1"/>
  <c r="X75" i="1"/>
  <c r="Y75" i="1" s="1"/>
  <c r="W75" i="1"/>
  <c r="U75" i="1"/>
  <c r="T75" i="1"/>
  <c r="AF75" i="1" s="1"/>
  <c r="S75" i="1"/>
  <c r="Q75" i="1"/>
  <c r="P75" i="1"/>
  <c r="AH75" i="1" s="1"/>
  <c r="O75" i="1"/>
  <c r="N75" i="1"/>
  <c r="Z75" i="1" s="1"/>
  <c r="L75" i="1"/>
  <c r="E75" i="1"/>
  <c r="AJ74" i="1"/>
  <c r="AK74" i="1" s="1"/>
  <c r="AI74" i="1"/>
  <c r="AF74" i="1"/>
  <c r="X74" i="1"/>
  <c r="Y74" i="1" s="1"/>
  <c r="W74" i="1"/>
  <c r="U74" i="1"/>
  <c r="T74" i="1"/>
  <c r="S74" i="1"/>
  <c r="Q74" i="1"/>
  <c r="P74" i="1"/>
  <c r="O74" i="1"/>
  <c r="N74" i="1"/>
  <c r="L74" i="1"/>
  <c r="E74" i="1"/>
  <c r="AJ73" i="1"/>
  <c r="AK73" i="1" s="1"/>
  <c r="AI73" i="1"/>
  <c r="AF73" i="1"/>
  <c r="X73" i="1"/>
  <c r="Y73" i="1" s="1"/>
  <c r="W73" i="1"/>
  <c r="U73" i="1"/>
  <c r="T73" i="1"/>
  <c r="S73" i="1"/>
  <c r="Q73" i="1"/>
  <c r="P73" i="1"/>
  <c r="O73" i="1"/>
  <c r="N73" i="1"/>
  <c r="L73" i="1"/>
  <c r="E73" i="1"/>
  <c r="AJ72" i="1"/>
  <c r="AK72" i="1" s="1"/>
  <c r="AI72" i="1"/>
  <c r="X72" i="1"/>
  <c r="W72" i="1"/>
  <c r="AA72" i="1" s="1"/>
  <c r="U72" i="1"/>
  <c r="T72" i="1"/>
  <c r="AF72" i="1" s="1"/>
  <c r="S72" i="1"/>
  <c r="Q72" i="1"/>
  <c r="P72" i="1"/>
  <c r="AH72" i="1" s="1"/>
  <c r="O72" i="1"/>
  <c r="N72" i="1"/>
  <c r="L72" i="1"/>
  <c r="E72" i="1"/>
  <c r="AJ71" i="1"/>
  <c r="AK71" i="1" s="1"/>
  <c r="AI71" i="1"/>
  <c r="X71" i="1"/>
  <c r="W71" i="1"/>
  <c r="U71" i="1"/>
  <c r="T71" i="1"/>
  <c r="AF71" i="1" s="1"/>
  <c r="S71" i="1"/>
  <c r="Q71" i="1"/>
  <c r="P71" i="1"/>
  <c r="AH71" i="1" s="1"/>
  <c r="O71" i="1"/>
  <c r="N71" i="1"/>
  <c r="Z71" i="1" s="1"/>
  <c r="L71" i="1"/>
  <c r="E71" i="1"/>
  <c r="AJ70" i="1"/>
  <c r="AK70" i="1" s="1"/>
  <c r="AI70" i="1"/>
  <c r="Z70" i="1"/>
  <c r="X70" i="1"/>
  <c r="W70" i="1"/>
  <c r="U70" i="1"/>
  <c r="T70" i="1"/>
  <c r="AF70" i="1" s="1"/>
  <c r="S70" i="1"/>
  <c r="Q70" i="1"/>
  <c r="P70" i="1"/>
  <c r="O70" i="1"/>
  <c r="N70" i="1"/>
  <c r="L70" i="1"/>
  <c r="E70" i="1"/>
  <c r="AJ69" i="1"/>
  <c r="AK69" i="1" s="1"/>
  <c r="AI69" i="1"/>
  <c r="Z69" i="1"/>
  <c r="AB69" i="1" s="1"/>
  <c r="X69" i="1"/>
  <c r="W69" i="1"/>
  <c r="U69" i="1"/>
  <c r="T69" i="1"/>
  <c r="AF69" i="1" s="1"/>
  <c r="S69" i="1"/>
  <c r="Q69" i="1"/>
  <c r="P69" i="1"/>
  <c r="O69" i="1"/>
  <c r="N69" i="1"/>
  <c r="L69" i="1"/>
  <c r="E69" i="1"/>
  <c r="AJ68" i="1"/>
  <c r="AK68" i="1" s="1"/>
  <c r="AI68" i="1"/>
  <c r="X68" i="1"/>
  <c r="Y68" i="1" s="1"/>
  <c r="W68" i="1"/>
  <c r="U68" i="1"/>
  <c r="T68" i="1"/>
  <c r="AF68" i="1" s="1"/>
  <c r="S68" i="1"/>
  <c r="Q68" i="1"/>
  <c r="P68" i="1"/>
  <c r="AH68" i="1" s="1"/>
  <c r="O68" i="1"/>
  <c r="N68" i="1"/>
  <c r="Z68" i="1" s="1"/>
  <c r="L68" i="1"/>
  <c r="E68" i="1"/>
  <c r="AJ67" i="1"/>
  <c r="AK67" i="1" s="1"/>
  <c r="AI67" i="1"/>
  <c r="AH67" i="1"/>
  <c r="AF67" i="1"/>
  <c r="X67" i="1"/>
  <c r="Y67" i="1" s="1"/>
  <c r="W67" i="1"/>
  <c r="AA67" i="1" s="1"/>
  <c r="U67" i="1"/>
  <c r="T67" i="1"/>
  <c r="S67" i="1"/>
  <c r="Q67" i="1"/>
  <c r="P67" i="1"/>
  <c r="O67" i="1"/>
  <c r="N67" i="1"/>
  <c r="L67" i="1"/>
  <c r="Z67" i="1" s="1"/>
  <c r="E67" i="1"/>
  <c r="AJ66" i="1"/>
  <c r="AK66" i="1" s="1"/>
  <c r="AI66" i="1"/>
  <c r="AF66" i="1"/>
  <c r="X66" i="1"/>
  <c r="W66" i="1"/>
  <c r="U66" i="1"/>
  <c r="T66" i="1"/>
  <c r="S66" i="1"/>
  <c r="Q66" i="1"/>
  <c r="P66" i="1"/>
  <c r="O66" i="1"/>
  <c r="N66" i="1"/>
  <c r="L66" i="1"/>
  <c r="Z66" i="1" s="1"/>
  <c r="E66" i="1"/>
  <c r="AJ65" i="1"/>
  <c r="AK65" i="1" s="1"/>
  <c r="AI65" i="1"/>
  <c r="AF65" i="1"/>
  <c r="AB65" i="1"/>
  <c r="X65" i="1"/>
  <c r="W65" i="1"/>
  <c r="U65" i="1"/>
  <c r="T65" i="1"/>
  <c r="S65" i="1"/>
  <c r="Q65" i="1"/>
  <c r="P65" i="1"/>
  <c r="O65" i="1"/>
  <c r="N65" i="1"/>
  <c r="L65" i="1"/>
  <c r="Z65" i="1" s="1"/>
  <c r="E65" i="1"/>
  <c r="AJ64" i="1"/>
  <c r="AK64" i="1" s="1"/>
  <c r="AI64" i="1"/>
  <c r="X64" i="1"/>
  <c r="W64" i="1"/>
  <c r="U64" i="1"/>
  <c r="T64" i="1"/>
  <c r="AF64" i="1" s="1"/>
  <c r="S64" i="1"/>
  <c r="Q64" i="1"/>
  <c r="P64" i="1"/>
  <c r="AH64" i="1" s="1"/>
  <c r="O64" i="1"/>
  <c r="N64" i="1"/>
  <c r="Z64" i="1" s="1"/>
  <c r="L64" i="1"/>
  <c r="E64" i="1"/>
  <c r="AJ63" i="1"/>
  <c r="AK63" i="1" s="1"/>
  <c r="AI63" i="1"/>
  <c r="X63" i="1"/>
  <c r="W63" i="1"/>
  <c r="U63" i="1"/>
  <c r="T63" i="1"/>
  <c r="AF63" i="1" s="1"/>
  <c r="S63" i="1"/>
  <c r="Q63" i="1"/>
  <c r="P63" i="1"/>
  <c r="O63" i="1"/>
  <c r="N63" i="1"/>
  <c r="Z63" i="1" s="1"/>
  <c r="L63" i="1"/>
  <c r="E63" i="1"/>
  <c r="AJ62" i="1"/>
  <c r="AK62" i="1" s="1"/>
  <c r="AI62" i="1"/>
  <c r="AF62" i="1"/>
  <c r="X62" i="1"/>
  <c r="Y62" i="1" s="1"/>
  <c r="W62" i="1"/>
  <c r="U62" i="1"/>
  <c r="T62" i="1"/>
  <c r="S62" i="1"/>
  <c r="Q62" i="1"/>
  <c r="P62" i="1"/>
  <c r="O62" i="1"/>
  <c r="N62" i="1"/>
  <c r="L62" i="1"/>
  <c r="Z62" i="1" s="1"/>
  <c r="E62" i="1"/>
  <c r="AJ61" i="1"/>
  <c r="AK61" i="1" s="1"/>
  <c r="AI61" i="1"/>
  <c r="AF61" i="1"/>
  <c r="X61" i="1"/>
  <c r="Y61" i="1" s="1"/>
  <c r="W61" i="1"/>
  <c r="U61" i="1"/>
  <c r="T61" i="1"/>
  <c r="S61" i="1"/>
  <c r="Q61" i="1"/>
  <c r="P61" i="1"/>
  <c r="O61" i="1"/>
  <c r="N61" i="1"/>
  <c r="L61" i="1"/>
  <c r="Z61" i="1" s="1"/>
  <c r="AB61" i="1" s="1"/>
  <c r="E61" i="1"/>
  <c r="AJ60" i="1"/>
  <c r="AK60" i="1" s="1"/>
  <c r="AI60" i="1"/>
  <c r="AH60" i="1"/>
  <c r="X60" i="1"/>
  <c r="W60" i="1"/>
  <c r="AA60" i="1" s="1"/>
  <c r="U60" i="1"/>
  <c r="T60" i="1"/>
  <c r="AF60" i="1" s="1"/>
  <c r="S60" i="1"/>
  <c r="Q60" i="1"/>
  <c r="P60" i="1"/>
  <c r="O60" i="1"/>
  <c r="N60" i="1"/>
  <c r="L60" i="1"/>
  <c r="E60" i="1"/>
  <c r="AJ59" i="1"/>
  <c r="AK59" i="1" s="1"/>
  <c r="AI59" i="1"/>
  <c r="X59" i="1"/>
  <c r="W59" i="1"/>
  <c r="U59" i="1"/>
  <c r="T59" i="1"/>
  <c r="AF59" i="1" s="1"/>
  <c r="S59" i="1"/>
  <c r="Q59" i="1"/>
  <c r="P59" i="1"/>
  <c r="AH59" i="1" s="1"/>
  <c r="O59" i="1"/>
  <c r="N59" i="1"/>
  <c r="Z59" i="1" s="1"/>
  <c r="L59" i="1"/>
  <c r="E59" i="1"/>
  <c r="AJ58" i="1"/>
  <c r="AK58" i="1" s="1"/>
  <c r="AI58" i="1"/>
  <c r="X58" i="1"/>
  <c r="Y58" i="1" s="1"/>
  <c r="W58" i="1"/>
  <c r="U58" i="1"/>
  <c r="T58" i="1"/>
  <c r="AF58" i="1" s="1"/>
  <c r="S58" i="1"/>
  <c r="Q58" i="1"/>
  <c r="P58" i="1"/>
  <c r="O58" i="1"/>
  <c r="N58" i="1"/>
  <c r="Z58" i="1" s="1"/>
  <c r="L58" i="1"/>
  <c r="E58" i="1"/>
  <c r="AJ57" i="1"/>
  <c r="AK57" i="1" s="1"/>
  <c r="AI57" i="1"/>
  <c r="X57" i="1"/>
  <c r="Y57" i="1" s="1"/>
  <c r="W57" i="1"/>
  <c r="U57" i="1"/>
  <c r="T57" i="1"/>
  <c r="AF57" i="1" s="1"/>
  <c r="S57" i="1"/>
  <c r="Q57" i="1"/>
  <c r="P57" i="1"/>
  <c r="O57" i="1"/>
  <c r="N57" i="1"/>
  <c r="Z57" i="1" s="1"/>
  <c r="AB57" i="1" s="1"/>
  <c r="L57" i="1"/>
  <c r="E57" i="1"/>
  <c r="AJ56" i="1"/>
  <c r="AK56" i="1" s="1"/>
  <c r="AI56" i="1"/>
  <c r="X56" i="1"/>
  <c r="Y56" i="1" s="1"/>
  <c r="W56" i="1"/>
  <c r="AA56" i="1" s="1"/>
  <c r="U56" i="1"/>
  <c r="T56" i="1"/>
  <c r="AF56" i="1" s="1"/>
  <c r="S56" i="1"/>
  <c r="Q56" i="1"/>
  <c r="P56" i="1"/>
  <c r="AH56" i="1" s="1"/>
  <c r="O56" i="1"/>
  <c r="N56" i="1"/>
  <c r="L56" i="1"/>
  <c r="E56" i="1"/>
  <c r="AJ55" i="1"/>
  <c r="AK55" i="1" s="1"/>
  <c r="AI55" i="1"/>
  <c r="AH55" i="1"/>
  <c r="X55" i="1"/>
  <c r="W55" i="1"/>
  <c r="AA55" i="1" s="1"/>
  <c r="U55" i="1"/>
  <c r="T55" i="1"/>
  <c r="AF55" i="1" s="1"/>
  <c r="S55" i="1"/>
  <c r="Q55" i="1"/>
  <c r="P55" i="1"/>
  <c r="O55" i="1"/>
  <c r="N55" i="1"/>
  <c r="L55" i="1"/>
  <c r="E55" i="1"/>
  <c r="AJ54" i="1"/>
  <c r="AK54" i="1" s="1"/>
  <c r="AI54" i="1"/>
  <c r="AF54" i="1"/>
  <c r="AB54" i="1"/>
  <c r="X54" i="1"/>
  <c r="W54" i="1"/>
  <c r="U54" i="1"/>
  <c r="T54" i="1"/>
  <c r="S54" i="1"/>
  <c r="Q54" i="1"/>
  <c r="P54" i="1"/>
  <c r="AH54" i="1" s="1"/>
  <c r="O54" i="1"/>
  <c r="N54" i="1"/>
  <c r="L54" i="1"/>
  <c r="Z54" i="1" s="1"/>
  <c r="E54" i="1"/>
  <c r="AJ53" i="1"/>
  <c r="AK53" i="1" s="1"/>
  <c r="AI53" i="1"/>
  <c r="X53" i="1"/>
  <c r="W53" i="1"/>
  <c r="U53" i="1"/>
  <c r="T53" i="1"/>
  <c r="AF53" i="1" s="1"/>
  <c r="S53" i="1"/>
  <c r="Q53" i="1"/>
  <c r="P53" i="1"/>
  <c r="AH53" i="1" s="1"/>
  <c r="O53" i="1"/>
  <c r="N53" i="1"/>
  <c r="L53" i="1"/>
  <c r="E53" i="1"/>
  <c r="AJ52" i="1"/>
  <c r="AK52" i="1" s="1"/>
  <c r="AI52" i="1"/>
  <c r="Z52" i="1"/>
  <c r="X52" i="1"/>
  <c r="W52" i="1"/>
  <c r="U52" i="1"/>
  <c r="T52" i="1"/>
  <c r="AF52" i="1" s="1"/>
  <c r="S52" i="1"/>
  <c r="Q52" i="1"/>
  <c r="P52" i="1"/>
  <c r="O52" i="1"/>
  <c r="Y52" i="1" s="1"/>
  <c r="N52" i="1"/>
  <c r="L52" i="1"/>
  <c r="E52" i="1"/>
  <c r="AK51" i="1"/>
  <c r="AJ51" i="1"/>
  <c r="AI51" i="1"/>
  <c r="AF51" i="1"/>
  <c r="X51" i="1"/>
  <c r="W51" i="1"/>
  <c r="AA51" i="1" s="1"/>
  <c r="U51" i="1"/>
  <c r="T51" i="1"/>
  <c r="S51" i="1"/>
  <c r="Q51" i="1"/>
  <c r="P51" i="1"/>
  <c r="AH51" i="1" s="1"/>
  <c r="O51" i="1"/>
  <c r="N51" i="1"/>
  <c r="L51" i="1"/>
  <c r="Z51" i="1" s="1"/>
  <c r="E51" i="1"/>
  <c r="AJ50" i="1"/>
  <c r="AK50" i="1" s="1"/>
  <c r="AI50" i="1"/>
  <c r="AD50" i="1"/>
  <c r="X50" i="1"/>
  <c r="W50" i="1"/>
  <c r="U50" i="1"/>
  <c r="T50" i="1"/>
  <c r="AF50" i="1" s="1"/>
  <c r="S50" i="1"/>
  <c r="Q50" i="1"/>
  <c r="P50" i="1"/>
  <c r="O50" i="1"/>
  <c r="Y50" i="1" s="1"/>
  <c r="N50" i="1"/>
  <c r="Z50" i="1" s="1"/>
  <c r="L50" i="1"/>
  <c r="E50" i="1"/>
  <c r="AK49" i="1"/>
  <c r="AJ49" i="1"/>
  <c r="AI49" i="1"/>
  <c r="X49" i="1"/>
  <c r="Y49" i="1" s="1"/>
  <c r="W49" i="1"/>
  <c r="U49" i="1"/>
  <c r="T49" i="1"/>
  <c r="AF49" i="1" s="1"/>
  <c r="S49" i="1"/>
  <c r="Q49" i="1"/>
  <c r="P49" i="1"/>
  <c r="O49" i="1"/>
  <c r="N49" i="1"/>
  <c r="L49" i="1"/>
  <c r="E49" i="1"/>
  <c r="AJ48" i="1"/>
  <c r="AK48" i="1" s="1"/>
  <c r="AI48" i="1"/>
  <c r="X48" i="1"/>
  <c r="W48" i="1"/>
  <c r="AA48" i="1" s="1"/>
  <c r="U48" i="1"/>
  <c r="T48" i="1"/>
  <c r="AF48" i="1" s="1"/>
  <c r="S48" i="1"/>
  <c r="Q48" i="1"/>
  <c r="P48" i="1"/>
  <c r="AH48" i="1" s="1"/>
  <c r="O48" i="1"/>
  <c r="N48" i="1"/>
  <c r="L48" i="1"/>
  <c r="E48" i="1"/>
  <c r="AJ47" i="1"/>
  <c r="AK47" i="1" s="1"/>
  <c r="AI47" i="1"/>
  <c r="X47" i="1"/>
  <c r="W47" i="1"/>
  <c r="U47" i="1"/>
  <c r="T47" i="1"/>
  <c r="AF47" i="1" s="1"/>
  <c r="S47" i="1"/>
  <c r="Q47" i="1"/>
  <c r="P47" i="1"/>
  <c r="O47" i="1"/>
  <c r="N47" i="1"/>
  <c r="L47" i="1"/>
  <c r="E47" i="1"/>
  <c r="AJ46" i="1"/>
  <c r="AK46" i="1" s="1"/>
  <c r="AI46" i="1"/>
  <c r="X46" i="1"/>
  <c r="W46" i="1"/>
  <c r="U46" i="1"/>
  <c r="T46" i="1"/>
  <c r="AF46" i="1" s="1"/>
  <c r="S46" i="1"/>
  <c r="Q46" i="1"/>
  <c r="P46" i="1"/>
  <c r="AH46" i="1" s="1"/>
  <c r="O46" i="1"/>
  <c r="N46" i="1"/>
  <c r="L46" i="1"/>
  <c r="E46" i="1"/>
  <c r="AJ45" i="1"/>
  <c r="AK45" i="1" s="1"/>
  <c r="AI45" i="1"/>
  <c r="AF45" i="1"/>
  <c r="X45" i="1"/>
  <c r="Y45" i="1" s="1"/>
  <c r="W45" i="1"/>
  <c r="AA45" i="1" s="1"/>
  <c r="U45" i="1"/>
  <c r="T45" i="1"/>
  <c r="S45" i="1"/>
  <c r="Q45" i="1"/>
  <c r="P45" i="1"/>
  <c r="O45" i="1"/>
  <c r="N45" i="1"/>
  <c r="L45" i="1"/>
  <c r="E45" i="1"/>
  <c r="AJ44" i="1"/>
  <c r="AK44" i="1" s="1"/>
  <c r="AI44" i="1"/>
  <c r="AH44" i="1"/>
  <c r="AF44" i="1"/>
  <c r="X44" i="1"/>
  <c r="W44" i="1"/>
  <c r="U44" i="1"/>
  <c r="T44" i="1"/>
  <c r="S44" i="1"/>
  <c r="Q44" i="1"/>
  <c r="P44" i="1"/>
  <c r="O44" i="1"/>
  <c r="N44" i="1"/>
  <c r="L44" i="1"/>
  <c r="Z44" i="1" s="1"/>
  <c r="E44" i="1"/>
  <c r="AJ43" i="1"/>
  <c r="AK43" i="1" s="1"/>
  <c r="AI43" i="1"/>
  <c r="Z43" i="1"/>
  <c r="AG43" i="1" s="1"/>
  <c r="X43" i="1"/>
  <c r="W43" i="1"/>
  <c r="AA43" i="1" s="1"/>
  <c r="U43" i="1"/>
  <c r="T43" i="1"/>
  <c r="AF43" i="1" s="1"/>
  <c r="S43" i="1"/>
  <c r="Q43" i="1"/>
  <c r="P43" i="1"/>
  <c r="O43" i="1"/>
  <c r="N43" i="1"/>
  <c r="L43" i="1"/>
  <c r="E43" i="1"/>
  <c r="AJ42" i="1"/>
  <c r="AK42" i="1" s="1"/>
  <c r="AI42" i="1"/>
  <c r="AF42" i="1"/>
  <c r="X42" i="1"/>
  <c r="W42" i="1"/>
  <c r="U42" i="1"/>
  <c r="T42" i="1"/>
  <c r="S42" i="1"/>
  <c r="Q42" i="1"/>
  <c r="P42" i="1"/>
  <c r="O42" i="1"/>
  <c r="N42" i="1"/>
  <c r="L42" i="1"/>
  <c r="E42" i="1"/>
  <c r="AJ41" i="1"/>
  <c r="AK41" i="1" s="1"/>
  <c r="AI41" i="1"/>
  <c r="X41" i="1"/>
  <c r="W41" i="1"/>
  <c r="U41" i="1"/>
  <c r="T41" i="1"/>
  <c r="AF41" i="1" s="1"/>
  <c r="S41" i="1"/>
  <c r="Q41" i="1"/>
  <c r="P41" i="1"/>
  <c r="AH41" i="1" s="1"/>
  <c r="O41" i="1"/>
  <c r="N41" i="1"/>
  <c r="L41" i="1"/>
  <c r="E41" i="1"/>
  <c r="AJ40" i="1"/>
  <c r="AK40" i="1" s="1"/>
  <c r="AI40" i="1"/>
  <c r="AD40" i="1"/>
  <c r="AB40" i="1"/>
  <c r="X40" i="1"/>
  <c r="W40" i="1"/>
  <c r="U40" i="1"/>
  <c r="T40" i="1"/>
  <c r="AF40" i="1" s="1"/>
  <c r="S40" i="1"/>
  <c r="Q40" i="1"/>
  <c r="P40" i="1"/>
  <c r="AH40" i="1" s="1"/>
  <c r="O40" i="1"/>
  <c r="N40" i="1"/>
  <c r="Z40" i="1" s="1"/>
  <c r="AG40" i="1" s="1"/>
  <c r="L40" i="1"/>
  <c r="E40" i="1"/>
  <c r="AJ39" i="1"/>
  <c r="AK39" i="1" s="1"/>
  <c r="AI39" i="1"/>
  <c r="X39" i="1"/>
  <c r="Y39" i="1" s="1"/>
  <c r="W39" i="1"/>
  <c r="U39" i="1"/>
  <c r="T39" i="1"/>
  <c r="AF39" i="1" s="1"/>
  <c r="S39" i="1"/>
  <c r="Q39" i="1"/>
  <c r="P39" i="1"/>
  <c r="O39" i="1"/>
  <c r="N39" i="1"/>
  <c r="L39" i="1"/>
  <c r="E39" i="1"/>
  <c r="AJ38" i="1"/>
  <c r="AK38" i="1" s="1"/>
  <c r="AI38" i="1"/>
  <c r="Z38" i="1"/>
  <c r="X38" i="1"/>
  <c r="W38" i="1"/>
  <c r="AA38" i="1" s="1"/>
  <c r="U38" i="1"/>
  <c r="T38" i="1"/>
  <c r="AF38" i="1" s="1"/>
  <c r="S38" i="1"/>
  <c r="Q38" i="1"/>
  <c r="P38" i="1"/>
  <c r="AH38" i="1" s="1"/>
  <c r="O38" i="1"/>
  <c r="Y38" i="1" s="1"/>
  <c r="N38" i="1"/>
  <c r="L38" i="1"/>
  <c r="E38" i="1"/>
  <c r="AK37" i="1"/>
  <c r="AJ37" i="1"/>
  <c r="AI37" i="1"/>
  <c r="X37" i="1"/>
  <c r="W37" i="1"/>
  <c r="U37" i="1"/>
  <c r="T37" i="1"/>
  <c r="AF37" i="1" s="1"/>
  <c r="S37" i="1"/>
  <c r="Q37" i="1"/>
  <c r="P37" i="1"/>
  <c r="AH37" i="1" s="1"/>
  <c r="O37" i="1"/>
  <c r="N37" i="1"/>
  <c r="L37" i="1"/>
  <c r="E37" i="1"/>
  <c r="AJ36" i="1"/>
  <c r="AK36" i="1" s="1"/>
  <c r="AI36" i="1"/>
  <c r="X36" i="1"/>
  <c r="W36" i="1"/>
  <c r="U36" i="1"/>
  <c r="T36" i="1"/>
  <c r="AF36" i="1" s="1"/>
  <c r="S36" i="1"/>
  <c r="Q36" i="1"/>
  <c r="P36" i="1"/>
  <c r="AH36" i="1" s="1"/>
  <c r="O36" i="1"/>
  <c r="N36" i="1"/>
  <c r="Z36" i="1" s="1"/>
  <c r="L36" i="1"/>
  <c r="E36" i="1"/>
  <c r="AJ35" i="1"/>
  <c r="AK35" i="1" s="1"/>
  <c r="AA35" i="1" s="1"/>
  <c r="AI35" i="1"/>
  <c r="AF35" i="1"/>
  <c r="Z35" i="1"/>
  <c r="AG35" i="1" s="1"/>
  <c r="X35" i="1"/>
  <c r="W35" i="1"/>
  <c r="U35" i="1"/>
  <c r="T35" i="1"/>
  <c r="S35" i="1"/>
  <c r="Q35" i="1"/>
  <c r="P35" i="1"/>
  <c r="AH35" i="1" s="1"/>
  <c r="O35" i="1"/>
  <c r="N35" i="1"/>
  <c r="L35" i="1"/>
  <c r="E35" i="1"/>
  <c r="AJ34" i="1"/>
  <c r="AK34" i="1" s="1"/>
  <c r="AI34" i="1"/>
  <c r="X34" i="1"/>
  <c r="Y34" i="1" s="1"/>
  <c r="W34" i="1"/>
  <c r="U34" i="1"/>
  <c r="T34" i="1"/>
  <c r="AF34" i="1" s="1"/>
  <c r="S34" i="1"/>
  <c r="Q34" i="1"/>
  <c r="P34" i="1"/>
  <c r="O34" i="1"/>
  <c r="N34" i="1"/>
  <c r="L34" i="1"/>
  <c r="E34" i="1"/>
  <c r="AJ33" i="1"/>
  <c r="AK33" i="1" s="1"/>
  <c r="AI33" i="1"/>
  <c r="X33" i="1"/>
  <c r="W33" i="1"/>
  <c r="U33" i="1"/>
  <c r="T33" i="1"/>
  <c r="AF33" i="1" s="1"/>
  <c r="S33" i="1"/>
  <c r="Q33" i="1"/>
  <c r="P33" i="1"/>
  <c r="O33" i="1"/>
  <c r="N33" i="1"/>
  <c r="Z33" i="1" s="1"/>
  <c r="L33" i="1"/>
  <c r="E33" i="1"/>
  <c r="AJ32" i="1"/>
  <c r="AK32" i="1" s="1"/>
  <c r="AI32" i="1"/>
  <c r="X32" i="1"/>
  <c r="W32" i="1"/>
  <c r="U32" i="1"/>
  <c r="T32" i="1"/>
  <c r="AF32" i="1" s="1"/>
  <c r="S32" i="1"/>
  <c r="Q32" i="1"/>
  <c r="P32" i="1"/>
  <c r="O32" i="1"/>
  <c r="N32" i="1"/>
  <c r="L32" i="1"/>
  <c r="Z32" i="1" s="1"/>
  <c r="AG32" i="1" s="1"/>
  <c r="E32" i="1"/>
  <c r="AJ31" i="1"/>
  <c r="AK31" i="1" s="1"/>
  <c r="AI31" i="1"/>
  <c r="Z31" i="1"/>
  <c r="X31" i="1"/>
  <c r="W31" i="1"/>
  <c r="U31" i="1"/>
  <c r="T31" i="1"/>
  <c r="AF31" i="1" s="1"/>
  <c r="S31" i="1"/>
  <c r="Q31" i="1"/>
  <c r="P31" i="1"/>
  <c r="AH31" i="1" s="1"/>
  <c r="O31" i="1"/>
  <c r="Y31" i="1" s="1"/>
  <c r="N31" i="1"/>
  <c r="L31" i="1"/>
  <c r="E31" i="1"/>
  <c r="AK30" i="1"/>
  <c r="AJ30" i="1"/>
  <c r="AI30" i="1"/>
  <c r="X30" i="1"/>
  <c r="W30" i="1"/>
  <c r="U30" i="1"/>
  <c r="T30" i="1"/>
  <c r="AF30" i="1" s="1"/>
  <c r="S30" i="1"/>
  <c r="Q30" i="1"/>
  <c r="P30" i="1"/>
  <c r="AH30" i="1" s="1"/>
  <c r="O30" i="1"/>
  <c r="N30" i="1"/>
  <c r="L30" i="1"/>
  <c r="E30" i="1"/>
  <c r="AJ29" i="1"/>
  <c r="AK29" i="1" s="1"/>
  <c r="AI29" i="1"/>
  <c r="Z29" i="1"/>
  <c r="X29" i="1"/>
  <c r="W29" i="1"/>
  <c r="U29" i="1"/>
  <c r="T29" i="1"/>
  <c r="AF29" i="1" s="1"/>
  <c r="S29" i="1"/>
  <c r="Q29" i="1"/>
  <c r="P29" i="1"/>
  <c r="O29" i="1"/>
  <c r="Y29" i="1" s="1"/>
  <c r="N29" i="1"/>
  <c r="L29" i="1"/>
  <c r="E29" i="1"/>
  <c r="AK28" i="1"/>
  <c r="AJ28" i="1"/>
  <c r="AI28" i="1"/>
  <c r="X28" i="1"/>
  <c r="Y28" i="1" s="1"/>
  <c r="W28" i="1"/>
  <c r="U28" i="1"/>
  <c r="T28" i="1"/>
  <c r="AF28" i="1" s="1"/>
  <c r="S28" i="1"/>
  <c r="Q28" i="1"/>
  <c r="P28" i="1"/>
  <c r="AH28" i="1" s="1"/>
  <c r="O28" i="1"/>
  <c r="N28" i="1"/>
  <c r="L28" i="1"/>
  <c r="E28" i="1"/>
  <c r="AJ27" i="1"/>
  <c r="AK27" i="1" s="1"/>
  <c r="AI27" i="1"/>
  <c r="AF27" i="1"/>
  <c r="X27" i="1"/>
  <c r="W27" i="1"/>
  <c r="U27" i="1"/>
  <c r="T27" i="1"/>
  <c r="S27" i="1"/>
  <c r="Q27" i="1"/>
  <c r="P27" i="1"/>
  <c r="O27" i="1"/>
  <c r="N27" i="1"/>
  <c r="L27" i="1"/>
  <c r="E27" i="1"/>
  <c r="AJ26" i="1"/>
  <c r="AK26" i="1" s="1"/>
  <c r="AI26" i="1"/>
  <c r="X26" i="1"/>
  <c r="Y26" i="1" s="1"/>
  <c r="W26" i="1"/>
  <c r="AA26" i="1" s="1"/>
  <c r="U26" i="1"/>
  <c r="T26" i="1"/>
  <c r="AF26" i="1" s="1"/>
  <c r="S26" i="1"/>
  <c r="Q26" i="1"/>
  <c r="P26" i="1"/>
  <c r="AH26" i="1" s="1"/>
  <c r="O26" i="1"/>
  <c r="N26" i="1"/>
  <c r="L26" i="1"/>
  <c r="Z26" i="1" s="1"/>
  <c r="AD26" i="1" s="1"/>
  <c r="E26" i="1"/>
  <c r="AJ25" i="1"/>
  <c r="AK25" i="1" s="1"/>
  <c r="AI25" i="1"/>
  <c r="AF25" i="1"/>
  <c r="X25" i="1"/>
  <c r="W25" i="1"/>
  <c r="U25" i="1"/>
  <c r="T25" i="1"/>
  <c r="S25" i="1"/>
  <c r="Q25" i="1"/>
  <c r="P25" i="1"/>
  <c r="AH25" i="1" s="1"/>
  <c r="O25" i="1"/>
  <c r="Y25" i="1" s="1"/>
  <c r="N25" i="1"/>
  <c r="L25" i="1"/>
  <c r="Z25" i="1" s="1"/>
  <c r="E25" i="1"/>
  <c r="AK24" i="1"/>
  <c r="AJ24" i="1"/>
  <c r="AI24" i="1"/>
  <c r="X24" i="1"/>
  <c r="W24" i="1"/>
  <c r="AA24" i="1" s="1"/>
  <c r="U24" i="1"/>
  <c r="T24" i="1"/>
  <c r="AF24" i="1" s="1"/>
  <c r="S24" i="1"/>
  <c r="Q24" i="1"/>
  <c r="P24" i="1"/>
  <c r="AH24" i="1" s="1"/>
  <c r="O24" i="1"/>
  <c r="N24" i="1"/>
  <c r="L24" i="1"/>
  <c r="Z24" i="1" s="1"/>
  <c r="AD24" i="1" s="1"/>
  <c r="E24" i="1"/>
  <c r="AJ23" i="1"/>
  <c r="AK23" i="1" s="1"/>
  <c r="AI23" i="1"/>
  <c r="Z23" i="1"/>
  <c r="X23" i="1"/>
  <c r="W23" i="1"/>
  <c r="U23" i="1"/>
  <c r="T23" i="1"/>
  <c r="AF23" i="1" s="1"/>
  <c r="S23" i="1"/>
  <c r="Q23" i="1"/>
  <c r="P23" i="1"/>
  <c r="AH23" i="1" s="1"/>
  <c r="O23" i="1"/>
  <c r="Y23" i="1" s="1"/>
  <c r="N23" i="1"/>
  <c r="L23" i="1"/>
  <c r="E23" i="1"/>
  <c r="AK22" i="1"/>
  <c r="AJ22" i="1"/>
  <c r="AI22" i="1"/>
  <c r="X22" i="1"/>
  <c r="W22" i="1"/>
  <c r="U22" i="1"/>
  <c r="T22" i="1"/>
  <c r="AF22" i="1" s="1"/>
  <c r="S22" i="1"/>
  <c r="Q22" i="1"/>
  <c r="P22" i="1"/>
  <c r="AH22" i="1" s="1"/>
  <c r="O22" i="1"/>
  <c r="N22" i="1"/>
  <c r="L22" i="1"/>
  <c r="E22" i="1"/>
  <c r="AJ21" i="1"/>
  <c r="AK21" i="1" s="1"/>
  <c r="AI21" i="1"/>
  <c r="Z21" i="1"/>
  <c r="X21" i="1"/>
  <c r="W21" i="1"/>
  <c r="U21" i="1"/>
  <c r="T21" i="1"/>
  <c r="AF21" i="1" s="1"/>
  <c r="S21" i="1"/>
  <c r="Q21" i="1"/>
  <c r="P21" i="1"/>
  <c r="O21" i="1"/>
  <c r="Y21" i="1" s="1"/>
  <c r="N21" i="1"/>
  <c r="L21" i="1"/>
  <c r="E21" i="1"/>
  <c r="AK20" i="1"/>
  <c r="AJ20" i="1"/>
  <c r="AI20" i="1"/>
  <c r="X20" i="1"/>
  <c r="Y20" i="1" s="1"/>
  <c r="W20" i="1"/>
  <c r="U20" i="1"/>
  <c r="T20" i="1"/>
  <c r="AF20" i="1" s="1"/>
  <c r="S20" i="1"/>
  <c r="Q20" i="1"/>
  <c r="P20" i="1"/>
  <c r="AH20" i="1" s="1"/>
  <c r="O20" i="1"/>
  <c r="N20" i="1"/>
  <c r="L20" i="1"/>
  <c r="E20" i="1"/>
  <c r="AJ19" i="1"/>
  <c r="AK19" i="1" s="1"/>
  <c r="AI19" i="1"/>
  <c r="AF19" i="1"/>
  <c r="X19" i="1"/>
  <c r="W19" i="1"/>
  <c r="U19" i="1"/>
  <c r="T19" i="1"/>
  <c r="S19" i="1"/>
  <c r="Q19" i="1"/>
  <c r="P19" i="1"/>
  <c r="O19" i="1"/>
  <c r="N19" i="1"/>
  <c r="L19" i="1"/>
  <c r="E19" i="1"/>
  <c r="AJ18" i="1"/>
  <c r="AK18" i="1" s="1"/>
  <c r="AI18" i="1"/>
  <c r="X18" i="1"/>
  <c r="Y18" i="1" s="1"/>
  <c r="W18" i="1"/>
  <c r="AA18" i="1" s="1"/>
  <c r="U18" i="1"/>
  <c r="T18" i="1"/>
  <c r="AF18" i="1" s="1"/>
  <c r="S18" i="1"/>
  <c r="Q18" i="1"/>
  <c r="P18" i="1"/>
  <c r="AH18" i="1" s="1"/>
  <c r="O18" i="1"/>
  <c r="N18" i="1"/>
  <c r="L18" i="1"/>
  <c r="Z18" i="1" s="1"/>
  <c r="AD18" i="1" s="1"/>
  <c r="E18" i="1"/>
  <c r="AJ17" i="1"/>
  <c r="AK17" i="1" s="1"/>
  <c r="AI17" i="1"/>
  <c r="AF17" i="1"/>
  <c r="X17" i="1"/>
  <c r="W17" i="1"/>
  <c r="U17" i="1"/>
  <c r="T17" i="1"/>
  <c r="S17" i="1"/>
  <c r="Q17" i="1"/>
  <c r="P17" i="1"/>
  <c r="AH17" i="1" s="1"/>
  <c r="O17" i="1"/>
  <c r="Y17" i="1" s="1"/>
  <c r="N17" i="1"/>
  <c r="L17" i="1"/>
  <c r="Z17" i="1" s="1"/>
  <c r="E17" i="1"/>
  <c r="AK16" i="1"/>
  <c r="AJ16" i="1"/>
  <c r="AI16" i="1"/>
  <c r="X16" i="1"/>
  <c r="W16" i="1"/>
  <c r="AA16" i="1" s="1"/>
  <c r="U16" i="1"/>
  <c r="T16" i="1"/>
  <c r="AF16" i="1" s="1"/>
  <c r="S16" i="1"/>
  <c r="Q16" i="1"/>
  <c r="P16" i="1"/>
  <c r="AH16" i="1" s="1"/>
  <c r="O16" i="1"/>
  <c r="N16" i="1"/>
  <c r="L16" i="1"/>
  <c r="Z16" i="1" s="1"/>
  <c r="AD16" i="1" s="1"/>
  <c r="E16" i="1"/>
  <c r="AJ15" i="1"/>
  <c r="AK15" i="1" s="1"/>
  <c r="AI15" i="1"/>
  <c r="Z15" i="1"/>
  <c r="X15" i="1"/>
  <c r="W15" i="1"/>
  <c r="U15" i="1"/>
  <c r="T15" i="1"/>
  <c r="AF15" i="1" s="1"/>
  <c r="S15" i="1"/>
  <c r="Q15" i="1"/>
  <c r="P15" i="1"/>
  <c r="AH15" i="1" s="1"/>
  <c r="O15" i="1"/>
  <c r="Y15" i="1" s="1"/>
  <c r="N15" i="1"/>
  <c r="L15" i="1"/>
  <c r="E15" i="1"/>
  <c r="AK14" i="1"/>
  <c r="AJ14" i="1"/>
  <c r="AI14" i="1"/>
  <c r="X14" i="1"/>
  <c r="W14" i="1"/>
  <c r="U14" i="1"/>
  <c r="T14" i="1"/>
  <c r="AF14" i="1" s="1"/>
  <c r="S14" i="1"/>
  <c r="Q14" i="1"/>
  <c r="P14" i="1"/>
  <c r="AH14" i="1" s="1"/>
  <c r="O14" i="1"/>
  <c r="N14" i="1"/>
  <c r="L14" i="1"/>
  <c r="E14" i="1"/>
  <c r="AJ13" i="1"/>
  <c r="AK13" i="1" s="1"/>
  <c r="AI13" i="1"/>
  <c r="Z13" i="1"/>
  <c r="X13" i="1"/>
  <c r="W13" i="1"/>
  <c r="U13" i="1"/>
  <c r="T13" i="1"/>
  <c r="AF13" i="1" s="1"/>
  <c r="S13" i="1"/>
  <c r="Q13" i="1"/>
  <c r="P13" i="1"/>
  <c r="O13" i="1"/>
  <c r="Y13" i="1" s="1"/>
  <c r="N13" i="1"/>
  <c r="L13" i="1"/>
  <c r="E13" i="1"/>
  <c r="AK12" i="1"/>
  <c r="AJ12" i="1"/>
  <c r="AI12" i="1"/>
  <c r="X12" i="1"/>
  <c r="Y12" i="1" s="1"/>
  <c r="W12" i="1"/>
  <c r="U12" i="1"/>
  <c r="T12" i="1"/>
  <c r="AF12" i="1" s="1"/>
  <c r="S12" i="1"/>
  <c r="Q12" i="1"/>
  <c r="P12" i="1"/>
  <c r="AH12" i="1" s="1"/>
  <c r="O12" i="1"/>
  <c r="N12" i="1"/>
  <c r="L12" i="1"/>
  <c r="E12" i="1"/>
  <c r="AJ11" i="1"/>
  <c r="AK11" i="1" s="1"/>
  <c r="AI11" i="1"/>
  <c r="AF11" i="1"/>
  <c r="X11" i="1"/>
  <c r="W11" i="1"/>
  <c r="U11" i="1"/>
  <c r="T11" i="1"/>
  <c r="S11" i="1"/>
  <c r="Q11" i="1"/>
  <c r="P11" i="1"/>
  <c r="O11" i="1"/>
  <c r="N11" i="1"/>
  <c r="L11" i="1"/>
  <c r="E11" i="1"/>
  <c r="AJ10" i="1"/>
  <c r="AK10" i="1" s="1"/>
  <c r="AI10" i="1"/>
  <c r="X10" i="1"/>
  <c r="Y10" i="1" s="1"/>
  <c r="W10" i="1"/>
  <c r="AA10" i="1" s="1"/>
  <c r="U10" i="1"/>
  <c r="T10" i="1"/>
  <c r="AF10" i="1" s="1"/>
  <c r="S10" i="1"/>
  <c r="Q10" i="1"/>
  <c r="P10" i="1"/>
  <c r="AH10" i="1" s="1"/>
  <c r="O10" i="1"/>
  <c r="N10" i="1"/>
  <c r="L10" i="1"/>
  <c r="Z10" i="1" s="1"/>
  <c r="AD10" i="1" s="1"/>
  <c r="E10" i="1"/>
  <c r="AJ9" i="1"/>
  <c r="AK9" i="1" s="1"/>
  <c r="AI9" i="1"/>
  <c r="AF9" i="1"/>
  <c r="X9" i="1"/>
  <c r="W9" i="1"/>
  <c r="U9" i="1"/>
  <c r="T9" i="1"/>
  <c r="S9" i="1"/>
  <c r="Q9" i="1"/>
  <c r="P9" i="1"/>
  <c r="AH9" i="1" s="1"/>
  <c r="O9" i="1"/>
  <c r="Y9" i="1" s="1"/>
  <c r="N9" i="1"/>
  <c r="L9" i="1"/>
  <c r="Z9" i="1" s="1"/>
  <c r="E9" i="1"/>
  <c r="AK8" i="1"/>
  <c r="AJ8" i="1"/>
  <c r="AI8" i="1"/>
  <c r="X8" i="1"/>
  <c r="W8" i="1"/>
  <c r="AA8" i="1" s="1"/>
  <c r="U8" i="1"/>
  <c r="T8" i="1"/>
  <c r="AF8" i="1" s="1"/>
  <c r="S8" i="1"/>
  <c r="Q8" i="1"/>
  <c r="P8" i="1"/>
  <c r="AH8" i="1" s="1"/>
  <c r="O8" i="1"/>
  <c r="N8" i="1"/>
  <c r="L8" i="1"/>
  <c r="Z8" i="1" s="1"/>
  <c r="AD8" i="1" s="1"/>
  <c r="E8" i="1"/>
  <c r="AJ7" i="1"/>
  <c r="AK7" i="1" s="1"/>
  <c r="AI7" i="1"/>
  <c r="Z7" i="1"/>
  <c r="X7" i="1"/>
  <c r="W7" i="1"/>
  <c r="U7" i="1"/>
  <c r="T7" i="1"/>
  <c r="AF7" i="1" s="1"/>
  <c r="S7" i="1"/>
  <c r="Q7" i="1"/>
  <c r="P7" i="1"/>
  <c r="AH7" i="1" s="1"/>
  <c r="O7" i="1"/>
  <c r="Y7" i="1" s="1"/>
  <c r="N7" i="1"/>
  <c r="L7" i="1"/>
  <c r="E7" i="1"/>
  <c r="AK6" i="1"/>
  <c r="AJ6" i="1"/>
  <c r="AI6" i="1"/>
  <c r="X6" i="1"/>
  <c r="W6" i="1"/>
  <c r="U6" i="1"/>
  <c r="T6" i="1"/>
  <c r="AF6" i="1" s="1"/>
  <c r="S6" i="1"/>
  <c r="Q6" i="1"/>
  <c r="P6" i="1"/>
  <c r="AH6" i="1" s="1"/>
  <c r="O6" i="1"/>
  <c r="N6" i="1"/>
  <c r="L6" i="1"/>
  <c r="E6" i="1"/>
  <c r="AJ5" i="1"/>
  <c r="AK5" i="1" s="1"/>
  <c r="AI5" i="1"/>
  <c r="Z5" i="1"/>
  <c r="X5" i="1"/>
  <c r="W5" i="1"/>
  <c r="U5" i="1"/>
  <c r="T5" i="1"/>
  <c r="AF5" i="1" s="1"/>
  <c r="S5" i="1"/>
  <c r="Q5" i="1"/>
  <c r="P5" i="1"/>
  <c r="O5" i="1"/>
  <c r="Y5" i="1" s="1"/>
  <c r="N5" i="1"/>
  <c r="L5" i="1"/>
  <c r="E5" i="1"/>
  <c r="AK4" i="1"/>
  <c r="AJ4" i="1"/>
  <c r="AI4" i="1"/>
  <c r="X4" i="1"/>
  <c r="Y4" i="1" s="1"/>
  <c r="W4" i="1"/>
  <c r="U4" i="1"/>
  <c r="T4" i="1"/>
  <c r="AF4" i="1" s="1"/>
  <c r="S4" i="1"/>
  <c r="Q4" i="1"/>
  <c r="P4" i="1"/>
  <c r="AH4" i="1" s="1"/>
  <c r="O4" i="1"/>
  <c r="N4" i="1"/>
  <c r="L4" i="1"/>
  <c r="E4" i="1"/>
  <c r="AJ3" i="1"/>
  <c r="AK3" i="1" s="1"/>
  <c r="AI3" i="1"/>
  <c r="AF3" i="1"/>
  <c r="X3" i="1"/>
  <c r="W3" i="1"/>
  <c r="U3" i="1"/>
  <c r="T3" i="1"/>
  <c r="S3" i="1"/>
  <c r="Q3" i="1"/>
  <c r="P3" i="1"/>
  <c r="O3" i="1"/>
  <c r="N3" i="1"/>
  <c r="L3" i="1"/>
  <c r="E3" i="1"/>
  <c r="AB142" i="1" l="1"/>
  <c r="AG142" i="1"/>
  <c r="Z3" i="1"/>
  <c r="Z11" i="1"/>
  <c r="AB11" i="1" s="1"/>
  <c r="Z19" i="1"/>
  <c r="Z27" i="1"/>
  <c r="AB27" i="1" s="1"/>
  <c r="Y36" i="1"/>
  <c r="Z42" i="1"/>
  <c r="AD42" i="1" s="1"/>
  <c r="Z46" i="1"/>
  <c r="AA46" i="1"/>
  <c r="Z56" i="1"/>
  <c r="AH63" i="1"/>
  <c r="Y69" i="1"/>
  <c r="Z73" i="1"/>
  <c r="AB73" i="1" s="1"/>
  <c r="Y81" i="1"/>
  <c r="Z82" i="1"/>
  <c r="Z87" i="1"/>
  <c r="Y122" i="1"/>
  <c r="Z132" i="1"/>
  <c r="AD132" i="1" s="1"/>
  <c r="AB148" i="1"/>
  <c r="AG148" i="1"/>
  <c r="AA112" i="1"/>
  <c r="AA32" i="1"/>
  <c r="Z34" i="1"/>
  <c r="AG34" i="1" s="1"/>
  <c r="AA41" i="1"/>
  <c r="Y43" i="1"/>
  <c r="Z45" i="1"/>
  <c r="AB45" i="1" s="1"/>
  <c r="Y47" i="1"/>
  <c r="Z49" i="1"/>
  <c r="Y63" i="1"/>
  <c r="AA68" i="1"/>
  <c r="Y70" i="1"/>
  <c r="Z74" i="1"/>
  <c r="Z79" i="1"/>
  <c r="AD79" i="1" s="1"/>
  <c r="AB83" i="1"/>
  <c r="Z97" i="1"/>
  <c r="AB97" i="1" s="1"/>
  <c r="AA106" i="1"/>
  <c r="Y107" i="1"/>
  <c r="AD120" i="1"/>
  <c r="AG120" i="1"/>
  <c r="AB120" i="1"/>
  <c r="Y127" i="1"/>
  <c r="AB128" i="1"/>
  <c r="AG128" i="1"/>
  <c r="Y3" i="1"/>
  <c r="AH5" i="1"/>
  <c r="Z6" i="1"/>
  <c r="AD6" i="1" s="1"/>
  <c r="AA6" i="1"/>
  <c r="Y8" i="1"/>
  <c r="Y11" i="1"/>
  <c r="AH13" i="1"/>
  <c r="Z14" i="1"/>
  <c r="AD14" i="1" s="1"/>
  <c r="AA14" i="1"/>
  <c r="Y16" i="1"/>
  <c r="Y19" i="1"/>
  <c r="AH21" i="1"/>
  <c r="Z22" i="1"/>
  <c r="AD22" i="1" s="1"/>
  <c r="AA22" i="1"/>
  <c r="Y24" i="1"/>
  <c r="Y27" i="1"/>
  <c r="AH29" i="1"/>
  <c r="Z30" i="1"/>
  <c r="AD30" i="1" s="1"/>
  <c r="AA30" i="1"/>
  <c r="AA31" i="1"/>
  <c r="Y32" i="1"/>
  <c r="Z37" i="1"/>
  <c r="AD37" i="1" s="1"/>
  <c r="AA37" i="1"/>
  <c r="AA40" i="1"/>
  <c r="Z41" i="1"/>
  <c r="Y41" i="1"/>
  <c r="Y42" i="1"/>
  <c r="AH43" i="1"/>
  <c r="Y44" i="1"/>
  <c r="Y46" i="1"/>
  <c r="Z48" i="1"/>
  <c r="Y48" i="1"/>
  <c r="Y51" i="1"/>
  <c r="AH52" i="1"/>
  <c r="Z53" i="1"/>
  <c r="AB53" i="1" s="1"/>
  <c r="AA53" i="1"/>
  <c r="Y54" i="1"/>
  <c r="Z55" i="1"/>
  <c r="AD55" i="1" s="1"/>
  <c r="Y55" i="1"/>
  <c r="AA59" i="1"/>
  <c r="Z60" i="1"/>
  <c r="Y60" i="1"/>
  <c r="AA64" i="1"/>
  <c r="Y65" i="1"/>
  <c r="Y66" i="1"/>
  <c r="AH69" i="1"/>
  <c r="AH70" i="1"/>
  <c r="AA71" i="1"/>
  <c r="Z72" i="1"/>
  <c r="Y72" i="1"/>
  <c r="AA76" i="1"/>
  <c r="Y77" i="1"/>
  <c r="Y78" i="1"/>
  <c r="Y79" i="1"/>
  <c r="Z80" i="1"/>
  <c r="Y80" i="1"/>
  <c r="AH85" i="1"/>
  <c r="Y86" i="1"/>
  <c r="AH88" i="1"/>
  <c r="Z92" i="1"/>
  <c r="AB92" i="1" s="1"/>
  <c r="AH93" i="1"/>
  <c r="Y94" i="1"/>
  <c r="AH107" i="1"/>
  <c r="AA118" i="1"/>
  <c r="Y126" i="1"/>
  <c r="Z130" i="1"/>
  <c r="AD130" i="1" s="1"/>
  <c r="AA130" i="1"/>
  <c r="AB138" i="1"/>
  <c r="AG138" i="1"/>
  <c r="AA138" i="1"/>
  <c r="Z145" i="1"/>
  <c r="AA145" i="1"/>
  <c r="Y146" i="1"/>
  <c r="AA159" i="1"/>
  <c r="Y161" i="1"/>
  <c r="AH162" i="1"/>
  <c r="Y143" i="1"/>
  <c r="AB144" i="1"/>
  <c r="AG144" i="1"/>
  <c r="AA144" i="1"/>
  <c r="AH3" i="1"/>
  <c r="Z4" i="1"/>
  <c r="AD4" i="1" s="1"/>
  <c r="AA4" i="1"/>
  <c r="Y6" i="1"/>
  <c r="AH11" i="1"/>
  <c r="Z12" i="1"/>
  <c r="AD12" i="1" s="1"/>
  <c r="AA12" i="1"/>
  <c r="Y14" i="1"/>
  <c r="AH19" i="1"/>
  <c r="Z20" i="1"/>
  <c r="AD20" i="1" s="1"/>
  <c r="AA20" i="1"/>
  <c r="Y22" i="1"/>
  <c r="AH27" i="1"/>
  <c r="Z28" i="1"/>
  <c r="AD28" i="1" s="1"/>
  <c r="AA28" i="1"/>
  <c r="Y30" i="1"/>
  <c r="Y33" i="1"/>
  <c r="AH34" i="1"/>
  <c r="Y35" i="1"/>
  <c r="Y37" i="1"/>
  <c r="AH39" i="1"/>
  <c r="Y40" i="1"/>
  <c r="AH42" i="1"/>
  <c r="AH45" i="1"/>
  <c r="AH49" i="1"/>
  <c r="Y53" i="1"/>
  <c r="AA57" i="1"/>
  <c r="Y59" i="1"/>
  <c r="AA63" i="1"/>
  <c r="Y64" i="1"/>
  <c r="Y71" i="1"/>
  <c r="AH74" i="1"/>
  <c r="AA75" i="1"/>
  <c r="Y76" i="1"/>
  <c r="AH84" i="1"/>
  <c r="AH87" i="1"/>
  <c r="AD111" i="1"/>
  <c r="AB111" i="1"/>
  <c r="AG121" i="1"/>
  <c r="AB121" i="1"/>
  <c r="Z124" i="1"/>
  <c r="AH126" i="1"/>
  <c r="Z131" i="1"/>
  <c r="AA136" i="1"/>
  <c r="Z139" i="1"/>
  <c r="Y153" i="1"/>
  <c r="AH154" i="1"/>
  <c r="AA89" i="1"/>
  <c r="Y91" i="1"/>
  <c r="AH94" i="1"/>
  <c r="AA95" i="1"/>
  <c r="Z96" i="1"/>
  <c r="AB96" i="1" s="1"/>
  <c r="Y96" i="1"/>
  <c r="AH99" i="1"/>
  <c r="AA103" i="1"/>
  <c r="Z104" i="1"/>
  <c r="AB104" i="1" s="1"/>
  <c r="Y104" i="1"/>
  <c r="AH108" i="1"/>
  <c r="Z110" i="1"/>
  <c r="AA110" i="1"/>
  <c r="Z116" i="1"/>
  <c r="AG116" i="1" s="1"/>
  <c r="AA116" i="1"/>
  <c r="Y120" i="1"/>
  <c r="AH121" i="1"/>
  <c r="Y123" i="1"/>
  <c r="AH125" i="1"/>
  <c r="AA129" i="1"/>
  <c r="Y130" i="1"/>
  <c r="Y131" i="1"/>
  <c r="Y132" i="1"/>
  <c r="AH133" i="1"/>
  <c r="Z134" i="1"/>
  <c r="AD134" i="1" s="1"/>
  <c r="Z137" i="1"/>
  <c r="Y139" i="1"/>
  <c r="Z140" i="1"/>
  <c r="AA140" i="1"/>
  <c r="Y142" i="1"/>
  <c r="Y145" i="1"/>
  <c r="AA147" i="1"/>
  <c r="Y148" i="1"/>
  <c r="AH149" i="1"/>
  <c r="Z150" i="1"/>
  <c r="AD150" i="1" s="1"/>
  <c r="AA150" i="1"/>
  <c r="AA154" i="1"/>
  <c r="AA155" i="1"/>
  <c r="Y156" i="1"/>
  <c r="Y157" i="1"/>
  <c r="Z158" i="1"/>
  <c r="AD158" i="1" s="1"/>
  <c r="Y158" i="1"/>
  <c r="AA162" i="1"/>
  <c r="AA163" i="1"/>
  <c r="Y89" i="1"/>
  <c r="Y90" i="1"/>
  <c r="AH92" i="1"/>
  <c r="AA93" i="1"/>
  <c r="Y95" i="1"/>
  <c r="AA99" i="1"/>
  <c r="Y100" i="1"/>
  <c r="Y103" i="1"/>
  <c r="Z107" i="1"/>
  <c r="AA107" i="1"/>
  <c r="Z108" i="1"/>
  <c r="AB108" i="1" s="1"/>
  <c r="Z109" i="1"/>
  <c r="AG109" i="1" s="1"/>
  <c r="AA109" i="1"/>
  <c r="Y112" i="1"/>
  <c r="Z113" i="1"/>
  <c r="AG113" i="1" s="1"/>
  <c r="AA113" i="1"/>
  <c r="AH115" i="1"/>
  <c r="Y116" i="1"/>
  <c r="Z117" i="1"/>
  <c r="AB117" i="1" s="1"/>
  <c r="AH118" i="1"/>
  <c r="AA121" i="1"/>
  <c r="Z122" i="1"/>
  <c r="Z126" i="1"/>
  <c r="AD126" i="1" s="1"/>
  <c r="AA126" i="1"/>
  <c r="Z127" i="1"/>
  <c r="AG127" i="1" s="1"/>
  <c r="AH131" i="1"/>
  <c r="Z133" i="1"/>
  <c r="AA133" i="1"/>
  <c r="Z135" i="1"/>
  <c r="AD135" i="1" s="1"/>
  <c r="AH142" i="1"/>
  <c r="Z143" i="1"/>
  <c r="AB143" i="1" s="1"/>
  <c r="AA143" i="1"/>
  <c r="AH145" i="1"/>
  <c r="Z146" i="1"/>
  <c r="AA146" i="1"/>
  <c r="AH148" i="1"/>
  <c r="Z149" i="1"/>
  <c r="AG149" i="1" s="1"/>
  <c r="AA152" i="1"/>
  <c r="Y154" i="1"/>
  <c r="Y155" i="1"/>
  <c r="AA160" i="1"/>
  <c r="Y162" i="1"/>
  <c r="Y163" i="1"/>
  <c r="AG63" i="1"/>
  <c r="AD63" i="1"/>
  <c r="AB63" i="1"/>
  <c r="AD49" i="1"/>
  <c r="AB49" i="1"/>
  <c r="AG49" i="1"/>
  <c r="AD41" i="1"/>
  <c r="AB41" i="1"/>
  <c r="AG41" i="1"/>
  <c r="AG55" i="1"/>
  <c r="AB55" i="1"/>
  <c r="AD33" i="1"/>
  <c r="AB33" i="1"/>
  <c r="AG33" i="1"/>
  <c r="AG59" i="1"/>
  <c r="AD59" i="1"/>
  <c r="AB59" i="1"/>
  <c r="AG37" i="1"/>
  <c r="AG38" i="1"/>
  <c r="AD38" i="1"/>
  <c r="AD51" i="1"/>
  <c r="AB51" i="1"/>
  <c r="AG52" i="1"/>
  <c r="AD52" i="1"/>
  <c r="AB52" i="1"/>
  <c r="AD72" i="1"/>
  <c r="AG72" i="1"/>
  <c r="AB72" i="1"/>
  <c r="AD74" i="1"/>
  <c r="AG74" i="1"/>
  <c r="AB74" i="1"/>
  <c r="AD80" i="1"/>
  <c r="AG80" i="1"/>
  <c r="AB80" i="1"/>
  <c r="AD124" i="1"/>
  <c r="AG124" i="1"/>
  <c r="AB124" i="1"/>
  <c r="AD154" i="1"/>
  <c r="AG154" i="1"/>
  <c r="AB154" i="1"/>
  <c r="AG6" i="1"/>
  <c r="AG8" i="1"/>
  <c r="AG10" i="1"/>
  <c r="AG22" i="1"/>
  <c r="AG28" i="1"/>
  <c r="AB34" i="1"/>
  <c r="AB38" i="1"/>
  <c r="AD45" i="1"/>
  <c r="AG45" i="1"/>
  <c r="AG46" i="1"/>
  <c r="AD46" i="1"/>
  <c r="AD60" i="1"/>
  <c r="AG60" i="1"/>
  <c r="AB60" i="1"/>
  <c r="AD62" i="1"/>
  <c r="AG62" i="1"/>
  <c r="AH65" i="1"/>
  <c r="AH73" i="1"/>
  <c r="AD78" i="1"/>
  <c r="AB78" i="1"/>
  <c r="AG78" i="1"/>
  <c r="AG86" i="1"/>
  <c r="AD86" i="1"/>
  <c r="AB86" i="1"/>
  <c r="AD91" i="1"/>
  <c r="AG91" i="1"/>
  <c r="AB91" i="1"/>
  <c r="AB110" i="1"/>
  <c r="AG110" i="1"/>
  <c r="AD110" i="1"/>
  <c r="AD116" i="1"/>
  <c r="AB116" i="1"/>
  <c r="AB3" i="1"/>
  <c r="AG3" i="1"/>
  <c r="AB5" i="1"/>
  <c r="AG5" i="1"/>
  <c r="AB7" i="1"/>
  <c r="AG7" i="1"/>
  <c r="AB9" i="1"/>
  <c r="AG9" i="1"/>
  <c r="AG11" i="1"/>
  <c r="AB13" i="1"/>
  <c r="AG13" i="1"/>
  <c r="AB15" i="1"/>
  <c r="AG15" i="1"/>
  <c r="AB17" i="1"/>
  <c r="AG17" i="1"/>
  <c r="AB19" i="1"/>
  <c r="AG19" i="1"/>
  <c r="AB21" i="1"/>
  <c r="AG21" i="1"/>
  <c r="AB23" i="1"/>
  <c r="AG23" i="1"/>
  <c r="AB25" i="1"/>
  <c r="AG25" i="1"/>
  <c r="AG27" i="1"/>
  <c r="AB29" i="1"/>
  <c r="AG29" i="1"/>
  <c r="AB31" i="1"/>
  <c r="AG31" i="1"/>
  <c r="AB32" i="1"/>
  <c r="AH33" i="1"/>
  <c r="AD35" i="1"/>
  <c r="AB35" i="1"/>
  <c r="AG36" i="1"/>
  <c r="AD36" i="1"/>
  <c r="AB36" i="1"/>
  <c r="Z39" i="1"/>
  <c r="AA39" i="1"/>
  <c r="AG42" i="1"/>
  <c r="AB46" i="1"/>
  <c r="AH47" i="1"/>
  <c r="AG53" i="1"/>
  <c r="AD53" i="1"/>
  <c r="AD56" i="1"/>
  <c r="AG56" i="1"/>
  <c r="AB56" i="1"/>
  <c r="AD58" i="1"/>
  <c r="AG58" i="1"/>
  <c r="AH61" i="1"/>
  <c r="AH62" i="1"/>
  <c r="AB62" i="1"/>
  <c r="AA65" i="1"/>
  <c r="AG75" i="1"/>
  <c r="AD75" i="1"/>
  <c r="AB75" i="1"/>
  <c r="AH77" i="1"/>
  <c r="AG81" i="1"/>
  <c r="AB81" i="1"/>
  <c r="AD81" i="1"/>
  <c r="AD89" i="1"/>
  <c r="AG89" i="1"/>
  <c r="AB89" i="1"/>
  <c r="AD64" i="1"/>
  <c r="AG64" i="1"/>
  <c r="AB64" i="1"/>
  <c r="AD66" i="1"/>
  <c r="AG66" i="1"/>
  <c r="AG67" i="1"/>
  <c r="AD67" i="1"/>
  <c r="AB67" i="1"/>
  <c r="AD118" i="1"/>
  <c r="AG118" i="1"/>
  <c r="AB118" i="1"/>
  <c r="AD162" i="1"/>
  <c r="AG162" i="1"/>
  <c r="AB162" i="1"/>
  <c r="AG14" i="1"/>
  <c r="AG16" i="1"/>
  <c r="AG18" i="1"/>
  <c r="AG24" i="1"/>
  <c r="AG26" i="1"/>
  <c r="AG30" i="1"/>
  <c r="AA49" i="1"/>
  <c r="AH50" i="1"/>
  <c r="AH66" i="1"/>
  <c r="AB66" i="1"/>
  <c r="AG71" i="1"/>
  <c r="AD71" i="1"/>
  <c r="AB71" i="1"/>
  <c r="AD76" i="1"/>
  <c r="AG76" i="1"/>
  <c r="AB76" i="1"/>
  <c r="AG100" i="1"/>
  <c r="AD100" i="1"/>
  <c r="AB100" i="1"/>
  <c r="AA3" i="1"/>
  <c r="AD3" i="1"/>
  <c r="AB4" i="1"/>
  <c r="AA5" i="1"/>
  <c r="AD5" i="1"/>
  <c r="AB6" i="1"/>
  <c r="AA7" i="1"/>
  <c r="AD7" i="1"/>
  <c r="AB8" i="1"/>
  <c r="AA9" i="1"/>
  <c r="AD9" i="1"/>
  <c r="AB10" i="1"/>
  <c r="AA11" i="1"/>
  <c r="AB12" i="1"/>
  <c r="AA13" i="1"/>
  <c r="AD13" i="1"/>
  <c r="AA15" i="1"/>
  <c r="AD15" i="1"/>
  <c r="AB16" i="1"/>
  <c r="AA17" i="1"/>
  <c r="AD17" i="1"/>
  <c r="AB18" i="1"/>
  <c r="AA19" i="1"/>
  <c r="AD19" i="1"/>
  <c r="AB20" i="1"/>
  <c r="AA21" i="1"/>
  <c r="AD21" i="1"/>
  <c r="AB22" i="1"/>
  <c r="AA23" i="1"/>
  <c r="AD23" i="1"/>
  <c r="AB24" i="1"/>
  <c r="AA25" i="1"/>
  <c r="AD25" i="1"/>
  <c r="AB26" i="1"/>
  <c r="AA27" i="1"/>
  <c r="AB28" i="1"/>
  <c r="AA29" i="1"/>
  <c r="AD29" i="1"/>
  <c r="AD31" i="1"/>
  <c r="AH32" i="1"/>
  <c r="AD32" i="1"/>
  <c r="AA33" i="1"/>
  <c r="AD34" i="1"/>
  <c r="AD43" i="1"/>
  <c r="AB43" i="1"/>
  <c r="AG44" i="1"/>
  <c r="AD44" i="1"/>
  <c r="AB44" i="1"/>
  <c r="Z47" i="1"/>
  <c r="AA47" i="1"/>
  <c r="AG50" i="1"/>
  <c r="AB50" i="1"/>
  <c r="AG51" i="1"/>
  <c r="AD54" i="1"/>
  <c r="AG54" i="1"/>
  <c r="AH57" i="1"/>
  <c r="AH58" i="1"/>
  <c r="AB58" i="1"/>
  <c r="AA61" i="1"/>
  <c r="AD68" i="1"/>
  <c r="AG68" i="1"/>
  <c r="AB68" i="1"/>
  <c r="AD70" i="1"/>
  <c r="AG70" i="1"/>
  <c r="AB70" i="1"/>
  <c r="AG79" i="1"/>
  <c r="AB79" i="1"/>
  <c r="AG85" i="1"/>
  <c r="AB85" i="1"/>
  <c r="AD85" i="1"/>
  <c r="AH90" i="1"/>
  <c r="AG102" i="1"/>
  <c r="AD102" i="1"/>
  <c r="AB102" i="1"/>
  <c r="AK122" i="1"/>
  <c r="AA122" i="1" s="1"/>
  <c r="AH122" i="1"/>
  <c r="AG123" i="1"/>
  <c r="AB123" i="1"/>
  <c r="AD123" i="1"/>
  <c r="AA69" i="1"/>
  <c r="AA77" i="1"/>
  <c r="AD87" i="1"/>
  <c r="AG87" i="1"/>
  <c r="AB87" i="1"/>
  <c r="AB127" i="1"/>
  <c r="AA36" i="1"/>
  <c r="AA44" i="1"/>
  <c r="AA52" i="1"/>
  <c r="AA54" i="1"/>
  <c r="AA58" i="1"/>
  <c r="AA62" i="1"/>
  <c r="AA66" i="1"/>
  <c r="AA70" i="1"/>
  <c r="AA74" i="1"/>
  <c r="AA78" i="1"/>
  <c r="AB82" i="1"/>
  <c r="Z84" i="1"/>
  <c r="AA86" i="1"/>
  <c r="AD92" i="1"/>
  <c r="AG94" i="1"/>
  <c r="AD94" i="1"/>
  <c r="AG97" i="1"/>
  <c r="AD99" i="1"/>
  <c r="AG99" i="1"/>
  <c r="AB99" i="1"/>
  <c r="AD105" i="1"/>
  <c r="AB105" i="1"/>
  <c r="AA105" i="1"/>
  <c r="AG117" i="1"/>
  <c r="AD122" i="1"/>
  <c r="AB122" i="1"/>
  <c r="AG122" i="1"/>
  <c r="AG158" i="1"/>
  <c r="AA73" i="1"/>
  <c r="AD96" i="1"/>
  <c r="AG98" i="1"/>
  <c r="AD98" i="1"/>
  <c r="AD101" i="1"/>
  <c r="AG101" i="1"/>
  <c r="AB101" i="1"/>
  <c r="AD103" i="1"/>
  <c r="AG103" i="1"/>
  <c r="AB103" i="1"/>
  <c r="AA34" i="1"/>
  <c r="AA42" i="1"/>
  <c r="AA50" i="1"/>
  <c r="AG57" i="1"/>
  <c r="AD57" i="1"/>
  <c r="AG61" i="1"/>
  <c r="AD61" i="1"/>
  <c r="AG65" i="1"/>
  <c r="AD65" i="1"/>
  <c r="AG69" i="1"/>
  <c r="AD69" i="1"/>
  <c r="AG73" i="1"/>
  <c r="AG77" i="1"/>
  <c r="AD77" i="1"/>
  <c r="AH80" i="1"/>
  <c r="AH81" i="1"/>
  <c r="AH86" i="1"/>
  <c r="AG88" i="1"/>
  <c r="AD88" i="1"/>
  <c r="AG90" i="1"/>
  <c r="AD90" i="1"/>
  <c r="AD93" i="1"/>
  <c r="AG93" i="1"/>
  <c r="AB93" i="1"/>
  <c r="AD95" i="1"/>
  <c r="AG95" i="1"/>
  <c r="AB95" i="1"/>
  <c r="AH100" i="1"/>
  <c r="AH102" i="1"/>
  <c r="AD104" i="1"/>
  <c r="AB106" i="1"/>
  <c r="AG106" i="1"/>
  <c r="AD106" i="1"/>
  <c r="AD109" i="1"/>
  <c r="AB109" i="1"/>
  <c r="AD113" i="1"/>
  <c r="AG115" i="1"/>
  <c r="AB115" i="1"/>
  <c r="AG119" i="1"/>
  <c r="AB119" i="1"/>
  <c r="AD127" i="1"/>
  <c r="AB137" i="1"/>
  <c r="AG137" i="1"/>
  <c r="AD137" i="1"/>
  <c r="AB141" i="1"/>
  <c r="AG141" i="1"/>
  <c r="AD141" i="1"/>
  <c r="AB145" i="1"/>
  <c r="AG145" i="1"/>
  <c r="AD145" i="1"/>
  <c r="AB149" i="1"/>
  <c r="AD149" i="1"/>
  <c r="AA81" i="1"/>
  <c r="AD83" i="1"/>
  <c r="AA88" i="1"/>
  <c r="AA92" i="1"/>
  <c r="AA96" i="1"/>
  <c r="AA100" i="1"/>
  <c r="AA104" i="1"/>
  <c r="AG107" i="1"/>
  <c r="AB112" i="1"/>
  <c r="AG112" i="1"/>
  <c r="AD112" i="1"/>
  <c r="AA125" i="1"/>
  <c r="AG126" i="1"/>
  <c r="AG143" i="1"/>
  <c r="AG151" i="1"/>
  <c r="AD151" i="1"/>
  <c r="AB151" i="1"/>
  <c r="AG153" i="1"/>
  <c r="AD153" i="1"/>
  <c r="AB153" i="1"/>
  <c r="AG159" i="1"/>
  <c r="AD159" i="1"/>
  <c r="AB159" i="1"/>
  <c r="AG161" i="1"/>
  <c r="AD161" i="1"/>
  <c r="AB161" i="1"/>
  <c r="AA85" i="1"/>
  <c r="AA90" i="1"/>
  <c r="AA94" i="1"/>
  <c r="AA98" i="1"/>
  <c r="AA102" i="1"/>
  <c r="AG108" i="1"/>
  <c r="AG111" i="1"/>
  <c r="Z114" i="1"/>
  <c r="AB125" i="1"/>
  <c r="AD125" i="1"/>
  <c r="AG125" i="1"/>
  <c r="AB129" i="1"/>
  <c r="AG129" i="1"/>
  <c r="AD129" i="1"/>
  <c r="AB132" i="1"/>
  <c r="AG132" i="1"/>
  <c r="AB135" i="1"/>
  <c r="AA135" i="1"/>
  <c r="AB139" i="1"/>
  <c r="AG139" i="1"/>
  <c r="AD139" i="1"/>
  <c r="AB147" i="1"/>
  <c r="AG147" i="1"/>
  <c r="AD147" i="1"/>
  <c r="AA119" i="1"/>
  <c r="AD121" i="1"/>
  <c r="AG155" i="1"/>
  <c r="AD155" i="1"/>
  <c r="AB155" i="1"/>
  <c r="AG157" i="1"/>
  <c r="AD157" i="1"/>
  <c r="AH160" i="1"/>
  <c r="AH161" i="1"/>
  <c r="AA115" i="1"/>
  <c r="AA123" i="1"/>
  <c r="AB134" i="1"/>
  <c r="AH152" i="1"/>
  <c r="AH153" i="1"/>
  <c r="AG163" i="1"/>
  <c r="AD163" i="1"/>
  <c r="AB163" i="1"/>
  <c r="AD128" i="1"/>
  <c r="AD131" i="1"/>
  <c r="AD136" i="1"/>
  <c r="AA153" i="1"/>
  <c r="AA157" i="1"/>
  <c r="AA161" i="1"/>
  <c r="AD133" i="1"/>
  <c r="AD138" i="1"/>
  <c r="AD140" i="1"/>
  <c r="AD142" i="1"/>
  <c r="AD144" i="1"/>
  <c r="AD146" i="1"/>
  <c r="AD148" i="1"/>
  <c r="AD152" i="1"/>
  <c r="AG152" i="1"/>
  <c r="AD156" i="1"/>
  <c r="AG156" i="1"/>
  <c r="AD160" i="1"/>
  <c r="AG160" i="1"/>
  <c r="AD107" i="1" l="1"/>
  <c r="AB107" i="1"/>
  <c r="AD82" i="1"/>
  <c r="AG82" i="1"/>
  <c r="AG134" i="1"/>
  <c r="AG135" i="1"/>
  <c r="AD108" i="1"/>
  <c r="AD143" i="1"/>
  <c r="AB126" i="1"/>
  <c r="AD73" i="1"/>
  <c r="AB158" i="1"/>
  <c r="AD97" i="1"/>
  <c r="AG92" i="1"/>
  <c r="AB30" i="1"/>
  <c r="AD27" i="1"/>
  <c r="AB14" i="1"/>
  <c r="AD11" i="1"/>
  <c r="AB42" i="1"/>
  <c r="AB140" i="1"/>
  <c r="AG140" i="1"/>
  <c r="AB131" i="1"/>
  <c r="AG131" i="1"/>
  <c r="AG48" i="1"/>
  <c r="AB48" i="1"/>
  <c r="AD48" i="1"/>
  <c r="AB133" i="1"/>
  <c r="AG133" i="1"/>
  <c r="AB150" i="1"/>
  <c r="AG150" i="1"/>
  <c r="AB130" i="1"/>
  <c r="AG130" i="1"/>
  <c r="AB113" i="1"/>
  <c r="AG104" i="1"/>
  <c r="AG96" i="1"/>
  <c r="AD117" i="1"/>
  <c r="AB37" i="1"/>
  <c r="AG20" i="1"/>
  <c r="AG12" i="1"/>
  <c r="AG4" i="1"/>
  <c r="AB146" i="1"/>
  <c r="AG146" i="1"/>
  <c r="AD114" i="1"/>
  <c r="AB114" i="1"/>
  <c r="AG114" i="1"/>
  <c r="AD84" i="1"/>
  <c r="AB84" i="1"/>
  <c r="AG84" i="1"/>
  <c r="AD39" i="1"/>
  <c r="AG39" i="1"/>
  <c r="AB39" i="1"/>
  <c r="AD47" i="1"/>
  <c r="AG47" i="1"/>
  <c r="AB47" i="1"/>
</calcChain>
</file>

<file path=xl/sharedStrings.xml><?xml version="1.0" encoding="utf-8"?>
<sst xmlns="http://schemas.openxmlformats.org/spreadsheetml/2006/main" count="2290" uniqueCount="1067">
  <si>
    <t>AGATE NO 1</t>
  </si>
  <si>
    <t>BALL RESERVOIR</t>
  </si>
  <si>
    <t>CO00002</t>
  </si>
  <si>
    <t>ND</t>
  </si>
  <si>
    <t>Surface area from NID</t>
  </si>
  <si>
    <t>BIJOU #2  DAM #1</t>
  </si>
  <si>
    <t>CO00003</t>
  </si>
  <si>
    <t>1.675</t>
  </si>
  <si>
    <t>Bijou Number 2 Reservoir</t>
  </si>
  <si>
    <t>10190003001828</t>
  </si>
  <si>
    <t>EMPIRE (OUTLET EMBANKMENT)</t>
  </si>
  <si>
    <t>NEW EMPIRE RESERVOIR</t>
  </si>
  <si>
    <t>CO00009</t>
  </si>
  <si>
    <t>10.062</t>
  </si>
  <si>
    <t>Empire Reservoir</t>
  </si>
  <si>
    <t>10190003001850</t>
  </si>
  <si>
    <t>HORSE CREEK</t>
  </si>
  <si>
    <t>CO00012</t>
  </si>
  <si>
    <t>2.873</t>
  </si>
  <si>
    <t>1544.7</t>
  </si>
  <si>
    <t>Horse Creek Reservoir</t>
  </si>
  <si>
    <t>10190003002035</t>
  </si>
  <si>
    <t>25595</t>
  </si>
  <si>
    <t>10190003</t>
  </si>
  <si>
    <t>0.39</t>
  </si>
  <si>
    <t>10190003064</t>
  </si>
  <si>
    <t>26444</t>
  </si>
  <si>
    <t>JACKSON LAKE</t>
  </si>
  <si>
    <t>CO00016</t>
  </si>
  <si>
    <t>9.852</t>
  </si>
  <si>
    <t>1352.7</t>
  </si>
  <si>
    <t>Jackson Reservoir</t>
  </si>
  <si>
    <t>10190003001744</t>
  </si>
  <si>
    <t>TRINIDAD</t>
  </si>
  <si>
    <t>TRINIDAD LAKE</t>
  </si>
  <si>
    <t>CO00050</t>
  </si>
  <si>
    <t>3.181</t>
  </si>
  <si>
    <t>Trinidad Lake</t>
  </si>
  <si>
    <t>11020010001532</t>
  </si>
  <si>
    <t>34451</t>
  </si>
  <si>
    <t>11020010</t>
  </si>
  <si>
    <t>11020010023</t>
  </si>
  <si>
    <t>35360</t>
  </si>
  <si>
    <t>LOWER LATHAM</t>
  </si>
  <si>
    <t>CO00095</t>
  </si>
  <si>
    <t>2.901</t>
  </si>
  <si>
    <t>1421.6</t>
  </si>
  <si>
    <t>Lower Latham Reservoir</t>
  </si>
  <si>
    <t>10190003001734</t>
  </si>
  <si>
    <t>STANDLEY LAKE</t>
  </si>
  <si>
    <t>CO00101</t>
  </si>
  <si>
    <t>4.941</t>
  </si>
  <si>
    <t>1678.2</t>
  </si>
  <si>
    <t>Standley Lake</t>
  </si>
  <si>
    <t>10190003002135</t>
  </si>
  <si>
    <t>RIVERSIDE</t>
  </si>
  <si>
    <t>SANBORN DRAW</t>
  </si>
  <si>
    <t>CO00112</t>
  </si>
  <si>
    <t>14.701</t>
  </si>
  <si>
    <t>Riverside Reservoir</t>
  </si>
  <si>
    <t>10190003001727</t>
  </si>
  <si>
    <t>22749</t>
  </si>
  <si>
    <t>10190003011</t>
  </si>
  <si>
    <t>23557</t>
  </si>
  <si>
    <t>COBB LAKE</t>
  </si>
  <si>
    <t>CO00129</t>
  </si>
  <si>
    <t>2.772</t>
  </si>
  <si>
    <t>1566.4</t>
  </si>
  <si>
    <t>Cobb Lake</t>
  </si>
  <si>
    <t>10190007002392</t>
  </si>
  <si>
    <t>PARK CREEK</t>
  </si>
  <si>
    <t>CO00146</t>
  </si>
  <si>
    <t>TAYLOR PARK</t>
  </si>
  <si>
    <t>CO00151</t>
  </si>
  <si>
    <t>8.247</t>
  </si>
  <si>
    <t>9330</t>
  </si>
  <si>
    <t>Taylor Park Reservoir</t>
  </si>
  <si>
    <t>14020001000553</t>
  </si>
  <si>
    <t>43222</t>
  </si>
  <si>
    <t>14020001</t>
  </si>
  <si>
    <t>0.76</t>
  </si>
  <si>
    <t>14020001015</t>
  </si>
  <si>
    <t>44293</t>
  </si>
  <si>
    <t>BOYD LAKE</t>
  </si>
  <si>
    <t>CO00157</t>
  </si>
  <si>
    <t>6.567</t>
  </si>
  <si>
    <t>Boyd Lake</t>
  </si>
  <si>
    <t>10190006000800</t>
  </si>
  <si>
    <t>GURLEY</t>
  </si>
  <si>
    <t>CO00158</t>
  </si>
  <si>
    <t>1.29</t>
  </si>
  <si>
    <t>8264</t>
  </si>
  <si>
    <t>Gurley Reservoir</t>
  </si>
  <si>
    <t>14030003000907</t>
  </si>
  <si>
    <t>MIRAMONTE</t>
  </si>
  <si>
    <t>CO00162</t>
  </si>
  <si>
    <t>1.687</t>
  </si>
  <si>
    <t>Miramonte Reservoir</t>
  </si>
  <si>
    <t>14030003000910</t>
  </si>
  <si>
    <t>MARIANO</t>
  </si>
  <si>
    <t>BOEDECKER, BOEDECKER LAKE</t>
  </si>
  <si>
    <t>CO00166</t>
  </si>
  <si>
    <t>1.521</t>
  </si>
  <si>
    <t>Mariano Reservoir</t>
  </si>
  <si>
    <t>10190006000827</t>
  </si>
  <si>
    <t>PLEASANT VALLEY</t>
  </si>
  <si>
    <t>TERRY LAKE</t>
  </si>
  <si>
    <t>CO00182</t>
  </si>
  <si>
    <t>1.297</t>
  </si>
  <si>
    <t>1552.3</t>
  </si>
  <si>
    <t>Terry Lake</t>
  </si>
  <si>
    <t>10190005001045</t>
  </si>
  <si>
    <t>BASELINE - EAST DAM</t>
  </si>
  <si>
    <t>CO00214</t>
  </si>
  <si>
    <t>1.056</t>
  </si>
  <si>
    <t>1618.8</t>
  </si>
  <si>
    <t>Base Line Reservoir</t>
  </si>
  <si>
    <t>10190005005722</t>
  </si>
  <si>
    <t>BOULDER - NORTH DAM</t>
  </si>
  <si>
    <t>CO00215</t>
  </si>
  <si>
    <t>2.171</t>
  </si>
  <si>
    <t>1576.7</t>
  </si>
  <si>
    <t>Boulder Reservoir</t>
  </si>
  <si>
    <t>10190005001168</t>
  </si>
  <si>
    <t>LEGGETT &amp; HILLCREST</t>
  </si>
  <si>
    <t>CO00232</t>
  </si>
  <si>
    <t>2.051</t>
  </si>
  <si>
    <t>Leggett and Hillcrest Reservoir</t>
  </si>
  <si>
    <t>10190005001224</t>
  </si>
  <si>
    <t>MARSHALL LAKE</t>
  </si>
  <si>
    <t>CO00241</t>
  </si>
  <si>
    <t>PANAMA NO. 1 - EAST DAM</t>
  </si>
  <si>
    <t>BALLER LAKE, SWEDE LAKE, SIX MILE NO. 2</t>
  </si>
  <si>
    <t>CO00244</t>
  </si>
  <si>
    <t>1.355</t>
  </si>
  <si>
    <t>1537.7</t>
  </si>
  <si>
    <t>Panama Reservoir Number 1</t>
  </si>
  <si>
    <t>10190005001177</t>
  </si>
  <si>
    <t>GROSS</t>
  </si>
  <si>
    <t>CO00247</t>
  </si>
  <si>
    <t>1.68</t>
  </si>
  <si>
    <t>2221.1</t>
  </si>
  <si>
    <t>Gross Reservoir</t>
  </si>
  <si>
    <t>10190005001261</t>
  </si>
  <si>
    <t>22848</t>
  </si>
  <si>
    <t>10190005</t>
  </si>
  <si>
    <t>0.79</t>
  </si>
  <si>
    <t>10190005020</t>
  </si>
  <si>
    <t>23662</t>
  </si>
  <si>
    <t>VALMONT "A"</t>
  </si>
  <si>
    <t>LEGGETT-1, HILLCREST</t>
  </si>
  <si>
    <t>CO00256</t>
  </si>
  <si>
    <t>PUEBLO</t>
  </si>
  <si>
    <t>LAKE PUEBLO</t>
  </si>
  <si>
    <t>CO00299</t>
  </si>
  <si>
    <t>9.411</t>
  </si>
  <si>
    <t>1470.1</t>
  </si>
  <si>
    <t>Pueblo Reservoir</t>
  </si>
  <si>
    <t>11020002001912</t>
  </si>
  <si>
    <t>34324</t>
  </si>
  <si>
    <t>11020002</t>
  </si>
  <si>
    <t>1.08</t>
  </si>
  <si>
    <t>11020002006</t>
  </si>
  <si>
    <t>35232</t>
  </si>
  <si>
    <t>ANTERO</t>
  </si>
  <si>
    <t>CO00351</t>
  </si>
  <si>
    <t>9.005</t>
  </si>
  <si>
    <t>Antero Reservoir</t>
  </si>
  <si>
    <t>10190001000999</t>
  </si>
  <si>
    <t>22647</t>
  </si>
  <si>
    <t>10190001</t>
  </si>
  <si>
    <t>0.28</t>
  </si>
  <si>
    <t>10190001050</t>
  </si>
  <si>
    <t>23454</t>
  </si>
  <si>
    <t>CHEESMAN</t>
  </si>
  <si>
    <t>CO00357</t>
  </si>
  <si>
    <t>3.581</t>
  </si>
  <si>
    <t>6842</t>
  </si>
  <si>
    <t>Cheesman Lake</t>
  </si>
  <si>
    <t>10190002001101</t>
  </si>
  <si>
    <t>25724</t>
  </si>
  <si>
    <t>10190002</t>
  </si>
  <si>
    <t>0.66</t>
  </si>
  <si>
    <t>10190002057</t>
  </si>
  <si>
    <t>26575</t>
  </si>
  <si>
    <t>POINT OF ROCK</t>
  </si>
  <si>
    <t>NORTH STERLING</t>
  </si>
  <si>
    <t>CO00384</t>
  </si>
  <si>
    <t>10.724</t>
  </si>
  <si>
    <t>1240.2</t>
  </si>
  <si>
    <t>North Sterling Reservoir</t>
  </si>
  <si>
    <t>10190012002634</t>
  </si>
  <si>
    <t>PREWITT</t>
  </si>
  <si>
    <t>CO00385</t>
  </si>
  <si>
    <t>7.64</t>
  </si>
  <si>
    <t>Prewitt Reservoir</t>
  </si>
  <si>
    <t>10190012002686</t>
  </si>
  <si>
    <t>CRYSTAL</t>
  </si>
  <si>
    <t>CO00387</t>
  </si>
  <si>
    <t>NORTH CATAMOUNT</t>
  </si>
  <si>
    <t>CO00407</t>
  </si>
  <si>
    <t>FOUNTAIN VALLEY NO 2</t>
  </si>
  <si>
    <t>BIG JOHNSON</t>
  </si>
  <si>
    <t>CO00418</t>
  </si>
  <si>
    <t>1.101</t>
  </si>
  <si>
    <t>1770.9</t>
  </si>
  <si>
    <t>Big Johnson Reservoir</t>
  </si>
  <si>
    <t>11020003001330</t>
  </si>
  <si>
    <t>MT. ELBERT FOREBAY</t>
  </si>
  <si>
    <t>CO00446</t>
  </si>
  <si>
    <t>ST. CHARLES #3</t>
  </si>
  <si>
    <t>CO00493</t>
  </si>
  <si>
    <t>2.072</t>
  </si>
  <si>
    <t>1511.8</t>
  </si>
  <si>
    <t>Saint Charles Reservoir Number 3</t>
  </si>
  <si>
    <t>11020002001891</t>
  </si>
  <si>
    <t>HUERFANO VALLEY</t>
  </si>
  <si>
    <t>CO00499</t>
  </si>
  <si>
    <t>1.031</t>
  </si>
  <si>
    <t>1430.4</t>
  </si>
  <si>
    <t>Huerfano Lake</t>
  </si>
  <si>
    <t>11020006000865</t>
  </si>
  <si>
    <t>ORLANDO #2</t>
  </si>
  <si>
    <t>CO00504</t>
  </si>
  <si>
    <t>FLOODWATER RET. B-3</t>
  </si>
  <si>
    <t>CO00512</t>
  </si>
  <si>
    <t>ADOBE CREEK</t>
  </si>
  <si>
    <t>BLUE LAKE</t>
  </si>
  <si>
    <t>CO00515</t>
  </si>
  <si>
    <t>19.304</t>
  </si>
  <si>
    <t>4128</t>
  </si>
  <si>
    <t>Adobe Creek Reservoir</t>
  </si>
  <si>
    <t>11020009001503</t>
  </si>
  <si>
    <t>MODEL</t>
  </si>
  <si>
    <t>BLACK HILLS</t>
  </si>
  <si>
    <t>CO00542</t>
  </si>
  <si>
    <t>2.679</t>
  </si>
  <si>
    <t>Model Reservoir</t>
  </si>
  <si>
    <t>11020010001574</t>
  </si>
  <si>
    <t>CRAWFORD</t>
  </si>
  <si>
    <t>CO00556</t>
  </si>
  <si>
    <t>1.52</t>
  </si>
  <si>
    <t>Crawford Reservoir</t>
  </si>
  <si>
    <t>14020002000988</t>
  </si>
  <si>
    <t>ONION VALLEY</t>
  </si>
  <si>
    <t>GOULD</t>
  </si>
  <si>
    <t>CO00603</t>
  </si>
  <si>
    <t>1.227</t>
  </si>
  <si>
    <t>Gould Reservoir</t>
  </si>
  <si>
    <t>14020002000992</t>
  </si>
  <si>
    <t>GRASS VALLEY</t>
  </si>
  <si>
    <t>HARVEY GAP, ANTLER</t>
  </si>
  <si>
    <t>CO00693</t>
  </si>
  <si>
    <t>TWO BUTTES</t>
  </si>
  <si>
    <t>W.D. PURSE RESERVOIR NO. 1</t>
  </si>
  <si>
    <t>CO00759</t>
  </si>
  <si>
    <t>3.065</t>
  </si>
  <si>
    <t>1289.3</t>
  </si>
  <si>
    <t>Two Buttes Reservoir</t>
  </si>
  <si>
    <t>11020013000240</t>
  </si>
  <si>
    <t>37390</t>
  </si>
  <si>
    <t>11020013</t>
  </si>
  <si>
    <t>0.5</t>
  </si>
  <si>
    <t>11020013009</t>
  </si>
  <si>
    <t>38343</t>
  </si>
  <si>
    <t>SANCHEZ - MAIN DAM</t>
  </si>
  <si>
    <t>CO00790</t>
  </si>
  <si>
    <t>3.087</t>
  </si>
  <si>
    <t>2521.3</t>
  </si>
  <si>
    <t>Sanchez Reservoir</t>
  </si>
  <si>
    <t>13010002001260</t>
  </si>
  <si>
    <t>40402</t>
  </si>
  <si>
    <t>13010002</t>
  </si>
  <si>
    <t>0.38</t>
  </si>
  <si>
    <t>13010002003</t>
  </si>
  <si>
    <t>41433</t>
  </si>
  <si>
    <t>SMITH</t>
  </si>
  <si>
    <t>CO00792</t>
  </si>
  <si>
    <t>2.727</t>
  </si>
  <si>
    <t>2353.4</t>
  </si>
  <si>
    <t>Smith Reservoir</t>
  </si>
  <si>
    <t>13010002001213</t>
  </si>
  <si>
    <t>41222</t>
  </si>
  <si>
    <t>0.37</t>
  </si>
  <si>
    <t>13010002011</t>
  </si>
  <si>
    <t>42277</t>
  </si>
  <si>
    <t>LA JARA - DAM NO. 1</t>
  </si>
  <si>
    <t>LA JARA - MAIN DAM</t>
  </si>
  <si>
    <t>CO00814</t>
  </si>
  <si>
    <t>2.916</t>
  </si>
  <si>
    <t>2956</t>
  </si>
  <si>
    <t>La Jara Reservoir</t>
  </si>
  <si>
    <t>13010002001220</t>
  </si>
  <si>
    <t>40419</t>
  </si>
  <si>
    <t>13010002025</t>
  </si>
  <si>
    <t>41451</t>
  </si>
  <si>
    <t>TERRACE</t>
  </si>
  <si>
    <t>ALAMOSA RIVER RESERVOIR</t>
  </si>
  <si>
    <t>CO00815</t>
  </si>
  <si>
    <t>MOUNTAIN HOME</t>
  </si>
  <si>
    <t>CO00818</t>
  </si>
  <si>
    <t>NORTH POUDRE # 2</t>
  </si>
  <si>
    <t>DEMMEL LAKE</t>
  </si>
  <si>
    <t>CO00837</t>
  </si>
  <si>
    <t>NORTH POUDRE # 6</t>
  </si>
  <si>
    <t>CO00841</t>
  </si>
  <si>
    <t>1.938</t>
  </si>
  <si>
    <t>1572.2</t>
  </si>
  <si>
    <t>North Poudre Reservoir Number 6</t>
  </si>
  <si>
    <t>10190007002361</t>
  </si>
  <si>
    <t>NORTH POUDRE #15</t>
  </si>
  <si>
    <t>CO00842</t>
  </si>
  <si>
    <t>1.184</t>
  </si>
  <si>
    <t>1664.2</t>
  </si>
  <si>
    <t>North Poudre Reservoir Number 15</t>
  </si>
  <si>
    <t>10190007002268</t>
  </si>
  <si>
    <t>SEELEY LAKE</t>
  </si>
  <si>
    <t>CO00847</t>
  </si>
  <si>
    <t>LARIMER &amp; WELD</t>
  </si>
  <si>
    <t>CO00850</t>
  </si>
  <si>
    <t>1.846</t>
  </si>
  <si>
    <t>1529.8</t>
  </si>
  <si>
    <t>10190007002395</t>
  </si>
  <si>
    <t>CACHE LA POUDRE</t>
  </si>
  <si>
    <t>TIMNATH RESERVOIR #2 DAM</t>
  </si>
  <si>
    <t>CO00851</t>
  </si>
  <si>
    <t>WINDSOR</t>
  </si>
  <si>
    <t>BIG WINDSOR</t>
  </si>
  <si>
    <t>CO00853</t>
  </si>
  <si>
    <t>3.448</t>
  </si>
  <si>
    <t>1499.6</t>
  </si>
  <si>
    <t>Windsor Reservoir</t>
  </si>
  <si>
    <t>10190007002526</t>
  </si>
  <si>
    <t>WINDSOR #8</t>
  </si>
  <si>
    <t>CO00855</t>
  </si>
  <si>
    <t>1.562</t>
  </si>
  <si>
    <t>1568.5</t>
  </si>
  <si>
    <t>Windsor Reservoir Number 8</t>
  </si>
  <si>
    <t>10190007002371</t>
  </si>
  <si>
    <t>DILLON</t>
  </si>
  <si>
    <t>CO00875</t>
  </si>
  <si>
    <t>13.008</t>
  </si>
  <si>
    <t>9017</t>
  </si>
  <si>
    <t>Dillon Reservoir</t>
  </si>
  <si>
    <t>14010002000748</t>
  </si>
  <si>
    <t>43029</t>
  </si>
  <si>
    <t>14010002</t>
  </si>
  <si>
    <t>0.62</t>
  </si>
  <si>
    <t>14010002029</t>
  </si>
  <si>
    <t>44098</t>
  </si>
  <si>
    <t>VALDEZ, ANTONIO</t>
  </si>
  <si>
    <t>ANTONIO VALDEZ, SALIBA LAKE</t>
  </si>
  <si>
    <t>CO00908</t>
  </si>
  <si>
    <t>BIG BEAVER</t>
  </si>
  <si>
    <t>LAKE AVERY</t>
  </si>
  <si>
    <t>CO00962</t>
  </si>
  <si>
    <t>ELKHEAD CREEK</t>
  </si>
  <si>
    <t>CO00976</t>
  </si>
  <si>
    <t>LAKE JOHN</t>
  </si>
  <si>
    <t>CO00993</t>
  </si>
  <si>
    <t>2.946</t>
  </si>
  <si>
    <t>8048</t>
  </si>
  <si>
    <t>Lake John</t>
  </si>
  <si>
    <t>10180001002197</t>
  </si>
  <si>
    <t>22058</t>
  </si>
  <si>
    <t>10180001</t>
  </si>
  <si>
    <t>10180001008</t>
  </si>
  <si>
    <t>22863</t>
  </si>
  <si>
    <t>LAUNE</t>
  </si>
  <si>
    <t>N. DELANEY BUTTE LAKE</t>
  </si>
  <si>
    <t>CO00996</t>
  </si>
  <si>
    <t>MACFARLANE</t>
  </si>
  <si>
    <t>SOAP CREEK</t>
  </si>
  <si>
    <t>CO00997</t>
  </si>
  <si>
    <t>1.041</t>
  </si>
  <si>
    <t>8295</t>
  </si>
  <si>
    <t>Mac Farlane Reservoir</t>
  </si>
  <si>
    <t>10180001002301</t>
  </si>
  <si>
    <t>WALDEN</t>
  </si>
  <si>
    <t>CO01008</t>
  </si>
  <si>
    <t>3.102</t>
  </si>
  <si>
    <t>8044</t>
  </si>
  <si>
    <t>Walden Reservoir</t>
  </si>
  <si>
    <t>10180001002212</t>
  </si>
  <si>
    <t>WILLOW CREEK</t>
  </si>
  <si>
    <t>STEAMBOAT LAKE</t>
  </si>
  <si>
    <t>CO01036</t>
  </si>
  <si>
    <t>3.917</t>
  </si>
  <si>
    <t>Steamboat Lake</t>
  </si>
  <si>
    <t>14050001002411</t>
  </si>
  <si>
    <t>42080</t>
  </si>
  <si>
    <t>14050001</t>
  </si>
  <si>
    <t>0.88</t>
  </si>
  <si>
    <t>14050001050</t>
  </si>
  <si>
    <t>43141</t>
  </si>
  <si>
    <t>TIMBER LAKE</t>
  </si>
  <si>
    <t>CO01046</t>
  </si>
  <si>
    <t>8.825</t>
  </si>
  <si>
    <t>4104</t>
  </si>
  <si>
    <t>11020008000404</t>
  </si>
  <si>
    <t>GROUNDHOG</t>
  </si>
  <si>
    <t>CO01084</t>
  </si>
  <si>
    <t>2.203</t>
  </si>
  <si>
    <t>8720</t>
  </si>
  <si>
    <t>Groundhog Reservoir</t>
  </si>
  <si>
    <t>14030002001339</t>
  </si>
  <si>
    <t>41745</t>
  </si>
  <si>
    <t>14030002</t>
  </si>
  <si>
    <t>14030002031</t>
  </si>
  <si>
    <t>42803</t>
  </si>
  <si>
    <t>PROSPECT</t>
  </si>
  <si>
    <t>CO01106</t>
  </si>
  <si>
    <t>1.533</t>
  </si>
  <si>
    <t>1527.1</t>
  </si>
  <si>
    <t>Prospect Reservoir</t>
  </si>
  <si>
    <t>10190003002044</t>
  </si>
  <si>
    <t>CUDAHY #1</t>
  </si>
  <si>
    <t>GEORGE LEWIS #3, ORDWAY ROCKFORD MUTUAL</t>
  </si>
  <si>
    <t>CO01114</t>
  </si>
  <si>
    <t>LAKE HENRY</t>
  </si>
  <si>
    <t>CO01116</t>
  </si>
  <si>
    <t>4.839</t>
  </si>
  <si>
    <t>1330.8</t>
  </si>
  <si>
    <t>Lake Henry</t>
  </si>
  <si>
    <t>11020005000750</t>
  </si>
  <si>
    <t>BOX SPRINGS #2</t>
  </si>
  <si>
    <t>CO01120</t>
  </si>
  <si>
    <t>CLEAR CREEK</t>
  </si>
  <si>
    <t>OTERO RESERVOIR</t>
  </si>
  <si>
    <t>CO01143</t>
  </si>
  <si>
    <t>1.572</t>
  </si>
  <si>
    <t>2705.1</t>
  </si>
  <si>
    <t>Clear Creek Reservoir</t>
  </si>
  <si>
    <t>11020001002179</t>
  </si>
  <si>
    <t>34288</t>
  </si>
  <si>
    <t>11020001</t>
  </si>
  <si>
    <t>0.81</t>
  </si>
  <si>
    <t>11020001029</t>
  </si>
  <si>
    <t>35196</t>
  </si>
  <si>
    <t>CUCHARAS #5</t>
  </si>
  <si>
    <t>CUCHARAS RESERVOIR</t>
  </si>
  <si>
    <t>CO01146</t>
  </si>
  <si>
    <t>BLACK HOLLOW</t>
  </si>
  <si>
    <t>CO01157</t>
  </si>
  <si>
    <t>1.509</t>
  </si>
  <si>
    <t>1544.1</t>
  </si>
  <si>
    <t>Black Hollow Reservoir</t>
  </si>
  <si>
    <t>10190007002435</t>
  </si>
  <si>
    <t>DOUGLAS</t>
  </si>
  <si>
    <t>CO01163</t>
  </si>
  <si>
    <t>2.125</t>
  </si>
  <si>
    <t>1586.2</t>
  </si>
  <si>
    <t>Douglas Reservoir</t>
  </si>
  <si>
    <t>10190007002310</t>
  </si>
  <si>
    <t>FOSSIL CREEK</t>
  </si>
  <si>
    <t>CO01165</t>
  </si>
  <si>
    <t>2.709</t>
  </si>
  <si>
    <t>Fossil Creek Reservoir</t>
  </si>
  <si>
    <t>10190007002635</t>
  </si>
  <si>
    <t>HALLIGAN</t>
  </si>
  <si>
    <t>NORTH POUDRE #16</t>
  </si>
  <si>
    <t>CO01169</t>
  </si>
  <si>
    <t>1.037</t>
  </si>
  <si>
    <t>1937</t>
  </si>
  <si>
    <t>Halligan Reservoir</t>
  </si>
  <si>
    <t>10190007002219</t>
  </si>
  <si>
    <t>22883</t>
  </si>
  <si>
    <t>10190007</t>
  </si>
  <si>
    <t>0.65</t>
  </si>
  <si>
    <t>10190007018</t>
  </si>
  <si>
    <t>23698</t>
  </si>
  <si>
    <t>HORSESHOE LAKE (EAST DAM)</t>
  </si>
  <si>
    <t>CO01184</t>
  </si>
  <si>
    <t>2.46</t>
  </si>
  <si>
    <t>Horseshoe Lake</t>
  </si>
  <si>
    <t>10190006000801</t>
  </si>
  <si>
    <t>LAKE LOVELAND</t>
  </si>
  <si>
    <t>CO01187</t>
  </si>
  <si>
    <t>1.793</t>
  </si>
  <si>
    <t>Lake Loveland</t>
  </si>
  <si>
    <t>10190006000804</t>
  </si>
  <si>
    <t>UNION</t>
  </si>
  <si>
    <t>CALKINS LAKE</t>
  </si>
  <si>
    <t>CO01219</t>
  </si>
  <si>
    <t>3.033</t>
  </si>
  <si>
    <t>1510.3</t>
  </si>
  <si>
    <t>Calkins Lake</t>
  </si>
  <si>
    <t>10190005001091</t>
  </si>
  <si>
    <t>MCINTOSH</t>
  </si>
  <si>
    <t>CO01229</t>
  </si>
  <si>
    <t>Gross</t>
  </si>
  <si>
    <t>CO01275</t>
  </si>
  <si>
    <t>CHERRY CREEK DAM</t>
  </si>
  <si>
    <t>CHERRY CREEK LAKE</t>
  </si>
  <si>
    <t>CO01280</t>
  </si>
  <si>
    <t>3.586</t>
  </si>
  <si>
    <t>1691</t>
  </si>
  <si>
    <t>Cherry Creek Lake</t>
  </si>
  <si>
    <t>10190003002230</t>
  </si>
  <si>
    <t>25720</t>
  </si>
  <si>
    <t>0.23</t>
  </si>
  <si>
    <t>10190003031</t>
  </si>
  <si>
    <t>26570</t>
  </si>
  <si>
    <t>CHATFIELD DAM</t>
  </si>
  <si>
    <t>CHATFIELD LAKE</t>
  </si>
  <si>
    <t>CO01281</t>
  </si>
  <si>
    <t>5.622</t>
  </si>
  <si>
    <t>5432</t>
  </si>
  <si>
    <t>Chatfield Lake</t>
  </si>
  <si>
    <t>10190002001067</t>
  </si>
  <si>
    <t>22680</t>
  </si>
  <si>
    <t>0.69</t>
  </si>
  <si>
    <t>10190002022</t>
  </si>
  <si>
    <t>23488</t>
  </si>
  <si>
    <t>JOHN MARTIN DAM &amp; RESERVOIR</t>
  </si>
  <si>
    <t>JOHN MARTIN RESERVOIR</t>
  </si>
  <si>
    <t>CO01283</t>
  </si>
  <si>
    <t>BONNY</t>
  </si>
  <si>
    <t>CO01300</t>
  </si>
  <si>
    <t>7.47</t>
  </si>
  <si>
    <t>1119.2</t>
  </si>
  <si>
    <t>Bonny Reservoir</t>
  </si>
  <si>
    <t>10250003001279</t>
  </si>
  <si>
    <t>25717</t>
  </si>
  <si>
    <t>10250003</t>
  </si>
  <si>
    <t>0.55</t>
  </si>
  <si>
    <t>10250003012</t>
  </si>
  <si>
    <t>26569</t>
  </si>
  <si>
    <t>RAMAH DET. AND REC.</t>
  </si>
  <si>
    <t>RAMAH</t>
  </si>
  <si>
    <t>CO01347</t>
  </si>
  <si>
    <t>FLOODWATER RET. B-2</t>
  </si>
  <si>
    <t>CO01406</t>
  </si>
  <si>
    <t>CARTER LAKE DAM NO. 1</t>
  </si>
  <si>
    <t>CO01650</t>
  </si>
  <si>
    <t>4.533</t>
  </si>
  <si>
    <t>1755.3</t>
  </si>
  <si>
    <t>Carter Lake Reservoir</t>
  </si>
  <si>
    <t>10190006000870</t>
  </si>
  <si>
    <t>HORSETOOTH - DIXON CANYON</t>
  </si>
  <si>
    <t>CO01653</t>
  </si>
  <si>
    <t>7.355</t>
  </si>
  <si>
    <t>1655.1</t>
  </si>
  <si>
    <t>Horsetooth Reservoir</t>
  </si>
  <si>
    <t>10190007002437</t>
  </si>
  <si>
    <t>22909</t>
  </si>
  <si>
    <t>0.31</t>
  </si>
  <si>
    <t>10190007044</t>
  </si>
  <si>
    <t>23724</t>
  </si>
  <si>
    <t>GRANBY</t>
  </si>
  <si>
    <t>CO01656</t>
  </si>
  <si>
    <t>28.264</t>
  </si>
  <si>
    <t>8280</t>
  </si>
  <si>
    <t>Arapaho Bay</t>
  </si>
  <si>
    <t>14010001002895</t>
  </si>
  <si>
    <t>43196</t>
  </si>
  <si>
    <t>14010001</t>
  </si>
  <si>
    <t>14010001041</t>
  </si>
  <si>
    <t>44272</t>
  </si>
  <si>
    <t>GREEN MOUNTAIN</t>
  </si>
  <si>
    <t>CO01658</t>
  </si>
  <si>
    <t>8.274</t>
  </si>
  <si>
    <t>7950</t>
  </si>
  <si>
    <t>Green Mountain Reservoir</t>
  </si>
  <si>
    <t>14010002000670</t>
  </si>
  <si>
    <t>41344</t>
  </si>
  <si>
    <t>1.6</t>
  </si>
  <si>
    <t>14010002001</t>
  </si>
  <si>
    <t>42399</t>
  </si>
  <si>
    <t>HORSETOOTH</t>
  </si>
  <si>
    <t>CO01659</t>
  </si>
  <si>
    <t>RUEDI</t>
  </si>
  <si>
    <t>CO01664</t>
  </si>
  <si>
    <t>4.172</t>
  </si>
  <si>
    <t>7766</t>
  </si>
  <si>
    <t>Ruedi Reservoir</t>
  </si>
  <si>
    <t>14010004000735</t>
  </si>
  <si>
    <t>41401</t>
  </si>
  <si>
    <t>14010004</t>
  </si>
  <si>
    <t>0.99</t>
  </si>
  <si>
    <t>14010004032</t>
  </si>
  <si>
    <t>42456</t>
  </si>
  <si>
    <t>SHADOW MOUNTAIN</t>
  </si>
  <si>
    <t>CO01666</t>
  </si>
  <si>
    <t>7.123</t>
  </si>
  <si>
    <t>8367</t>
  </si>
  <si>
    <t>Grand Lake</t>
  </si>
  <si>
    <t>14010001002847</t>
  </si>
  <si>
    <t>43030</t>
  </si>
  <si>
    <t>0.93</t>
  </si>
  <si>
    <t>14010001049</t>
  </si>
  <si>
    <t>44099</t>
  </si>
  <si>
    <t>HORSETOOTH - SOLDIER CANYON</t>
  </si>
  <si>
    <t>CO01667</t>
  </si>
  <si>
    <t>HORSETOOTH - SPRING CANYON</t>
  </si>
  <si>
    <t>CO01668</t>
  </si>
  <si>
    <t>SUGAR LOAF</t>
  </si>
  <si>
    <t>CO01669</t>
  </si>
  <si>
    <t>7.072</t>
  </si>
  <si>
    <t>3008.1</t>
  </si>
  <si>
    <t>Turquoise Lake</t>
  </si>
  <si>
    <t>11020001002135</t>
  </si>
  <si>
    <t>WILLOW CREEK BOR CO</t>
  </si>
  <si>
    <t>CO01670</t>
  </si>
  <si>
    <t>1.185</t>
  </si>
  <si>
    <t>Willow Creek Reservoir</t>
  </si>
  <si>
    <t>14010001002871</t>
  </si>
  <si>
    <t>41324</t>
  </si>
  <si>
    <t>0.85</t>
  </si>
  <si>
    <t>14010001050</t>
  </si>
  <si>
    <t>42379</t>
  </si>
  <si>
    <t>PLATORO</t>
  </si>
  <si>
    <t>PLATORO RESERVOIR</t>
  </si>
  <si>
    <t>CO01671</t>
  </si>
  <si>
    <t>1.713</t>
  </si>
  <si>
    <t>3038.9</t>
  </si>
  <si>
    <t>Platoro Reservoir</t>
  </si>
  <si>
    <t>13010005000479</t>
  </si>
  <si>
    <t>41219</t>
  </si>
  <si>
    <t>13010005</t>
  </si>
  <si>
    <t>13010005010</t>
  </si>
  <si>
    <t>42274</t>
  </si>
  <si>
    <t>BLUE MESA</t>
  </si>
  <si>
    <t>CO01675</t>
  </si>
  <si>
    <t>36.193</t>
  </si>
  <si>
    <t>7519</t>
  </si>
  <si>
    <t>Blue Mesa Reservoir</t>
  </si>
  <si>
    <t>14020002008117</t>
  </si>
  <si>
    <t>41568</t>
  </si>
  <si>
    <t>14020002</t>
  </si>
  <si>
    <t>1.21</t>
  </si>
  <si>
    <t>14020002061</t>
  </si>
  <si>
    <t>42624</t>
  </si>
  <si>
    <t>FRUITGROWERS</t>
  </si>
  <si>
    <t>CO01683</t>
  </si>
  <si>
    <t>LEMON</t>
  </si>
  <si>
    <t>CO01688</t>
  </si>
  <si>
    <t>2.042</t>
  </si>
  <si>
    <t>Lemon Reservoir</t>
  </si>
  <si>
    <t>14080104001022</t>
  </si>
  <si>
    <t>42760</t>
  </si>
  <si>
    <t>14080104</t>
  </si>
  <si>
    <t>0.56</t>
  </si>
  <si>
    <t>14080104005</t>
  </si>
  <si>
    <t>43827</t>
  </si>
  <si>
    <t>MORROW POINT</t>
  </si>
  <si>
    <t>CO01689</t>
  </si>
  <si>
    <t>3.135</t>
  </si>
  <si>
    <t>7160</t>
  </si>
  <si>
    <t>Morrow Point Reservoir</t>
  </si>
  <si>
    <t>14020002008116</t>
  </si>
  <si>
    <t>41549</t>
  </si>
  <si>
    <t>1.36</t>
  </si>
  <si>
    <t>14020002010</t>
  </si>
  <si>
    <t>42605</t>
  </si>
  <si>
    <t>PAONIA</t>
  </si>
  <si>
    <t>CO01691</t>
  </si>
  <si>
    <t>1.357</t>
  </si>
  <si>
    <t>6450</t>
  </si>
  <si>
    <t>Paonia Reservoir</t>
  </si>
  <si>
    <t>14020004000655</t>
  </si>
  <si>
    <t>RIFLE GAP</t>
  </si>
  <si>
    <t>CO01692</t>
  </si>
  <si>
    <t>SILVER JACK</t>
  </si>
  <si>
    <t>CO01693</t>
  </si>
  <si>
    <t>1.121</t>
  </si>
  <si>
    <t>8926</t>
  </si>
  <si>
    <t>14020002001034</t>
  </si>
  <si>
    <t>41546</t>
  </si>
  <si>
    <t>0.96</t>
  </si>
  <si>
    <t>14020002007</t>
  </si>
  <si>
    <t>42602</t>
  </si>
  <si>
    <t>VALLECITO</t>
  </si>
  <si>
    <t>PINE RIVER DAM</t>
  </si>
  <si>
    <t>CO01695</t>
  </si>
  <si>
    <t>10.533</t>
  </si>
  <si>
    <t>Vallecito Reservoir</t>
  </si>
  <si>
    <t>14080101002487</t>
  </si>
  <si>
    <t>43208</t>
  </si>
  <si>
    <t>14080101</t>
  </si>
  <si>
    <t>1.14</t>
  </si>
  <si>
    <t>14080101065</t>
  </si>
  <si>
    <t>44306</t>
  </si>
  <si>
    <t>VEGA</t>
  </si>
  <si>
    <t>CO01697</t>
  </si>
  <si>
    <t>2.747</t>
  </si>
  <si>
    <t>7984</t>
  </si>
  <si>
    <t>Vega Reservoir</t>
  </si>
  <si>
    <t>14010005002357</t>
  </si>
  <si>
    <t>41443</t>
  </si>
  <si>
    <t>14010005</t>
  </si>
  <si>
    <t>0.58</t>
  </si>
  <si>
    <t>14010005036</t>
  </si>
  <si>
    <t>42499</t>
  </si>
  <si>
    <t>LONE TREE</t>
  </si>
  <si>
    <t>HOME SUPPLY RES.</t>
  </si>
  <si>
    <t>CO01734</t>
  </si>
  <si>
    <t>1.852</t>
  </si>
  <si>
    <t>1565.2</t>
  </si>
  <si>
    <t>Home Supply Reservoir</t>
  </si>
  <si>
    <t>10190006001004</t>
  </si>
  <si>
    <t>HANDY</t>
  </si>
  <si>
    <t>WELCH</t>
  </si>
  <si>
    <t>CO01769</t>
  </si>
  <si>
    <t>1563.9</t>
  </si>
  <si>
    <t>Handy Reservoir</t>
  </si>
  <si>
    <t>10190006001005</t>
  </si>
  <si>
    <t>ISH #3 (MAIN DAM)</t>
  </si>
  <si>
    <t>BOULDER-LARIMER, OLD ISH, NEW ISH</t>
  </si>
  <si>
    <t>CO01771</t>
  </si>
  <si>
    <t>1.284</t>
  </si>
  <si>
    <t>1554.5</t>
  </si>
  <si>
    <t>Ish Reservoir</t>
  </si>
  <si>
    <t>10190006000977</t>
  </si>
  <si>
    <t>JULESBURG #4</t>
  </si>
  <si>
    <t>BIG JUMBO</t>
  </si>
  <si>
    <t>CO01797</t>
  </si>
  <si>
    <t>5.74</t>
  </si>
  <si>
    <t>1129.3</t>
  </si>
  <si>
    <t>Julesburg Reservoir</t>
  </si>
  <si>
    <t>10190012002743</t>
  </si>
  <si>
    <t>HOLBROOK</t>
  </si>
  <si>
    <t>LAKE CANAL #1</t>
  </si>
  <si>
    <t>CO01835</t>
  </si>
  <si>
    <t>2.224</t>
  </si>
  <si>
    <t>4162</t>
  </si>
  <si>
    <t>Holbrook Reservoir</t>
  </si>
  <si>
    <t>11020008000415</t>
  </si>
  <si>
    <t>LAKE MEREDITH</t>
  </si>
  <si>
    <t>CO01836</t>
  </si>
  <si>
    <t>22.414</t>
  </si>
  <si>
    <t>1296.6</t>
  </si>
  <si>
    <t>Lake Meredith</t>
  </si>
  <si>
    <t>11020005000767</t>
  </si>
  <si>
    <t>CROOKED ARROYO DET CA-2</t>
  </si>
  <si>
    <t>CO01837</t>
  </si>
  <si>
    <t>DYE</t>
  </si>
  <si>
    <t>CO01847</t>
  </si>
  <si>
    <t>THURSTON LAKE</t>
  </si>
  <si>
    <t>CO01851</t>
  </si>
  <si>
    <t>BARR LAKE</t>
  </si>
  <si>
    <t>CO01888</t>
  </si>
  <si>
    <t>6.975</t>
  </si>
  <si>
    <t>1553.3</t>
  </si>
  <si>
    <t>Barr Lake</t>
  </si>
  <si>
    <t>10190003002076</t>
  </si>
  <si>
    <t>SEVEN LAKES</t>
  </si>
  <si>
    <t>CO01898</t>
  </si>
  <si>
    <t>1.071</t>
  </si>
  <si>
    <t>11020007003374</t>
  </si>
  <si>
    <t>MILTON LAKE</t>
  </si>
  <si>
    <t>CO01899</t>
  </si>
  <si>
    <t>3.47</t>
  </si>
  <si>
    <t>Milton Reservoir</t>
  </si>
  <si>
    <t>10190003001835</t>
  </si>
  <si>
    <t>EASTDALE #1</t>
  </si>
  <si>
    <t>CO01900</t>
  </si>
  <si>
    <t>EASTDALE #2</t>
  </si>
  <si>
    <t>CO01901</t>
  </si>
  <si>
    <t>WILLIAMS-MCCREERY</t>
  </si>
  <si>
    <t>SAN ARROYO, ROSENER</t>
  </si>
  <si>
    <t>CO01994</t>
  </si>
  <si>
    <t>MARSTON LAKE - NORTH DAM</t>
  </si>
  <si>
    <t>CO02012</t>
  </si>
  <si>
    <t>2.532</t>
  </si>
  <si>
    <t>5535</t>
  </si>
  <si>
    <t>Marston Lake</t>
  </si>
  <si>
    <t>10190002001024</t>
  </si>
  <si>
    <t>NORTH POUDRE # 5</t>
  </si>
  <si>
    <t>BEE LAKE</t>
  </si>
  <si>
    <t>CO02018</t>
  </si>
  <si>
    <t>1.576</t>
  </si>
  <si>
    <t>North Poudre Reservoir Number 5</t>
  </si>
  <si>
    <t>10190007002325</t>
  </si>
  <si>
    <t>NEE-NOSHE</t>
  </si>
  <si>
    <t>CO02024</t>
  </si>
  <si>
    <t>12.817</t>
  </si>
  <si>
    <t>3922</t>
  </si>
  <si>
    <t>Neenoshe Reservoir</t>
  </si>
  <si>
    <t>11020009001489</t>
  </si>
  <si>
    <t>QUEEN</t>
  </si>
  <si>
    <t>NEESKAH RESERVOIR</t>
  </si>
  <si>
    <t>CO02026</t>
  </si>
  <si>
    <t>1.473</t>
  </si>
  <si>
    <t>3875</t>
  </si>
  <si>
    <t>Neeskah Reservoir</t>
  </si>
  <si>
    <t>11020009001504</t>
  </si>
  <si>
    <t>TWIN LAKES BOR</t>
  </si>
  <si>
    <t>CO02045</t>
  </si>
  <si>
    <t>8.352</t>
  </si>
  <si>
    <t>Twin Lakes</t>
  </si>
  <si>
    <t>11020001013628</t>
  </si>
  <si>
    <t>34287</t>
  </si>
  <si>
    <t>1.11</t>
  </si>
  <si>
    <t>11020001028</t>
  </si>
  <si>
    <t>35195</t>
  </si>
  <si>
    <t>DE WEESE</t>
  </si>
  <si>
    <t>CO02068</t>
  </si>
  <si>
    <t>2336.3</t>
  </si>
  <si>
    <t>Deweese-Dye Reservoir</t>
  </si>
  <si>
    <t>11020001002250</t>
  </si>
  <si>
    <t>34310</t>
  </si>
  <si>
    <t>0.32</t>
  </si>
  <si>
    <t>11020001052</t>
  </si>
  <si>
    <t>35218</t>
  </si>
  <si>
    <t>LAKE CATAMOUNT</t>
  </si>
  <si>
    <t>CO02140</t>
  </si>
  <si>
    <t>2.123</t>
  </si>
  <si>
    <t>Lake Catamount</t>
  </si>
  <si>
    <t>14050001008072</t>
  </si>
  <si>
    <t>42057</t>
  </si>
  <si>
    <t>0.91</t>
  </si>
  <si>
    <t>14050001027</t>
  </si>
  <si>
    <t>43118</t>
  </si>
  <si>
    <t>SUGARLOAF</t>
  </si>
  <si>
    <t>TURQUOISE LAKE</t>
  </si>
  <si>
    <t>CO02194</t>
  </si>
  <si>
    <t>MEADOW CREEK</t>
  </si>
  <si>
    <t>CO02273</t>
  </si>
  <si>
    <t>LAKE CHERAW</t>
  </si>
  <si>
    <t>CO02497</t>
  </si>
  <si>
    <t>1.386</t>
  </si>
  <si>
    <t>4105</t>
  </si>
  <si>
    <t>Cheraw Lake</t>
  </si>
  <si>
    <t>11020008000410</t>
  </si>
  <si>
    <t>TAYLOR DRAW</t>
  </si>
  <si>
    <t>KENNEY RESERVOIR</t>
  </si>
  <si>
    <t>CO02572</t>
  </si>
  <si>
    <t>1.362</t>
  </si>
  <si>
    <t>14050007008715</t>
  </si>
  <si>
    <t>42338</t>
  </si>
  <si>
    <t>14050007</t>
  </si>
  <si>
    <t>1.06</t>
  </si>
  <si>
    <t>14050007040</t>
  </si>
  <si>
    <t>43402</t>
  </si>
  <si>
    <t>VANCIL</t>
  </si>
  <si>
    <t>CECIL J. OSBORNE DAM</t>
  </si>
  <si>
    <t>CO02665</t>
  </si>
  <si>
    <t>RAWHIDE</t>
  </si>
  <si>
    <t>CO02667</t>
  </si>
  <si>
    <t>1.961</t>
  </si>
  <si>
    <t>10190007025446</t>
  </si>
  <si>
    <t>SPINNEY MOUNTAIN</t>
  </si>
  <si>
    <t>CO02677</t>
  </si>
  <si>
    <t>9.723</t>
  </si>
  <si>
    <t>Spinney Mountain Reservoir</t>
  </si>
  <si>
    <t>10190001008222</t>
  </si>
  <si>
    <t>22630</t>
  </si>
  <si>
    <t>0.53</t>
  </si>
  <si>
    <t>10190001033</t>
  </si>
  <si>
    <t>23437</t>
  </si>
  <si>
    <t>STAGECOACH</t>
  </si>
  <si>
    <t>CO02702</t>
  </si>
  <si>
    <t>3.104</t>
  </si>
  <si>
    <t>14050001021460</t>
  </si>
  <si>
    <t>42059</t>
  </si>
  <si>
    <t>0.73</t>
  </si>
  <si>
    <t>14050001029</t>
  </si>
  <si>
    <t>43120</t>
  </si>
  <si>
    <t>RIDGWAY</t>
  </si>
  <si>
    <t>CO02706</t>
  </si>
  <si>
    <t>4.086</t>
  </si>
  <si>
    <t>14020006007119</t>
  </si>
  <si>
    <t>41688</t>
  </si>
  <si>
    <t>14020006</t>
  </si>
  <si>
    <t>1.01</t>
  </si>
  <si>
    <t>14020006016</t>
  </si>
  <si>
    <t>42745</t>
  </si>
  <si>
    <t>MCPHEE RESERVOIR</t>
  </si>
  <si>
    <t>CO02707</t>
  </si>
  <si>
    <t>17.545</t>
  </si>
  <si>
    <t>6924</t>
  </si>
  <si>
    <t>McPhee Reservoir</t>
  </si>
  <si>
    <t>14030002016139</t>
  </si>
  <si>
    <t>41725</t>
  </si>
  <si>
    <t>1.19</t>
  </si>
  <si>
    <t>14030002011</t>
  </si>
  <si>
    <t>42783</t>
  </si>
  <si>
    <t>WESTERLY CREEK</t>
  </si>
  <si>
    <t>CO02708</t>
  </si>
  <si>
    <t>SENAC</t>
  </si>
  <si>
    <t>AURORA DAM</t>
  </si>
  <si>
    <t>CO02709</t>
  </si>
  <si>
    <t>2.976</t>
  </si>
  <si>
    <t>Aurora Reservoir</t>
  </si>
  <si>
    <t>10190003010214</t>
  </si>
  <si>
    <t>22778</t>
  </si>
  <si>
    <t>0.47</t>
  </si>
  <si>
    <t>10190003049</t>
  </si>
  <si>
    <t>23590</t>
  </si>
  <si>
    <t>JULESBURG #1</t>
  </si>
  <si>
    <t>CO02779</t>
  </si>
  <si>
    <t>RITSCHARD</t>
  </si>
  <si>
    <t>WOLFORD MOUNTAIN RESERVOIR</t>
  </si>
  <si>
    <t>CO02788</t>
  </si>
  <si>
    <t>5.192</t>
  </si>
  <si>
    <t>14010001023570</t>
  </si>
  <si>
    <t>41329</t>
  </si>
  <si>
    <t>0.24</t>
  </si>
  <si>
    <t>14010001055</t>
  </si>
  <si>
    <t>42384</t>
  </si>
  <si>
    <t>MARSTON LAKE - EAST DAM</t>
  </si>
  <si>
    <t>CO02799</t>
  </si>
  <si>
    <t>BOULDER - SOUTH DAM</t>
  </si>
  <si>
    <t>CO02819</t>
  </si>
  <si>
    <t>BASELINE - NORTHWEST DAM</t>
  </si>
  <si>
    <t>CO02820</t>
  </si>
  <si>
    <t>ISH #3 (EAST DAM)</t>
  </si>
  <si>
    <t>CO02831</t>
  </si>
  <si>
    <t>HORSESHOE LAKE (SOUTH DAM)</t>
  </si>
  <si>
    <t>CO02836</t>
  </si>
  <si>
    <t>LA JARA - DAM NO. 2</t>
  </si>
  <si>
    <t>LA JARA - SECONDARY DAM</t>
  </si>
  <si>
    <t>CO02873</t>
  </si>
  <si>
    <t>SANCHEZ - EAST DIKE</t>
  </si>
  <si>
    <t>CO02886</t>
  </si>
  <si>
    <t>GRASS VALLEY EAST DIKE</t>
  </si>
  <si>
    <t>HARVEY GAP EAST DIKE</t>
  </si>
  <si>
    <t>CO02887</t>
  </si>
  <si>
    <t>MCPHEE - GREAT CUT DIKE</t>
  </si>
  <si>
    <t>CO82906</t>
  </si>
  <si>
    <t>MT. ELBERT FOREBAY INLET/OUTLET DIKE</t>
  </si>
  <si>
    <t>CO82907</t>
  </si>
  <si>
    <t>PLATORO DIKE</t>
  </si>
  <si>
    <t>CO82911</t>
  </si>
  <si>
    <t>CO82912</t>
  </si>
  <si>
    <t>SUGAR LOAF DIKE</t>
  </si>
  <si>
    <t>CO82914</t>
  </si>
  <si>
    <t>MCPHEE</t>
  </si>
  <si>
    <t>CO82915</t>
  </si>
  <si>
    <t>Taylor Draw</t>
  </si>
  <si>
    <t>Kenney Reservoir</t>
  </si>
  <si>
    <t>CO83019</t>
  </si>
  <si>
    <t>Stagecoach</t>
  </si>
  <si>
    <t>CO83020</t>
  </si>
  <si>
    <t>Surface area from NHD</t>
  </si>
  <si>
    <t>Dam_Name</t>
  </si>
  <si>
    <t>Other_Dam_Name</t>
  </si>
  <si>
    <t>NIDID</t>
  </si>
  <si>
    <t>Year_Completed</t>
  </si>
  <si>
    <t>Reservoir_Age</t>
  </si>
  <si>
    <t>Hydraulic_Height</t>
  </si>
  <si>
    <t>NID_Height</t>
  </si>
  <si>
    <t>Maximum_Discharge</t>
  </si>
  <si>
    <t>Maximum_Storage</t>
  </si>
  <si>
    <t>Normal_Storage</t>
  </si>
  <si>
    <t>NID_Storage</t>
  </si>
  <si>
    <r>
      <t>NID_Storage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</si>
  <si>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Surface_Area_(acres)</t>
  </si>
  <si>
    <r>
      <t>Surface_Area_(ft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</si>
  <si>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.)</t>
    </r>
  </si>
  <si>
    <r>
      <t>Surface_Area_(m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</si>
  <si>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</si>
  <si>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</si>
  <si>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</si>
  <si>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Drainage_Area_(acres)</t>
  </si>
  <si>
    <r>
      <t>Drainage_Area_(ft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</si>
  <si>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Reservoir_Perimeter (ft.)</t>
  </si>
  <si>
    <t>Reservoir_Perimeter (km)</t>
  </si>
  <si>
    <t>Reservoir_Perimeter (mi)</t>
  </si>
  <si>
    <t>Shoreline_Development_Index</t>
  </si>
  <si>
    <t>Mean_Depth</t>
  </si>
  <si>
    <t>Index_of_Basin_Permanence</t>
  </si>
  <si>
    <t>Development_of_Volume</t>
  </si>
  <si>
    <t>Maximum_Depth_(in_ft_as_Hydraulic_Height)</t>
  </si>
  <si>
    <t>Mean_Depth_Max_Depth_Ratio_(Depth_Ratio)</t>
  </si>
  <si>
    <t>Mean_Q</t>
  </si>
  <si>
    <t>Catchment_Area_Surface_Area_Ratio</t>
  </si>
  <si>
    <t>Relative_Depth_(as_a_%_of_the_Mean_Depth)</t>
  </si>
  <si>
    <t>Surface_Area_Lake_Volume_Ratio</t>
  </si>
  <si>
    <r>
      <t>Lake_Volume_(ft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</si>
  <si>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Lake_Volume_(m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</si>
  <si>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AreaSqKm</t>
  </si>
  <si>
    <t>Elevation</t>
  </si>
  <si>
    <t>GNIS_Name</t>
  </si>
  <si>
    <t>ReachCode</t>
  </si>
  <si>
    <t>E2RF1_</t>
  </si>
  <si>
    <t>HUC</t>
  </si>
  <si>
    <t>MEANV</t>
  </si>
  <si>
    <t>STRAHLER</t>
  </si>
  <si>
    <t>RR</t>
  </si>
  <si>
    <t>REACH</t>
  </si>
  <si>
    <t>NUTCODE</t>
  </si>
  <si>
    <t>PSEWER</t>
  </si>
  <si>
    <t>PSEPTIC</t>
  </si>
  <si>
    <t>POTHER</t>
  </si>
  <si>
    <t>WATER</t>
  </si>
  <si>
    <t>WETLANDS</t>
  </si>
  <si>
    <t>URBGRASS</t>
  </si>
  <si>
    <t>LURBAN</t>
  </si>
  <si>
    <t>HURBAN</t>
  </si>
  <si>
    <t>COMM</t>
  </si>
  <si>
    <t>FORESTD</t>
  </si>
  <si>
    <t>FORESTE</t>
  </si>
  <si>
    <t>FORESTM</t>
  </si>
  <si>
    <t>SHRUB</t>
  </si>
  <si>
    <t>GRASS</t>
  </si>
  <si>
    <t>PASTURE</t>
  </si>
  <si>
    <t>CROPS</t>
  </si>
  <si>
    <t>ORCHARDS</t>
  </si>
  <si>
    <t>BARREN</t>
  </si>
  <si>
    <t>TNLOADB</t>
  </si>
  <si>
    <t>TPLOADB</t>
  </si>
  <si>
    <t>TNYLDB</t>
  </si>
  <si>
    <t>TPYLDB</t>
  </si>
  <si>
    <t>TNCONCB</t>
  </si>
  <si>
    <t>TPCONCB</t>
  </si>
  <si>
    <t>TNLOADBW</t>
  </si>
  <si>
    <t>TNYLDBW</t>
  </si>
  <si>
    <t>TNCONCBW</t>
  </si>
  <si>
    <t>TNLOAD</t>
  </si>
  <si>
    <t>TPLOAD</t>
  </si>
  <si>
    <t>TNYLD</t>
  </si>
  <si>
    <t>TPYLD</t>
  </si>
  <si>
    <t>TNCONC</t>
  </si>
  <si>
    <t>TPCONC</t>
  </si>
  <si>
    <t>TNPOINT</t>
  </si>
  <si>
    <t>TPPOINT</t>
  </si>
  <si>
    <t>TNFERT</t>
  </si>
  <si>
    <t>TPFERT</t>
  </si>
  <si>
    <t>TNATMOS</t>
  </si>
  <si>
    <t>TNFOREST</t>
  </si>
  <si>
    <t>TPFOREST</t>
  </si>
  <si>
    <t>TNBARREN</t>
  </si>
  <si>
    <t>TPBARREN</t>
  </si>
  <si>
    <t>TNSHRUB</t>
  </si>
  <si>
    <t>TPSHRUB</t>
  </si>
  <si>
    <t>TNGRASS</t>
  </si>
  <si>
    <t>TPGRASS</t>
  </si>
  <si>
    <t>TNMAN</t>
  </si>
  <si>
    <t>TPMAN</t>
  </si>
  <si>
    <t>TNDFRAC</t>
  </si>
  <si>
    <t>TPDFRAC</t>
  </si>
  <si>
    <t>Data_Source_(surface_area)</t>
  </si>
  <si>
    <t>In_years</t>
  </si>
  <si>
    <t>In_ft</t>
  </si>
  <si>
    <r>
      <t>In_</t>
    </r>
    <r>
      <rPr>
        <sz val="11"/>
        <color theme="1"/>
        <rFont val="Calibri"/>
        <family val="2"/>
        <scheme val="minor"/>
      </rP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/s_(cubic_feet/sec)</t>
    </r>
  </si>
  <si>
    <r>
      <t>In_</t>
    </r>
    <r>
      <rPr>
        <sz val="11"/>
        <color theme="1"/>
        <rFont val="Calibri"/>
        <family val="2"/>
        <scheme val="minor"/>
      </rPr>
      <t>acre-ft</t>
    </r>
  </si>
  <si>
    <t xml:space="preserve"> (NID_Storage * 43560)</t>
  </si>
  <si>
    <t>In_acres</t>
  </si>
  <si>
    <t>SA_(acres)*43560</t>
  </si>
  <si>
    <t>SA_(acres)*0.0015625</t>
  </si>
  <si>
    <t>SA_(acres)*4046.86</t>
  </si>
  <si>
    <t>SA_(acres)*0.00404686</t>
  </si>
  <si>
    <r>
      <t>In_mi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</si>
  <si>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)*2.58999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</si>
  <si>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)*640</t>
    </r>
  </si>
  <si>
    <t>DA_(Sq.Mi.)*2.788e+7</t>
  </si>
  <si>
    <t>In_ft.</t>
  </si>
  <si>
    <t>RP_km=RP_ft*0.0003048</t>
  </si>
  <si>
    <t>RP_miles=RP_ft*0.000189394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</si>
  <si>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=SL/2*(sqrt(</t>
    </r>
    <r>
      <rPr>
        <sz val="11"/>
        <color theme="1"/>
        <rFont val="Calibri"/>
        <family val="2"/>
      </rPr>
      <t>Π*Ao))</t>
    </r>
  </si>
  <si>
    <r>
      <t>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=V/Ao</t>
    </r>
  </si>
  <si>
    <r>
      <t>IBP=SL/V_where_V_is_10</t>
    </r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_SL_is_in_km</t>
    </r>
  </si>
  <si>
    <r>
      <t>D</t>
    </r>
    <r>
      <rPr>
        <vertAlign val="super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=3*Z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</si>
  <si>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t>in_ft.</t>
  </si>
  <si>
    <r>
      <t>Depth Ratio=Z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</si>
  <si>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r>
      <t>In_cfs_(ft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/sec)</t>
    </r>
  </si>
  <si>
    <t>C=Catchment Area/Surface Area</t>
  </si>
  <si>
    <r>
      <t>Zr = 50*Z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* (Π/A0)</t>
    </r>
    <r>
      <rPr>
        <vertAlign val="superscript"/>
        <sz val="11"/>
        <color theme="1"/>
        <rFont val="Calibri"/>
        <family val="2"/>
        <scheme val="minor"/>
      </rPr>
      <t>1/2</t>
    </r>
  </si>
  <si>
    <t>ϒ=A/V</t>
  </si>
  <si>
    <t>LV_cu.ft.=acre-ft*43559.9</t>
  </si>
  <si>
    <t>LV_cu.meters=acre-ft*1233.48</t>
  </si>
  <si>
    <t>LV_cu.ft.=acre-ft*1233.49_(in_10^6_m^3)</t>
  </si>
  <si>
    <r>
      <t>In_km</t>
    </r>
    <r>
      <rPr>
        <vertAlign val="superscript"/>
        <sz val="11"/>
        <color theme="1"/>
        <rFont val="Calibri"/>
        <family val="2"/>
        <scheme val="minor"/>
      </rPr>
      <t>2</t>
    </r>
  </si>
  <si>
    <t>In_meters</t>
  </si>
  <si>
    <t>Data_Source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</si>
</sst>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0" fillId="0" borderId="0" xfId="0" applyNumberFormat="1" applyFill="1"/>
    <xf numFmtId="0" fontId="0" fillId="0" borderId="0" xfId="0" applyFill="1" applyBorder="1"/>
    <xf numFmtId="0" fontId="0" fillId="2" borderId="0" xfId="0" applyFill="1"/>
    <xf numFmtId="0" fontId="0" fillId="0" borderId="0" xfId="0" applyFon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63"/>
  <sheetViews>
    <sheetView tabSelected="1" workbookViewId="0">
      <selection sqref="A1:XFD2"/>
    </sheetView>
  </sheetViews>
  <sheetFormatPr defaultRowHeight="15" x14ac:dyDescent="0.25"/>
  <cols>
    <col min="1" max="1" width="35" customWidth="1"/>
    <col min="2" max="2" width="20.5703125" customWidth="1"/>
  </cols>
  <sheetData>
    <row r="1" spans="1:99" s="1" customFormat="1" ht="17.25" x14ac:dyDescent="0.25">
      <c r="A1" s="4" t="s">
        <v>936</v>
      </c>
      <c r="B1" s="4" t="s">
        <v>937</v>
      </c>
      <c r="C1" s="4" t="s">
        <v>938</v>
      </c>
      <c r="D1" s="4" t="s">
        <v>939</v>
      </c>
      <c r="E1" s="4" t="s">
        <v>940</v>
      </c>
      <c r="F1" s="4" t="s">
        <v>941</v>
      </c>
      <c r="G1" s="4" t="s">
        <v>942</v>
      </c>
      <c r="H1" s="4" t="s">
        <v>943</v>
      </c>
      <c r="I1" s="4" t="s">
        <v>944</v>
      </c>
      <c r="J1" s="4" t="s">
        <v>945</v>
      </c>
      <c r="K1" s="4" t="s">
        <v>946</v>
      </c>
      <c r="L1" s="4" t="s">
        <v>947</v>
      </c>
      <c r="M1" s="4" t="s">
        <v>948</v>
      </c>
      <c r="N1" s="4" t="s">
        <v>949</v>
      </c>
      <c r="O1" s="4" t="s">
        <v>950</v>
      </c>
      <c r="P1" s="4" t="s">
        <v>951</v>
      </c>
      <c r="Q1" s="4" t="s">
        <v>952</v>
      </c>
      <c r="R1" s="4" t="s">
        <v>953</v>
      </c>
      <c r="S1" s="4" t="s">
        <v>954</v>
      </c>
      <c r="T1" s="4" t="s">
        <v>955</v>
      </c>
      <c r="U1" s="4" t="s">
        <v>956</v>
      </c>
      <c r="V1" s="4" t="s">
        <v>957</v>
      </c>
      <c r="W1" s="4" t="s">
        <v>958</v>
      </c>
      <c r="X1" s="4" t="s">
        <v>959</v>
      </c>
      <c r="Y1" s="4" t="s">
        <v>960</v>
      </c>
      <c r="Z1" s="4" t="s">
        <v>961</v>
      </c>
      <c r="AA1" s="4" t="s">
        <v>962</v>
      </c>
      <c r="AB1" s="4" t="s">
        <v>963</v>
      </c>
      <c r="AC1" s="4" t="s">
        <v>964</v>
      </c>
      <c r="AD1" s="4" t="s">
        <v>965</v>
      </c>
      <c r="AE1" s="4" t="s">
        <v>966</v>
      </c>
      <c r="AF1" s="4" t="s">
        <v>967</v>
      </c>
      <c r="AG1" s="4" t="s">
        <v>968</v>
      </c>
      <c r="AH1" s="4" t="s">
        <v>969</v>
      </c>
      <c r="AI1" s="4" t="s">
        <v>970</v>
      </c>
      <c r="AJ1" s="4" t="s">
        <v>971</v>
      </c>
      <c r="AK1" s="4" t="s">
        <v>971</v>
      </c>
      <c r="AL1" s="4" t="s">
        <v>972</v>
      </c>
      <c r="AM1" s="4" t="s">
        <v>973</v>
      </c>
      <c r="AN1" s="4" t="s">
        <v>974</v>
      </c>
      <c r="AO1" s="4" t="s">
        <v>975</v>
      </c>
      <c r="AP1" s="4" t="s">
        <v>976</v>
      </c>
      <c r="AQ1" s="4" t="s">
        <v>977</v>
      </c>
      <c r="AR1" s="4" t="s">
        <v>978</v>
      </c>
      <c r="AS1" s="4" t="s">
        <v>979</v>
      </c>
      <c r="AT1" s="4" t="s">
        <v>980</v>
      </c>
      <c r="AU1" s="4" t="s">
        <v>981</v>
      </c>
      <c r="AV1" s="4" t="s">
        <v>982</v>
      </c>
      <c r="AW1" s="4" t="s">
        <v>983</v>
      </c>
      <c r="AX1" s="4" t="s">
        <v>984</v>
      </c>
      <c r="AY1" s="4" t="s">
        <v>985</v>
      </c>
      <c r="AZ1" s="4" t="s">
        <v>986</v>
      </c>
      <c r="BA1" s="4" t="s">
        <v>987</v>
      </c>
      <c r="BB1" s="4" t="s">
        <v>988</v>
      </c>
      <c r="BC1" s="4" t="s">
        <v>989</v>
      </c>
      <c r="BD1" s="1" t="s">
        <v>990</v>
      </c>
      <c r="BE1" s="1" t="s">
        <v>991</v>
      </c>
      <c r="BF1" s="1" t="s">
        <v>992</v>
      </c>
      <c r="BG1" s="1" t="s">
        <v>993</v>
      </c>
      <c r="BH1" s="1" t="s">
        <v>994</v>
      </c>
      <c r="BI1" s="1" t="s">
        <v>995</v>
      </c>
      <c r="BJ1" s="1" t="s">
        <v>996</v>
      </c>
      <c r="BK1" s="1" t="s">
        <v>997</v>
      </c>
      <c r="BL1" s="1" t="s">
        <v>998</v>
      </c>
      <c r="BM1" s="1" t="s">
        <v>999</v>
      </c>
      <c r="BN1" s="1" t="s">
        <v>1000</v>
      </c>
      <c r="BO1" s="1" t="s">
        <v>1001</v>
      </c>
      <c r="BP1" s="1" t="s">
        <v>1002</v>
      </c>
      <c r="BQ1" s="1" t="s">
        <v>1003</v>
      </c>
      <c r="BR1" s="1" t="s">
        <v>1004</v>
      </c>
      <c r="BS1" s="1" t="s">
        <v>1005</v>
      </c>
      <c r="BT1" s="1" t="s">
        <v>1006</v>
      </c>
      <c r="BU1" s="1" t="s">
        <v>1007</v>
      </c>
      <c r="BV1" s="1" t="s">
        <v>1008</v>
      </c>
      <c r="BW1" s="1" t="s">
        <v>1009</v>
      </c>
      <c r="BX1" s="1" t="s">
        <v>1010</v>
      </c>
      <c r="BY1" s="1" t="s">
        <v>1011</v>
      </c>
      <c r="BZ1" s="1" t="s">
        <v>1012</v>
      </c>
      <c r="CA1" s="1" t="s">
        <v>1013</v>
      </c>
      <c r="CB1" s="1" t="s">
        <v>1014</v>
      </c>
      <c r="CC1" s="1" t="s">
        <v>1015</v>
      </c>
      <c r="CD1" s="1" t="s">
        <v>1016</v>
      </c>
      <c r="CE1" s="1" t="s">
        <v>1017</v>
      </c>
      <c r="CF1" s="1" t="s">
        <v>1018</v>
      </c>
      <c r="CG1" s="1" t="s">
        <v>1019</v>
      </c>
      <c r="CH1" s="1" t="s">
        <v>1020</v>
      </c>
      <c r="CI1" s="1" t="s">
        <v>1021</v>
      </c>
      <c r="CJ1" s="1" t="s">
        <v>1022</v>
      </c>
      <c r="CK1" s="1" t="s">
        <v>1023</v>
      </c>
      <c r="CL1" s="1" t="s">
        <v>1024</v>
      </c>
      <c r="CM1" s="1" t="s">
        <v>1025</v>
      </c>
      <c r="CN1" s="1" t="s">
        <v>1026</v>
      </c>
      <c r="CO1" s="1" t="s">
        <v>1027</v>
      </c>
      <c r="CP1" s="1" t="s">
        <v>1028</v>
      </c>
      <c r="CQ1" s="1" t="s">
        <v>1029</v>
      </c>
      <c r="CR1" s="1" t="s">
        <v>1030</v>
      </c>
      <c r="CS1" s="1" t="s">
        <v>1031</v>
      </c>
      <c r="CT1" s="1" t="s">
        <v>1032</v>
      </c>
      <c r="CU1" s="1" t="s">
        <v>1033</v>
      </c>
    </row>
    <row r="2" spans="1:99" s="1" customFormat="1" ht="18.75" x14ac:dyDescent="0.35">
      <c r="E2" s="1" t="s">
        <v>1034</v>
      </c>
      <c r="F2" s="1" t="s">
        <v>1035</v>
      </c>
      <c r="G2" s="1" t="s">
        <v>1035</v>
      </c>
      <c r="H2" s="5" t="s">
        <v>1036</v>
      </c>
      <c r="I2" s="5" t="s">
        <v>1037</v>
      </c>
      <c r="J2" s="5" t="s">
        <v>1037</v>
      </c>
      <c r="K2" s="5" t="s">
        <v>1037</v>
      </c>
      <c r="L2" s="1" t="s">
        <v>1038</v>
      </c>
      <c r="M2" s="1" t="s">
        <v>1039</v>
      </c>
      <c r="N2" s="1" t="s">
        <v>1040</v>
      </c>
      <c r="O2" s="1" t="s">
        <v>1041</v>
      </c>
      <c r="P2" s="1" t="s">
        <v>1042</v>
      </c>
      <c r="Q2" s="1" t="s">
        <v>1043</v>
      </c>
      <c r="R2" s="1" t="s">
        <v>1044</v>
      </c>
      <c r="S2" s="1" t="s">
        <v>1045</v>
      </c>
      <c r="T2" s="1" t="s">
        <v>1046</v>
      </c>
      <c r="U2" s="1" t="s">
        <v>1047</v>
      </c>
      <c r="V2" s="1" t="s">
        <v>1048</v>
      </c>
      <c r="W2" s="1" t="s">
        <v>1049</v>
      </c>
      <c r="X2" s="1" t="s">
        <v>1050</v>
      </c>
      <c r="Y2" s="1" t="s">
        <v>1051</v>
      </c>
      <c r="Z2" s="1" t="s">
        <v>1052</v>
      </c>
      <c r="AA2" s="1" t="s">
        <v>1053</v>
      </c>
      <c r="AB2" s="1" t="s">
        <v>1054</v>
      </c>
      <c r="AC2" s="1" t="s">
        <v>1055</v>
      </c>
      <c r="AD2" s="1" t="s">
        <v>1056</v>
      </c>
      <c r="AE2" s="1" t="s">
        <v>1057</v>
      </c>
      <c r="AF2" s="1" t="s">
        <v>1058</v>
      </c>
      <c r="AG2" s="1" t="s">
        <v>1059</v>
      </c>
      <c r="AH2" s="6" t="s">
        <v>1060</v>
      </c>
      <c r="AI2" s="6" t="s">
        <v>1061</v>
      </c>
      <c r="AJ2" s="6" t="s">
        <v>1062</v>
      </c>
      <c r="AK2" s="6" t="s">
        <v>1063</v>
      </c>
      <c r="AL2" s="1" t="s">
        <v>1064</v>
      </c>
      <c r="AM2" s="1" t="s">
        <v>1065</v>
      </c>
      <c r="AN2" s="1" t="s">
        <v>974</v>
      </c>
      <c r="AO2" s="1" t="s">
        <v>975</v>
      </c>
      <c r="AP2" s="1" t="s">
        <v>976</v>
      </c>
      <c r="AQ2" s="1" t="s">
        <v>977</v>
      </c>
      <c r="AR2" s="1" t="s">
        <v>978</v>
      </c>
      <c r="AS2" s="1" t="s">
        <v>979</v>
      </c>
      <c r="AT2" s="1" t="s">
        <v>980</v>
      </c>
      <c r="AU2" s="1" t="s">
        <v>981</v>
      </c>
      <c r="AV2" s="1" t="s">
        <v>982</v>
      </c>
      <c r="AW2" s="1" t="s">
        <v>983</v>
      </c>
      <c r="AX2" s="1" t="s">
        <v>984</v>
      </c>
      <c r="AY2" s="1" t="s">
        <v>985</v>
      </c>
      <c r="AZ2" s="1" t="s">
        <v>986</v>
      </c>
      <c r="BA2" s="1" t="s">
        <v>987</v>
      </c>
      <c r="BB2" s="1" t="s">
        <v>988</v>
      </c>
      <c r="BC2" s="1" t="s">
        <v>989</v>
      </c>
      <c r="BD2" s="1" t="s">
        <v>990</v>
      </c>
      <c r="BE2" s="1" t="s">
        <v>991</v>
      </c>
      <c r="BF2" s="1" t="s">
        <v>992</v>
      </c>
      <c r="BG2" s="1" t="s">
        <v>993</v>
      </c>
      <c r="BH2" s="1" t="s">
        <v>994</v>
      </c>
      <c r="BI2" s="1" t="s">
        <v>995</v>
      </c>
      <c r="BJ2" s="1" t="s">
        <v>996</v>
      </c>
      <c r="BK2" s="1" t="s">
        <v>997</v>
      </c>
      <c r="BL2" s="1" t="s">
        <v>998</v>
      </c>
      <c r="BM2" s="1" t="s">
        <v>999</v>
      </c>
      <c r="BN2" s="1" t="s">
        <v>1000</v>
      </c>
      <c r="BO2" s="1" t="s">
        <v>1001</v>
      </c>
      <c r="BP2" s="1" t="s">
        <v>1002</v>
      </c>
      <c r="BQ2" s="1" t="s">
        <v>1003</v>
      </c>
      <c r="BR2" s="1" t="s">
        <v>1004</v>
      </c>
      <c r="BS2" s="1" t="s">
        <v>1005</v>
      </c>
      <c r="BT2" s="1" t="s">
        <v>1006</v>
      </c>
      <c r="BU2" s="1" t="s">
        <v>1007</v>
      </c>
      <c r="BV2" s="1" t="s">
        <v>1008</v>
      </c>
      <c r="BW2" s="1" t="s">
        <v>1009</v>
      </c>
      <c r="BX2" s="1" t="s">
        <v>1010</v>
      </c>
      <c r="BY2" s="1" t="s">
        <v>1011</v>
      </c>
      <c r="BZ2" s="1" t="s">
        <v>1012</v>
      </c>
      <c r="CA2" s="1" t="s">
        <v>1013</v>
      </c>
      <c r="CB2" s="1" t="s">
        <v>1014</v>
      </c>
      <c r="CC2" s="1" t="s">
        <v>1015</v>
      </c>
      <c r="CD2" s="1" t="s">
        <v>1016</v>
      </c>
      <c r="CE2" s="1" t="s">
        <v>1017</v>
      </c>
      <c r="CF2" s="1" t="s">
        <v>1018</v>
      </c>
      <c r="CG2" s="1" t="s">
        <v>1019</v>
      </c>
      <c r="CH2" s="1" t="s">
        <v>1020</v>
      </c>
      <c r="CI2" s="1" t="s">
        <v>1021</v>
      </c>
      <c r="CJ2" s="1" t="s">
        <v>1022</v>
      </c>
      <c r="CK2" s="1" t="s">
        <v>1023</v>
      </c>
      <c r="CL2" s="1" t="s">
        <v>1024</v>
      </c>
      <c r="CM2" s="1" t="s">
        <v>1025</v>
      </c>
      <c r="CN2" s="1" t="s">
        <v>1026</v>
      </c>
      <c r="CO2" s="1" t="s">
        <v>1027</v>
      </c>
      <c r="CP2" s="1" t="s">
        <v>1028</v>
      </c>
      <c r="CQ2" s="1" t="s">
        <v>1029</v>
      </c>
      <c r="CR2" s="1" t="s">
        <v>1030</v>
      </c>
      <c r="CS2" s="1" t="s">
        <v>1031</v>
      </c>
      <c r="CT2" s="1" t="s">
        <v>1032</v>
      </c>
      <c r="CU2" s="1" t="s">
        <v>1066</v>
      </c>
    </row>
    <row r="3" spans="1:99" s="1" customFormat="1" x14ac:dyDescent="0.25">
      <c r="A3" s="1" t="s">
        <v>0</v>
      </c>
      <c r="B3" s="1" t="s">
        <v>1</v>
      </c>
      <c r="C3" s="1" t="s">
        <v>2</v>
      </c>
      <c r="D3" s="1">
        <v>1890</v>
      </c>
      <c r="E3" s="1">
        <f t="shared" ref="E3:E66" si="0">2015-D3</f>
        <v>125</v>
      </c>
      <c r="F3" s="1">
        <v>18</v>
      </c>
      <c r="G3" s="1">
        <v>18</v>
      </c>
      <c r="H3" s="1">
        <v>5528</v>
      </c>
      <c r="I3" s="1">
        <v>3400</v>
      </c>
      <c r="J3" s="1">
        <v>2800</v>
      </c>
      <c r="K3" s="1">
        <v>3400</v>
      </c>
      <c r="L3" s="1">
        <f t="shared" ref="L3:L66" si="1">K3*43559.9</f>
        <v>148103660</v>
      </c>
      <c r="M3" s="1">
        <v>286</v>
      </c>
      <c r="N3" s="1">
        <f t="shared" ref="N3:N66" si="2">M3*43560</f>
        <v>12458160</v>
      </c>
      <c r="O3" s="1">
        <f t="shared" ref="O3:O66" si="3">M3*0.0015625</f>
        <v>0.44687500000000002</v>
      </c>
      <c r="P3" s="1">
        <f t="shared" ref="P3:P66" si="4">M3*4046.86</f>
        <v>1157401.96</v>
      </c>
      <c r="Q3" s="1">
        <f t="shared" ref="Q3:Q66" si="5">M3*0.00404686</f>
        <v>1.1574019600000001</v>
      </c>
      <c r="R3" s="1">
        <v>25</v>
      </c>
      <c r="S3" s="1">
        <f t="shared" ref="S3:S66" si="6">R3*2.58999</f>
        <v>64.749749999999992</v>
      </c>
      <c r="T3" s="1">
        <f t="shared" ref="T3:T66" si="7">R3*640</f>
        <v>16000</v>
      </c>
      <c r="U3" s="1">
        <f t="shared" ref="U3:U66" si="8">R3*27880000</f>
        <v>697000000</v>
      </c>
      <c r="W3" s="1">
        <f t="shared" ref="W3:W66" si="9">V3*0.0003048</f>
        <v>0</v>
      </c>
      <c r="X3" s="1">
        <f t="shared" ref="X3:X66" si="10">V3*0.000189394</f>
        <v>0</v>
      </c>
      <c r="Y3" s="1">
        <f t="shared" ref="Y3:Y66" si="11">X3/(2*(SQRT(3.1416*O3)))</f>
        <v>0</v>
      </c>
      <c r="Z3" s="1">
        <f t="shared" ref="Z3:Z66" si="12">L3/N3</f>
        <v>11.888084596762283</v>
      </c>
      <c r="AA3" s="1">
        <f t="shared" ref="AA3:AA66" si="13">W3/AK3</f>
        <v>0</v>
      </c>
      <c r="AB3" s="1">
        <f t="shared" ref="AB3:AB66" si="14">3*Z3/AC3</f>
        <v>1.9813474327937139</v>
      </c>
      <c r="AC3" s="1">
        <v>18</v>
      </c>
      <c r="AD3" s="1">
        <f t="shared" ref="AD3:AD66" si="15">Z3/AC3</f>
        <v>0.66044914426457124</v>
      </c>
      <c r="AE3" s="1" t="s">
        <v>3</v>
      </c>
      <c r="AF3" s="1">
        <f t="shared" ref="AF3:AF66" si="16">T3/M3</f>
        <v>55.944055944055947</v>
      </c>
      <c r="AG3" s="1">
        <f t="shared" ref="AG3:AG66" si="17">50*Z3*SQRT(3.1416)*(SQRT(N3))^-1</f>
        <v>0.29849041050803354</v>
      </c>
      <c r="AH3" s="1">
        <f t="shared" ref="AH3:AH66" si="18">P3/AJ3</f>
        <v>0.33511515618992027</v>
      </c>
      <c r="AI3" s="1">
        <f t="shared" ref="AI3:AI66" si="19">J3*43559.9</f>
        <v>121967720</v>
      </c>
      <c r="AJ3" s="1">
        <f t="shared" ref="AJ3:AJ66" si="20">J3*1233.48</f>
        <v>3453744</v>
      </c>
      <c r="AK3" s="1">
        <f t="shared" ref="AK3:AK66" si="21">AJ3/10^6</f>
        <v>3.4537439999999999</v>
      </c>
      <c r="AL3" s="1" t="s">
        <v>3</v>
      </c>
      <c r="AM3" s="1" t="s">
        <v>3</v>
      </c>
      <c r="AN3" s="1" t="s">
        <v>3</v>
      </c>
      <c r="AO3" s="1" t="s">
        <v>3</v>
      </c>
      <c r="AP3" s="1" t="s">
        <v>3</v>
      </c>
      <c r="AQ3" s="1" t="s">
        <v>3</v>
      </c>
      <c r="AR3" s="1" t="s">
        <v>3</v>
      </c>
      <c r="AS3" s="1">
        <v>0</v>
      </c>
      <c r="AT3" s="1" t="s">
        <v>3</v>
      </c>
      <c r="AU3" s="1" t="s">
        <v>3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0</v>
      </c>
      <c r="CH3" s="1">
        <v>0</v>
      </c>
      <c r="CI3" s="1">
        <v>0</v>
      </c>
      <c r="CJ3" s="1">
        <v>0</v>
      </c>
      <c r="CK3" s="1">
        <v>0</v>
      </c>
      <c r="CL3" s="1">
        <v>0</v>
      </c>
      <c r="CM3" s="1">
        <v>0</v>
      </c>
      <c r="CN3" s="1">
        <v>0</v>
      </c>
      <c r="CO3" s="1">
        <v>0</v>
      </c>
      <c r="CP3" s="1">
        <v>0</v>
      </c>
      <c r="CQ3" s="1">
        <v>0</v>
      </c>
      <c r="CR3" s="1">
        <v>0</v>
      </c>
      <c r="CS3" s="1">
        <v>0</v>
      </c>
      <c r="CT3" s="1">
        <v>0</v>
      </c>
      <c r="CU3" s="1" t="s">
        <v>4</v>
      </c>
    </row>
    <row r="4" spans="1:99" s="1" customFormat="1" x14ac:dyDescent="0.25">
      <c r="A4" s="1" t="s">
        <v>5</v>
      </c>
      <c r="C4" s="1" t="s">
        <v>6</v>
      </c>
      <c r="D4" s="1">
        <v>1898</v>
      </c>
      <c r="E4" s="1">
        <f t="shared" si="0"/>
        <v>117</v>
      </c>
      <c r="F4" s="1">
        <v>21.5</v>
      </c>
      <c r="G4" s="1">
        <v>21.5</v>
      </c>
      <c r="H4" s="1">
        <v>0</v>
      </c>
      <c r="I4" s="1">
        <v>10556</v>
      </c>
      <c r="J4" s="1">
        <v>10556</v>
      </c>
      <c r="K4" s="1">
        <v>10556</v>
      </c>
      <c r="L4" s="1">
        <f t="shared" si="1"/>
        <v>459818304.40000004</v>
      </c>
      <c r="M4" s="1">
        <v>473</v>
      </c>
      <c r="N4" s="1">
        <f t="shared" si="2"/>
        <v>20603880</v>
      </c>
      <c r="O4" s="1">
        <f t="shared" si="3"/>
        <v>0.73906250000000007</v>
      </c>
      <c r="P4" s="1">
        <f t="shared" si="4"/>
        <v>1914164.78</v>
      </c>
      <c r="Q4" s="1">
        <f t="shared" si="5"/>
        <v>1.9141647800000001</v>
      </c>
      <c r="R4" s="1">
        <v>2.6328125</v>
      </c>
      <c r="S4" s="1">
        <f t="shared" si="6"/>
        <v>6.8189580468749993</v>
      </c>
      <c r="T4" s="1">
        <f t="shared" si="7"/>
        <v>1685</v>
      </c>
      <c r="U4" s="1">
        <f t="shared" si="8"/>
        <v>73402812.5</v>
      </c>
      <c r="V4" s="1">
        <v>30464.511538999999</v>
      </c>
      <c r="W4" s="1">
        <f t="shared" si="9"/>
        <v>9.2855831170871994</v>
      </c>
      <c r="X4" s="1">
        <f t="shared" si="10"/>
        <v>5.7697956984173659</v>
      </c>
      <c r="Y4" s="1">
        <f t="shared" si="11"/>
        <v>1.8932781046683185</v>
      </c>
      <c r="Z4" s="1">
        <f t="shared" si="12"/>
        <v>22.317073502660666</v>
      </c>
      <c r="AA4" s="1">
        <f t="shared" si="13"/>
        <v>0.71314474797577299</v>
      </c>
      <c r="AB4" s="1">
        <f t="shared" si="14"/>
        <v>3.1140102561852094</v>
      </c>
      <c r="AC4" s="1">
        <v>21.5</v>
      </c>
      <c r="AD4" s="1">
        <f t="shared" si="15"/>
        <v>1.0380034187284031</v>
      </c>
      <c r="AE4" s="1" t="s">
        <v>3</v>
      </c>
      <c r="AF4" s="1">
        <f t="shared" si="16"/>
        <v>3.5623678646934462</v>
      </c>
      <c r="AG4" s="1">
        <f t="shared" si="17"/>
        <v>0.43572069367201549</v>
      </c>
      <c r="AH4" s="1">
        <f t="shared" si="18"/>
        <v>0.14701032152791849</v>
      </c>
      <c r="AI4" s="1">
        <f t="shared" si="19"/>
        <v>459818304.40000004</v>
      </c>
      <c r="AJ4" s="1">
        <f t="shared" si="20"/>
        <v>13020614.880000001</v>
      </c>
      <c r="AK4" s="1">
        <f t="shared" si="21"/>
        <v>13.02061488</v>
      </c>
      <c r="AL4" s="1" t="s">
        <v>7</v>
      </c>
      <c r="AM4" s="1" t="s">
        <v>3</v>
      </c>
      <c r="AN4" s="1" t="s">
        <v>8</v>
      </c>
      <c r="AO4" s="1" t="s">
        <v>9</v>
      </c>
      <c r="AP4" s="1" t="s">
        <v>3</v>
      </c>
      <c r="AQ4" s="1" t="s">
        <v>3</v>
      </c>
      <c r="AR4" s="1" t="s">
        <v>3</v>
      </c>
      <c r="AS4" s="1">
        <v>0</v>
      </c>
      <c r="AT4" s="1" t="s">
        <v>3</v>
      </c>
      <c r="AU4" s="1" t="s">
        <v>3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  <c r="CC4" s="1">
        <v>0</v>
      </c>
      <c r="CD4" s="1">
        <v>0</v>
      </c>
      <c r="CE4" s="1">
        <v>0</v>
      </c>
      <c r="CF4" s="1">
        <v>0</v>
      </c>
      <c r="CG4" s="1">
        <v>0</v>
      </c>
      <c r="CH4" s="1">
        <v>0</v>
      </c>
      <c r="CI4" s="1">
        <v>0</v>
      </c>
      <c r="CJ4" s="1">
        <v>0</v>
      </c>
      <c r="CK4" s="1">
        <v>0</v>
      </c>
      <c r="CL4" s="1">
        <v>0</v>
      </c>
      <c r="CM4" s="1">
        <v>0</v>
      </c>
      <c r="CN4" s="1">
        <v>0</v>
      </c>
      <c r="CO4" s="1">
        <v>0</v>
      </c>
      <c r="CP4" s="1">
        <v>0</v>
      </c>
      <c r="CQ4" s="1">
        <v>0</v>
      </c>
      <c r="CR4" s="1">
        <v>0</v>
      </c>
      <c r="CS4" s="1">
        <v>0</v>
      </c>
      <c r="CT4" s="1">
        <v>0</v>
      </c>
      <c r="CU4" s="1" t="s">
        <v>4</v>
      </c>
    </row>
    <row r="5" spans="1:99" s="1" customFormat="1" x14ac:dyDescent="0.25">
      <c r="A5" s="1" t="s">
        <v>10</v>
      </c>
      <c r="B5" s="1" t="s">
        <v>11</v>
      </c>
      <c r="C5" s="1" t="s">
        <v>12</v>
      </c>
      <c r="D5" s="1">
        <v>1905</v>
      </c>
      <c r="E5" s="1">
        <f t="shared" si="0"/>
        <v>110</v>
      </c>
      <c r="F5" s="1">
        <v>33.299999237060497</v>
      </c>
      <c r="G5" s="1">
        <v>37</v>
      </c>
      <c r="H5" s="1">
        <v>0</v>
      </c>
      <c r="I5" s="1">
        <v>50900</v>
      </c>
      <c r="J5" s="1">
        <v>37710</v>
      </c>
      <c r="K5" s="1">
        <v>50900</v>
      </c>
      <c r="L5" s="1">
        <f t="shared" si="1"/>
        <v>2217198910</v>
      </c>
      <c r="M5" s="1">
        <v>2842</v>
      </c>
      <c r="N5" s="1">
        <f t="shared" si="2"/>
        <v>123797520</v>
      </c>
      <c r="O5" s="1">
        <f t="shared" si="3"/>
        <v>4.4406249999999998</v>
      </c>
      <c r="P5" s="1">
        <f t="shared" si="4"/>
        <v>11501176.120000001</v>
      </c>
      <c r="Q5" s="1">
        <f t="shared" si="5"/>
        <v>11.50117612</v>
      </c>
      <c r="R5" s="1">
        <v>11.45</v>
      </c>
      <c r="S5" s="1">
        <f t="shared" si="6"/>
        <v>29.655385499999994</v>
      </c>
      <c r="T5" s="1">
        <f t="shared" si="7"/>
        <v>7328</v>
      </c>
      <c r="U5" s="1">
        <f t="shared" si="8"/>
        <v>319226000</v>
      </c>
      <c r="V5" s="1">
        <v>77225.339617000005</v>
      </c>
      <c r="W5" s="1">
        <f t="shared" si="9"/>
        <v>23.5382835152616</v>
      </c>
      <c r="X5" s="1">
        <f t="shared" si="10"/>
        <v>14.626015971422099</v>
      </c>
      <c r="Y5" s="1">
        <f t="shared" si="11"/>
        <v>1.9579362796416588</v>
      </c>
      <c r="Z5" s="1">
        <f t="shared" si="12"/>
        <v>17.909881474200777</v>
      </c>
      <c r="AA5" s="1">
        <f t="shared" si="13"/>
        <v>0.50604151241404338</v>
      </c>
      <c r="AB5" s="1">
        <f t="shared" si="14"/>
        <v>1.613502872480703</v>
      </c>
      <c r="AC5" s="1">
        <v>33.299999237060497</v>
      </c>
      <c r="AD5" s="1">
        <f t="shared" si="15"/>
        <v>0.53783429082690104</v>
      </c>
      <c r="AE5" s="1" t="s">
        <v>3</v>
      </c>
      <c r="AF5" s="1">
        <f t="shared" si="16"/>
        <v>2.5784658691062634</v>
      </c>
      <c r="AG5" s="1">
        <f t="shared" si="17"/>
        <v>0.14265341996554015</v>
      </c>
      <c r="AH5" s="1">
        <f t="shared" si="18"/>
        <v>0.24725985454850599</v>
      </c>
      <c r="AI5" s="1">
        <f t="shared" si="19"/>
        <v>1642643829</v>
      </c>
      <c r="AJ5" s="1">
        <f t="shared" si="20"/>
        <v>46514530.799999997</v>
      </c>
      <c r="AK5" s="1">
        <f t="shared" si="21"/>
        <v>46.514530799999996</v>
      </c>
      <c r="AL5" s="1" t="s">
        <v>13</v>
      </c>
      <c r="AM5" s="1" t="s">
        <v>3</v>
      </c>
      <c r="AN5" s="1" t="s">
        <v>14</v>
      </c>
      <c r="AO5" s="1" t="s">
        <v>15</v>
      </c>
      <c r="AP5" s="1" t="s">
        <v>3</v>
      </c>
      <c r="AQ5" s="1" t="s">
        <v>3</v>
      </c>
      <c r="AR5" s="1" t="s">
        <v>3</v>
      </c>
      <c r="AS5" s="1">
        <v>0</v>
      </c>
      <c r="AT5" s="1" t="s">
        <v>3</v>
      </c>
      <c r="AU5" s="1" t="s">
        <v>3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0</v>
      </c>
      <c r="BM5" s="1">
        <v>0</v>
      </c>
      <c r="BN5" s="1">
        <v>0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  <c r="CC5" s="1">
        <v>0</v>
      </c>
      <c r="CD5" s="1">
        <v>0</v>
      </c>
      <c r="CE5" s="1">
        <v>0</v>
      </c>
      <c r="CF5" s="1">
        <v>0</v>
      </c>
      <c r="CG5" s="1">
        <v>0</v>
      </c>
      <c r="CH5" s="1">
        <v>0</v>
      </c>
      <c r="CI5" s="1">
        <v>0</v>
      </c>
      <c r="CJ5" s="1">
        <v>0</v>
      </c>
      <c r="CK5" s="1">
        <v>0</v>
      </c>
      <c r="CL5" s="1">
        <v>0</v>
      </c>
      <c r="CM5" s="1">
        <v>0</v>
      </c>
      <c r="CN5" s="1">
        <v>0</v>
      </c>
      <c r="CO5" s="1">
        <v>0</v>
      </c>
      <c r="CP5" s="1">
        <v>0</v>
      </c>
      <c r="CQ5" s="1">
        <v>0</v>
      </c>
      <c r="CR5" s="1">
        <v>0</v>
      </c>
      <c r="CS5" s="1">
        <v>0</v>
      </c>
      <c r="CT5" s="1">
        <v>0</v>
      </c>
      <c r="CU5" s="1" t="s">
        <v>4</v>
      </c>
    </row>
    <row r="6" spans="1:99" s="1" customFormat="1" x14ac:dyDescent="0.25">
      <c r="A6" s="1" t="s">
        <v>16</v>
      </c>
      <c r="C6" s="1" t="s">
        <v>17</v>
      </c>
      <c r="D6" s="1">
        <v>1910</v>
      </c>
      <c r="E6" s="1">
        <f t="shared" si="0"/>
        <v>105</v>
      </c>
      <c r="F6" s="1">
        <v>63</v>
      </c>
      <c r="G6" s="1">
        <v>64</v>
      </c>
      <c r="H6" s="1">
        <v>49700</v>
      </c>
      <c r="I6" s="1">
        <v>29739</v>
      </c>
      <c r="J6" s="1">
        <v>18747</v>
      </c>
      <c r="K6" s="1">
        <v>29739</v>
      </c>
      <c r="L6" s="1">
        <f t="shared" si="1"/>
        <v>1295427866.1000001</v>
      </c>
      <c r="M6" s="1">
        <v>712</v>
      </c>
      <c r="N6" s="1">
        <f t="shared" si="2"/>
        <v>31014720</v>
      </c>
      <c r="O6" s="1">
        <f t="shared" si="3"/>
        <v>1.1125</v>
      </c>
      <c r="P6" s="1">
        <f t="shared" si="4"/>
        <v>2881364.3200000003</v>
      </c>
      <c r="Q6" s="1">
        <f t="shared" si="5"/>
        <v>2.8813643200000003</v>
      </c>
      <c r="R6" s="1">
        <v>26.6</v>
      </c>
      <c r="S6" s="1">
        <f t="shared" si="6"/>
        <v>68.893733999999995</v>
      </c>
      <c r="T6" s="1">
        <f t="shared" si="7"/>
        <v>17024</v>
      </c>
      <c r="U6" s="1">
        <f t="shared" si="8"/>
        <v>741608000</v>
      </c>
      <c r="V6" s="1">
        <v>35682.207152000003</v>
      </c>
      <c r="W6" s="1">
        <f t="shared" si="9"/>
        <v>10.8759367399296</v>
      </c>
      <c r="X6" s="1">
        <f t="shared" si="10"/>
        <v>6.7579959413458885</v>
      </c>
      <c r="Y6" s="1">
        <f t="shared" si="11"/>
        <v>1.8074341222375223</v>
      </c>
      <c r="Z6" s="1">
        <f t="shared" si="12"/>
        <v>41.768162540238961</v>
      </c>
      <c r="AA6" s="1">
        <f t="shared" si="13"/>
        <v>0.47033010856120999</v>
      </c>
      <c r="AB6" s="1">
        <f t="shared" si="14"/>
        <v>1.98896012096376</v>
      </c>
      <c r="AC6" s="1">
        <v>63</v>
      </c>
      <c r="AD6" s="1">
        <f t="shared" si="15"/>
        <v>0.66298670698792006</v>
      </c>
      <c r="AE6" s="1">
        <v>1.8</v>
      </c>
      <c r="AF6" s="1">
        <f t="shared" si="16"/>
        <v>23.910112359550563</v>
      </c>
      <c r="AG6" s="1">
        <f t="shared" si="17"/>
        <v>0.66467123830643937</v>
      </c>
      <c r="AH6" s="1">
        <f t="shared" si="18"/>
        <v>0.12460465942713542</v>
      </c>
      <c r="AI6" s="1">
        <f t="shared" si="19"/>
        <v>816617445.30000007</v>
      </c>
      <c r="AJ6" s="1">
        <f t="shared" si="20"/>
        <v>23124049.559999999</v>
      </c>
      <c r="AK6" s="1">
        <f t="shared" si="21"/>
        <v>23.12404956</v>
      </c>
      <c r="AL6" s="1" t="s">
        <v>18</v>
      </c>
      <c r="AM6" s="1" t="s">
        <v>19</v>
      </c>
      <c r="AN6" s="1" t="s">
        <v>20</v>
      </c>
      <c r="AO6" s="1" t="s">
        <v>21</v>
      </c>
      <c r="AP6" s="1" t="s">
        <v>22</v>
      </c>
      <c r="AQ6" s="1" t="s">
        <v>23</v>
      </c>
      <c r="AR6" s="1" t="s">
        <v>24</v>
      </c>
      <c r="AS6" s="1">
        <v>1</v>
      </c>
      <c r="AT6" s="1" t="s">
        <v>25</v>
      </c>
      <c r="AU6" s="1" t="s">
        <v>26</v>
      </c>
      <c r="AV6" s="1">
        <v>5</v>
      </c>
      <c r="AW6" s="2">
        <v>100</v>
      </c>
      <c r="AX6" s="1">
        <v>0</v>
      </c>
      <c r="AY6" s="1">
        <v>0</v>
      </c>
      <c r="AZ6" s="2">
        <v>4.5999999999999996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2">
        <v>35</v>
      </c>
      <c r="BK6" s="2">
        <v>0.1</v>
      </c>
      <c r="BL6" s="2">
        <v>60.3</v>
      </c>
      <c r="BM6" s="1">
        <v>0</v>
      </c>
      <c r="BN6" s="1">
        <v>0</v>
      </c>
      <c r="BO6" s="2">
        <v>791</v>
      </c>
      <c r="BP6" s="2">
        <v>127</v>
      </c>
      <c r="BQ6" s="2">
        <v>10</v>
      </c>
      <c r="BR6" s="2">
        <v>2</v>
      </c>
      <c r="BS6" s="2">
        <v>0.42</v>
      </c>
      <c r="BT6" s="2">
        <v>7.0000000000000007E-2</v>
      </c>
      <c r="BU6" s="2">
        <v>1125</v>
      </c>
      <c r="BV6" s="2">
        <v>14</v>
      </c>
      <c r="BW6" s="2">
        <v>0.6</v>
      </c>
      <c r="BX6" s="2">
        <v>4409</v>
      </c>
      <c r="BY6" s="2">
        <v>591</v>
      </c>
      <c r="BZ6" s="2">
        <v>54</v>
      </c>
      <c r="CA6" s="2">
        <v>7</v>
      </c>
      <c r="CB6" s="2">
        <v>2.8</v>
      </c>
      <c r="CC6" s="2">
        <v>0.4</v>
      </c>
      <c r="CD6" s="2">
        <v>2</v>
      </c>
      <c r="CE6" s="2">
        <v>2</v>
      </c>
      <c r="CF6" s="2">
        <v>66</v>
      </c>
      <c r="CG6" s="2">
        <v>30</v>
      </c>
      <c r="CH6" s="2">
        <v>11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2">
        <v>4</v>
      </c>
      <c r="CP6" s="2">
        <v>15</v>
      </c>
      <c r="CQ6" s="2">
        <v>17</v>
      </c>
      <c r="CR6" s="2">
        <v>53</v>
      </c>
      <c r="CS6" s="2">
        <v>4.1770000000000002E-2</v>
      </c>
      <c r="CT6" s="2">
        <v>9.6829999999999999E-2</v>
      </c>
      <c r="CU6" s="1" t="s">
        <v>4</v>
      </c>
    </row>
    <row r="7" spans="1:99" s="1" customFormat="1" x14ac:dyDescent="0.25">
      <c r="A7" s="1" t="s">
        <v>27</v>
      </c>
      <c r="C7" s="1" t="s">
        <v>28</v>
      </c>
      <c r="D7" s="1">
        <v>1900</v>
      </c>
      <c r="E7" s="1">
        <f t="shared" si="0"/>
        <v>115</v>
      </c>
      <c r="F7" s="1">
        <v>30</v>
      </c>
      <c r="G7" s="1">
        <v>39</v>
      </c>
      <c r="H7" s="1">
        <v>10224</v>
      </c>
      <c r="I7" s="1">
        <v>60800</v>
      </c>
      <c r="J7" s="1">
        <v>35445</v>
      </c>
      <c r="K7" s="1">
        <v>60800</v>
      </c>
      <c r="L7" s="1">
        <f t="shared" si="1"/>
        <v>2648441920</v>
      </c>
      <c r="M7" s="1">
        <v>2427</v>
      </c>
      <c r="N7" s="1">
        <f t="shared" si="2"/>
        <v>105720120</v>
      </c>
      <c r="O7" s="1">
        <f t="shared" si="3"/>
        <v>3.7921875000000003</v>
      </c>
      <c r="P7" s="1">
        <f t="shared" si="4"/>
        <v>9821729.2200000007</v>
      </c>
      <c r="Q7" s="1">
        <f t="shared" si="5"/>
        <v>9.8217292199999999</v>
      </c>
      <c r="R7" s="1">
        <v>15.9</v>
      </c>
      <c r="S7" s="1">
        <f t="shared" si="6"/>
        <v>41.180841000000001</v>
      </c>
      <c r="T7" s="1">
        <f t="shared" si="7"/>
        <v>10176</v>
      </c>
      <c r="U7" s="1">
        <f t="shared" si="8"/>
        <v>443292000</v>
      </c>
      <c r="V7" s="1">
        <v>42477.149314000002</v>
      </c>
      <c r="W7" s="1">
        <f t="shared" si="9"/>
        <v>12.947035110907199</v>
      </c>
      <c r="X7" s="1">
        <f t="shared" si="10"/>
        <v>8.0449172171757173</v>
      </c>
      <c r="Y7" s="1">
        <f t="shared" si="11"/>
        <v>1.1653898695777505</v>
      </c>
      <c r="Z7" s="1">
        <f t="shared" si="12"/>
        <v>25.051446403957922</v>
      </c>
      <c r="AA7" s="1">
        <f t="shared" si="13"/>
        <v>0.29613056345140837</v>
      </c>
      <c r="AB7" s="1">
        <f t="shared" si="14"/>
        <v>2.505144640395792</v>
      </c>
      <c r="AC7" s="1">
        <v>30</v>
      </c>
      <c r="AD7" s="1">
        <f t="shared" si="15"/>
        <v>0.83504821346526403</v>
      </c>
      <c r="AE7" s="1" t="s">
        <v>3</v>
      </c>
      <c r="AF7" s="1">
        <f t="shared" si="16"/>
        <v>4.1928306551297903</v>
      </c>
      <c r="AG7" s="1">
        <f t="shared" si="17"/>
        <v>0.21592326106341944</v>
      </c>
      <c r="AH7" s="1">
        <f t="shared" si="18"/>
        <v>0.22464712446291973</v>
      </c>
      <c r="AI7" s="1">
        <f t="shared" si="19"/>
        <v>1543980655.5</v>
      </c>
      <c r="AJ7" s="1">
        <f t="shared" si="20"/>
        <v>43720698.600000001</v>
      </c>
      <c r="AK7" s="1">
        <f t="shared" si="21"/>
        <v>43.720698599999999</v>
      </c>
      <c r="AL7" s="1" t="s">
        <v>29</v>
      </c>
      <c r="AM7" s="1" t="s">
        <v>30</v>
      </c>
      <c r="AN7" s="1" t="s">
        <v>31</v>
      </c>
      <c r="AO7" s="1" t="s">
        <v>32</v>
      </c>
      <c r="AP7" s="1" t="s">
        <v>3</v>
      </c>
      <c r="AQ7" s="1" t="s">
        <v>3</v>
      </c>
      <c r="AR7" s="1" t="s">
        <v>3</v>
      </c>
      <c r="AS7" s="1">
        <v>0</v>
      </c>
      <c r="AT7" s="1" t="s">
        <v>3</v>
      </c>
      <c r="AU7" s="1" t="s">
        <v>3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 t="s">
        <v>4</v>
      </c>
    </row>
    <row r="8" spans="1:99" s="1" customFormat="1" x14ac:dyDescent="0.25">
      <c r="A8" s="1" t="s">
        <v>33</v>
      </c>
      <c r="B8" s="1" t="s">
        <v>34</v>
      </c>
      <c r="C8" s="1" t="s">
        <v>35</v>
      </c>
      <c r="D8" s="1">
        <v>1976</v>
      </c>
      <c r="E8" s="1">
        <f t="shared" si="0"/>
        <v>39</v>
      </c>
      <c r="F8" s="1">
        <v>195</v>
      </c>
      <c r="G8" s="1">
        <v>203</v>
      </c>
      <c r="H8" s="1">
        <v>458300</v>
      </c>
      <c r="I8" s="1">
        <v>164930</v>
      </c>
      <c r="J8" s="1">
        <v>71779</v>
      </c>
      <c r="K8" s="1">
        <v>164930</v>
      </c>
      <c r="L8" s="1">
        <f t="shared" si="1"/>
        <v>7184334307</v>
      </c>
      <c r="M8" s="1">
        <v>1442</v>
      </c>
      <c r="N8" s="1">
        <f t="shared" si="2"/>
        <v>62813520</v>
      </c>
      <c r="O8" s="1">
        <f t="shared" si="3"/>
        <v>2.2531250000000003</v>
      </c>
      <c r="P8" s="1">
        <f t="shared" si="4"/>
        <v>5835572.1200000001</v>
      </c>
      <c r="Q8" s="1">
        <f t="shared" si="5"/>
        <v>5.8355721200000001</v>
      </c>
      <c r="R8" s="1">
        <v>671</v>
      </c>
      <c r="S8" s="1">
        <f t="shared" si="6"/>
        <v>1737.8832899999998</v>
      </c>
      <c r="T8" s="1">
        <f t="shared" si="7"/>
        <v>429440</v>
      </c>
      <c r="U8" s="1">
        <f t="shared" si="8"/>
        <v>18707480000</v>
      </c>
      <c r="V8" s="1">
        <v>60940.293231000003</v>
      </c>
      <c r="W8" s="1">
        <f t="shared" si="9"/>
        <v>18.574601376808801</v>
      </c>
      <c r="X8" s="1">
        <f t="shared" si="10"/>
        <v>11.541725896192014</v>
      </c>
      <c r="Y8" s="1">
        <f t="shared" si="11"/>
        <v>2.1690655315448719</v>
      </c>
      <c r="Z8" s="1">
        <f t="shared" si="12"/>
        <v>114.37560428073446</v>
      </c>
      <c r="AA8" s="1">
        <f t="shared" si="13"/>
        <v>0.20979251367209825</v>
      </c>
      <c r="AB8" s="1">
        <f t="shared" si="14"/>
        <v>1.7596246812420686</v>
      </c>
      <c r="AC8" s="1">
        <v>195</v>
      </c>
      <c r="AD8" s="1">
        <f t="shared" si="15"/>
        <v>0.58654156041402294</v>
      </c>
      <c r="AE8" s="1">
        <v>31.0671</v>
      </c>
      <c r="AF8" s="1">
        <f t="shared" si="16"/>
        <v>297.80859916782248</v>
      </c>
      <c r="AG8" s="1">
        <f t="shared" si="17"/>
        <v>1.2789462248553454</v>
      </c>
      <c r="AH8" s="1">
        <f t="shared" si="18"/>
        <v>6.591039661815605E-2</v>
      </c>
      <c r="AI8" s="1">
        <f t="shared" si="19"/>
        <v>3126686062.0999999</v>
      </c>
      <c r="AJ8" s="1">
        <f t="shared" si="20"/>
        <v>88537960.920000002</v>
      </c>
      <c r="AK8" s="1">
        <f t="shared" si="21"/>
        <v>88.537960920000003</v>
      </c>
      <c r="AL8" s="1" t="s">
        <v>36</v>
      </c>
      <c r="AM8" s="1" t="s">
        <v>3</v>
      </c>
      <c r="AN8" s="1" t="s">
        <v>37</v>
      </c>
      <c r="AO8" s="1" t="s">
        <v>38</v>
      </c>
      <c r="AP8" s="1" t="s">
        <v>39</v>
      </c>
      <c r="AQ8" s="1" t="s">
        <v>40</v>
      </c>
      <c r="AR8" s="1" t="s">
        <v>24</v>
      </c>
      <c r="AS8" s="1">
        <v>3</v>
      </c>
      <c r="AT8" s="1" t="s">
        <v>41</v>
      </c>
      <c r="AU8" s="1" t="s">
        <v>42</v>
      </c>
      <c r="AV8" s="1">
        <v>2</v>
      </c>
      <c r="AW8" s="2">
        <v>27</v>
      </c>
      <c r="AX8" s="2">
        <v>73</v>
      </c>
      <c r="AY8" s="1">
        <v>0</v>
      </c>
      <c r="AZ8" s="2">
        <v>0.1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2">
        <v>8.3000000000000007</v>
      </c>
      <c r="BG8" s="2">
        <v>59.3</v>
      </c>
      <c r="BH8" s="2">
        <v>0.8</v>
      </c>
      <c r="BI8" s="2">
        <v>20.8</v>
      </c>
      <c r="BJ8" s="2">
        <v>9.3000000000000007</v>
      </c>
      <c r="BK8" s="2">
        <v>0.6</v>
      </c>
      <c r="BL8" s="2">
        <v>0.1</v>
      </c>
      <c r="BM8" s="1">
        <v>0</v>
      </c>
      <c r="BN8" s="2">
        <v>0.7</v>
      </c>
      <c r="BO8" s="2">
        <v>2669</v>
      </c>
      <c r="BP8" s="2">
        <v>967</v>
      </c>
      <c r="BQ8" s="2">
        <v>2</v>
      </c>
      <c r="BR8" s="2">
        <v>1</v>
      </c>
      <c r="BS8" s="2">
        <v>0.04</v>
      </c>
      <c r="BT8" s="2">
        <v>0.01</v>
      </c>
      <c r="BU8" s="2">
        <v>4191</v>
      </c>
      <c r="BV8" s="2">
        <v>2</v>
      </c>
      <c r="BW8" s="2">
        <v>0.06</v>
      </c>
      <c r="BX8" s="2">
        <v>43345</v>
      </c>
      <c r="BY8" s="2">
        <v>2069</v>
      </c>
      <c r="BZ8" s="2">
        <v>25</v>
      </c>
      <c r="CA8" s="2">
        <v>1</v>
      </c>
      <c r="CB8" s="2">
        <v>1.62</v>
      </c>
      <c r="CC8" s="2">
        <v>0.08</v>
      </c>
      <c r="CD8" s="2">
        <v>3</v>
      </c>
      <c r="CE8" s="2">
        <v>2</v>
      </c>
      <c r="CF8" s="2">
        <v>1</v>
      </c>
      <c r="CG8" s="2">
        <v>1</v>
      </c>
      <c r="CH8" s="2">
        <v>20</v>
      </c>
      <c r="CI8" s="2">
        <v>48</v>
      </c>
      <c r="CJ8" s="2">
        <v>50</v>
      </c>
      <c r="CK8" s="2">
        <v>2</v>
      </c>
      <c r="CL8" s="1">
        <v>0</v>
      </c>
      <c r="CM8" s="2">
        <v>21</v>
      </c>
      <c r="CN8" s="2">
        <v>28</v>
      </c>
      <c r="CO8" s="2">
        <v>5</v>
      </c>
      <c r="CP8" s="2">
        <v>19</v>
      </c>
      <c r="CQ8" s="1">
        <v>0</v>
      </c>
      <c r="CR8" s="1">
        <v>0</v>
      </c>
      <c r="CS8" s="1">
        <v>0</v>
      </c>
      <c r="CT8" s="1">
        <v>0</v>
      </c>
      <c r="CU8" s="1" t="s">
        <v>4</v>
      </c>
    </row>
    <row r="9" spans="1:99" s="1" customFormat="1" x14ac:dyDescent="0.25">
      <c r="A9" s="1" t="s">
        <v>43</v>
      </c>
      <c r="C9" s="1" t="s">
        <v>44</v>
      </c>
      <c r="D9" s="1">
        <v>1900</v>
      </c>
      <c r="E9" s="1">
        <f t="shared" si="0"/>
        <v>115</v>
      </c>
      <c r="F9" s="1">
        <v>27</v>
      </c>
      <c r="G9" s="1">
        <v>27</v>
      </c>
      <c r="H9" s="1">
        <v>15300</v>
      </c>
      <c r="I9" s="1">
        <v>11250</v>
      </c>
      <c r="J9" s="1">
        <v>5740</v>
      </c>
      <c r="K9" s="1">
        <v>11250</v>
      </c>
      <c r="L9" s="1">
        <f t="shared" si="1"/>
        <v>490048875</v>
      </c>
      <c r="M9" s="1">
        <v>987</v>
      </c>
      <c r="N9" s="1">
        <f t="shared" si="2"/>
        <v>42993720</v>
      </c>
      <c r="O9" s="1">
        <f t="shared" si="3"/>
        <v>1.5421875</v>
      </c>
      <c r="P9" s="1">
        <f t="shared" si="4"/>
        <v>3994250.8200000003</v>
      </c>
      <c r="Q9" s="1">
        <f t="shared" si="5"/>
        <v>3.9942508200000004</v>
      </c>
      <c r="R9" s="1">
        <v>169</v>
      </c>
      <c r="S9" s="1">
        <f t="shared" si="6"/>
        <v>437.70830999999998</v>
      </c>
      <c r="T9" s="1">
        <f t="shared" si="7"/>
        <v>108160</v>
      </c>
      <c r="U9" s="1">
        <f t="shared" si="8"/>
        <v>4711720000</v>
      </c>
      <c r="V9" s="1">
        <v>27199.116566000001</v>
      </c>
      <c r="W9" s="1">
        <f t="shared" si="9"/>
        <v>8.2902907293167996</v>
      </c>
      <c r="X9" s="1">
        <f t="shared" si="10"/>
        <v>5.1513494829010043</v>
      </c>
      <c r="Y9" s="1">
        <f t="shared" si="11"/>
        <v>1.1701646806818204</v>
      </c>
      <c r="Z9" s="1">
        <f t="shared" si="12"/>
        <v>11.398150125181074</v>
      </c>
      <c r="AA9" s="1">
        <f t="shared" si="13"/>
        <v>1.1709160430545278</v>
      </c>
      <c r="AB9" s="1">
        <f t="shared" si="14"/>
        <v>1.2664611250201192</v>
      </c>
      <c r="AC9" s="1">
        <v>27</v>
      </c>
      <c r="AD9" s="1">
        <f t="shared" si="15"/>
        <v>0.42215370834003979</v>
      </c>
      <c r="AE9" s="1" t="s">
        <v>3</v>
      </c>
      <c r="AF9" s="1">
        <f t="shared" si="16"/>
        <v>109.58459979736575</v>
      </c>
      <c r="AG9" s="1">
        <f t="shared" si="17"/>
        <v>0.15405553600646874</v>
      </c>
      <c r="AH9" s="1">
        <f t="shared" si="18"/>
        <v>0.56414576012186823</v>
      </c>
      <c r="AI9" s="1">
        <f t="shared" si="19"/>
        <v>250033826</v>
      </c>
      <c r="AJ9" s="1">
        <f t="shared" si="20"/>
        <v>7080175.2000000002</v>
      </c>
      <c r="AK9" s="1">
        <f t="shared" si="21"/>
        <v>7.0801752000000002</v>
      </c>
      <c r="AL9" s="1" t="s">
        <v>45</v>
      </c>
      <c r="AM9" s="1" t="s">
        <v>46</v>
      </c>
      <c r="AN9" s="1" t="s">
        <v>47</v>
      </c>
      <c r="AO9" s="1" t="s">
        <v>48</v>
      </c>
      <c r="AP9" s="1" t="s">
        <v>3</v>
      </c>
      <c r="AQ9" s="1" t="s">
        <v>3</v>
      </c>
      <c r="AR9" s="1" t="s">
        <v>3</v>
      </c>
      <c r="AS9" s="1">
        <v>0</v>
      </c>
      <c r="AT9" s="1" t="s">
        <v>3</v>
      </c>
      <c r="AU9" s="1" t="s">
        <v>3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0</v>
      </c>
      <c r="CG9" s="1">
        <v>0</v>
      </c>
      <c r="CH9" s="1">
        <v>0</v>
      </c>
      <c r="CI9" s="1">
        <v>0</v>
      </c>
      <c r="CJ9" s="1">
        <v>0</v>
      </c>
      <c r="CK9" s="1">
        <v>0</v>
      </c>
      <c r="CL9" s="1">
        <v>0</v>
      </c>
      <c r="CM9" s="1">
        <v>0</v>
      </c>
      <c r="CN9" s="1">
        <v>0</v>
      </c>
      <c r="CO9" s="1">
        <v>0</v>
      </c>
      <c r="CP9" s="1">
        <v>0</v>
      </c>
      <c r="CQ9" s="1">
        <v>0</v>
      </c>
      <c r="CR9" s="1">
        <v>0</v>
      </c>
      <c r="CS9" s="1">
        <v>0</v>
      </c>
      <c r="CT9" s="1">
        <v>0</v>
      </c>
      <c r="CU9" s="1" t="s">
        <v>4</v>
      </c>
    </row>
    <row r="10" spans="1:99" s="1" customFormat="1" x14ac:dyDescent="0.25">
      <c r="A10" s="1" t="s">
        <v>49</v>
      </c>
      <c r="C10" s="1" t="s">
        <v>50</v>
      </c>
      <c r="D10" s="1">
        <v>1913</v>
      </c>
      <c r="E10" s="1">
        <f t="shared" si="0"/>
        <v>102</v>
      </c>
      <c r="F10" s="1">
        <v>113</v>
      </c>
      <c r="G10" s="1">
        <v>123</v>
      </c>
      <c r="H10" s="1">
        <v>54600</v>
      </c>
      <c r="I10" s="1">
        <v>54740</v>
      </c>
      <c r="J10" s="1">
        <v>43344</v>
      </c>
      <c r="K10" s="1">
        <v>54740</v>
      </c>
      <c r="L10" s="1">
        <f t="shared" si="1"/>
        <v>2384468926</v>
      </c>
      <c r="M10" s="1">
        <v>1222</v>
      </c>
      <c r="N10" s="1">
        <f t="shared" si="2"/>
        <v>53230320</v>
      </c>
      <c r="O10" s="1">
        <f t="shared" si="3"/>
        <v>1.909375</v>
      </c>
      <c r="P10" s="1">
        <f t="shared" si="4"/>
        <v>4945262.92</v>
      </c>
      <c r="Q10" s="1">
        <f t="shared" si="5"/>
        <v>4.9452629200000002</v>
      </c>
      <c r="R10" s="1">
        <v>15.7203125</v>
      </c>
      <c r="S10" s="1">
        <f t="shared" si="6"/>
        <v>40.715452171875</v>
      </c>
      <c r="T10" s="1">
        <f t="shared" si="7"/>
        <v>10061</v>
      </c>
      <c r="U10" s="1">
        <f t="shared" si="8"/>
        <v>438282312.5</v>
      </c>
      <c r="V10" s="1">
        <v>43535.036649000001</v>
      </c>
      <c r="W10" s="1">
        <f t="shared" si="9"/>
        <v>13.269479170615199</v>
      </c>
      <c r="X10" s="1">
        <f t="shared" si="10"/>
        <v>8.2452747311007073</v>
      </c>
      <c r="Y10" s="1">
        <f t="shared" si="11"/>
        <v>1.6832711309082551</v>
      </c>
      <c r="Z10" s="1">
        <f t="shared" si="12"/>
        <v>44.795314512480857</v>
      </c>
      <c r="AA10" s="1">
        <f t="shared" si="13"/>
        <v>0.24819485659903207</v>
      </c>
      <c r="AB10" s="1">
        <f t="shared" si="14"/>
        <v>1.1892561374994919</v>
      </c>
      <c r="AC10" s="1">
        <v>113</v>
      </c>
      <c r="AD10" s="1">
        <f t="shared" si="15"/>
        <v>0.39641871249983057</v>
      </c>
      <c r="AE10" s="1" t="s">
        <v>3</v>
      </c>
      <c r="AF10" s="1">
        <f t="shared" si="16"/>
        <v>8.2332242225859247</v>
      </c>
      <c r="AG10" s="1">
        <f t="shared" si="17"/>
        <v>0.54412477444163321</v>
      </c>
      <c r="AH10" s="1">
        <f t="shared" si="18"/>
        <v>9.2497136134168739E-2</v>
      </c>
      <c r="AI10" s="1">
        <f t="shared" si="19"/>
        <v>1888060305.6000001</v>
      </c>
      <c r="AJ10" s="1">
        <f t="shared" si="20"/>
        <v>53463957.119999997</v>
      </c>
      <c r="AK10" s="1">
        <f t="shared" si="21"/>
        <v>53.463957119999996</v>
      </c>
      <c r="AL10" s="1" t="s">
        <v>51</v>
      </c>
      <c r="AM10" s="1" t="s">
        <v>52</v>
      </c>
      <c r="AN10" s="1" t="s">
        <v>53</v>
      </c>
      <c r="AO10" s="1" t="s">
        <v>54</v>
      </c>
      <c r="AP10" s="1" t="s">
        <v>3</v>
      </c>
      <c r="AQ10" s="1" t="s">
        <v>3</v>
      </c>
      <c r="AR10" s="1" t="s">
        <v>3</v>
      </c>
      <c r="AS10" s="1">
        <v>0</v>
      </c>
      <c r="AT10" s="1" t="s">
        <v>3</v>
      </c>
      <c r="AU10" s="1" t="s">
        <v>3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  <c r="CC10" s="1">
        <v>0</v>
      </c>
      <c r="CD10" s="1">
        <v>0</v>
      </c>
      <c r="CE10" s="1">
        <v>0</v>
      </c>
      <c r="CF10" s="1">
        <v>0</v>
      </c>
      <c r="CG10" s="1">
        <v>0</v>
      </c>
      <c r="CH10" s="1">
        <v>0</v>
      </c>
      <c r="CI10" s="1">
        <v>0</v>
      </c>
      <c r="CJ10" s="1">
        <v>0</v>
      </c>
      <c r="CK10" s="1">
        <v>0</v>
      </c>
      <c r="CL10" s="1">
        <v>0</v>
      </c>
      <c r="CM10" s="1">
        <v>0</v>
      </c>
      <c r="CN10" s="1">
        <v>0</v>
      </c>
      <c r="CO10" s="1">
        <v>0</v>
      </c>
      <c r="CP10" s="1">
        <v>0</v>
      </c>
      <c r="CQ10" s="1">
        <v>0</v>
      </c>
      <c r="CR10" s="1">
        <v>0</v>
      </c>
      <c r="CS10" s="1">
        <v>0</v>
      </c>
      <c r="CT10" s="1">
        <v>0</v>
      </c>
      <c r="CU10" s="1" t="s">
        <v>4</v>
      </c>
    </row>
    <row r="11" spans="1:99" s="1" customFormat="1" x14ac:dyDescent="0.25">
      <c r="A11" s="1" t="s">
        <v>55</v>
      </c>
      <c r="B11" s="1" t="s">
        <v>56</v>
      </c>
      <c r="C11" s="1" t="s">
        <v>57</v>
      </c>
      <c r="D11" s="1">
        <v>1908</v>
      </c>
      <c r="E11" s="1">
        <f t="shared" si="0"/>
        <v>107</v>
      </c>
      <c r="F11" s="1">
        <v>41</v>
      </c>
      <c r="G11" s="1">
        <v>41</v>
      </c>
      <c r="H11" s="1">
        <v>0</v>
      </c>
      <c r="I11" s="1">
        <v>94500</v>
      </c>
      <c r="J11" s="1">
        <v>63302</v>
      </c>
      <c r="K11" s="1">
        <v>94500</v>
      </c>
      <c r="L11" s="1">
        <f t="shared" si="1"/>
        <v>4116410550</v>
      </c>
      <c r="M11" s="1">
        <v>3811</v>
      </c>
      <c r="N11" s="1">
        <f t="shared" si="2"/>
        <v>166007160</v>
      </c>
      <c r="O11" s="1">
        <f t="shared" si="3"/>
        <v>5.9546875000000004</v>
      </c>
      <c r="P11" s="1">
        <f t="shared" si="4"/>
        <v>15422583.460000001</v>
      </c>
      <c r="Q11" s="1">
        <f t="shared" si="5"/>
        <v>15.42258346</v>
      </c>
      <c r="R11" s="1">
        <v>89.7</v>
      </c>
      <c r="S11" s="1">
        <f t="shared" si="6"/>
        <v>232.322103</v>
      </c>
      <c r="T11" s="1">
        <f t="shared" si="7"/>
        <v>57408</v>
      </c>
      <c r="U11" s="1">
        <f t="shared" si="8"/>
        <v>2500836000</v>
      </c>
      <c r="V11" s="1">
        <v>126954.23977</v>
      </c>
      <c r="W11" s="1">
        <f t="shared" si="9"/>
        <v>38.695652281895995</v>
      </c>
      <c r="X11" s="1">
        <f t="shared" si="10"/>
        <v>24.044371286999382</v>
      </c>
      <c r="Y11" s="1">
        <f t="shared" si="11"/>
        <v>2.7795756497548219</v>
      </c>
      <c r="Z11" s="1">
        <f t="shared" si="12"/>
        <v>24.796584376240158</v>
      </c>
      <c r="AA11" s="1">
        <f t="shared" si="13"/>
        <v>0.49557869548441785</v>
      </c>
      <c r="AB11" s="1">
        <f t="shared" si="14"/>
        <v>1.8143842226517188</v>
      </c>
      <c r="AC11" s="1">
        <v>41</v>
      </c>
      <c r="AD11" s="1">
        <f t="shared" si="15"/>
        <v>0.60479474088390628</v>
      </c>
      <c r="AE11" s="1" t="s">
        <v>3</v>
      </c>
      <c r="AF11" s="1">
        <f t="shared" si="16"/>
        <v>15.063762791918132</v>
      </c>
      <c r="AG11" s="1">
        <f t="shared" si="17"/>
        <v>0.17055870946852353</v>
      </c>
      <c r="AH11" s="1">
        <f t="shared" si="18"/>
        <v>0.19751841205380674</v>
      </c>
      <c r="AI11" s="1">
        <f t="shared" si="19"/>
        <v>2757428789.8000002</v>
      </c>
      <c r="AJ11" s="1">
        <f t="shared" si="20"/>
        <v>78081750.960000008</v>
      </c>
      <c r="AK11" s="1">
        <f t="shared" si="21"/>
        <v>78.081750960000008</v>
      </c>
      <c r="AL11" s="1" t="s">
        <v>58</v>
      </c>
      <c r="AM11" s="1" t="s">
        <v>3</v>
      </c>
      <c r="AN11" s="1" t="s">
        <v>59</v>
      </c>
      <c r="AO11" s="1" t="s">
        <v>60</v>
      </c>
      <c r="AP11" s="1" t="s">
        <v>61</v>
      </c>
      <c r="AQ11" s="1" t="s">
        <v>23</v>
      </c>
      <c r="AR11" s="1" t="s">
        <v>3</v>
      </c>
      <c r="AS11" s="1">
        <v>1</v>
      </c>
      <c r="AT11" s="1" t="s">
        <v>62</v>
      </c>
      <c r="AU11" s="1" t="s">
        <v>63</v>
      </c>
      <c r="AV11" s="1">
        <v>5</v>
      </c>
      <c r="AW11" s="2">
        <v>99</v>
      </c>
      <c r="AX11" s="2">
        <v>1</v>
      </c>
      <c r="AY11" s="1">
        <v>0</v>
      </c>
      <c r="AZ11" s="2">
        <v>0.3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2">
        <v>67.099999999999994</v>
      </c>
      <c r="BK11" s="2">
        <v>4.5999999999999996</v>
      </c>
      <c r="BL11" s="2">
        <v>28</v>
      </c>
      <c r="BM11" s="1">
        <v>0</v>
      </c>
      <c r="BN11" s="1">
        <v>0</v>
      </c>
      <c r="BO11" s="2">
        <v>4130</v>
      </c>
      <c r="BP11" s="2">
        <v>805</v>
      </c>
      <c r="BQ11" s="2">
        <v>14</v>
      </c>
      <c r="BR11" s="2">
        <v>3</v>
      </c>
      <c r="BS11" s="2">
        <v>0.6</v>
      </c>
      <c r="BT11" s="2">
        <v>0.12</v>
      </c>
      <c r="BU11" s="2">
        <v>5937</v>
      </c>
      <c r="BV11" s="2">
        <v>20</v>
      </c>
      <c r="BW11" s="2">
        <v>0.86</v>
      </c>
      <c r="BX11" s="2">
        <v>45588</v>
      </c>
      <c r="BY11" s="2">
        <v>5378</v>
      </c>
      <c r="BZ11" s="2">
        <v>151</v>
      </c>
      <c r="CA11" s="2">
        <v>18</v>
      </c>
      <c r="CB11" s="2">
        <v>516.5</v>
      </c>
      <c r="CC11" s="2">
        <v>65.41</v>
      </c>
      <c r="CD11" s="2">
        <v>1</v>
      </c>
      <c r="CE11" s="2">
        <v>1</v>
      </c>
      <c r="CF11" s="2">
        <v>59</v>
      </c>
      <c r="CG11" s="2">
        <v>20</v>
      </c>
      <c r="CH11" s="2">
        <v>12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2">
        <v>10</v>
      </c>
      <c r="CP11" s="2">
        <v>37</v>
      </c>
      <c r="CQ11" s="2">
        <v>18</v>
      </c>
      <c r="CR11" s="2">
        <v>42</v>
      </c>
      <c r="CS11" s="1">
        <v>0</v>
      </c>
      <c r="CT11" s="1">
        <v>0</v>
      </c>
      <c r="CU11" s="1" t="s">
        <v>4</v>
      </c>
    </row>
    <row r="12" spans="1:99" s="1" customFormat="1" x14ac:dyDescent="0.25">
      <c r="A12" s="1" t="s">
        <v>64</v>
      </c>
      <c r="C12" s="1" t="s">
        <v>65</v>
      </c>
      <c r="D12" s="1">
        <v>1953</v>
      </c>
      <c r="E12" s="1">
        <f t="shared" si="0"/>
        <v>62</v>
      </c>
      <c r="F12" s="1">
        <v>43</v>
      </c>
      <c r="G12" s="1">
        <v>58</v>
      </c>
      <c r="H12" s="1">
        <v>9110</v>
      </c>
      <c r="I12" s="1">
        <v>28200</v>
      </c>
      <c r="J12" s="1">
        <v>22300</v>
      </c>
      <c r="K12" s="1">
        <v>28200</v>
      </c>
      <c r="L12" s="1">
        <f t="shared" si="1"/>
        <v>1228389180</v>
      </c>
      <c r="M12" s="1">
        <v>765</v>
      </c>
      <c r="N12" s="1">
        <f t="shared" si="2"/>
        <v>33323400</v>
      </c>
      <c r="O12" s="1">
        <f t="shared" si="3"/>
        <v>1.1953125</v>
      </c>
      <c r="P12" s="1">
        <f t="shared" si="4"/>
        <v>3095847.9</v>
      </c>
      <c r="Q12" s="1">
        <f t="shared" si="5"/>
        <v>3.0958479000000003</v>
      </c>
      <c r="R12" s="1">
        <v>2.9</v>
      </c>
      <c r="S12" s="1">
        <f t="shared" si="6"/>
        <v>7.5109709999999987</v>
      </c>
      <c r="T12" s="1">
        <f t="shared" si="7"/>
        <v>1856</v>
      </c>
      <c r="U12" s="1">
        <f t="shared" si="8"/>
        <v>80852000</v>
      </c>
      <c r="V12" s="1">
        <v>24821.185402999999</v>
      </c>
      <c r="W12" s="1">
        <f t="shared" si="9"/>
        <v>7.5654973108343997</v>
      </c>
      <c r="X12" s="1">
        <f t="shared" si="10"/>
        <v>4.7009835882157818</v>
      </c>
      <c r="Y12" s="1">
        <f t="shared" si="11"/>
        <v>1.2129490666057374</v>
      </c>
      <c r="Z12" s="1">
        <f t="shared" si="12"/>
        <v>36.862660472820899</v>
      </c>
      <c r="AA12" s="1">
        <f t="shared" si="13"/>
        <v>0.27504294280873059</v>
      </c>
      <c r="AB12" s="1">
        <f t="shared" si="14"/>
        <v>2.5718135213595978</v>
      </c>
      <c r="AC12" s="1">
        <v>43</v>
      </c>
      <c r="AD12" s="1">
        <f t="shared" si="15"/>
        <v>0.8572711737865325</v>
      </c>
      <c r="AE12" s="1" t="s">
        <v>3</v>
      </c>
      <c r="AF12" s="1">
        <f t="shared" si="16"/>
        <v>2.426143790849673</v>
      </c>
      <c r="AG12" s="1">
        <f t="shared" si="17"/>
        <v>0.56592316523910979</v>
      </c>
      <c r="AH12" s="1">
        <f t="shared" si="18"/>
        <v>0.11254925907974681</v>
      </c>
      <c r="AI12" s="1">
        <f t="shared" si="19"/>
        <v>971385770</v>
      </c>
      <c r="AJ12" s="1">
        <f t="shared" si="20"/>
        <v>27506604</v>
      </c>
      <c r="AK12" s="1">
        <f t="shared" si="21"/>
        <v>27.506603999999999</v>
      </c>
      <c r="AL12" s="1" t="s">
        <v>66</v>
      </c>
      <c r="AM12" s="1" t="s">
        <v>67</v>
      </c>
      <c r="AN12" s="1" t="s">
        <v>68</v>
      </c>
      <c r="AO12" s="1" t="s">
        <v>69</v>
      </c>
      <c r="AP12" s="1" t="s">
        <v>3</v>
      </c>
      <c r="AQ12" s="1" t="s">
        <v>3</v>
      </c>
      <c r="AR12" s="1" t="s">
        <v>3</v>
      </c>
      <c r="AS12" s="1">
        <v>0</v>
      </c>
      <c r="AT12" s="1" t="s">
        <v>3</v>
      </c>
      <c r="AU12" s="1" t="s">
        <v>3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 t="s">
        <v>4</v>
      </c>
    </row>
    <row r="13" spans="1:99" s="1" customFormat="1" x14ac:dyDescent="0.25">
      <c r="A13" s="1" t="s">
        <v>70</v>
      </c>
      <c r="C13" s="1" t="s">
        <v>71</v>
      </c>
      <c r="D13" s="1">
        <v>1970</v>
      </c>
      <c r="E13" s="1">
        <f t="shared" si="0"/>
        <v>45</v>
      </c>
      <c r="F13" s="1">
        <v>78.699996948242202</v>
      </c>
      <c r="G13" s="1">
        <v>108</v>
      </c>
      <c r="H13" s="1">
        <v>19147</v>
      </c>
      <c r="I13" s="1">
        <v>10393</v>
      </c>
      <c r="J13" s="1">
        <v>7343</v>
      </c>
      <c r="K13" s="1">
        <v>10393</v>
      </c>
      <c r="L13" s="1">
        <f t="shared" si="1"/>
        <v>452718040.69999999</v>
      </c>
      <c r="M13" s="1">
        <v>275</v>
      </c>
      <c r="N13" s="1">
        <f t="shared" si="2"/>
        <v>11979000</v>
      </c>
      <c r="O13" s="1">
        <f t="shared" si="3"/>
        <v>0.4296875</v>
      </c>
      <c r="P13" s="1">
        <f t="shared" si="4"/>
        <v>1112886.5</v>
      </c>
      <c r="Q13" s="1">
        <f t="shared" si="5"/>
        <v>1.1128865000000001</v>
      </c>
      <c r="R13" s="1">
        <v>3.3062499999999999</v>
      </c>
      <c r="S13" s="1">
        <f t="shared" si="6"/>
        <v>8.5631544374999997</v>
      </c>
      <c r="T13" s="1">
        <f t="shared" si="7"/>
        <v>2116</v>
      </c>
      <c r="U13" s="1">
        <f t="shared" si="8"/>
        <v>92178250</v>
      </c>
      <c r="W13" s="1">
        <f t="shared" si="9"/>
        <v>0</v>
      </c>
      <c r="X13" s="1">
        <f t="shared" si="10"/>
        <v>0</v>
      </c>
      <c r="Y13" s="1">
        <f t="shared" si="11"/>
        <v>0</v>
      </c>
      <c r="Z13" s="1">
        <f t="shared" si="12"/>
        <v>37.792640512563651</v>
      </c>
      <c r="AA13" s="1">
        <f t="shared" si="13"/>
        <v>0</v>
      </c>
      <c r="AB13" s="1">
        <f t="shared" si="14"/>
        <v>1.4406343828990873</v>
      </c>
      <c r="AC13" s="1">
        <v>78.699996948242202</v>
      </c>
      <c r="AD13" s="1">
        <f t="shared" si="15"/>
        <v>0.48021146096636241</v>
      </c>
      <c r="AE13" s="1" t="s">
        <v>3</v>
      </c>
      <c r="AF13" s="1">
        <f t="shared" si="16"/>
        <v>7.6945454545454544</v>
      </c>
      <c r="AG13" s="1">
        <f t="shared" si="17"/>
        <v>0.96770370198464062</v>
      </c>
      <c r="AH13" s="1">
        <f t="shared" si="18"/>
        <v>0.12286982334454802</v>
      </c>
      <c r="AI13" s="1">
        <f t="shared" si="19"/>
        <v>319860345.69999999</v>
      </c>
      <c r="AJ13" s="1">
        <f t="shared" si="20"/>
        <v>9057443.6400000006</v>
      </c>
      <c r="AK13" s="1">
        <f t="shared" si="21"/>
        <v>9.0574436400000007</v>
      </c>
      <c r="AL13" s="1" t="s">
        <v>3</v>
      </c>
      <c r="AM13" s="1" t="s">
        <v>3</v>
      </c>
      <c r="AN13" s="1" t="s">
        <v>3</v>
      </c>
      <c r="AO13" s="1" t="s">
        <v>3</v>
      </c>
      <c r="AP13" s="1" t="s">
        <v>3</v>
      </c>
      <c r="AQ13" s="1" t="s">
        <v>3</v>
      </c>
      <c r="AR13" s="1" t="s">
        <v>3</v>
      </c>
      <c r="AS13" s="1">
        <v>0</v>
      </c>
      <c r="AT13" s="1" t="s">
        <v>3</v>
      </c>
      <c r="AU13" s="1" t="s">
        <v>3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0</v>
      </c>
      <c r="CQ13" s="1">
        <v>0</v>
      </c>
      <c r="CR13" s="1">
        <v>0</v>
      </c>
      <c r="CS13" s="1">
        <v>0</v>
      </c>
      <c r="CT13" s="1">
        <v>0</v>
      </c>
      <c r="CU13" s="1" t="s">
        <v>4</v>
      </c>
    </row>
    <row r="14" spans="1:99" s="1" customFormat="1" x14ac:dyDescent="0.25">
      <c r="A14" s="1" t="s">
        <v>72</v>
      </c>
      <c r="C14" s="1" t="s">
        <v>73</v>
      </c>
      <c r="D14" s="1">
        <v>1937</v>
      </c>
      <c r="E14" s="1">
        <f t="shared" si="0"/>
        <v>78</v>
      </c>
      <c r="F14" s="1">
        <v>160</v>
      </c>
      <c r="G14" s="1">
        <v>206</v>
      </c>
      <c r="H14" s="1">
        <v>10000</v>
      </c>
      <c r="I14" s="1">
        <v>111260</v>
      </c>
      <c r="J14" s="1">
        <v>106225</v>
      </c>
      <c r="K14" s="1">
        <v>111260</v>
      </c>
      <c r="L14" s="1">
        <f t="shared" si="1"/>
        <v>4846474474</v>
      </c>
      <c r="M14" s="1">
        <v>2040</v>
      </c>
      <c r="N14" s="1">
        <f t="shared" si="2"/>
        <v>88862400</v>
      </c>
      <c r="O14" s="1">
        <f t="shared" si="3"/>
        <v>3.1875</v>
      </c>
      <c r="P14" s="1">
        <f t="shared" si="4"/>
        <v>8255594.4000000004</v>
      </c>
      <c r="Q14" s="1">
        <f t="shared" si="5"/>
        <v>8.2555943999999997</v>
      </c>
      <c r="R14" s="1">
        <v>254</v>
      </c>
      <c r="S14" s="1">
        <f t="shared" si="6"/>
        <v>657.85745999999995</v>
      </c>
      <c r="T14" s="1">
        <f t="shared" si="7"/>
        <v>162560</v>
      </c>
      <c r="U14" s="1">
        <f t="shared" si="8"/>
        <v>7081520000</v>
      </c>
      <c r="V14" s="1">
        <v>57380.925126000002</v>
      </c>
      <c r="W14" s="1">
        <f t="shared" si="9"/>
        <v>17.4897059784048</v>
      </c>
      <c r="X14" s="1">
        <f t="shared" si="10"/>
        <v>10.867602933313645</v>
      </c>
      <c r="Y14" s="1">
        <f t="shared" si="11"/>
        <v>1.7171301975634743</v>
      </c>
      <c r="Z14" s="1">
        <f t="shared" si="12"/>
        <v>54.539090481463475</v>
      </c>
      <c r="AA14" s="1">
        <f t="shared" si="13"/>
        <v>0.13348229244743806</v>
      </c>
      <c r="AB14" s="1">
        <f t="shared" si="14"/>
        <v>1.0226079465274402</v>
      </c>
      <c r="AC14" s="1">
        <v>160</v>
      </c>
      <c r="AD14" s="1">
        <f t="shared" si="15"/>
        <v>0.34086931550914673</v>
      </c>
      <c r="AE14" s="1">
        <v>55.321399999999997</v>
      </c>
      <c r="AF14" s="1">
        <f t="shared" si="16"/>
        <v>79.686274509803923</v>
      </c>
      <c r="AG14" s="1">
        <f t="shared" si="17"/>
        <v>0.51273660138191524</v>
      </c>
      <c r="AH14" s="1">
        <f t="shared" si="18"/>
        <v>6.300710071335007E-2</v>
      </c>
      <c r="AI14" s="1">
        <f t="shared" si="19"/>
        <v>4627150377.5</v>
      </c>
      <c r="AJ14" s="1">
        <f t="shared" si="20"/>
        <v>131026413</v>
      </c>
      <c r="AK14" s="1">
        <f t="shared" si="21"/>
        <v>131.02641299999999</v>
      </c>
      <c r="AL14" s="1" t="s">
        <v>74</v>
      </c>
      <c r="AM14" s="1" t="s">
        <v>75</v>
      </c>
      <c r="AN14" s="1" t="s">
        <v>76</v>
      </c>
      <c r="AO14" s="1" t="s">
        <v>77</v>
      </c>
      <c r="AP14" s="1" t="s">
        <v>78</v>
      </c>
      <c r="AQ14" s="1" t="s">
        <v>79</v>
      </c>
      <c r="AR14" s="1" t="s">
        <v>80</v>
      </c>
      <c r="AS14" s="1">
        <v>1</v>
      </c>
      <c r="AT14" s="1" t="s">
        <v>81</v>
      </c>
      <c r="AU14" s="1" t="s">
        <v>82</v>
      </c>
      <c r="AV14" s="1">
        <v>2</v>
      </c>
      <c r="AW14" s="2">
        <v>100</v>
      </c>
      <c r="AX14" s="1">
        <v>0</v>
      </c>
      <c r="AY14" s="1">
        <v>0</v>
      </c>
      <c r="AZ14" s="2">
        <v>0.2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2">
        <v>1.8</v>
      </c>
      <c r="BG14" s="2">
        <v>53.7</v>
      </c>
      <c r="BH14" s="1">
        <v>0</v>
      </c>
      <c r="BI14" s="2">
        <v>10.5</v>
      </c>
      <c r="BJ14" s="2">
        <v>16.3</v>
      </c>
      <c r="BK14" s="1">
        <v>0</v>
      </c>
      <c r="BL14" s="1">
        <v>0</v>
      </c>
      <c r="BM14" s="1">
        <v>0</v>
      </c>
      <c r="BN14" s="2">
        <v>17.600000000000001</v>
      </c>
      <c r="BO14" s="2">
        <v>6639</v>
      </c>
      <c r="BP14" s="2">
        <v>908</v>
      </c>
      <c r="BQ14" s="2">
        <v>53</v>
      </c>
      <c r="BR14" s="2">
        <v>7</v>
      </c>
      <c r="BS14" s="2">
        <v>0.18</v>
      </c>
      <c r="BT14" s="2">
        <v>0.02</v>
      </c>
      <c r="BU14" s="2">
        <v>7549</v>
      </c>
      <c r="BV14" s="2">
        <v>60</v>
      </c>
      <c r="BW14" s="2">
        <v>0.21</v>
      </c>
      <c r="BX14" s="2">
        <v>23602</v>
      </c>
      <c r="BY14" s="2">
        <v>1040</v>
      </c>
      <c r="BZ14" s="2">
        <v>187</v>
      </c>
      <c r="CA14" s="2">
        <v>8</v>
      </c>
      <c r="CB14" s="2">
        <v>0.48</v>
      </c>
      <c r="CC14" s="2">
        <v>0.02</v>
      </c>
      <c r="CD14" s="1">
        <v>0</v>
      </c>
      <c r="CE14" s="2">
        <v>1</v>
      </c>
      <c r="CF14" s="1">
        <v>0</v>
      </c>
      <c r="CG14" s="1">
        <v>0</v>
      </c>
      <c r="CH14" s="2">
        <v>16</v>
      </c>
      <c r="CI14" s="2">
        <v>33</v>
      </c>
      <c r="CJ14" s="2">
        <v>54</v>
      </c>
      <c r="CK14" s="2">
        <v>39</v>
      </c>
      <c r="CL14" s="1">
        <v>0</v>
      </c>
      <c r="CM14" s="2">
        <v>6</v>
      </c>
      <c r="CN14" s="2">
        <v>13</v>
      </c>
      <c r="CO14" s="2">
        <v>5</v>
      </c>
      <c r="CP14" s="2">
        <v>32</v>
      </c>
      <c r="CQ14" s="1">
        <v>0</v>
      </c>
      <c r="CR14" s="1">
        <v>0</v>
      </c>
      <c r="CS14" s="1">
        <v>0</v>
      </c>
      <c r="CT14" s="1">
        <v>0</v>
      </c>
      <c r="CU14" s="1" t="s">
        <v>4</v>
      </c>
    </row>
    <row r="15" spans="1:99" s="1" customFormat="1" x14ac:dyDescent="0.25">
      <c r="A15" s="1" t="s">
        <v>83</v>
      </c>
      <c r="C15" s="1" t="s">
        <v>84</v>
      </c>
      <c r="D15" s="1">
        <v>1900</v>
      </c>
      <c r="E15" s="1">
        <f t="shared" si="0"/>
        <v>115</v>
      </c>
      <c r="F15" s="1">
        <v>40</v>
      </c>
      <c r="G15" s="1">
        <v>40</v>
      </c>
      <c r="H15" s="1">
        <v>1315</v>
      </c>
      <c r="I15" s="1">
        <v>59981</v>
      </c>
      <c r="J15" s="1">
        <v>48871</v>
      </c>
      <c r="K15" s="1">
        <v>59981</v>
      </c>
      <c r="L15" s="1">
        <f t="shared" si="1"/>
        <v>2612766361.9000001</v>
      </c>
      <c r="M15" s="1">
        <v>1747</v>
      </c>
      <c r="N15" s="1">
        <f t="shared" si="2"/>
        <v>76099320</v>
      </c>
      <c r="O15" s="1">
        <f t="shared" si="3"/>
        <v>2.7296875000000003</v>
      </c>
      <c r="P15" s="1">
        <f t="shared" si="4"/>
        <v>7069864.4199999999</v>
      </c>
      <c r="Q15" s="1">
        <f t="shared" si="5"/>
        <v>7.06986442</v>
      </c>
      <c r="R15" s="1">
        <v>17.3</v>
      </c>
      <c r="S15" s="1">
        <f t="shared" si="6"/>
        <v>44.806826999999998</v>
      </c>
      <c r="T15" s="1">
        <f t="shared" si="7"/>
        <v>11072</v>
      </c>
      <c r="U15" s="1">
        <f t="shared" si="8"/>
        <v>482324000</v>
      </c>
      <c r="V15" s="1">
        <v>59608.209259000003</v>
      </c>
      <c r="W15" s="1">
        <f t="shared" si="9"/>
        <v>18.168582182143201</v>
      </c>
      <c r="X15" s="1">
        <f t="shared" si="10"/>
        <v>11.289437184399047</v>
      </c>
      <c r="Y15" s="1">
        <f t="shared" si="11"/>
        <v>1.9275710105363351</v>
      </c>
      <c r="Z15" s="1">
        <f t="shared" si="12"/>
        <v>34.333636120533008</v>
      </c>
      <c r="AA15" s="1">
        <f t="shared" si="13"/>
        <v>0.30139614966864342</v>
      </c>
      <c r="AB15" s="1">
        <f t="shared" si="14"/>
        <v>2.5750227090399753</v>
      </c>
      <c r="AC15" s="1">
        <v>40</v>
      </c>
      <c r="AD15" s="1">
        <f t="shared" si="15"/>
        <v>0.85834090301332522</v>
      </c>
      <c r="AE15" s="1" t="s">
        <v>3</v>
      </c>
      <c r="AF15" s="1">
        <f t="shared" si="16"/>
        <v>6.3377218088151119</v>
      </c>
      <c r="AG15" s="1">
        <f t="shared" si="17"/>
        <v>0.34879870228960819</v>
      </c>
      <c r="AH15" s="1">
        <f t="shared" si="18"/>
        <v>0.11728102355513466</v>
      </c>
      <c r="AI15" s="1">
        <f t="shared" si="19"/>
        <v>2128815872.9000001</v>
      </c>
      <c r="AJ15" s="1">
        <f t="shared" si="20"/>
        <v>60281401.079999998</v>
      </c>
      <c r="AK15" s="1">
        <f t="shared" si="21"/>
        <v>60.281401079999995</v>
      </c>
      <c r="AL15" s="1" t="s">
        <v>85</v>
      </c>
      <c r="AM15" s="1" t="s">
        <v>3</v>
      </c>
      <c r="AN15" s="1" t="s">
        <v>86</v>
      </c>
      <c r="AO15" s="1" t="s">
        <v>87</v>
      </c>
      <c r="AP15" s="1" t="s">
        <v>3</v>
      </c>
      <c r="AQ15" s="1" t="s">
        <v>3</v>
      </c>
      <c r="AR15" s="1" t="s">
        <v>3</v>
      </c>
      <c r="AS15" s="1">
        <v>0</v>
      </c>
      <c r="AT15" s="1" t="s">
        <v>3</v>
      </c>
      <c r="AU15" s="1" t="s">
        <v>3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 t="s">
        <v>4</v>
      </c>
    </row>
    <row r="16" spans="1:99" s="1" customFormat="1" x14ac:dyDescent="0.25">
      <c r="A16" s="1" t="s">
        <v>88</v>
      </c>
      <c r="C16" s="1" t="s">
        <v>89</v>
      </c>
      <c r="D16" s="1">
        <v>1961</v>
      </c>
      <c r="E16" s="1">
        <f t="shared" si="0"/>
        <v>54</v>
      </c>
      <c r="F16" s="1">
        <v>84.5</v>
      </c>
      <c r="G16" s="1">
        <v>87.5</v>
      </c>
      <c r="H16" s="1">
        <v>908</v>
      </c>
      <c r="I16" s="1">
        <v>12035</v>
      </c>
      <c r="J16" s="1">
        <v>10039</v>
      </c>
      <c r="K16" s="1">
        <v>12035</v>
      </c>
      <c r="L16" s="1">
        <f t="shared" si="1"/>
        <v>524243396.5</v>
      </c>
      <c r="M16" s="1">
        <v>335</v>
      </c>
      <c r="N16" s="1">
        <f t="shared" si="2"/>
        <v>14592600</v>
      </c>
      <c r="O16" s="1">
        <f t="shared" si="3"/>
        <v>0.5234375</v>
      </c>
      <c r="P16" s="1">
        <f t="shared" si="4"/>
        <v>1355698.1</v>
      </c>
      <c r="Q16" s="1">
        <f t="shared" si="5"/>
        <v>1.3556981000000001</v>
      </c>
      <c r="R16" s="1">
        <v>2.5593750000000002</v>
      </c>
      <c r="S16" s="1">
        <f t="shared" si="6"/>
        <v>6.6287556562500001</v>
      </c>
      <c r="T16" s="1">
        <f t="shared" si="7"/>
        <v>1638</v>
      </c>
      <c r="U16" s="1">
        <f t="shared" si="8"/>
        <v>71355375</v>
      </c>
      <c r="V16" s="1">
        <v>16742.115355999998</v>
      </c>
      <c r="W16" s="1">
        <f t="shared" si="9"/>
        <v>5.1029967605087991</v>
      </c>
      <c r="X16" s="1">
        <f t="shared" si="10"/>
        <v>3.170856195734264</v>
      </c>
      <c r="Y16" s="1">
        <f t="shared" si="11"/>
        <v>1.2363421909965169</v>
      </c>
      <c r="Z16" s="1">
        <f t="shared" si="12"/>
        <v>35.925290661019972</v>
      </c>
      <c r="AA16" s="1">
        <f t="shared" si="13"/>
        <v>0.41210010605723962</v>
      </c>
      <c r="AB16" s="1">
        <f t="shared" si="14"/>
        <v>1.2754541063084013</v>
      </c>
      <c r="AC16" s="1">
        <v>84.5</v>
      </c>
      <c r="AD16" s="1">
        <f t="shared" si="15"/>
        <v>0.42515136876946713</v>
      </c>
      <c r="AE16" s="1" t="s">
        <v>3</v>
      </c>
      <c r="AF16" s="1">
        <f t="shared" si="16"/>
        <v>4.8895522388059698</v>
      </c>
      <c r="AG16" s="1">
        <f t="shared" si="17"/>
        <v>0.83344971031899484</v>
      </c>
      <c r="AH16" s="1">
        <f t="shared" si="18"/>
        <v>0.10948141984238575</v>
      </c>
      <c r="AI16" s="1">
        <f t="shared" si="19"/>
        <v>437297836.10000002</v>
      </c>
      <c r="AJ16" s="1">
        <f t="shared" si="20"/>
        <v>12382905.720000001</v>
      </c>
      <c r="AK16" s="1">
        <f t="shared" si="21"/>
        <v>12.38290572</v>
      </c>
      <c r="AL16" s="1" t="s">
        <v>90</v>
      </c>
      <c r="AM16" s="1" t="s">
        <v>91</v>
      </c>
      <c r="AN16" s="1" t="s">
        <v>92</v>
      </c>
      <c r="AO16" s="1" t="s">
        <v>93</v>
      </c>
      <c r="AP16" s="1" t="s">
        <v>3</v>
      </c>
      <c r="AQ16" s="1" t="s">
        <v>3</v>
      </c>
      <c r="AR16" s="1" t="s">
        <v>3</v>
      </c>
      <c r="AS16" s="1">
        <v>0</v>
      </c>
      <c r="AT16" s="1" t="s">
        <v>3</v>
      </c>
      <c r="AU16" s="1" t="s">
        <v>3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  <c r="CE16" s="1">
        <v>0</v>
      </c>
      <c r="CF16" s="1">
        <v>0</v>
      </c>
      <c r="CG16" s="1">
        <v>0</v>
      </c>
      <c r="CH16" s="1">
        <v>0</v>
      </c>
      <c r="CI16" s="1">
        <v>0</v>
      </c>
      <c r="CJ16" s="1">
        <v>0</v>
      </c>
      <c r="CK16" s="1">
        <v>0</v>
      </c>
      <c r="CL16" s="1">
        <v>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 t="s">
        <v>4</v>
      </c>
    </row>
    <row r="17" spans="1:99" s="1" customFormat="1" x14ac:dyDescent="0.25">
      <c r="A17" s="1" t="s">
        <v>94</v>
      </c>
      <c r="C17" s="1" t="s">
        <v>95</v>
      </c>
      <c r="D17" s="1">
        <v>1978</v>
      </c>
      <c r="E17" s="1">
        <f t="shared" si="0"/>
        <v>37</v>
      </c>
      <c r="F17" s="1">
        <v>87.099998474121094</v>
      </c>
      <c r="G17" s="1">
        <v>87.099998474121094</v>
      </c>
      <c r="H17" s="1">
        <v>1950</v>
      </c>
      <c r="I17" s="1">
        <v>11620</v>
      </c>
      <c r="J17" s="1">
        <v>6851</v>
      </c>
      <c r="K17" s="1">
        <v>11620</v>
      </c>
      <c r="L17" s="1">
        <f t="shared" si="1"/>
        <v>506166038</v>
      </c>
      <c r="M17" s="1">
        <v>410</v>
      </c>
      <c r="N17" s="1">
        <f t="shared" si="2"/>
        <v>17859600</v>
      </c>
      <c r="O17" s="1">
        <f t="shared" si="3"/>
        <v>0.640625</v>
      </c>
      <c r="P17" s="1">
        <f t="shared" si="4"/>
        <v>1659212.6</v>
      </c>
      <c r="Q17" s="1">
        <f t="shared" si="5"/>
        <v>1.6592126</v>
      </c>
      <c r="R17" s="1">
        <v>36.299999999999997</v>
      </c>
      <c r="S17" s="1">
        <f t="shared" si="6"/>
        <v>94.016636999999989</v>
      </c>
      <c r="T17" s="1">
        <f t="shared" si="7"/>
        <v>23232</v>
      </c>
      <c r="U17" s="1">
        <f t="shared" si="8"/>
        <v>1012043999.9999999</v>
      </c>
      <c r="V17" s="1">
        <v>31603.620688999999</v>
      </c>
      <c r="W17" s="1">
        <f t="shared" si="9"/>
        <v>9.6327835860072</v>
      </c>
      <c r="X17" s="1">
        <f t="shared" si="10"/>
        <v>5.985536136772466</v>
      </c>
      <c r="Y17" s="1">
        <f t="shared" si="11"/>
        <v>2.1095784287051509</v>
      </c>
      <c r="Z17" s="1">
        <f t="shared" si="12"/>
        <v>28.341398351586822</v>
      </c>
      <c r="AA17" s="1">
        <f t="shared" si="13"/>
        <v>1.1398972967455687</v>
      </c>
      <c r="AB17" s="1">
        <f t="shared" si="14"/>
        <v>0.97616758374597012</v>
      </c>
      <c r="AC17" s="1">
        <v>87.099998474121094</v>
      </c>
      <c r="AD17" s="1">
        <f t="shared" si="15"/>
        <v>0.32538919458199</v>
      </c>
      <c r="AE17" s="1" t="s">
        <v>3</v>
      </c>
      <c r="AF17" s="1">
        <f t="shared" si="16"/>
        <v>56.663414634146342</v>
      </c>
      <c r="AG17" s="1">
        <f t="shared" si="17"/>
        <v>0.59433438768413283</v>
      </c>
      <c r="AH17" s="1">
        <f t="shared" si="18"/>
        <v>0.19634324186557853</v>
      </c>
      <c r="AI17" s="1">
        <f t="shared" si="19"/>
        <v>298428874.90000004</v>
      </c>
      <c r="AJ17" s="1">
        <f t="shared" si="20"/>
        <v>8450571.4800000004</v>
      </c>
      <c r="AK17" s="1">
        <f t="shared" si="21"/>
        <v>8.4505714800000007</v>
      </c>
      <c r="AL17" s="1" t="s">
        <v>96</v>
      </c>
      <c r="AM17" s="1" t="s">
        <v>3</v>
      </c>
      <c r="AN17" s="1" t="s">
        <v>97</v>
      </c>
      <c r="AO17" s="1" t="s">
        <v>98</v>
      </c>
      <c r="AP17" s="1" t="s">
        <v>3</v>
      </c>
      <c r="AQ17" s="1" t="s">
        <v>3</v>
      </c>
      <c r="AR17" s="1" t="s">
        <v>3</v>
      </c>
      <c r="AS17" s="1">
        <v>0</v>
      </c>
      <c r="AT17" s="1" t="s">
        <v>3</v>
      </c>
      <c r="AU17" s="1" t="s">
        <v>3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  <c r="CC17" s="1">
        <v>0</v>
      </c>
      <c r="CD17" s="1">
        <v>0</v>
      </c>
      <c r="CE17" s="1">
        <v>0</v>
      </c>
      <c r="CF17" s="1">
        <v>0</v>
      </c>
      <c r="CG17" s="1">
        <v>0</v>
      </c>
      <c r="CH17" s="1">
        <v>0</v>
      </c>
      <c r="CI17" s="1">
        <v>0</v>
      </c>
      <c r="CJ17" s="1">
        <v>0</v>
      </c>
      <c r="CK17" s="1">
        <v>0</v>
      </c>
      <c r="CL17" s="1">
        <v>0</v>
      </c>
      <c r="CM17" s="1">
        <v>0</v>
      </c>
      <c r="CN17" s="1">
        <v>0</v>
      </c>
      <c r="CO17" s="1">
        <v>0</v>
      </c>
      <c r="CP17" s="1">
        <v>0</v>
      </c>
      <c r="CQ17" s="1">
        <v>0</v>
      </c>
      <c r="CR17" s="1">
        <v>0</v>
      </c>
      <c r="CS17" s="1">
        <v>0</v>
      </c>
      <c r="CT17" s="1">
        <v>0</v>
      </c>
      <c r="CU17" s="1" t="s">
        <v>4</v>
      </c>
    </row>
    <row r="18" spans="1:99" s="1" customFormat="1" x14ac:dyDescent="0.25">
      <c r="A18" s="1" t="s">
        <v>99</v>
      </c>
      <c r="B18" s="1" t="s">
        <v>100</v>
      </c>
      <c r="C18" s="1" t="s">
        <v>101</v>
      </c>
      <c r="D18" s="1">
        <v>1889</v>
      </c>
      <c r="E18" s="1">
        <f t="shared" si="0"/>
        <v>126</v>
      </c>
      <c r="F18" s="1">
        <v>23.600000381469702</v>
      </c>
      <c r="G18" s="1">
        <v>30</v>
      </c>
      <c r="H18" s="1">
        <v>1640</v>
      </c>
      <c r="I18" s="1">
        <v>7680</v>
      </c>
      <c r="J18" s="1">
        <v>5550</v>
      </c>
      <c r="K18" s="1">
        <v>7680</v>
      </c>
      <c r="L18" s="1">
        <f t="shared" si="1"/>
        <v>334540032</v>
      </c>
      <c r="M18" s="1">
        <v>374</v>
      </c>
      <c r="N18" s="1">
        <f t="shared" si="2"/>
        <v>16291440</v>
      </c>
      <c r="O18" s="1">
        <f t="shared" si="3"/>
        <v>0.58437499999999998</v>
      </c>
      <c r="P18" s="1">
        <f t="shared" si="4"/>
        <v>1513525.6400000001</v>
      </c>
      <c r="Q18" s="1">
        <f t="shared" si="5"/>
        <v>1.5135256400000001</v>
      </c>
      <c r="R18" s="1">
        <v>2.2703125000000002</v>
      </c>
      <c r="S18" s="1">
        <f t="shared" si="6"/>
        <v>5.8800866718749996</v>
      </c>
      <c r="T18" s="1">
        <f t="shared" si="7"/>
        <v>1453</v>
      </c>
      <c r="U18" s="1">
        <f t="shared" si="8"/>
        <v>63296312.500000007</v>
      </c>
      <c r="V18" s="1">
        <v>22048.795548999999</v>
      </c>
      <c r="W18" s="1">
        <f t="shared" si="9"/>
        <v>6.7204728833351988</v>
      </c>
      <c r="X18" s="1">
        <f t="shared" si="10"/>
        <v>4.1759095842073055</v>
      </c>
      <c r="Y18" s="1">
        <f t="shared" si="11"/>
        <v>1.5409900443792044</v>
      </c>
      <c r="Z18" s="1">
        <f t="shared" si="12"/>
        <v>20.534712216967929</v>
      </c>
      <c r="AA18" s="1">
        <f t="shared" si="13"/>
        <v>0.98169083812899371</v>
      </c>
      <c r="AB18" s="1">
        <f t="shared" si="14"/>
        <v>2.6103447311498456</v>
      </c>
      <c r="AC18" s="1">
        <v>23.600000381469702</v>
      </c>
      <c r="AD18" s="1">
        <f t="shared" si="15"/>
        <v>0.87011491038328193</v>
      </c>
      <c r="AE18" s="1" t="s">
        <v>3</v>
      </c>
      <c r="AF18" s="1">
        <f t="shared" si="16"/>
        <v>3.8850267379679146</v>
      </c>
      <c r="AG18" s="1">
        <f t="shared" si="17"/>
        <v>0.45087310774342604</v>
      </c>
      <c r="AH18" s="1">
        <f t="shared" si="18"/>
        <v>0.22108775377186704</v>
      </c>
      <c r="AI18" s="1">
        <f t="shared" si="19"/>
        <v>241757445</v>
      </c>
      <c r="AJ18" s="1">
        <f t="shared" si="20"/>
        <v>6845814</v>
      </c>
      <c r="AK18" s="1">
        <f t="shared" si="21"/>
        <v>6.8458139999999998</v>
      </c>
      <c r="AL18" s="1" t="s">
        <v>102</v>
      </c>
      <c r="AM18" s="1" t="s">
        <v>3</v>
      </c>
      <c r="AN18" s="1" t="s">
        <v>103</v>
      </c>
      <c r="AO18" s="1" t="s">
        <v>104</v>
      </c>
      <c r="AP18" s="1" t="s">
        <v>3</v>
      </c>
      <c r="AQ18" s="1" t="s">
        <v>3</v>
      </c>
      <c r="AR18" s="1" t="s">
        <v>3</v>
      </c>
      <c r="AS18" s="1">
        <v>0</v>
      </c>
      <c r="AT18" s="1" t="s">
        <v>3</v>
      </c>
      <c r="AU18" s="1" t="s">
        <v>3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0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  <c r="CC18" s="1">
        <v>0</v>
      </c>
      <c r="CD18" s="1">
        <v>0</v>
      </c>
      <c r="CE18" s="1">
        <v>0</v>
      </c>
      <c r="CF18" s="1">
        <v>0</v>
      </c>
      <c r="CG18" s="1">
        <v>0</v>
      </c>
      <c r="CH18" s="1">
        <v>0</v>
      </c>
      <c r="CI18" s="1">
        <v>0</v>
      </c>
      <c r="CJ18" s="1">
        <v>0</v>
      </c>
      <c r="CK18" s="1">
        <v>0</v>
      </c>
      <c r="CL18" s="1">
        <v>0</v>
      </c>
      <c r="CM18" s="1">
        <v>0</v>
      </c>
      <c r="CN18" s="1">
        <v>0</v>
      </c>
      <c r="CO18" s="1">
        <v>0</v>
      </c>
      <c r="CP18" s="1">
        <v>0</v>
      </c>
      <c r="CQ18" s="1">
        <v>0</v>
      </c>
      <c r="CR18" s="1">
        <v>0</v>
      </c>
      <c r="CS18" s="1">
        <v>0</v>
      </c>
      <c r="CT18" s="1">
        <v>0</v>
      </c>
      <c r="CU18" s="1" t="s">
        <v>4</v>
      </c>
    </row>
    <row r="19" spans="1:99" s="1" customFormat="1" x14ac:dyDescent="0.25">
      <c r="A19" s="1" t="s">
        <v>105</v>
      </c>
      <c r="B19" s="1" t="s">
        <v>106</v>
      </c>
      <c r="C19" s="1" t="s">
        <v>107</v>
      </c>
      <c r="D19" s="1">
        <v>1868</v>
      </c>
      <c r="E19" s="1">
        <f t="shared" si="0"/>
        <v>147</v>
      </c>
      <c r="F19" s="1">
        <v>18.5</v>
      </c>
      <c r="G19" s="1">
        <v>18.5</v>
      </c>
      <c r="H19" s="1">
        <v>2114</v>
      </c>
      <c r="I19" s="1">
        <v>4562</v>
      </c>
      <c r="J19" s="1">
        <v>3076</v>
      </c>
      <c r="K19" s="1">
        <v>4562</v>
      </c>
      <c r="L19" s="1">
        <f t="shared" si="1"/>
        <v>198720263.80000001</v>
      </c>
      <c r="M19" s="1">
        <v>342</v>
      </c>
      <c r="N19" s="1">
        <f t="shared" si="2"/>
        <v>14897520</v>
      </c>
      <c r="O19" s="1">
        <f t="shared" si="3"/>
        <v>0.53437500000000004</v>
      </c>
      <c r="P19" s="1">
        <f t="shared" si="4"/>
        <v>1384026.12</v>
      </c>
      <c r="Q19" s="1">
        <f t="shared" si="5"/>
        <v>1.3840261200000001</v>
      </c>
      <c r="R19" s="1">
        <v>3.1</v>
      </c>
      <c r="S19" s="1">
        <f t="shared" si="6"/>
        <v>8.028969</v>
      </c>
      <c r="T19" s="1">
        <f t="shared" si="7"/>
        <v>1984</v>
      </c>
      <c r="U19" s="1">
        <f t="shared" si="8"/>
        <v>86428000</v>
      </c>
      <c r="V19" s="1">
        <v>26775.969008</v>
      </c>
      <c r="W19" s="1">
        <f t="shared" si="9"/>
        <v>8.1613153536383987</v>
      </c>
      <c r="X19" s="1">
        <f t="shared" si="10"/>
        <v>5.0712078743011526</v>
      </c>
      <c r="Y19" s="1">
        <f t="shared" si="11"/>
        <v>1.9569643188658978</v>
      </c>
      <c r="Z19" s="1">
        <f t="shared" si="12"/>
        <v>13.339150664003137</v>
      </c>
      <c r="AA19" s="1">
        <f t="shared" si="13"/>
        <v>2.1510064670441111</v>
      </c>
      <c r="AB19" s="1">
        <f t="shared" si="14"/>
        <v>2.1631055130815899</v>
      </c>
      <c r="AC19" s="1">
        <v>18.5</v>
      </c>
      <c r="AD19" s="1">
        <f t="shared" si="15"/>
        <v>0.72103517102719661</v>
      </c>
      <c r="AE19" s="1" t="s">
        <v>3</v>
      </c>
      <c r="AF19" s="1">
        <f t="shared" si="16"/>
        <v>5.8011695906432745</v>
      </c>
      <c r="AG19" s="1">
        <f t="shared" si="17"/>
        <v>0.30627858907739142</v>
      </c>
      <c r="AH19" s="1">
        <f t="shared" si="18"/>
        <v>0.36477565265882911</v>
      </c>
      <c r="AI19" s="1">
        <f t="shared" si="19"/>
        <v>133990252.40000001</v>
      </c>
      <c r="AJ19" s="1">
        <f t="shared" si="20"/>
        <v>3794184.48</v>
      </c>
      <c r="AK19" s="1">
        <f t="shared" si="21"/>
        <v>3.7941844800000002</v>
      </c>
      <c r="AL19" s="1" t="s">
        <v>108</v>
      </c>
      <c r="AM19" s="1" t="s">
        <v>109</v>
      </c>
      <c r="AN19" s="1" t="s">
        <v>110</v>
      </c>
      <c r="AO19" s="1" t="s">
        <v>111</v>
      </c>
      <c r="AP19" s="1" t="s">
        <v>3</v>
      </c>
      <c r="AQ19" s="1" t="s">
        <v>3</v>
      </c>
      <c r="AR19" s="1" t="s">
        <v>3</v>
      </c>
      <c r="AS19" s="1">
        <v>0</v>
      </c>
      <c r="AT19" s="1" t="s">
        <v>3</v>
      </c>
      <c r="AU19" s="1" t="s">
        <v>3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 t="s">
        <v>4</v>
      </c>
    </row>
    <row r="20" spans="1:99" s="1" customFormat="1" x14ac:dyDescent="0.25">
      <c r="A20" s="1" t="s">
        <v>112</v>
      </c>
      <c r="C20" s="1" t="s">
        <v>113</v>
      </c>
      <c r="D20" s="1">
        <v>1905</v>
      </c>
      <c r="E20" s="1">
        <f t="shared" si="0"/>
        <v>110</v>
      </c>
      <c r="F20" s="1">
        <v>40</v>
      </c>
      <c r="G20" s="1">
        <v>44</v>
      </c>
      <c r="H20" s="1">
        <v>1665</v>
      </c>
      <c r="I20" s="1">
        <v>6592</v>
      </c>
      <c r="J20" s="1">
        <v>5300</v>
      </c>
      <c r="K20" s="1">
        <v>6592</v>
      </c>
      <c r="L20" s="1">
        <f t="shared" si="1"/>
        <v>287146860.80000001</v>
      </c>
      <c r="M20" s="1">
        <v>270</v>
      </c>
      <c r="N20" s="1">
        <f t="shared" si="2"/>
        <v>11761200</v>
      </c>
      <c r="O20" s="1">
        <f t="shared" si="3"/>
        <v>0.421875</v>
      </c>
      <c r="P20" s="1">
        <f t="shared" si="4"/>
        <v>1092652.2</v>
      </c>
      <c r="Q20" s="1">
        <f t="shared" si="5"/>
        <v>1.0926522000000001</v>
      </c>
      <c r="R20" s="1">
        <v>0.59062499999999996</v>
      </c>
      <c r="S20" s="1">
        <f t="shared" si="6"/>
        <v>1.5297128437499998</v>
      </c>
      <c r="T20" s="1">
        <f t="shared" si="7"/>
        <v>378</v>
      </c>
      <c r="U20" s="1">
        <f t="shared" si="8"/>
        <v>16466624.999999998</v>
      </c>
      <c r="V20" s="1">
        <v>14869.039672999999</v>
      </c>
      <c r="W20" s="1">
        <f t="shared" si="9"/>
        <v>4.5320832923303991</v>
      </c>
      <c r="X20" s="1">
        <f t="shared" si="10"/>
        <v>2.8161068998281622</v>
      </c>
      <c r="Y20" s="1">
        <f t="shared" si="11"/>
        <v>1.2230713744472139</v>
      </c>
      <c r="Z20" s="1">
        <f t="shared" si="12"/>
        <v>24.414758766112303</v>
      </c>
      <c r="AA20" s="1">
        <f t="shared" si="13"/>
        <v>0.69325003660917006</v>
      </c>
      <c r="AB20" s="1">
        <f t="shared" si="14"/>
        <v>1.8311069074584228</v>
      </c>
      <c r="AC20" s="1">
        <v>40</v>
      </c>
      <c r="AD20" s="1">
        <f t="shared" si="15"/>
        <v>0.61036896915280758</v>
      </c>
      <c r="AE20" s="1" t="s">
        <v>3</v>
      </c>
      <c r="AF20" s="1">
        <f t="shared" si="16"/>
        <v>1.4</v>
      </c>
      <c r="AG20" s="1">
        <f t="shared" si="17"/>
        <v>0.63091676579463341</v>
      </c>
      <c r="AH20" s="1">
        <f t="shared" si="18"/>
        <v>0.1671375234724764</v>
      </c>
      <c r="AI20" s="1">
        <f t="shared" si="19"/>
        <v>230867470</v>
      </c>
      <c r="AJ20" s="1">
        <f t="shared" si="20"/>
        <v>6537444</v>
      </c>
      <c r="AK20" s="1">
        <f t="shared" si="21"/>
        <v>6.5374439999999998</v>
      </c>
      <c r="AL20" s="1" t="s">
        <v>114</v>
      </c>
      <c r="AM20" s="1" t="s">
        <v>115</v>
      </c>
      <c r="AN20" s="1" t="s">
        <v>116</v>
      </c>
      <c r="AO20" s="1" t="s">
        <v>117</v>
      </c>
      <c r="AP20" s="1" t="s">
        <v>3</v>
      </c>
      <c r="AQ20" s="1" t="s">
        <v>3</v>
      </c>
      <c r="AR20" s="1" t="s">
        <v>3</v>
      </c>
      <c r="AS20" s="1">
        <v>0</v>
      </c>
      <c r="AT20" s="1" t="s">
        <v>3</v>
      </c>
      <c r="AU20" s="1" t="s">
        <v>3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0</v>
      </c>
      <c r="CR20" s="1">
        <v>0</v>
      </c>
      <c r="CS20" s="1">
        <v>0</v>
      </c>
      <c r="CT20" s="1">
        <v>0</v>
      </c>
      <c r="CU20" s="1" t="s">
        <v>4</v>
      </c>
    </row>
    <row r="21" spans="1:99" s="1" customFormat="1" x14ac:dyDescent="0.25">
      <c r="A21" s="1" t="s">
        <v>118</v>
      </c>
      <c r="C21" s="1" t="s">
        <v>119</v>
      </c>
      <c r="D21" s="1">
        <v>1955</v>
      </c>
      <c r="E21" s="1">
        <f t="shared" si="0"/>
        <v>60</v>
      </c>
      <c r="F21" s="1">
        <v>45</v>
      </c>
      <c r="G21" s="1">
        <v>51</v>
      </c>
      <c r="H21" s="1">
        <v>25500</v>
      </c>
      <c r="I21" s="1">
        <v>17700</v>
      </c>
      <c r="J21" s="1">
        <v>13300</v>
      </c>
      <c r="K21" s="1">
        <v>17700</v>
      </c>
      <c r="L21" s="1">
        <f t="shared" si="1"/>
        <v>771010230</v>
      </c>
      <c r="M21" s="1">
        <v>684</v>
      </c>
      <c r="N21" s="1">
        <f t="shared" si="2"/>
        <v>29795040</v>
      </c>
      <c r="O21" s="1">
        <f t="shared" si="3"/>
        <v>1.0687500000000001</v>
      </c>
      <c r="P21" s="1">
        <f t="shared" si="4"/>
        <v>2768052.24</v>
      </c>
      <c r="Q21" s="1">
        <f t="shared" si="5"/>
        <v>2.7680522400000003</v>
      </c>
      <c r="R21" s="1">
        <v>14.453125</v>
      </c>
      <c r="S21" s="1">
        <f t="shared" si="6"/>
        <v>37.433449218749999</v>
      </c>
      <c r="T21" s="1">
        <f t="shared" si="7"/>
        <v>9250</v>
      </c>
      <c r="U21" s="1">
        <f t="shared" si="8"/>
        <v>402953125</v>
      </c>
      <c r="V21" s="1">
        <v>22876.244795999999</v>
      </c>
      <c r="W21" s="1">
        <f t="shared" si="9"/>
        <v>6.9726794138207993</v>
      </c>
      <c r="X21" s="1">
        <f t="shared" si="10"/>
        <v>4.3326235068936239</v>
      </c>
      <c r="Y21" s="1">
        <f t="shared" si="11"/>
        <v>1.1822448967073891</v>
      </c>
      <c r="Z21" s="1">
        <f t="shared" si="12"/>
        <v>25.877133576595298</v>
      </c>
      <c r="AA21" s="1">
        <f t="shared" si="13"/>
        <v>0.42502643744666646</v>
      </c>
      <c r="AB21" s="1">
        <f t="shared" si="14"/>
        <v>1.7251422384396866</v>
      </c>
      <c r="AC21" s="1">
        <v>45</v>
      </c>
      <c r="AD21" s="1">
        <f t="shared" si="15"/>
        <v>0.5750474128132288</v>
      </c>
      <c r="AE21" s="1" t="s">
        <v>3</v>
      </c>
      <c r="AF21" s="1">
        <f t="shared" si="16"/>
        <v>13.523391812865498</v>
      </c>
      <c r="AG21" s="1">
        <f t="shared" si="17"/>
        <v>0.42013574207135307</v>
      </c>
      <c r="AH21" s="1">
        <f t="shared" si="18"/>
        <v>0.16872930941030953</v>
      </c>
      <c r="AI21" s="1">
        <f t="shared" si="19"/>
        <v>579346670</v>
      </c>
      <c r="AJ21" s="1">
        <f t="shared" si="20"/>
        <v>16405284</v>
      </c>
      <c r="AK21" s="1">
        <f t="shared" si="21"/>
        <v>16.405284000000002</v>
      </c>
      <c r="AL21" s="1" t="s">
        <v>120</v>
      </c>
      <c r="AM21" s="1" t="s">
        <v>121</v>
      </c>
      <c r="AN21" s="1" t="s">
        <v>122</v>
      </c>
      <c r="AO21" s="1" t="s">
        <v>123</v>
      </c>
      <c r="AP21" s="1" t="s">
        <v>3</v>
      </c>
      <c r="AQ21" s="1" t="s">
        <v>3</v>
      </c>
      <c r="AR21" s="1" t="s">
        <v>3</v>
      </c>
      <c r="AS21" s="1">
        <v>0</v>
      </c>
      <c r="AT21" s="1" t="s">
        <v>3</v>
      </c>
      <c r="AU21" s="1" t="s">
        <v>3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 t="s">
        <v>4</v>
      </c>
    </row>
    <row r="22" spans="1:99" s="1" customFormat="1" x14ac:dyDescent="0.25">
      <c r="A22" s="1" t="s">
        <v>124</v>
      </c>
      <c r="C22" s="1" t="s">
        <v>125</v>
      </c>
      <c r="D22" s="1">
        <v>1917</v>
      </c>
      <c r="E22" s="1">
        <f t="shared" si="0"/>
        <v>98</v>
      </c>
      <c r="F22" s="1">
        <v>28</v>
      </c>
      <c r="G22" s="1">
        <v>28</v>
      </c>
      <c r="H22" s="1">
        <v>6752</v>
      </c>
      <c r="I22" s="1">
        <v>15950</v>
      </c>
      <c r="J22" s="1">
        <v>11234</v>
      </c>
      <c r="K22" s="1">
        <v>15950</v>
      </c>
      <c r="L22" s="1">
        <f t="shared" si="1"/>
        <v>694780405</v>
      </c>
      <c r="M22" s="1">
        <v>537</v>
      </c>
      <c r="N22" s="1">
        <f t="shared" si="2"/>
        <v>23391720</v>
      </c>
      <c r="O22" s="1">
        <f t="shared" si="3"/>
        <v>0.83906250000000004</v>
      </c>
      <c r="P22" s="1">
        <f t="shared" si="4"/>
        <v>2173163.8200000003</v>
      </c>
      <c r="Q22" s="1">
        <f t="shared" si="5"/>
        <v>2.1731638200000001</v>
      </c>
      <c r="R22" s="1">
        <v>1.6578124999999999</v>
      </c>
      <c r="S22" s="1">
        <f t="shared" si="6"/>
        <v>4.2937177968749998</v>
      </c>
      <c r="T22" s="1">
        <f t="shared" si="7"/>
        <v>1061</v>
      </c>
      <c r="U22" s="1">
        <f t="shared" si="8"/>
        <v>46219812.5</v>
      </c>
      <c r="V22" s="1">
        <v>51004.954341999997</v>
      </c>
      <c r="W22" s="1">
        <f t="shared" si="9"/>
        <v>15.546310083441599</v>
      </c>
      <c r="X22" s="1">
        <f t="shared" si="10"/>
        <v>9.6600323226487479</v>
      </c>
      <c r="Y22" s="1">
        <f t="shared" si="11"/>
        <v>2.9749247437833741</v>
      </c>
      <c r="Z22" s="1">
        <f t="shared" si="12"/>
        <v>29.701980230611515</v>
      </c>
      <c r="AA22" s="1">
        <f t="shared" si="13"/>
        <v>1.1219171688897041</v>
      </c>
      <c r="AB22" s="1">
        <f t="shared" si="14"/>
        <v>3.1823550247083765</v>
      </c>
      <c r="AC22" s="1">
        <v>28</v>
      </c>
      <c r="AD22" s="1">
        <f t="shared" si="15"/>
        <v>1.0607850082361254</v>
      </c>
      <c r="AE22" s="1" t="s">
        <v>3</v>
      </c>
      <c r="AF22" s="1">
        <f t="shared" si="16"/>
        <v>1.9757914338919926</v>
      </c>
      <c r="AG22" s="1">
        <f t="shared" si="17"/>
        <v>0.54425167557196719</v>
      </c>
      <c r="AH22" s="1">
        <f t="shared" si="18"/>
        <v>0.15682884153100546</v>
      </c>
      <c r="AI22" s="1">
        <f t="shared" si="19"/>
        <v>489351916.60000002</v>
      </c>
      <c r="AJ22" s="1">
        <f t="shared" si="20"/>
        <v>13856914.32</v>
      </c>
      <c r="AK22" s="1">
        <f t="shared" si="21"/>
        <v>13.85691432</v>
      </c>
      <c r="AL22" s="1" t="s">
        <v>126</v>
      </c>
      <c r="AM22" s="1" t="s">
        <v>3</v>
      </c>
      <c r="AN22" s="1" t="s">
        <v>127</v>
      </c>
      <c r="AO22" s="1" t="s">
        <v>128</v>
      </c>
      <c r="AP22" s="1" t="s">
        <v>3</v>
      </c>
      <c r="AQ22" s="1" t="s">
        <v>3</v>
      </c>
      <c r="AR22" s="1" t="s">
        <v>3</v>
      </c>
      <c r="AS22" s="1">
        <v>0</v>
      </c>
      <c r="AT22" s="1" t="s">
        <v>3</v>
      </c>
      <c r="AU22" s="1" t="s">
        <v>3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  <c r="BM22" s="1">
        <v>0</v>
      </c>
      <c r="BN22" s="1">
        <v>0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  <c r="CC22" s="1">
        <v>0</v>
      </c>
      <c r="CD22" s="1">
        <v>0</v>
      </c>
      <c r="CE22" s="1">
        <v>0</v>
      </c>
      <c r="CF22" s="1">
        <v>0</v>
      </c>
      <c r="CG22" s="1">
        <v>0</v>
      </c>
      <c r="CH22" s="1">
        <v>0</v>
      </c>
      <c r="CI22" s="1">
        <v>0</v>
      </c>
      <c r="CJ22" s="1">
        <v>0</v>
      </c>
      <c r="CK22" s="1">
        <v>0</v>
      </c>
      <c r="CL22" s="1">
        <v>0</v>
      </c>
      <c r="CM22" s="1">
        <v>0</v>
      </c>
      <c r="CN22" s="1">
        <v>0</v>
      </c>
      <c r="CO22" s="1">
        <v>0</v>
      </c>
      <c r="CP22" s="1">
        <v>0</v>
      </c>
      <c r="CQ22" s="1">
        <v>0</v>
      </c>
      <c r="CR22" s="1">
        <v>0</v>
      </c>
      <c r="CS22" s="1">
        <v>0</v>
      </c>
      <c r="CT22" s="1">
        <v>0</v>
      </c>
      <c r="CU22" s="1" t="s">
        <v>4</v>
      </c>
    </row>
    <row r="23" spans="1:99" s="1" customFormat="1" x14ac:dyDescent="0.25">
      <c r="A23" s="1" t="s">
        <v>129</v>
      </c>
      <c r="C23" s="1" t="s">
        <v>130</v>
      </c>
      <c r="D23" s="1">
        <v>1908</v>
      </c>
      <c r="E23" s="1">
        <f t="shared" si="0"/>
        <v>107</v>
      </c>
      <c r="F23" s="1">
        <v>73</v>
      </c>
      <c r="G23" s="1">
        <v>101</v>
      </c>
      <c r="H23" s="1">
        <v>350</v>
      </c>
      <c r="I23" s="1">
        <v>12878</v>
      </c>
      <c r="J23" s="1">
        <v>11545</v>
      </c>
      <c r="K23" s="1">
        <v>12878</v>
      </c>
      <c r="L23" s="1">
        <f t="shared" si="1"/>
        <v>560964392.20000005</v>
      </c>
      <c r="M23" s="1">
        <v>305</v>
      </c>
      <c r="N23" s="1">
        <f t="shared" si="2"/>
        <v>13285800</v>
      </c>
      <c r="O23" s="1">
        <f t="shared" si="3"/>
        <v>0.4765625</v>
      </c>
      <c r="P23" s="1">
        <f t="shared" si="4"/>
        <v>1234292.3</v>
      </c>
      <c r="Q23" s="1">
        <f t="shared" si="5"/>
        <v>1.2342923000000001</v>
      </c>
      <c r="R23" s="1">
        <v>1.284375</v>
      </c>
      <c r="S23" s="1">
        <f t="shared" si="6"/>
        <v>3.3265184062499999</v>
      </c>
      <c r="T23" s="1">
        <f t="shared" si="7"/>
        <v>822</v>
      </c>
      <c r="U23" s="1">
        <f t="shared" si="8"/>
        <v>35808375</v>
      </c>
      <c r="W23" s="1">
        <f t="shared" si="9"/>
        <v>0</v>
      </c>
      <c r="X23" s="1">
        <f t="shared" si="10"/>
        <v>0</v>
      </c>
      <c r="Y23" s="1">
        <f t="shared" si="11"/>
        <v>0</v>
      </c>
      <c r="Z23" s="1">
        <f t="shared" si="12"/>
        <v>42.222853889114695</v>
      </c>
      <c r="AA23" s="1">
        <f t="shared" si="13"/>
        <v>0</v>
      </c>
      <c r="AB23" s="1">
        <f t="shared" si="14"/>
        <v>1.7351857762649874</v>
      </c>
      <c r="AC23" s="1">
        <v>73</v>
      </c>
      <c r="AD23" s="1">
        <f t="shared" si="15"/>
        <v>0.57839525875499587</v>
      </c>
      <c r="AE23" s="1" t="s">
        <v>3</v>
      </c>
      <c r="AF23" s="1">
        <f t="shared" si="16"/>
        <v>2.6950819672131145</v>
      </c>
      <c r="AG23" s="1">
        <f t="shared" si="17"/>
        <v>1.0265950778772115</v>
      </c>
      <c r="AH23" s="1">
        <f t="shared" si="18"/>
        <v>8.6674624799338532E-2</v>
      </c>
      <c r="AI23" s="1">
        <f t="shared" si="19"/>
        <v>502899045.5</v>
      </c>
      <c r="AJ23" s="1">
        <f t="shared" si="20"/>
        <v>14240526.6</v>
      </c>
      <c r="AK23" s="1">
        <f t="shared" si="21"/>
        <v>14.240526599999999</v>
      </c>
      <c r="AL23" s="1" t="s">
        <v>3</v>
      </c>
      <c r="AM23" s="1" t="s">
        <v>3</v>
      </c>
      <c r="AN23" s="1" t="s">
        <v>3</v>
      </c>
      <c r="AO23" s="1" t="s">
        <v>3</v>
      </c>
      <c r="AP23" s="1" t="s">
        <v>3</v>
      </c>
      <c r="AQ23" s="1" t="s">
        <v>3</v>
      </c>
      <c r="AR23" s="1" t="s">
        <v>3</v>
      </c>
      <c r="AS23" s="1">
        <v>0</v>
      </c>
      <c r="AT23" s="1" t="s">
        <v>3</v>
      </c>
      <c r="AU23" s="1" t="s">
        <v>3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  <c r="CC23" s="1">
        <v>0</v>
      </c>
      <c r="CD23" s="1">
        <v>0</v>
      </c>
      <c r="CE23" s="1">
        <v>0</v>
      </c>
      <c r="CF23" s="1">
        <v>0</v>
      </c>
      <c r="CG23" s="1">
        <v>0</v>
      </c>
      <c r="CH23" s="1">
        <v>0</v>
      </c>
      <c r="CI23" s="1">
        <v>0</v>
      </c>
      <c r="CJ23" s="1">
        <v>0</v>
      </c>
      <c r="CK23" s="1">
        <v>0</v>
      </c>
      <c r="CL23" s="1">
        <v>0</v>
      </c>
      <c r="CM23" s="1">
        <v>0</v>
      </c>
      <c r="CN23" s="1">
        <v>0</v>
      </c>
      <c r="CO23" s="1">
        <v>0</v>
      </c>
      <c r="CP23" s="1">
        <v>0</v>
      </c>
      <c r="CQ23" s="1">
        <v>0</v>
      </c>
      <c r="CR23" s="1">
        <v>0</v>
      </c>
      <c r="CS23" s="1">
        <v>0</v>
      </c>
      <c r="CT23" s="1">
        <v>0</v>
      </c>
      <c r="CU23" s="1" t="s">
        <v>4</v>
      </c>
    </row>
    <row r="24" spans="1:99" s="1" customFormat="1" x14ac:dyDescent="0.25">
      <c r="A24" s="1" t="s">
        <v>131</v>
      </c>
      <c r="B24" s="1" t="s">
        <v>132</v>
      </c>
      <c r="C24" s="1" t="s">
        <v>133</v>
      </c>
      <c r="D24" s="1">
        <v>1904</v>
      </c>
      <c r="E24" s="1">
        <f t="shared" si="0"/>
        <v>111</v>
      </c>
      <c r="F24" s="1">
        <v>45</v>
      </c>
      <c r="G24" s="1">
        <v>51</v>
      </c>
      <c r="H24" s="1">
        <v>4150</v>
      </c>
      <c r="I24" s="1">
        <v>6979</v>
      </c>
      <c r="J24" s="1">
        <v>4691</v>
      </c>
      <c r="K24" s="1">
        <v>6979</v>
      </c>
      <c r="L24" s="1">
        <f t="shared" si="1"/>
        <v>304004542.10000002</v>
      </c>
      <c r="M24" s="1">
        <v>370</v>
      </c>
      <c r="N24" s="1">
        <f t="shared" si="2"/>
        <v>16117200</v>
      </c>
      <c r="O24" s="1">
        <f t="shared" si="3"/>
        <v>0.578125</v>
      </c>
      <c r="P24" s="1">
        <f t="shared" si="4"/>
        <v>1497338.2</v>
      </c>
      <c r="Q24" s="1">
        <f t="shared" si="5"/>
        <v>1.4973382000000002</v>
      </c>
      <c r="R24" s="1">
        <v>1.5531250000000001</v>
      </c>
      <c r="S24" s="1">
        <f t="shared" si="6"/>
        <v>4.0225782187499997</v>
      </c>
      <c r="T24" s="1">
        <f t="shared" si="7"/>
        <v>994</v>
      </c>
      <c r="U24" s="1">
        <f t="shared" si="8"/>
        <v>43301125</v>
      </c>
      <c r="V24" s="1">
        <v>20999.492160000002</v>
      </c>
      <c r="W24" s="1">
        <f t="shared" si="9"/>
        <v>6.4006452103680003</v>
      </c>
      <c r="X24" s="1">
        <f t="shared" si="10"/>
        <v>3.9771778181510404</v>
      </c>
      <c r="Y24" s="1">
        <f t="shared" si="11"/>
        <v>1.4755661837261655</v>
      </c>
      <c r="Z24" s="1">
        <f t="shared" si="12"/>
        <v>18.862118860596134</v>
      </c>
      <c r="AA24" s="1">
        <f t="shared" si="13"/>
        <v>1.1061810383997823</v>
      </c>
      <c r="AB24" s="1">
        <f t="shared" si="14"/>
        <v>1.2574745907064089</v>
      </c>
      <c r="AC24" s="1">
        <v>45</v>
      </c>
      <c r="AD24" s="1">
        <f t="shared" si="15"/>
        <v>0.41915819690213629</v>
      </c>
      <c r="AE24" s="1" t="s">
        <v>3</v>
      </c>
      <c r="AF24" s="1">
        <f t="shared" si="16"/>
        <v>2.6864864864864866</v>
      </c>
      <c r="AG24" s="1">
        <f t="shared" si="17"/>
        <v>0.41638121502069592</v>
      </c>
      <c r="AH24" s="1">
        <f t="shared" si="18"/>
        <v>0.25877502509101447</v>
      </c>
      <c r="AI24" s="1">
        <f t="shared" si="19"/>
        <v>204339490.90000001</v>
      </c>
      <c r="AJ24" s="1">
        <f t="shared" si="20"/>
        <v>5786254.6799999997</v>
      </c>
      <c r="AK24" s="1">
        <f t="shared" si="21"/>
        <v>5.7862546799999999</v>
      </c>
      <c r="AL24" s="1" t="s">
        <v>134</v>
      </c>
      <c r="AM24" s="1" t="s">
        <v>135</v>
      </c>
      <c r="AN24" s="1" t="s">
        <v>136</v>
      </c>
      <c r="AO24" s="1" t="s">
        <v>137</v>
      </c>
      <c r="AP24" s="1" t="s">
        <v>3</v>
      </c>
      <c r="AQ24" s="1" t="s">
        <v>3</v>
      </c>
      <c r="AR24" s="1" t="s">
        <v>3</v>
      </c>
      <c r="AS24" s="1">
        <v>0</v>
      </c>
      <c r="AT24" s="1" t="s">
        <v>3</v>
      </c>
      <c r="AU24" s="1" t="s">
        <v>3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0</v>
      </c>
      <c r="CE24" s="1">
        <v>0</v>
      </c>
      <c r="CF24" s="1">
        <v>0</v>
      </c>
      <c r="CG24" s="1">
        <v>0</v>
      </c>
      <c r="CH24" s="1">
        <v>0</v>
      </c>
      <c r="CI24" s="1">
        <v>0</v>
      </c>
      <c r="CJ24" s="1">
        <v>0</v>
      </c>
      <c r="CK24" s="1">
        <v>0</v>
      </c>
      <c r="CL24" s="1">
        <v>0</v>
      </c>
      <c r="CM24" s="1">
        <v>0</v>
      </c>
      <c r="CN24" s="1">
        <v>0</v>
      </c>
      <c r="CO24" s="1">
        <v>0</v>
      </c>
      <c r="CP24" s="1">
        <v>0</v>
      </c>
      <c r="CQ24" s="1">
        <v>0</v>
      </c>
      <c r="CR24" s="1">
        <v>0</v>
      </c>
      <c r="CS24" s="1">
        <v>0</v>
      </c>
      <c r="CT24" s="1">
        <v>0</v>
      </c>
      <c r="CU24" s="1" t="s">
        <v>4</v>
      </c>
    </row>
    <row r="25" spans="1:99" s="1" customFormat="1" x14ac:dyDescent="0.25">
      <c r="A25" s="1" t="s">
        <v>138</v>
      </c>
      <c r="C25" s="1" t="s">
        <v>139</v>
      </c>
      <c r="D25" s="1">
        <v>1955</v>
      </c>
      <c r="E25" s="1">
        <f t="shared" si="0"/>
        <v>60</v>
      </c>
      <c r="F25" s="1">
        <v>330</v>
      </c>
      <c r="G25" s="1">
        <v>340</v>
      </c>
      <c r="H25" s="1">
        <v>20000</v>
      </c>
      <c r="I25" s="1">
        <v>47500</v>
      </c>
      <c r="J25" s="1">
        <v>41811</v>
      </c>
      <c r="K25" s="1">
        <v>47500</v>
      </c>
      <c r="L25" s="1">
        <f t="shared" si="1"/>
        <v>2069095250</v>
      </c>
      <c r="M25" s="1">
        <v>413</v>
      </c>
      <c r="N25" s="1">
        <f t="shared" si="2"/>
        <v>17990280</v>
      </c>
      <c r="O25" s="1">
        <f t="shared" si="3"/>
        <v>0.64531250000000007</v>
      </c>
      <c r="P25" s="1">
        <f t="shared" si="4"/>
        <v>1671353.1800000002</v>
      </c>
      <c r="Q25" s="1">
        <f t="shared" si="5"/>
        <v>1.6713531800000001</v>
      </c>
      <c r="R25" s="1">
        <v>92.8</v>
      </c>
      <c r="S25" s="1">
        <f t="shared" si="6"/>
        <v>240.35107199999996</v>
      </c>
      <c r="T25" s="1">
        <f t="shared" si="7"/>
        <v>59392</v>
      </c>
      <c r="U25" s="1">
        <f t="shared" si="8"/>
        <v>2587264000</v>
      </c>
      <c r="V25" s="1">
        <v>56163.699546999997</v>
      </c>
      <c r="W25" s="1">
        <f t="shared" si="9"/>
        <v>17.1186956219256</v>
      </c>
      <c r="X25" s="1">
        <f t="shared" si="10"/>
        <v>10.637067712004518</v>
      </c>
      <c r="Y25" s="1">
        <f t="shared" si="11"/>
        <v>3.7353512386027865</v>
      </c>
      <c r="Z25" s="1">
        <f t="shared" si="12"/>
        <v>115.01184250606438</v>
      </c>
      <c r="AA25" s="1">
        <f t="shared" si="13"/>
        <v>0.33193114434274251</v>
      </c>
      <c r="AB25" s="1">
        <f t="shared" si="14"/>
        <v>1.0455622046005852</v>
      </c>
      <c r="AC25" s="1">
        <v>330</v>
      </c>
      <c r="AD25" s="1">
        <f t="shared" si="15"/>
        <v>0.34852073486686175</v>
      </c>
      <c r="AE25" s="1">
        <v>60.564300000000003</v>
      </c>
      <c r="AF25" s="1">
        <f t="shared" si="16"/>
        <v>143.80629539951573</v>
      </c>
      <c r="AG25" s="1">
        <f t="shared" si="17"/>
        <v>2.4030845322638683</v>
      </c>
      <c r="AH25" s="1">
        <f t="shared" si="18"/>
        <v>3.2407502644519706E-2</v>
      </c>
      <c r="AI25" s="1">
        <f t="shared" si="19"/>
        <v>1821282978.9000001</v>
      </c>
      <c r="AJ25" s="1">
        <f t="shared" si="20"/>
        <v>51573032.280000001</v>
      </c>
      <c r="AK25" s="1">
        <f t="shared" si="21"/>
        <v>51.57303228</v>
      </c>
      <c r="AL25" s="1" t="s">
        <v>140</v>
      </c>
      <c r="AM25" s="1" t="s">
        <v>141</v>
      </c>
      <c r="AN25" s="1" t="s">
        <v>142</v>
      </c>
      <c r="AO25" s="1" t="s">
        <v>143</v>
      </c>
      <c r="AP25" s="1" t="s">
        <v>144</v>
      </c>
      <c r="AQ25" s="1" t="s">
        <v>145</v>
      </c>
      <c r="AR25" s="1" t="s">
        <v>146</v>
      </c>
      <c r="AS25" s="1">
        <v>1</v>
      </c>
      <c r="AT25" s="1" t="s">
        <v>147</v>
      </c>
      <c r="AU25" s="1" t="s">
        <v>148</v>
      </c>
      <c r="AV25" s="1">
        <v>2</v>
      </c>
      <c r="AW25" s="2">
        <v>92</v>
      </c>
      <c r="AX25" s="2">
        <v>7</v>
      </c>
      <c r="AY25" s="2">
        <v>1</v>
      </c>
      <c r="AZ25" s="2">
        <v>2.2999999999999998</v>
      </c>
      <c r="BA25" s="1">
        <v>0</v>
      </c>
      <c r="BB25" s="2">
        <v>0.3</v>
      </c>
      <c r="BC25" s="2">
        <v>2.1</v>
      </c>
      <c r="BD25" s="2">
        <v>0.1</v>
      </c>
      <c r="BE25" s="2">
        <v>0.6</v>
      </c>
      <c r="BF25" s="2">
        <v>10.5</v>
      </c>
      <c r="BG25" s="2">
        <v>55.4</v>
      </c>
      <c r="BH25" s="1">
        <v>0</v>
      </c>
      <c r="BI25" s="2">
        <v>14.7</v>
      </c>
      <c r="BJ25" s="2">
        <v>11.8</v>
      </c>
      <c r="BK25" s="2">
        <v>1.9</v>
      </c>
      <c r="BL25" s="2">
        <v>0.4</v>
      </c>
      <c r="BM25" s="1">
        <v>0</v>
      </c>
      <c r="BN25" s="1">
        <v>0</v>
      </c>
      <c r="BO25" s="2">
        <v>8489</v>
      </c>
      <c r="BP25" s="2">
        <v>1717</v>
      </c>
      <c r="BQ25" s="2">
        <v>25</v>
      </c>
      <c r="BR25" s="2">
        <v>5</v>
      </c>
      <c r="BS25" s="2">
        <v>0.12</v>
      </c>
      <c r="BT25" s="2">
        <v>0.02</v>
      </c>
      <c r="BU25" s="2">
        <v>13136</v>
      </c>
      <c r="BV25" s="2">
        <v>39</v>
      </c>
      <c r="BW25" s="2">
        <v>0.18</v>
      </c>
      <c r="BX25" s="2">
        <v>69984</v>
      </c>
      <c r="BY25" s="2">
        <v>3301</v>
      </c>
      <c r="BZ25" s="2">
        <v>208</v>
      </c>
      <c r="CA25" s="2">
        <v>10</v>
      </c>
      <c r="CB25" s="2">
        <v>1.29</v>
      </c>
      <c r="CC25" s="2">
        <v>7.0000000000000007E-2</v>
      </c>
      <c r="CD25" s="2">
        <v>34</v>
      </c>
      <c r="CE25" s="2">
        <v>43</v>
      </c>
      <c r="CF25" s="2">
        <v>4</v>
      </c>
      <c r="CG25" s="2">
        <v>3</v>
      </c>
      <c r="CH25" s="2">
        <v>31</v>
      </c>
      <c r="CI25" s="2">
        <v>23</v>
      </c>
      <c r="CJ25" s="2">
        <v>30</v>
      </c>
      <c r="CK25" s="1">
        <v>0</v>
      </c>
      <c r="CL25" s="1">
        <v>0</v>
      </c>
      <c r="CM25" s="2">
        <v>5</v>
      </c>
      <c r="CN25" s="2">
        <v>9</v>
      </c>
      <c r="CO25" s="2">
        <v>2</v>
      </c>
      <c r="CP25" s="2">
        <v>11</v>
      </c>
      <c r="CQ25" s="2">
        <v>1</v>
      </c>
      <c r="CR25" s="2">
        <v>4</v>
      </c>
      <c r="CS25" s="2">
        <v>7.1059999999999998E-2</v>
      </c>
      <c r="CT25" s="2">
        <v>7.2109999999999994E-2</v>
      </c>
      <c r="CU25" s="1" t="s">
        <v>4</v>
      </c>
    </row>
    <row r="26" spans="1:99" s="1" customFormat="1" x14ac:dyDescent="0.25">
      <c r="A26" s="1" t="s">
        <v>149</v>
      </c>
      <c r="B26" s="1" t="s">
        <v>150</v>
      </c>
      <c r="C26" s="1" t="s">
        <v>151</v>
      </c>
      <c r="D26" s="1">
        <v>1962</v>
      </c>
      <c r="E26" s="1">
        <f t="shared" si="0"/>
        <v>53</v>
      </c>
      <c r="F26" s="1">
        <v>58</v>
      </c>
      <c r="G26" s="1">
        <v>80</v>
      </c>
      <c r="H26" s="1">
        <v>6752</v>
      </c>
      <c r="I26" s="1">
        <v>15950</v>
      </c>
      <c r="J26" s="1">
        <v>11234</v>
      </c>
      <c r="K26" s="1">
        <v>15950</v>
      </c>
      <c r="L26" s="1">
        <f t="shared" si="1"/>
        <v>694780405</v>
      </c>
      <c r="M26" s="1">
        <v>537</v>
      </c>
      <c r="N26" s="1">
        <f t="shared" si="2"/>
        <v>23391720</v>
      </c>
      <c r="O26" s="1">
        <f t="shared" si="3"/>
        <v>0.83906250000000004</v>
      </c>
      <c r="P26" s="1">
        <f t="shared" si="4"/>
        <v>2173163.8200000003</v>
      </c>
      <c r="Q26" s="1">
        <f t="shared" si="5"/>
        <v>2.1731638200000001</v>
      </c>
      <c r="R26" s="1">
        <v>1.6578124999999999</v>
      </c>
      <c r="S26" s="1">
        <f t="shared" si="6"/>
        <v>4.2937177968749998</v>
      </c>
      <c r="T26" s="1">
        <f t="shared" si="7"/>
        <v>1061</v>
      </c>
      <c r="U26" s="1">
        <f t="shared" si="8"/>
        <v>46219812.5</v>
      </c>
      <c r="V26" s="1">
        <v>51004.954341999997</v>
      </c>
      <c r="W26" s="1">
        <f t="shared" si="9"/>
        <v>15.546310083441599</v>
      </c>
      <c r="X26" s="1">
        <f t="shared" si="10"/>
        <v>9.6600323226487479</v>
      </c>
      <c r="Y26" s="1">
        <f t="shared" si="11"/>
        <v>2.9749247437833741</v>
      </c>
      <c r="Z26" s="1">
        <f t="shared" si="12"/>
        <v>29.701980230611515</v>
      </c>
      <c r="AA26" s="1">
        <f t="shared" si="13"/>
        <v>1.1219171688897041</v>
      </c>
      <c r="AB26" s="1">
        <f t="shared" si="14"/>
        <v>1.5363093222730095</v>
      </c>
      <c r="AC26" s="1">
        <v>58</v>
      </c>
      <c r="AD26" s="1">
        <f t="shared" si="15"/>
        <v>0.51210310742433651</v>
      </c>
      <c r="AE26" s="1" t="s">
        <v>3</v>
      </c>
      <c r="AF26" s="1">
        <f t="shared" si="16"/>
        <v>1.9757914338919926</v>
      </c>
      <c r="AG26" s="1">
        <f t="shared" si="17"/>
        <v>0.54425167557196719</v>
      </c>
      <c r="AH26" s="1">
        <f t="shared" si="18"/>
        <v>0.15682884153100546</v>
      </c>
      <c r="AI26" s="1">
        <f t="shared" si="19"/>
        <v>489351916.60000002</v>
      </c>
      <c r="AJ26" s="1">
        <f t="shared" si="20"/>
        <v>13856914.32</v>
      </c>
      <c r="AK26" s="1">
        <f t="shared" si="21"/>
        <v>13.85691432</v>
      </c>
      <c r="AL26" s="1" t="s">
        <v>126</v>
      </c>
      <c r="AM26" s="1" t="s">
        <v>3</v>
      </c>
      <c r="AN26" s="1" t="s">
        <v>127</v>
      </c>
      <c r="AO26" s="1" t="s">
        <v>128</v>
      </c>
      <c r="AP26" s="1" t="s">
        <v>3</v>
      </c>
      <c r="AQ26" s="1" t="s">
        <v>3</v>
      </c>
      <c r="AR26" s="1" t="s">
        <v>3</v>
      </c>
      <c r="AS26" s="1">
        <v>0</v>
      </c>
      <c r="AT26" s="1" t="s">
        <v>3</v>
      </c>
      <c r="AU26" s="1" t="s">
        <v>3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  <c r="CC26" s="1">
        <v>0</v>
      </c>
      <c r="CD26" s="1">
        <v>0</v>
      </c>
      <c r="CE26" s="1">
        <v>0</v>
      </c>
      <c r="CF26" s="1">
        <v>0</v>
      </c>
      <c r="CG26" s="1">
        <v>0</v>
      </c>
      <c r="CH26" s="1">
        <v>0</v>
      </c>
      <c r="CI26" s="1">
        <v>0</v>
      </c>
      <c r="CJ26" s="1">
        <v>0</v>
      </c>
      <c r="CK26" s="1">
        <v>0</v>
      </c>
      <c r="CL26" s="1">
        <v>0</v>
      </c>
      <c r="CM26" s="1">
        <v>0</v>
      </c>
      <c r="CN26" s="1">
        <v>0</v>
      </c>
      <c r="CO26" s="1">
        <v>0</v>
      </c>
      <c r="CP26" s="1">
        <v>0</v>
      </c>
      <c r="CQ26" s="1">
        <v>0</v>
      </c>
      <c r="CR26" s="1">
        <v>0</v>
      </c>
      <c r="CS26" s="1">
        <v>0</v>
      </c>
      <c r="CT26" s="1">
        <v>0</v>
      </c>
      <c r="CU26" s="1" t="s">
        <v>4</v>
      </c>
    </row>
    <row r="27" spans="1:99" s="1" customFormat="1" x14ac:dyDescent="0.25">
      <c r="A27" s="1" t="s">
        <v>152</v>
      </c>
      <c r="B27" s="1" t="s">
        <v>153</v>
      </c>
      <c r="C27" s="1" t="s">
        <v>154</v>
      </c>
      <c r="D27" s="1">
        <v>1974</v>
      </c>
      <c r="E27" s="1">
        <f t="shared" si="0"/>
        <v>41</v>
      </c>
      <c r="F27" s="1">
        <v>194</v>
      </c>
      <c r="G27" s="1">
        <v>250</v>
      </c>
      <c r="H27" s="1">
        <v>191500</v>
      </c>
      <c r="I27" s="1">
        <v>489116</v>
      </c>
      <c r="J27" s="1">
        <v>322949</v>
      </c>
      <c r="K27" s="1">
        <v>489116</v>
      </c>
      <c r="L27" s="1">
        <f t="shared" si="1"/>
        <v>21305844048.400002</v>
      </c>
      <c r="M27" s="1">
        <v>5350</v>
      </c>
      <c r="N27" s="1">
        <f t="shared" si="2"/>
        <v>233046000</v>
      </c>
      <c r="O27" s="1">
        <f t="shared" si="3"/>
        <v>8.359375</v>
      </c>
      <c r="P27" s="1">
        <f t="shared" si="4"/>
        <v>21650701</v>
      </c>
      <c r="Q27" s="1">
        <f t="shared" si="5"/>
        <v>21.650701000000002</v>
      </c>
      <c r="R27" s="1">
        <v>4686</v>
      </c>
      <c r="S27" s="1">
        <f t="shared" si="6"/>
        <v>12136.693139999999</v>
      </c>
      <c r="T27" s="1">
        <f t="shared" si="7"/>
        <v>2999040</v>
      </c>
      <c r="U27" s="1">
        <f t="shared" si="8"/>
        <v>130645680000</v>
      </c>
      <c r="V27" s="1">
        <v>160859.91339999999</v>
      </c>
      <c r="W27" s="1">
        <f t="shared" si="9"/>
        <v>49.030101604319995</v>
      </c>
      <c r="X27" s="1">
        <f t="shared" si="10"/>
        <v>30.465902438479599</v>
      </c>
      <c r="Y27" s="1">
        <f t="shared" si="11"/>
        <v>2.9724989041865255</v>
      </c>
      <c r="Z27" s="1">
        <f t="shared" si="12"/>
        <v>91.423341522274583</v>
      </c>
      <c r="AA27" s="1">
        <f t="shared" si="13"/>
        <v>0.12308262134000171</v>
      </c>
      <c r="AB27" s="1">
        <f t="shared" si="14"/>
        <v>1.4137630132310501</v>
      </c>
      <c r="AC27" s="1">
        <v>194</v>
      </c>
      <c r="AD27" s="1">
        <f t="shared" si="15"/>
        <v>0.47125433774368342</v>
      </c>
      <c r="AE27" s="1">
        <v>684.58600000000001</v>
      </c>
      <c r="AF27" s="1">
        <f t="shared" si="16"/>
        <v>560.56822429906538</v>
      </c>
      <c r="AG27" s="1">
        <f t="shared" si="17"/>
        <v>0.53073986864256573</v>
      </c>
      <c r="AH27" s="1">
        <f t="shared" si="18"/>
        <v>5.4350795648642931E-2</v>
      </c>
      <c r="AI27" s="1">
        <f t="shared" si="19"/>
        <v>14067626145.1</v>
      </c>
      <c r="AJ27" s="1">
        <f t="shared" si="20"/>
        <v>398351132.51999998</v>
      </c>
      <c r="AK27" s="1">
        <f t="shared" si="21"/>
        <v>398.35113251999996</v>
      </c>
      <c r="AL27" s="1" t="s">
        <v>155</v>
      </c>
      <c r="AM27" s="1" t="s">
        <v>156</v>
      </c>
      <c r="AN27" s="1" t="s">
        <v>157</v>
      </c>
      <c r="AO27" s="1" t="s">
        <v>158</v>
      </c>
      <c r="AP27" s="1" t="s">
        <v>159</v>
      </c>
      <c r="AQ27" s="1" t="s">
        <v>160</v>
      </c>
      <c r="AR27" s="1" t="s">
        <v>161</v>
      </c>
      <c r="AS27" s="1">
        <v>4</v>
      </c>
      <c r="AT27" s="1" t="s">
        <v>162</v>
      </c>
      <c r="AU27" s="1" t="s">
        <v>163</v>
      </c>
      <c r="AV27" s="1">
        <v>4</v>
      </c>
      <c r="AW27" s="2">
        <v>88</v>
      </c>
      <c r="AX27" s="2">
        <v>12</v>
      </c>
      <c r="AY27" s="2">
        <v>1</v>
      </c>
      <c r="AZ27" s="2">
        <v>0.7</v>
      </c>
      <c r="BA27" s="1">
        <v>0</v>
      </c>
      <c r="BB27" s="2">
        <v>0.1</v>
      </c>
      <c r="BC27" s="2">
        <v>0.4</v>
      </c>
      <c r="BD27" s="1">
        <v>0</v>
      </c>
      <c r="BE27" s="2">
        <v>0.3</v>
      </c>
      <c r="BF27" s="2">
        <v>6.6</v>
      </c>
      <c r="BG27" s="2">
        <v>34.9</v>
      </c>
      <c r="BH27" s="2">
        <v>0.2</v>
      </c>
      <c r="BI27" s="2">
        <v>22.9</v>
      </c>
      <c r="BJ27" s="2">
        <v>28.7</v>
      </c>
      <c r="BK27" s="2">
        <v>2.2000000000000002</v>
      </c>
      <c r="BL27" s="2">
        <v>0.1</v>
      </c>
      <c r="BM27" s="1">
        <v>0</v>
      </c>
      <c r="BN27" s="2">
        <v>2.8</v>
      </c>
      <c r="BO27" s="2">
        <v>15261</v>
      </c>
      <c r="BP27" s="2">
        <v>9008</v>
      </c>
      <c r="BQ27" s="2">
        <v>1</v>
      </c>
      <c r="BR27" s="2">
        <v>1</v>
      </c>
      <c r="BS27" s="2">
        <v>0.01</v>
      </c>
      <c r="BT27" s="2">
        <v>0.01</v>
      </c>
      <c r="BU27" s="2">
        <v>21841</v>
      </c>
      <c r="BV27" s="2">
        <v>2</v>
      </c>
      <c r="BW27" s="2">
        <v>0.02</v>
      </c>
      <c r="BX27" s="2">
        <v>433737</v>
      </c>
      <c r="BY27" s="2">
        <v>72021</v>
      </c>
      <c r="BZ27" s="2">
        <v>36</v>
      </c>
      <c r="CA27" s="2">
        <v>6</v>
      </c>
      <c r="CB27" s="2">
        <v>0.71</v>
      </c>
      <c r="CC27" s="2">
        <v>0.13</v>
      </c>
      <c r="CD27" s="2">
        <v>20</v>
      </c>
      <c r="CE27" s="2">
        <v>12</v>
      </c>
      <c r="CF27" s="2">
        <v>2</v>
      </c>
      <c r="CG27" s="2">
        <v>2</v>
      </c>
      <c r="CH27" s="2">
        <v>22</v>
      </c>
      <c r="CI27" s="2">
        <v>24</v>
      </c>
      <c r="CJ27" s="2">
        <v>25</v>
      </c>
      <c r="CK27" s="2">
        <v>8</v>
      </c>
      <c r="CL27" s="1">
        <v>0</v>
      </c>
      <c r="CM27" s="2">
        <v>12</v>
      </c>
      <c r="CN27" s="2">
        <v>18</v>
      </c>
      <c r="CO27" s="2">
        <v>11</v>
      </c>
      <c r="CP27" s="2">
        <v>41</v>
      </c>
      <c r="CQ27" s="2">
        <v>1</v>
      </c>
      <c r="CR27" s="2">
        <v>2</v>
      </c>
      <c r="CS27" s="2">
        <v>1.7309999999999999E-2</v>
      </c>
      <c r="CT27" s="1">
        <v>0</v>
      </c>
      <c r="CU27" s="1" t="s">
        <v>4</v>
      </c>
    </row>
    <row r="28" spans="1:99" s="1" customFormat="1" x14ac:dyDescent="0.25">
      <c r="A28" s="1" t="s">
        <v>164</v>
      </c>
      <c r="C28" s="1" t="s">
        <v>165</v>
      </c>
      <c r="D28" s="1">
        <v>1909</v>
      </c>
      <c r="E28" s="1">
        <f t="shared" si="0"/>
        <v>106</v>
      </c>
      <c r="F28" s="1">
        <v>46</v>
      </c>
      <c r="G28" s="1">
        <v>53</v>
      </c>
      <c r="H28" s="1">
        <v>135325</v>
      </c>
      <c r="I28" s="1">
        <v>115000</v>
      </c>
      <c r="J28" s="1">
        <v>25618</v>
      </c>
      <c r="K28" s="1">
        <v>115000</v>
      </c>
      <c r="L28" s="1">
        <f t="shared" si="1"/>
        <v>5009388500</v>
      </c>
      <c r="M28" s="1">
        <v>2600</v>
      </c>
      <c r="N28" s="1">
        <f t="shared" si="2"/>
        <v>113256000</v>
      </c>
      <c r="O28" s="1">
        <f t="shared" si="3"/>
        <v>4.0625</v>
      </c>
      <c r="P28" s="1">
        <f t="shared" si="4"/>
        <v>10521836</v>
      </c>
      <c r="Q28" s="1">
        <f t="shared" si="5"/>
        <v>10.521836</v>
      </c>
      <c r="R28" s="1">
        <v>185</v>
      </c>
      <c r="S28" s="1">
        <f t="shared" si="6"/>
        <v>479.14814999999999</v>
      </c>
      <c r="T28" s="1">
        <f t="shared" si="7"/>
        <v>118400</v>
      </c>
      <c r="U28" s="1">
        <f t="shared" si="8"/>
        <v>5157800000</v>
      </c>
      <c r="V28" s="1">
        <v>77622.161439999996</v>
      </c>
      <c r="W28" s="1">
        <f t="shared" si="9"/>
        <v>23.659234806911996</v>
      </c>
      <c r="X28" s="1">
        <f t="shared" si="10"/>
        <v>14.70117164376736</v>
      </c>
      <c r="Y28" s="1">
        <f t="shared" si="11"/>
        <v>2.0575472698944206</v>
      </c>
      <c r="Z28" s="1">
        <f t="shared" si="12"/>
        <v>44.230667690894961</v>
      </c>
      <c r="AA28" s="1">
        <f t="shared" si="13"/>
        <v>0.74872676973839802</v>
      </c>
      <c r="AB28" s="1">
        <f t="shared" si="14"/>
        <v>2.8846087624496715</v>
      </c>
      <c r="AC28" s="1">
        <v>46</v>
      </c>
      <c r="AD28" s="1">
        <f t="shared" si="15"/>
        <v>0.96153625414989041</v>
      </c>
      <c r="AE28" s="1">
        <v>18.1463</v>
      </c>
      <c r="AF28" s="1">
        <f t="shared" si="16"/>
        <v>45.53846153846154</v>
      </c>
      <c r="AG28" s="1">
        <f t="shared" si="17"/>
        <v>0.36833105276338074</v>
      </c>
      <c r="AH28" s="1">
        <f t="shared" si="18"/>
        <v>0.33297696837159124</v>
      </c>
      <c r="AI28" s="1">
        <f t="shared" si="19"/>
        <v>1115917518.2</v>
      </c>
      <c r="AJ28" s="1">
        <f t="shared" si="20"/>
        <v>31599290.640000001</v>
      </c>
      <c r="AK28" s="1">
        <f t="shared" si="21"/>
        <v>31.59929064</v>
      </c>
      <c r="AL28" s="1" t="s">
        <v>166</v>
      </c>
      <c r="AM28" s="1" t="s">
        <v>3</v>
      </c>
      <c r="AN28" s="1" t="s">
        <v>167</v>
      </c>
      <c r="AO28" s="1" t="s">
        <v>168</v>
      </c>
      <c r="AP28" s="1" t="s">
        <v>169</v>
      </c>
      <c r="AQ28" s="1" t="s">
        <v>170</v>
      </c>
      <c r="AR28" s="1" t="s">
        <v>171</v>
      </c>
      <c r="AS28" s="1">
        <v>2</v>
      </c>
      <c r="AT28" s="1" t="s">
        <v>172</v>
      </c>
      <c r="AU28" s="1" t="s">
        <v>173</v>
      </c>
      <c r="AV28" s="1">
        <v>2</v>
      </c>
      <c r="AW28" s="2">
        <v>39</v>
      </c>
      <c r="AX28" s="2">
        <v>60</v>
      </c>
      <c r="AY28" s="2">
        <v>1</v>
      </c>
      <c r="AZ28" s="2">
        <v>1.9</v>
      </c>
      <c r="BA28" s="1">
        <v>0</v>
      </c>
      <c r="BB28" s="1">
        <v>0</v>
      </c>
      <c r="BC28" s="1">
        <v>0</v>
      </c>
      <c r="BD28" s="1">
        <v>0</v>
      </c>
      <c r="BE28" s="2">
        <v>0.2</v>
      </c>
      <c r="BF28" s="2">
        <v>11</v>
      </c>
      <c r="BG28" s="2">
        <v>21.5</v>
      </c>
      <c r="BH28" s="1">
        <v>0</v>
      </c>
      <c r="BI28" s="2">
        <v>19.7</v>
      </c>
      <c r="BJ28" s="2">
        <v>43.7</v>
      </c>
      <c r="BK28" s="2">
        <v>0.8</v>
      </c>
      <c r="BL28" s="1">
        <v>0</v>
      </c>
      <c r="BM28" s="1">
        <v>0</v>
      </c>
      <c r="BN28" s="2">
        <v>1.2</v>
      </c>
      <c r="BO28" s="2">
        <v>1497</v>
      </c>
      <c r="BP28" s="2">
        <v>469</v>
      </c>
      <c r="BQ28" s="2">
        <v>2</v>
      </c>
      <c r="BR28" s="2">
        <v>1</v>
      </c>
      <c r="BS28" s="2">
        <v>0.06</v>
      </c>
      <c r="BT28" s="2">
        <v>0.02</v>
      </c>
      <c r="BU28" s="2">
        <v>2501</v>
      </c>
      <c r="BV28" s="2">
        <v>4</v>
      </c>
      <c r="BW28" s="2">
        <v>0.09</v>
      </c>
      <c r="BX28" s="2">
        <v>26509</v>
      </c>
      <c r="BY28" s="2">
        <v>3772</v>
      </c>
      <c r="BZ28" s="2">
        <v>41</v>
      </c>
      <c r="CA28" s="2">
        <v>6</v>
      </c>
      <c r="CB28" s="2">
        <v>1.66</v>
      </c>
      <c r="CC28" s="2">
        <v>0.24</v>
      </c>
      <c r="CD28" s="1">
        <v>0</v>
      </c>
      <c r="CE28" s="1">
        <v>0</v>
      </c>
      <c r="CF28" s="1">
        <v>0</v>
      </c>
      <c r="CG28" s="1">
        <v>0</v>
      </c>
      <c r="CH28" s="2">
        <v>39</v>
      </c>
      <c r="CI28" s="2">
        <v>13</v>
      </c>
      <c r="CJ28" s="2">
        <v>5</v>
      </c>
      <c r="CK28" s="2">
        <v>6</v>
      </c>
      <c r="CL28" s="1">
        <v>0</v>
      </c>
      <c r="CM28" s="2">
        <v>10</v>
      </c>
      <c r="CN28" s="2">
        <v>6</v>
      </c>
      <c r="CO28" s="2">
        <v>31</v>
      </c>
      <c r="CP28" s="2">
        <v>88</v>
      </c>
      <c r="CQ28" s="1">
        <v>0</v>
      </c>
      <c r="CR28" s="1">
        <v>0</v>
      </c>
      <c r="CS28" s="2">
        <v>1.1299999999999999E-2</v>
      </c>
      <c r="CT28" s="1">
        <v>0</v>
      </c>
      <c r="CU28" s="1" t="s">
        <v>4</v>
      </c>
    </row>
    <row r="29" spans="1:99" s="1" customFormat="1" x14ac:dyDescent="0.25">
      <c r="A29" s="1" t="s">
        <v>174</v>
      </c>
      <c r="C29" s="1" t="s">
        <v>175</v>
      </c>
      <c r="D29" s="1">
        <v>1905</v>
      </c>
      <c r="E29" s="1">
        <f t="shared" si="0"/>
        <v>110</v>
      </c>
      <c r="F29" s="1">
        <v>221</v>
      </c>
      <c r="G29" s="1">
        <v>221</v>
      </c>
      <c r="H29" s="1">
        <v>22368</v>
      </c>
      <c r="I29" s="1">
        <v>87227</v>
      </c>
      <c r="J29" s="1">
        <v>79064</v>
      </c>
      <c r="K29" s="1">
        <v>87227</v>
      </c>
      <c r="L29" s="1">
        <f t="shared" si="1"/>
        <v>3799599397.3000002</v>
      </c>
      <c r="M29" s="1">
        <v>874</v>
      </c>
      <c r="N29" s="1">
        <f t="shared" si="2"/>
        <v>38071440</v>
      </c>
      <c r="O29" s="1">
        <f t="shared" si="3"/>
        <v>1.3656250000000001</v>
      </c>
      <c r="P29" s="1">
        <f t="shared" si="4"/>
        <v>3536955.64</v>
      </c>
      <c r="Q29" s="1">
        <f t="shared" si="5"/>
        <v>3.5369556400000004</v>
      </c>
      <c r="R29" s="1">
        <v>1750</v>
      </c>
      <c r="S29" s="1">
        <f t="shared" si="6"/>
        <v>4532.4825000000001</v>
      </c>
      <c r="T29" s="1">
        <f t="shared" si="7"/>
        <v>1120000</v>
      </c>
      <c r="U29" s="1">
        <f t="shared" si="8"/>
        <v>48790000000</v>
      </c>
      <c r="V29" s="1">
        <v>102308.28486</v>
      </c>
      <c r="W29" s="1">
        <f t="shared" si="9"/>
        <v>31.183565225328</v>
      </c>
      <c r="X29" s="1">
        <f t="shared" si="10"/>
        <v>19.376575302774842</v>
      </c>
      <c r="Y29" s="1">
        <f t="shared" si="11"/>
        <v>4.6774144323102806</v>
      </c>
      <c r="Z29" s="1">
        <f t="shared" si="12"/>
        <v>99.801830382564987</v>
      </c>
      <c r="AA29" s="1">
        <f t="shared" si="13"/>
        <v>0.31975317994590607</v>
      </c>
      <c r="AB29" s="1">
        <f t="shared" si="14"/>
        <v>1.3547759780438686</v>
      </c>
      <c r="AC29" s="1">
        <v>221</v>
      </c>
      <c r="AD29" s="1">
        <f t="shared" si="15"/>
        <v>0.45159199268128952</v>
      </c>
      <c r="AE29" s="1">
        <v>157.21299999999999</v>
      </c>
      <c r="AF29" s="1">
        <f t="shared" si="16"/>
        <v>1281.4645308924485</v>
      </c>
      <c r="AG29" s="1">
        <f t="shared" si="17"/>
        <v>1.4334557894379154</v>
      </c>
      <c r="AH29" s="1">
        <f t="shared" si="18"/>
        <v>3.6267591760130807E-2</v>
      </c>
      <c r="AI29" s="1">
        <f t="shared" si="19"/>
        <v>3444019933.5999999</v>
      </c>
      <c r="AJ29" s="1">
        <f t="shared" si="20"/>
        <v>97523862.719999999</v>
      </c>
      <c r="AK29" s="1">
        <f t="shared" si="21"/>
        <v>97.523862719999997</v>
      </c>
      <c r="AL29" s="1" t="s">
        <v>176</v>
      </c>
      <c r="AM29" s="1" t="s">
        <v>177</v>
      </c>
      <c r="AN29" s="1" t="s">
        <v>178</v>
      </c>
      <c r="AO29" s="1" t="s">
        <v>179</v>
      </c>
      <c r="AP29" s="1" t="s">
        <v>180</v>
      </c>
      <c r="AQ29" s="1" t="s">
        <v>181</v>
      </c>
      <c r="AR29" s="1" t="s">
        <v>182</v>
      </c>
      <c r="AS29" s="1">
        <v>4</v>
      </c>
      <c r="AT29" s="1" t="s">
        <v>183</v>
      </c>
      <c r="AU29" s="1" t="s">
        <v>184</v>
      </c>
      <c r="AV29" s="1">
        <v>2</v>
      </c>
      <c r="AW29" s="2">
        <v>60</v>
      </c>
      <c r="AX29" s="2">
        <v>38</v>
      </c>
      <c r="AY29" s="2">
        <v>2</v>
      </c>
      <c r="AZ29" s="2">
        <v>1.4</v>
      </c>
      <c r="BA29" s="1">
        <v>0</v>
      </c>
      <c r="BB29" s="1">
        <v>0</v>
      </c>
      <c r="BC29" s="1">
        <v>0</v>
      </c>
      <c r="BD29" s="1">
        <v>0</v>
      </c>
      <c r="BE29" s="2">
        <v>0.7</v>
      </c>
      <c r="BF29" s="2">
        <v>8.1</v>
      </c>
      <c r="BG29" s="2">
        <v>29.5</v>
      </c>
      <c r="BH29" s="1">
        <v>0</v>
      </c>
      <c r="BI29" s="2">
        <v>19.399999999999999</v>
      </c>
      <c r="BJ29" s="2">
        <v>37.700000000000003</v>
      </c>
      <c r="BK29" s="2">
        <v>2.6</v>
      </c>
      <c r="BL29" s="1">
        <v>0</v>
      </c>
      <c r="BM29" s="1">
        <v>0</v>
      </c>
      <c r="BN29" s="2">
        <v>0.5</v>
      </c>
      <c r="BO29" s="2">
        <v>5253</v>
      </c>
      <c r="BP29" s="2">
        <v>1994</v>
      </c>
      <c r="BQ29" s="2">
        <v>1</v>
      </c>
      <c r="BR29" s="1">
        <v>0</v>
      </c>
      <c r="BS29" s="2">
        <v>0.02</v>
      </c>
      <c r="BT29" s="2">
        <v>0.01</v>
      </c>
      <c r="BU29" s="2">
        <v>9029</v>
      </c>
      <c r="BV29" s="2">
        <v>2</v>
      </c>
      <c r="BW29" s="2">
        <v>0.03</v>
      </c>
      <c r="BX29" s="2">
        <v>222809</v>
      </c>
      <c r="BY29" s="2">
        <v>15135</v>
      </c>
      <c r="BZ29" s="2">
        <v>49</v>
      </c>
      <c r="CA29" s="2">
        <v>3</v>
      </c>
      <c r="CB29" s="2">
        <v>1.63</v>
      </c>
      <c r="CC29" s="2">
        <v>0.11</v>
      </c>
      <c r="CD29" s="2">
        <v>2</v>
      </c>
      <c r="CE29" s="2">
        <v>2</v>
      </c>
      <c r="CF29" s="1">
        <v>0</v>
      </c>
      <c r="CG29" s="1">
        <v>0</v>
      </c>
      <c r="CH29" s="2">
        <v>38</v>
      </c>
      <c r="CI29" s="2">
        <v>35</v>
      </c>
      <c r="CJ29" s="2">
        <v>47</v>
      </c>
      <c r="CK29" s="2">
        <v>1</v>
      </c>
      <c r="CL29" s="1">
        <v>0</v>
      </c>
      <c r="CM29" s="2">
        <v>13</v>
      </c>
      <c r="CN29" s="2">
        <v>19</v>
      </c>
      <c r="CO29" s="2">
        <v>11</v>
      </c>
      <c r="CP29" s="2">
        <v>30</v>
      </c>
      <c r="CQ29" s="1">
        <v>0</v>
      </c>
      <c r="CR29" s="2">
        <v>1</v>
      </c>
      <c r="CS29" s="2">
        <v>6.7220000000000002E-2</v>
      </c>
      <c r="CT29" s="2">
        <v>5.0220000000000001E-2</v>
      </c>
      <c r="CU29" s="1" t="s">
        <v>4</v>
      </c>
    </row>
    <row r="30" spans="1:99" s="1" customFormat="1" x14ac:dyDescent="0.25">
      <c r="A30" s="1" t="s">
        <v>185</v>
      </c>
      <c r="B30" s="1" t="s">
        <v>186</v>
      </c>
      <c r="C30" s="1" t="s">
        <v>187</v>
      </c>
      <c r="D30" s="1">
        <v>1948</v>
      </c>
      <c r="E30" s="1">
        <f t="shared" si="0"/>
        <v>67</v>
      </c>
      <c r="F30" s="1">
        <v>86</v>
      </c>
      <c r="G30" s="1">
        <v>86</v>
      </c>
      <c r="H30" s="1">
        <v>8000</v>
      </c>
      <c r="I30" s="1">
        <v>113600</v>
      </c>
      <c r="J30" s="1">
        <v>74590</v>
      </c>
      <c r="K30" s="1">
        <v>113600</v>
      </c>
      <c r="L30" s="1">
        <f t="shared" si="1"/>
        <v>4948404640</v>
      </c>
      <c r="M30" s="1">
        <v>2880</v>
      </c>
      <c r="N30" s="1">
        <f t="shared" si="2"/>
        <v>125452800</v>
      </c>
      <c r="O30" s="1">
        <f t="shared" si="3"/>
        <v>4.5</v>
      </c>
      <c r="P30" s="1">
        <f t="shared" si="4"/>
        <v>11654956.800000001</v>
      </c>
      <c r="Q30" s="1">
        <f t="shared" si="5"/>
        <v>11.654956800000001</v>
      </c>
      <c r="R30" s="1">
        <v>370.42500000000001</v>
      </c>
      <c r="S30" s="1">
        <f t="shared" si="6"/>
        <v>959.39704574999996</v>
      </c>
      <c r="T30" s="1">
        <f t="shared" si="7"/>
        <v>237072</v>
      </c>
      <c r="U30" s="1">
        <f t="shared" si="8"/>
        <v>10327449000</v>
      </c>
      <c r="V30" s="1">
        <v>162889.25370999999</v>
      </c>
      <c r="W30" s="1">
        <f t="shared" si="9"/>
        <v>49.648644530807992</v>
      </c>
      <c r="X30" s="1">
        <f t="shared" si="10"/>
        <v>30.850247317151741</v>
      </c>
      <c r="Y30" s="1">
        <f t="shared" si="11"/>
        <v>4.10248454185699</v>
      </c>
      <c r="Z30" s="1">
        <f t="shared" si="12"/>
        <v>39.444353892459951</v>
      </c>
      <c r="AA30" s="1">
        <f t="shared" si="13"/>
        <v>0.53962824959915434</v>
      </c>
      <c r="AB30" s="1">
        <f t="shared" si="14"/>
        <v>1.3759658334579052</v>
      </c>
      <c r="AC30" s="1">
        <v>86</v>
      </c>
      <c r="AD30" s="1">
        <f t="shared" si="15"/>
        <v>0.45865527781930177</v>
      </c>
      <c r="AE30" s="1" t="s">
        <v>3</v>
      </c>
      <c r="AF30" s="1">
        <f t="shared" si="16"/>
        <v>82.316666666666663</v>
      </c>
      <c r="AG30" s="1">
        <f t="shared" si="17"/>
        <v>0.31209737482508026</v>
      </c>
      <c r="AH30" s="1">
        <f t="shared" si="18"/>
        <v>0.12667705224530543</v>
      </c>
      <c r="AI30" s="1">
        <f t="shared" si="19"/>
        <v>3249132941</v>
      </c>
      <c r="AJ30" s="1">
        <f t="shared" si="20"/>
        <v>92005273.200000003</v>
      </c>
      <c r="AK30" s="1">
        <f t="shared" si="21"/>
        <v>92.005273200000005</v>
      </c>
      <c r="AL30" s="1" t="s">
        <v>188</v>
      </c>
      <c r="AM30" s="1" t="s">
        <v>189</v>
      </c>
      <c r="AN30" s="1" t="s">
        <v>190</v>
      </c>
      <c r="AO30" s="1" t="s">
        <v>191</v>
      </c>
      <c r="AP30" s="1" t="s">
        <v>3</v>
      </c>
      <c r="AQ30" s="1" t="s">
        <v>3</v>
      </c>
      <c r="AR30" s="1" t="s">
        <v>3</v>
      </c>
      <c r="AS30" s="1">
        <v>0</v>
      </c>
      <c r="AT30" s="1" t="s">
        <v>3</v>
      </c>
      <c r="AU30" s="1" t="s">
        <v>3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H30" s="1">
        <v>0</v>
      </c>
      <c r="CI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CT30" s="1">
        <v>0</v>
      </c>
      <c r="CU30" s="1" t="s">
        <v>4</v>
      </c>
    </row>
    <row r="31" spans="1:99" s="1" customFormat="1" x14ac:dyDescent="0.25">
      <c r="A31" s="1" t="s">
        <v>192</v>
      </c>
      <c r="C31" s="1" t="s">
        <v>193</v>
      </c>
      <c r="D31" s="1">
        <v>1912</v>
      </c>
      <c r="E31" s="1">
        <f t="shared" si="0"/>
        <v>103</v>
      </c>
      <c r="F31" s="1">
        <v>36</v>
      </c>
      <c r="G31" s="1">
        <v>42.5</v>
      </c>
      <c r="H31" s="1">
        <v>0</v>
      </c>
      <c r="I31" s="1">
        <v>51387</v>
      </c>
      <c r="J31" s="1">
        <v>28840</v>
      </c>
      <c r="K31" s="1">
        <v>51387</v>
      </c>
      <c r="L31" s="1">
        <f t="shared" si="1"/>
        <v>2238412581.3000002</v>
      </c>
      <c r="M31" s="1">
        <v>2329</v>
      </c>
      <c r="N31" s="1">
        <f t="shared" si="2"/>
        <v>101451240</v>
      </c>
      <c r="O31" s="1">
        <f t="shared" si="3"/>
        <v>3.6390625000000001</v>
      </c>
      <c r="P31" s="1">
        <f t="shared" si="4"/>
        <v>9425136.9399999995</v>
      </c>
      <c r="Q31" s="1">
        <f t="shared" si="5"/>
        <v>9.4251369399999998</v>
      </c>
      <c r="R31" s="1">
        <v>105</v>
      </c>
      <c r="S31" s="1">
        <f t="shared" si="6"/>
        <v>271.94894999999997</v>
      </c>
      <c r="T31" s="1">
        <f t="shared" si="7"/>
        <v>67200</v>
      </c>
      <c r="U31" s="1">
        <f t="shared" si="8"/>
        <v>2927400000</v>
      </c>
      <c r="V31" s="1">
        <v>62307.129625000001</v>
      </c>
      <c r="W31" s="1">
        <f t="shared" si="9"/>
        <v>18.991213109699999</v>
      </c>
      <c r="X31" s="1">
        <f t="shared" si="10"/>
        <v>11.80059650819725</v>
      </c>
      <c r="Y31" s="1">
        <f t="shared" si="11"/>
        <v>1.7450334809654036</v>
      </c>
      <c r="Z31" s="1">
        <f t="shared" si="12"/>
        <v>22.063925303426554</v>
      </c>
      <c r="AA31" s="1">
        <f t="shared" si="13"/>
        <v>0.53385748857736004</v>
      </c>
      <c r="AB31" s="1">
        <f t="shared" si="14"/>
        <v>1.8386604419522128</v>
      </c>
      <c r="AC31" s="1">
        <v>36</v>
      </c>
      <c r="AD31" s="1">
        <f t="shared" si="15"/>
        <v>0.61288681398407097</v>
      </c>
      <c r="AE31" s="1" t="s">
        <v>3</v>
      </c>
      <c r="AF31" s="1">
        <f t="shared" si="16"/>
        <v>28.853585229712323</v>
      </c>
      <c r="AG31" s="1">
        <f t="shared" si="17"/>
        <v>0.19413308105065605</v>
      </c>
      <c r="AH31" s="1">
        <f t="shared" si="18"/>
        <v>0.26494778965521226</v>
      </c>
      <c r="AI31" s="1">
        <f t="shared" si="19"/>
        <v>1256267516</v>
      </c>
      <c r="AJ31" s="1">
        <f t="shared" si="20"/>
        <v>35573563.200000003</v>
      </c>
      <c r="AK31" s="1">
        <f t="shared" si="21"/>
        <v>35.573563200000002</v>
      </c>
      <c r="AL31" s="1" t="s">
        <v>194</v>
      </c>
      <c r="AM31" s="1" t="s">
        <v>3</v>
      </c>
      <c r="AN31" s="1" t="s">
        <v>195</v>
      </c>
      <c r="AO31" s="1" t="s">
        <v>196</v>
      </c>
      <c r="AP31" s="1" t="s">
        <v>3</v>
      </c>
      <c r="AQ31" s="1" t="s">
        <v>3</v>
      </c>
      <c r="AR31" s="1" t="s">
        <v>3</v>
      </c>
      <c r="AS31" s="1">
        <v>0</v>
      </c>
      <c r="AT31" s="1" t="s">
        <v>3</v>
      </c>
      <c r="AU31" s="1" t="s">
        <v>3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M31" s="1">
        <v>0</v>
      </c>
      <c r="BN31" s="1">
        <v>0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0</v>
      </c>
      <c r="CD31" s="1">
        <v>0</v>
      </c>
      <c r="CE31" s="1">
        <v>0</v>
      </c>
      <c r="CF31" s="1">
        <v>0</v>
      </c>
      <c r="CG31" s="1">
        <v>0</v>
      </c>
      <c r="CH31" s="1">
        <v>0</v>
      </c>
      <c r="CI31" s="1">
        <v>0</v>
      </c>
      <c r="CJ31" s="1">
        <v>0</v>
      </c>
      <c r="CK31" s="1">
        <v>0</v>
      </c>
      <c r="CL31" s="1">
        <v>0</v>
      </c>
      <c r="CM31" s="1">
        <v>0</v>
      </c>
      <c r="CN31" s="1">
        <v>0</v>
      </c>
      <c r="CO31" s="1">
        <v>0</v>
      </c>
      <c r="CP31" s="1">
        <v>0</v>
      </c>
      <c r="CQ31" s="1">
        <v>0</v>
      </c>
      <c r="CR31" s="1">
        <v>0</v>
      </c>
      <c r="CS31" s="1">
        <v>0</v>
      </c>
      <c r="CT31" s="1">
        <v>0</v>
      </c>
      <c r="CU31" s="1" t="s">
        <v>4</v>
      </c>
    </row>
    <row r="32" spans="1:99" s="1" customFormat="1" x14ac:dyDescent="0.25">
      <c r="A32" s="1" t="s">
        <v>197</v>
      </c>
      <c r="C32" s="1" t="s">
        <v>198</v>
      </c>
      <c r="D32" s="1">
        <v>1976</v>
      </c>
      <c r="E32" s="1">
        <f t="shared" si="0"/>
        <v>39</v>
      </c>
      <c r="F32" s="1">
        <v>225</v>
      </c>
      <c r="G32" s="1">
        <v>323</v>
      </c>
      <c r="H32" s="1">
        <v>41350</v>
      </c>
      <c r="I32" s="1">
        <v>30726</v>
      </c>
      <c r="J32" s="1">
        <v>25236</v>
      </c>
      <c r="K32" s="1">
        <v>30726</v>
      </c>
      <c r="L32" s="1">
        <f t="shared" si="1"/>
        <v>1338421487.4000001</v>
      </c>
      <c r="M32" s="1">
        <v>301</v>
      </c>
      <c r="N32" s="1">
        <f t="shared" si="2"/>
        <v>13111560</v>
      </c>
      <c r="O32" s="1">
        <f t="shared" si="3"/>
        <v>0.47031250000000002</v>
      </c>
      <c r="P32" s="1">
        <f t="shared" si="4"/>
        <v>1218104.8600000001</v>
      </c>
      <c r="Q32" s="1">
        <f t="shared" si="5"/>
        <v>1.21810486</v>
      </c>
      <c r="R32" s="1">
        <v>323</v>
      </c>
      <c r="S32" s="1">
        <f t="shared" si="6"/>
        <v>836.56676999999991</v>
      </c>
      <c r="T32" s="1">
        <f t="shared" si="7"/>
        <v>206720</v>
      </c>
      <c r="U32" s="1">
        <f t="shared" si="8"/>
        <v>9005240000</v>
      </c>
      <c r="W32" s="1">
        <f t="shared" si="9"/>
        <v>0</v>
      </c>
      <c r="X32" s="1">
        <f t="shared" si="10"/>
        <v>0</v>
      </c>
      <c r="Y32" s="1">
        <f t="shared" si="11"/>
        <v>0</v>
      </c>
      <c r="Z32" s="1">
        <f t="shared" si="12"/>
        <v>102.07949987644491</v>
      </c>
      <c r="AA32" s="1">
        <f t="shared" si="13"/>
        <v>0</v>
      </c>
      <c r="AB32" s="1">
        <f t="shared" si="14"/>
        <v>1.3610599983525988</v>
      </c>
      <c r="AC32" s="1">
        <v>225</v>
      </c>
      <c r="AD32" s="1">
        <f t="shared" si="15"/>
        <v>0.45368666611753294</v>
      </c>
      <c r="AE32" s="1" t="s">
        <v>3</v>
      </c>
      <c r="AF32" s="1">
        <f t="shared" si="16"/>
        <v>686.7774086378738</v>
      </c>
      <c r="AG32" s="1">
        <f t="shared" si="17"/>
        <v>2.4983702440816451</v>
      </c>
      <c r="AH32" s="1">
        <f t="shared" si="18"/>
        <v>3.9132000022842388E-2</v>
      </c>
      <c r="AI32" s="1">
        <f t="shared" si="19"/>
        <v>1099277636.4000001</v>
      </c>
      <c r="AJ32" s="1">
        <f t="shared" si="20"/>
        <v>31128101.280000001</v>
      </c>
      <c r="AK32" s="1">
        <f t="shared" si="21"/>
        <v>31.128101280000003</v>
      </c>
      <c r="AL32" s="1" t="s">
        <v>3</v>
      </c>
      <c r="AM32" s="1" t="s">
        <v>3</v>
      </c>
      <c r="AN32" s="1" t="s">
        <v>3</v>
      </c>
      <c r="AO32" s="1" t="s">
        <v>3</v>
      </c>
      <c r="AP32" s="1" t="s">
        <v>3</v>
      </c>
      <c r="AQ32" s="1" t="s">
        <v>3</v>
      </c>
      <c r="AR32" s="1" t="s">
        <v>3</v>
      </c>
      <c r="AS32" s="1">
        <v>0</v>
      </c>
      <c r="AT32" s="1" t="s">
        <v>3</v>
      </c>
      <c r="AU32" s="1" t="s">
        <v>3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0</v>
      </c>
      <c r="BL32" s="1">
        <v>0</v>
      </c>
      <c r="BM32" s="1">
        <v>0</v>
      </c>
      <c r="BN32" s="1">
        <v>0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  <c r="CC32" s="1">
        <v>0</v>
      </c>
      <c r="CD32" s="1">
        <v>0</v>
      </c>
      <c r="CE32" s="1">
        <v>0</v>
      </c>
      <c r="CF32" s="1">
        <v>0</v>
      </c>
      <c r="CG32" s="1">
        <v>0</v>
      </c>
      <c r="CH32" s="1">
        <v>0</v>
      </c>
      <c r="CI32" s="1">
        <v>0</v>
      </c>
      <c r="CJ32" s="1">
        <v>0</v>
      </c>
      <c r="CK32" s="1">
        <v>0</v>
      </c>
      <c r="CL32" s="1">
        <v>0</v>
      </c>
      <c r="CM32" s="1">
        <v>0</v>
      </c>
      <c r="CN32" s="1">
        <v>0</v>
      </c>
      <c r="CO32" s="1">
        <v>0</v>
      </c>
      <c r="CP32" s="1">
        <v>0</v>
      </c>
      <c r="CQ32" s="1">
        <v>0</v>
      </c>
      <c r="CR32" s="1">
        <v>0</v>
      </c>
      <c r="CS32" s="1">
        <v>0</v>
      </c>
      <c r="CT32" s="1">
        <v>0</v>
      </c>
      <c r="CU32" s="1" t="s">
        <v>4</v>
      </c>
    </row>
    <row r="33" spans="1:99" s="1" customFormat="1" x14ac:dyDescent="0.25">
      <c r="A33" s="1" t="s">
        <v>199</v>
      </c>
      <c r="C33" s="1" t="s">
        <v>200</v>
      </c>
      <c r="D33" s="1">
        <v>1959</v>
      </c>
      <c r="E33" s="1">
        <f t="shared" si="0"/>
        <v>56</v>
      </c>
      <c r="F33" s="1">
        <v>205</v>
      </c>
      <c r="G33" s="1">
        <v>210</v>
      </c>
      <c r="H33" s="1">
        <v>5854</v>
      </c>
      <c r="I33" s="1">
        <v>15050</v>
      </c>
      <c r="J33" s="1">
        <v>12300</v>
      </c>
      <c r="K33" s="1">
        <v>15050</v>
      </c>
      <c r="L33" s="1">
        <f t="shared" si="1"/>
        <v>655576495</v>
      </c>
      <c r="M33" s="1">
        <v>269</v>
      </c>
      <c r="N33" s="1">
        <f t="shared" si="2"/>
        <v>11717640</v>
      </c>
      <c r="O33" s="1">
        <f t="shared" si="3"/>
        <v>0.42031250000000003</v>
      </c>
      <c r="P33" s="1">
        <f t="shared" si="4"/>
        <v>1088605.3400000001</v>
      </c>
      <c r="Q33" s="1">
        <f t="shared" si="5"/>
        <v>1.08860534</v>
      </c>
      <c r="R33" s="1">
        <v>6.5</v>
      </c>
      <c r="S33" s="1">
        <f t="shared" si="6"/>
        <v>16.834934999999998</v>
      </c>
      <c r="T33" s="1">
        <f t="shared" si="7"/>
        <v>4160</v>
      </c>
      <c r="U33" s="1">
        <f t="shared" si="8"/>
        <v>181220000</v>
      </c>
      <c r="W33" s="1">
        <f t="shared" si="9"/>
        <v>0</v>
      </c>
      <c r="X33" s="1">
        <f t="shared" si="10"/>
        <v>0</v>
      </c>
      <c r="Y33" s="1">
        <f t="shared" si="11"/>
        <v>0</v>
      </c>
      <c r="Z33" s="1">
        <f t="shared" si="12"/>
        <v>55.947826951502179</v>
      </c>
      <c r="AA33" s="1">
        <f t="shared" si="13"/>
        <v>0</v>
      </c>
      <c r="AB33" s="1">
        <f t="shared" si="14"/>
        <v>0.8187486870951538</v>
      </c>
      <c r="AC33" s="1">
        <v>205</v>
      </c>
      <c r="AD33" s="1">
        <f t="shared" si="15"/>
        <v>0.27291622903171797</v>
      </c>
      <c r="AE33" s="1" t="s">
        <v>3</v>
      </c>
      <c r="AF33" s="1">
        <f t="shared" si="16"/>
        <v>15.464684014869889</v>
      </c>
      <c r="AG33" s="1">
        <f t="shared" si="17"/>
        <v>1.448466968646142</v>
      </c>
      <c r="AH33" s="1">
        <f t="shared" si="18"/>
        <v>7.1751872091150137E-2</v>
      </c>
      <c r="AI33" s="1">
        <f t="shared" si="19"/>
        <v>535786770</v>
      </c>
      <c r="AJ33" s="1">
        <f t="shared" si="20"/>
        <v>15171804</v>
      </c>
      <c r="AK33" s="1">
        <f t="shared" si="21"/>
        <v>15.171804</v>
      </c>
      <c r="AL33" s="1" t="s">
        <v>3</v>
      </c>
      <c r="AM33" s="1" t="s">
        <v>3</v>
      </c>
      <c r="AN33" s="1" t="s">
        <v>3</v>
      </c>
      <c r="AO33" s="1" t="s">
        <v>3</v>
      </c>
      <c r="AP33" s="1" t="s">
        <v>3</v>
      </c>
      <c r="AQ33" s="1" t="s">
        <v>3</v>
      </c>
      <c r="AR33" s="1" t="s">
        <v>3</v>
      </c>
      <c r="AS33" s="1">
        <v>0</v>
      </c>
      <c r="AT33" s="1" t="s">
        <v>3</v>
      </c>
      <c r="AU33" s="1" t="s">
        <v>3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0</v>
      </c>
      <c r="BL33" s="1">
        <v>0</v>
      </c>
      <c r="BM33" s="1">
        <v>0</v>
      </c>
      <c r="BN33" s="1">
        <v>0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H33" s="1">
        <v>0</v>
      </c>
      <c r="CI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  <c r="CT33" s="1">
        <v>0</v>
      </c>
      <c r="CU33" s="1" t="s">
        <v>4</v>
      </c>
    </row>
    <row r="34" spans="1:99" s="1" customFormat="1" x14ac:dyDescent="0.25">
      <c r="A34" s="1" t="s">
        <v>201</v>
      </c>
      <c r="B34" s="1" t="s">
        <v>202</v>
      </c>
      <c r="C34" s="1" t="s">
        <v>203</v>
      </c>
      <c r="D34" s="1">
        <v>1910</v>
      </c>
      <c r="E34" s="1">
        <f t="shared" si="0"/>
        <v>105</v>
      </c>
      <c r="F34" s="1">
        <v>60</v>
      </c>
      <c r="G34" s="1">
        <v>69</v>
      </c>
      <c r="H34" s="1">
        <v>4850</v>
      </c>
      <c r="I34" s="1">
        <v>4250</v>
      </c>
      <c r="J34" s="1">
        <v>3950</v>
      </c>
      <c r="K34" s="1">
        <v>4250</v>
      </c>
      <c r="L34" s="1">
        <f t="shared" si="1"/>
        <v>185129575</v>
      </c>
      <c r="M34" s="1">
        <v>270</v>
      </c>
      <c r="N34" s="1">
        <f t="shared" si="2"/>
        <v>11761200</v>
      </c>
      <c r="O34" s="1">
        <f t="shared" si="3"/>
        <v>0.421875</v>
      </c>
      <c r="P34" s="1">
        <f t="shared" si="4"/>
        <v>1092652.2</v>
      </c>
      <c r="Q34" s="1">
        <f t="shared" si="5"/>
        <v>1.0926522000000001</v>
      </c>
      <c r="R34" s="1">
        <v>3.0187499999999998</v>
      </c>
      <c r="S34" s="1">
        <f t="shared" si="6"/>
        <v>7.8185323124999986</v>
      </c>
      <c r="T34" s="1">
        <f t="shared" si="7"/>
        <v>1932</v>
      </c>
      <c r="U34" s="1">
        <f t="shared" si="8"/>
        <v>84162750</v>
      </c>
      <c r="V34" s="1">
        <v>14561.696732</v>
      </c>
      <c r="W34" s="1">
        <f t="shared" si="9"/>
        <v>4.4384051639135995</v>
      </c>
      <c r="X34" s="1">
        <f t="shared" si="10"/>
        <v>2.7578979908604082</v>
      </c>
      <c r="Y34" s="1">
        <f t="shared" si="11"/>
        <v>1.1977904981066858</v>
      </c>
      <c r="Z34" s="1">
        <f t="shared" si="12"/>
        <v>15.740704604972281</v>
      </c>
      <c r="AA34" s="1">
        <f t="shared" si="13"/>
        <v>0.91095670537029527</v>
      </c>
      <c r="AB34" s="1">
        <f t="shared" si="14"/>
        <v>0.7870352302486141</v>
      </c>
      <c r="AC34" s="1">
        <v>60</v>
      </c>
      <c r="AD34" s="1">
        <f t="shared" si="15"/>
        <v>0.262345076749538</v>
      </c>
      <c r="AE34" s="1" t="s">
        <v>3</v>
      </c>
      <c r="AF34" s="1">
        <f t="shared" si="16"/>
        <v>7.1555555555555559</v>
      </c>
      <c r="AG34" s="1">
        <f t="shared" si="17"/>
        <v>0.40676520852961029</v>
      </c>
      <c r="AH34" s="1">
        <f t="shared" si="18"/>
        <v>0.22426047453268985</v>
      </c>
      <c r="AI34" s="1">
        <f t="shared" si="19"/>
        <v>172061605</v>
      </c>
      <c r="AJ34" s="1">
        <f t="shared" si="20"/>
        <v>4872246</v>
      </c>
      <c r="AK34" s="1">
        <f t="shared" si="21"/>
        <v>4.8722459999999996</v>
      </c>
      <c r="AL34" s="1" t="s">
        <v>204</v>
      </c>
      <c r="AM34" s="1" t="s">
        <v>205</v>
      </c>
      <c r="AN34" s="1" t="s">
        <v>206</v>
      </c>
      <c r="AO34" s="1" t="s">
        <v>207</v>
      </c>
      <c r="AP34" s="1" t="s">
        <v>3</v>
      </c>
      <c r="AQ34" s="1" t="s">
        <v>3</v>
      </c>
      <c r="AR34" s="1" t="s">
        <v>3</v>
      </c>
      <c r="AS34" s="1">
        <v>0</v>
      </c>
      <c r="AT34" s="1" t="s">
        <v>3</v>
      </c>
      <c r="AU34" s="1" t="s">
        <v>3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0</v>
      </c>
      <c r="CE34" s="1">
        <v>0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0</v>
      </c>
      <c r="CU34" s="1" t="s">
        <v>4</v>
      </c>
    </row>
    <row r="35" spans="1:99" s="1" customFormat="1" x14ac:dyDescent="0.25">
      <c r="A35" s="1" t="s">
        <v>208</v>
      </c>
      <c r="C35" s="1" t="s">
        <v>209</v>
      </c>
      <c r="D35" s="1">
        <v>1976</v>
      </c>
      <c r="E35" s="1">
        <f t="shared" si="0"/>
        <v>39</v>
      </c>
      <c r="F35" s="1">
        <v>73</v>
      </c>
      <c r="G35" s="1">
        <v>94</v>
      </c>
      <c r="H35" s="1">
        <v>0</v>
      </c>
      <c r="I35" s="1">
        <v>11420</v>
      </c>
      <c r="J35" s="1">
        <v>11143</v>
      </c>
      <c r="K35" s="1">
        <v>11420</v>
      </c>
      <c r="L35" s="1">
        <f t="shared" si="1"/>
        <v>497454058</v>
      </c>
      <c r="M35" s="1">
        <v>275</v>
      </c>
      <c r="N35" s="1">
        <f t="shared" si="2"/>
        <v>11979000</v>
      </c>
      <c r="O35" s="1">
        <f t="shared" si="3"/>
        <v>0.4296875</v>
      </c>
      <c r="P35" s="1">
        <f t="shared" si="4"/>
        <v>1112886.5</v>
      </c>
      <c r="Q35" s="1">
        <f t="shared" si="5"/>
        <v>1.1128865000000001</v>
      </c>
      <c r="R35" s="1">
        <v>1</v>
      </c>
      <c r="S35" s="1">
        <f t="shared" si="6"/>
        <v>2.5899899999999998</v>
      </c>
      <c r="T35" s="1">
        <f t="shared" si="7"/>
        <v>640</v>
      </c>
      <c r="U35" s="1">
        <f t="shared" si="8"/>
        <v>27880000</v>
      </c>
      <c r="W35" s="1">
        <f t="shared" si="9"/>
        <v>0</v>
      </c>
      <c r="X35" s="1">
        <f t="shared" si="10"/>
        <v>0</v>
      </c>
      <c r="Y35" s="1">
        <f t="shared" si="11"/>
        <v>0</v>
      </c>
      <c r="Z35" s="1">
        <f t="shared" si="12"/>
        <v>41.527177393772433</v>
      </c>
      <c r="AA35" s="1">
        <f t="shared" si="13"/>
        <v>0</v>
      </c>
      <c r="AB35" s="1">
        <f t="shared" si="14"/>
        <v>1.706596331250922</v>
      </c>
      <c r="AC35" s="1">
        <v>73</v>
      </c>
      <c r="AD35" s="1">
        <f t="shared" si="15"/>
        <v>0.56886544375030734</v>
      </c>
      <c r="AE35" s="1" t="s">
        <v>3</v>
      </c>
      <c r="AF35" s="1">
        <f t="shared" si="16"/>
        <v>2.3272727272727272</v>
      </c>
      <c r="AG35" s="1">
        <f t="shared" si="17"/>
        <v>1.0633288056061385</v>
      </c>
      <c r="AH35" s="1">
        <f t="shared" si="18"/>
        <v>8.096860027093386E-2</v>
      </c>
      <c r="AI35" s="1">
        <f t="shared" si="19"/>
        <v>485387965.69999999</v>
      </c>
      <c r="AJ35" s="1">
        <f t="shared" si="20"/>
        <v>13744667.640000001</v>
      </c>
      <c r="AK35" s="1">
        <f t="shared" si="21"/>
        <v>13.744667640000001</v>
      </c>
      <c r="AL35" s="1" t="s">
        <v>3</v>
      </c>
      <c r="AM35" s="1" t="s">
        <v>3</v>
      </c>
      <c r="AN35" s="1" t="s">
        <v>3</v>
      </c>
      <c r="AO35" s="1" t="s">
        <v>3</v>
      </c>
      <c r="AP35" s="1" t="s">
        <v>3</v>
      </c>
      <c r="AQ35" s="1" t="s">
        <v>3</v>
      </c>
      <c r="AR35" s="1" t="s">
        <v>3</v>
      </c>
      <c r="AS35" s="1">
        <v>0</v>
      </c>
      <c r="AT35" s="1" t="s">
        <v>3</v>
      </c>
      <c r="AU35" s="1" t="s">
        <v>3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</v>
      </c>
      <c r="CG35" s="1">
        <v>0</v>
      </c>
      <c r="CH35" s="1">
        <v>0</v>
      </c>
      <c r="CI35" s="1">
        <v>0</v>
      </c>
      <c r="CJ35" s="1">
        <v>0</v>
      </c>
      <c r="CK35" s="1">
        <v>0</v>
      </c>
      <c r="CL35" s="1">
        <v>0</v>
      </c>
      <c r="CM35" s="1">
        <v>0</v>
      </c>
      <c r="CN35" s="1">
        <v>0</v>
      </c>
      <c r="CO35" s="1">
        <v>0</v>
      </c>
      <c r="CP35" s="1">
        <v>0</v>
      </c>
      <c r="CQ35" s="1">
        <v>0</v>
      </c>
      <c r="CR35" s="1">
        <v>0</v>
      </c>
      <c r="CS35" s="1">
        <v>0</v>
      </c>
      <c r="CT35" s="1">
        <v>0</v>
      </c>
      <c r="CU35" s="1" t="s">
        <v>4</v>
      </c>
    </row>
    <row r="36" spans="1:99" s="1" customFormat="1" x14ac:dyDescent="0.25">
      <c r="A36" s="1" t="s">
        <v>210</v>
      </c>
      <c r="C36" s="1" t="s">
        <v>211</v>
      </c>
      <c r="D36" s="1">
        <v>1941</v>
      </c>
      <c r="E36" s="1">
        <f t="shared" si="0"/>
        <v>74</v>
      </c>
      <c r="F36" s="1">
        <v>53</v>
      </c>
      <c r="G36" s="1">
        <v>53</v>
      </c>
      <c r="H36" s="1">
        <v>30500</v>
      </c>
      <c r="I36" s="1">
        <v>13940</v>
      </c>
      <c r="J36" s="1">
        <v>8638</v>
      </c>
      <c r="K36" s="1">
        <v>13940</v>
      </c>
      <c r="L36" s="1">
        <f t="shared" si="1"/>
        <v>607225006</v>
      </c>
      <c r="M36" s="1">
        <v>633</v>
      </c>
      <c r="N36" s="1">
        <f t="shared" si="2"/>
        <v>27573480</v>
      </c>
      <c r="O36" s="1">
        <f t="shared" si="3"/>
        <v>0.98906250000000007</v>
      </c>
      <c r="P36" s="1">
        <f t="shared" si="4"/>
        <v>2561662.38</v>
      </c>
      <c r="Q36" s="1">
        <f t="shared" si="5"/>
        <v>2.56166238</v>
      </c>
      <c r="R36" s="1">
        <v>22.4</v>
      </c>
      <c r="S36" s="1">
        <f t="shared" si="6"/>
        <v>58.015775999999988</v>
      </c>
      <c r="T36" s="1">
        <f t="shared" si="7"/>
        <v>14336</v>
      </c>
      <c r="U36" s="1">
        <f t="shared" si="8"/>
        <v>624512000</v>
      </c>
      <c r="V36" s="1">
        <v>23218.090856999999</v>
      </c>
      <c r="W36" s="1">
        <f t="shared" si="9"/>
        <v>7.0768740932135996</v>
      </c>
      <c r="X36" s="1">
        <f t="shared" si="10"/>
        <v>4.3973670997706584</v>
      </c>
      <c r="Y36" s="1">
        <f t="shared" si="11"/>
        <v>1.2473129029590604</v>
      </c>
      <c r="Z36" s="1">
        <f t="shared" si="12"/>
        <v>22.022066347809563</v>
      </c>
      <c r="AA36" s="1">
        <f t="shared" si="13"/>
        <v>0.66419584917657726</v>
      </c>
      <c r="AB36" s="1">
        <f t="shared" si="14"/>
        <v>1.2465320574231828</v>
      </c>
      <c r="AC36" s="1">
        <v>53</v>
      </c>
      <c r="AD36" s="1">
        <f t="shared" si="15"/>
        <v>0.4155106858077276</v>
      </c>
      <c r="AE36" s="1" t="s">
        <v>3</v>
      </c>
      <c r="AF36" s="1">
        <f t="shared" si="16"/>
        <v>22.647709320695103</v>
      </c>
      <c r="AG36" s="1">
        <f t="shared" si="17"/>
        <v>0.37167018570251281</v>
      </c>
      <c r="AH36" s="1">
        <f t="shared" si="18"/>
        <v>0.24042331365191319</v>
      </c>
      <c r="AI36" s="1">
        <f t="shared" si="19"/>
        <v>376270416.19999999</v>
      </c>
      <c r="AJ36" s="1">
        <f t="shared" si="20"/>
        <v>10654800.24</v>
      </c>
      <c r="AK36" s="1">
        <f t="shared" si="21"/>
        <v>10.65480024</v>
      </c>
      <c r="AL36" s="1" t="s">
        <v>212</v>
      </c>
      <c r="AM36" s="1" t="s">
        <v>213</v>
      </c>
      <c r="AN36" s="1" t="s">
        <v>214</v>
      </c>
      <c r="AO36" s="1" t="s">
        <v>215</v>
      </c>
      <c r="AP36" s="1" t="s">
        <v>3</v>
      </c>
      <c r="AQ36" s="1" t="s">
        <v>3</v>
      </c>
      <c r="AR36" s="1" t="s">
        <v>3</v>
      </c>
      <c r="AS36" s="1">
        <v>0</v>
      </c>
      <c r="AT36" s="1" t="s">
        <v>3</v>
      </c>
      <c r="AU36" s="1" t="s">
        <v>3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 t="s">
        <v>4</v>
      </c>
    </row>
    <row r="37" spans="1:99" s="1" customFormat="1" x14ac:dyDescent="0.25">
      <c r="A37" s="1" t="s">
        <v>216</v>
      </c>
      <c r="C37" s="1" t="s">
        <v>217</v>
      </c>
      <c r="D37" s="1">
        <v>1948</v>
      </c>
      <c r="E37" s="1">
        <f t="shared" si="0"/>
        <v>67</v>
      </c>
      <c r="F37" s="1">
        <v>16</v>
      </c>
      <c r="G37" s="1">
        <v>21</v>
      </c>
      <c r="H37" s="1">
        <v>40000</v>
      </c>
      <c r="I37" s="1">
        <v>4074</v>
      </c>
      <c r="J37" s="1">
        <v>2088</v>
      </c>
      <c r="K37" s="1">
        <v>4074</v>
      </c>
      <c r="L37" s="1">
        <f t="shared" si="1"/>
        <v>177463032.59999999</v>
      </c>
      <c r="M37" s="1">
        <v>331</v>
      </c>
      <c r="N37" s="1">
        <f t="shared" si="2"/>
        <v>14418360</v>
      </c>
      <c r="O37" s="1">
        <f t="shared" si="3"/>
        <v>0.51718750000000002</v>
      </c>
      <c r="P37" s="1">
        <f t="shared" si="4"/>
        <v>1339510.6600000001</v>
      </c>
      <c r="Q37" s="1">
        <f t="shared" si="5"/>
        <v>1.33951066</v>
      </c>
      <c r="R37" s="1">
        <v>6.40625</v>
      </c>
      <c r="S37" s="1">
        <f t="shared" si="6"/>
        <v>16.5921234375</v>
      </c>
      <c r="T37" s="1">
        <f t="shared" si="7"/>
        <v>4100</v>
      </c>
      <c r="U37" s="1">
        <f t="shared" si="8"/>
        <v>178606250</v>
      </c>
      <c r="V37" s="1">
        <v>14336.637658</v>
      </c>
      <c r="W37" s="1">
        <f t="shared" si="9"/>
        <v>4.3698071581583999</v>
      </c>
      <c r="X37" s="1">
        <f t="shared" si="10"/>
        <v>2.7152731525992522</v>
      </c>
      <c r="Y37" s="1">
        <f t="shared" si="11"/>
        <v>1.0650845277646044</v>
      </c>
      <c r="Z37" s="1">
        <f t="shared" si="12"/>
        <v>12.30812884405716</v>
      </c>
      <c r="AA37" s="1">
        <f t="shared" si="13"/>
        <v>1.6966789248231058</v>
      </c>
      <c r="AB37" s="1">
        <f t="shared" si="14"/>
        <v>2.3077741582607176</v>
      </c>
      <c r="AC37" s="1">
        <v>16</v>
      </c>
      <c r="AD37" s="1">
        <f t="shared" si="15"/>
        <v>0.76925805275357251</v>
      </c>
      <c r="AE37" s="1" t="s">
        <v>3</v>
      </c>
      <c r="AF37" s="1">
        <f t="shared" si="16"/>
        <v>12.386706948640484</v>
      </c>
      <c r="AG37" s="1">
        <f t="shared" si="17"/>
        <v>0.28726290624089651</v>
      </c>
      <c r="AH37" s="1">
        <f t="shared" si="18"/>
        <v>0.52009606468668468</v>
      </c>
      <c r="AI37" s="1">
        <f t="shared" si="19"/>
        <v>90953071.200000003</v>
      </c>
      <c r="AJ37" s="1">
        <f t="shared" si="20"/>
        <v>2575506.2400000002</v>
      </c>
      <c r="AK37" s="1">
        <f t="shared" si="21"/>
        <v>2.5755062400000002</v>
      </c>
      <c r="AL37" s="1" t="s">
        <v>218</v>
      </c>
      <c r="AM37" s="1" t="s">
        <v>219</v>
      </c>
      <c r="AN37" s="1" t="s">
        <v>220</v>
      </c>
      <c r="AO37" s="1" t="s">
        <v>221</v>
      </c>
      <c r="AP37" s="1" t="s">
        <v>3</v>
      </c>
      <c r="AQ37" s="1" t="s">
        <v>3</v>
      </c>
      <c r="AR37" s="1" t="s">
        <v>3</v>
      </c>
      <c r="AS37" s="1">
        <v>0</v>
      </c>
      <c r="AT37" s="1" t="s">
        <v>3</v>
      </c>
      <c r="AU37" s="1" t="s">
        <v>3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0</v>
      </c>
      <c r="CF37" s="1">
        <v>0</v>
      </c>
      <c r="CG37" s="1">
        <v>0</v>
      </c>
      <c r="CH37" s="1">
        <v>0</v>
      </c>
      <c r="CI37" s="1">
        <v>0</v>
      </c>
      <c r="CJ37" s="1">
        <v>0</v>
      </c>
      <c r="CK37" s="1">
        <v>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0</v>
      </c>
      <c r="CT37" s="1">
        <v>0</v>
      </c>
      <c r="CU37" s="1" t="s">
        <v>4</v>
      </c>
    </row>
    <row r="38" spans="1:99" s="1" customFormat="1" x14ac:dyDescent="0.25">
      <c r="A38" s="1" t="s">
        <v>222</v>
      </c>
      <c r="C38" s="1" t="s">
        <v>223</v>
      </c>
      <c r="D38" s="1">
        <v>1972</v>
      </c>
      <c r="E38" s="1">
        <f t="shared" si="0"/>
        <v>43</v>
      </c>
      <c r="F38" s="1">
        <v>30</v>
      </c>
      <c r="G38" s="1">
        <v>30</v>
      </c>
      <c r="H38" s="1">
        <v>10500</v>
      </c>
      <c r="I38" s="1">
        <v>4250</v>
      </c>
      <c r="J38" s="1">
        <v>3000</v>
      </c>
      <c r="K38" s="1">
        <v>4250</v>
      </c>
      <c r="L38" s="1">
        <f t="shared" si="1"/>
        <v>185129575</v>
      </c>
      <c r="M38" s="1">
        <v>250</v>
      </c>
      <c r="N38" s="1">
        <f t="shared" si="2"/>
        <v>10890000</v>
      </c>
      <c r="O38" s="1">
        <f t="shared" si="3"/>
        <v>0.390625</v>
      </c>
      <c r="P38" s="1">
        <f t="shared" si="4"/>
        <v>1011715</v>
      </c>
      <c r="Q38" s="1">
        <f t="shared" si="5"/>
        <v>1.0117150000000001</v>
      </c>
      <c r="R38" s="1">
        <v>8.359375</v>
      </c>
      <c r="S38" s="1">
        <f t="shared" si="6"/>
        <v>21.650697656249999</v>
      </c>
      <c r="T38" s="1">
        <f t="shared" si="7"/>
        <v>5350</v>
      </c>
      <c r="U38" s="1">
        <f t="shared" si="8"/>
        <v>233059375</v>
      </c>
      <c r="W38" s="1">
        <f t="shared" si="9"/>
        <v>0</v>
      </c>
      <c r="X38" s="1">
        <f t="shared" si="10"/>
        <v>0</v>
      </c>
      <c r="Y38" s="1">
        <f t="shared" si="11"/>
        <v>0</v>
      </c>
      <c r="Z38" s="1">
        <f t="shared" si="12"/>
        <v>16.999960973370065</v>
      </c>
      <c r="AA38" s="1">
        <f t="shared" si="13"/>
        <v>0</v>
      </c>
      <c r="AB38" s="1">
        <f t="shared" si="14"/>
        <v>1.6999960973370065</v>
      </c>
      <c r="AC38" s="1">
        <v>30</v>
      </c>
      <c r="AD38" s="1">
        <f t="shared" si="15"/>
        <v>0.56666536577900217</v>
      </c>
      <c r="AE38" s="1" t="s">
        <v>3</v>
      </c>
      <c r="AF38" s="1">
        <f t="shared" si="16"/>
        <v>21.4</v>
      </c>
      <c r="AG38" s="1">
        <f t="shared" si="17"/>
        <v>0.45654062913516308</v>
      </c>
      <c r="AH38" s="1">
        <f t="shared" si="18"/>
        <v>0.27340397358152002</v>
      </c>
      <c r="AI38" s="1">
        <f t="shared" si="19"/>
        <v>130679700</v>
      </c>
      <c r="AJ38" s="1">
        <f t="shared" si="20"/>
        <v>3700440</v>
      </c>
      <c r="AK38" s="1">
        <f t="shared" si="21"/>
        <v>3.70044</v>
      </c>
      <c r="AL38" s="1" t="s">
        <v>3</v>
      </c>
      <c r="AM38" s="1" t="s">
        <v>3</v>
      </c>
      <c r="AN38" s="1" t="s">
        <v>3</v>
      </c>
      <c r="AO38" s="1" t="s">
        <v>3</v>
      </c>
      <c r="AP38" s="1" t="s">
        <v>3</v>
      </c>
      <c r="AQ38" s="1" t="s">
        <v>3</v>
      </c>
      <c r="AR38" s="1" t="s">
        <v>3</v>
      </c>
      <c r="AS38" s="1">
        <v>0</v>
      </c>
      <c r="AT38" s="1" t="s">
        <v>3</v>
      </c>
      <c r="AU38" s="1" t="s">
        <v>3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  <c r="CC38" s="1">
        <v>0</v>
      </c>
      <c r="CD38" s="1">
        <v>0</v>
      </c>
      <c r="CE38" s="1">
        <v>0</v>
      </c>
      <c r="CF38" s="1">
        <v>0</v>
      </c>
      <c r="CG38" s="1">
        <v>0</v>
      </c>
      <c r="CH38" s="1">
        <v>0</v>
      </c>
      <c r="CI38" s="1">
        <v>0</v>
      </c>
      <c r="CJ38" s="1">
        <v>0</v>
      </c>
      <c r="CK38" s="1">
        <v>0</v>
      </c>
      <c r="CL38" s="1">
        <v>0</v>
      </c>
      <c r="CM38" s="1">
        <v>0</v>
      </c>
      <c r="CN38" s="1">
        <v>0</v>
      </c>
      <c r="CO38" s="1">
        <v>0</v>
      </c>
      <c r="CP38" s="1">
        <v>0</v>
      </c>
      <c r="CQ38" s="1">
        <v>0</v>
      </c>
      <c r="CR38" s="1">
        <v>0</v>
      </c>
      <c r="CS38" s="1">
        <v>0</v>
      </c>
      <c r="CT38" s="1">
        <v>0</v>
      </c>
      <c r="CU38" s="1" t="s">
        <v>4</v>
      </c>
    </row>
    <row r="39" spans="1:99" s="1" customFormat="1" x14ac:dyDescent="0.25">
      <c r="A39" s="1" t="s">
        <v>224</v>
      </c>
      <c r="C39" s="1" t="s">
        <v>225</v>
      </c>
      <c r="D39" s="1">
        <v>1979</v>
      </c>
      <c r="E39" s="1">
        <f t="shared" si="0"/>
        <v>36</v>
      </c>
      <c r="F39" s="1">
        <v>50</v>
      </c>
      <c r="G39" s="1">
        <v>55</v>
      </c>
      <c r="H39" s="1">
        <v>17000</v>
      </c>
      <c r="I39" s="1">
        <v>6015</v>
      </c>
      <c r="J39" s="1">
        <v>3839</v>
      </c>
      <c r="K39" s="1">
        <v>6015</v>
      </c>
      <c r="L39" s="1">
        <f t="shared" si="1"/>
        <v>262012798.5</v>
      </c>
      <c r="M39" s="1">
        <v>272</v>
      </c>
      <c r="N39" s="1">
        <f t="shared" si="2"/>
        <v>11848320</v>
      </c>
      <c r="O39" s="1">
        <f t="shared" si="3"/>
        <v>0.42500000000000004</v>
      </c>
      <c r="P39" s="1">
        <f t="shared" si="4"/>
        <v>1100745.92</v>
      </c>
      <c r="Q39" s="1">
        <f t="shared" si="5"/>
        <v>1.10074592</v>
      </c>
      <c r="R39" s="1">
        <v>60.8984375</v>
      </c>
      <c r="S39" s="1">
        <f t="shared" si="6"/>
        <v>157.72634414062497</v>
      </c>
      <c r="T39" s="1">
        <f t="shared" si="7"/>
        <v>38975</v>
      </c>
      <c r="U39" s="1">
        <f t="shared" si="8"/>
        <v>1697848437.5</v>
      </c>
      <c r="W39" s="1">
        <f t="shared" si="9"/>
        <v>0</v>
      </c>
      <c r="X39" s="1">
        <f t="shared" si="10"/>
        <v>0</v>
      </c>
      <c r="Y39" s="1">
        <f t="shared" si="11"/>
        <v>0</v>
      </c>
      <c r="Z39" s="1">
        <f t="shared" si="12"/>
        <v>22.113919821544322</v>
      </c>
      <c r="AA39" s="1">
        <f t="shared" si="13"/>
        <v>0</v>
      </c>
      <c r="AB39" s="1">
        <f t="shared" si="14"/>
        <v>1.3268351892926591</v>
      </c>
      <c r="AC39" s="1">
        <v>50</v>
      </c>
      <c r="AD39" s="1">
        <f t="shared" si="15"/>
        <v>0.44227839643088646</v>
      </c>
      <c r="AE39" s="1" t="s">
        <v>3</v>
      </c>
      <c r="AF39" s="1">
        <f t="shared" si="16"/>
        <v>143.29044117647058</v>
      </c>
      <c r="AG39" s="1">
        <f t="shared" si="17"/>
        <v>0.56935454459778501</v>
      </c>
      <c r="AH39" s="1">
        <f t="shared" si="18"/>
        <v>0.23245391241731736</v>
      </c>
      <c r="AI39" s="1">
        <f t="shared" si="19"/>
        <v>167226456.09999999</v>
      </c>
      <c r="AJ39" s="1">
        <f t="shared" si="20"/>
        <v>4735329.72</v>
      </c>
      <c r="AK39" s="1">
        <f t="shared" si="21"/>
        <v>4.7353297199999993</v>
      </c>
      <c r="AL39" s="1" t="s">
        <v>3</v>
      </c>
      <c r="AM39" s="1" t="s">
        <v>3</v>
      </c>
      <c r="AN39" s="1" t="s">
        <v>3</v>
      </c>
      <c r="AO39" s="1" t="s">
        <v>3</v>
      </c>
      <c r="AP39" s="1" t="s">
        <v>3</v>
      </c>
      <c r="AQ39" s="1" t="s">
        <v>3</v>
      </c>
      <c r="AR39" s="1" t="s">
        <v>3</v>
      </c>
      <c r="AS39" s="1">
        <v>0</v>
      </c>
      <c r="AT39" s="1" t="s">
        <v>3</v>
      </c>
      <c r="AU39" s="1" t="s">
        <v>3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  <c r="CE39" s="1">
        <v>0</v>
      </c>
      <c r="CF39" s="1">
        <v>0</v>
      </c>
      <c r="CG39" s="1">
        <v>0</v>
      </c>
      <c r="CH39" s="1">
        <v>0</v>
      </c>
      <c r="CI39" s="1">
        <v>0</v>
      </c>
      <c r="CJ39" s="1">
        <v>0</v>
      </c>
      <c r="CK39" s="1">
        <v>0</v>
      </c>
      <c r="CL39" s="1">
        <v>0</v>
      </c>
      <c r="CM39" s="1">
        <v>0</v>
      </c>
      <c r="CN39" s="1">
        <v>0</v>
      </c>
      <c r="CO39" s="1">
        <v>0</v>
      </c>
      <c r="CP39" s="1">
        <v>0</v>
      </c>
      <c r="CQ39" s="1">
        <v>0</v>
      </c>
      <c r="CR39" s="1">
        <v>0</v>
      </c>
      <c r="CS39" s="1">
        <v>0</v>
      </c>
      <c r="CT39" s="1">
        <v>0</v>
      </c>
      <c r="CU39" s="1" t="s">
        <v>4</v>
      </c>
    </row>
    <row r="40" spans="1:99" s="1" customFormat="1" x14ac:dyDescent="0.25">
      <c r="A40" s="1" t="s">
        <v>226</v>
      </c>
      <c r="B40" s="1" t="s">
        <v>227</v>
      </c>
      <c r="C40" s="1" t="s">
        <v>228</v>
      </c>
      <c r="D40" s="1">
        <v>1904</v>
      </c>
      <c r="E40" s="1">
        <f t="shared" si="0"/>
        <v>111</v>
      </c>
      <c r="F40" s="1">
        <v>35</v>
      </c>
      <c r="G40" s="1">
        <v>35</v>
      </c>
      <c r="H40" s="1">
        <v>75000</v>
      </c>
      <c r="I40" s="1">
        <v>85000</v>
      </c>
      <c r="J40" s="1">
        <v>71000</v>
      </c>
      <c r="K40" s="1">
        <v>85000</v>
      </c>
      <c r="L40" s="1">
        <f t="shared" si="1"/>
        <v>3702591500</v>
      </c>
      <c r="M40" s="1">
        <v>4105</v>
      </c>
      <c r="N40" s="1">
        <f t="shared" si="2"/>
        <v>178813800</v>
      </c>
      <c r="O40" s="1">
        <f t="shared" si="3"/>
        <v>6.4140625</v>
      </c>
      <c r="P40" s="1">
        <f t="shared" si="4"/>
        <v>16612360.300000001</v>
      </c>
      <c r="Q40" s="1">
        <f t="shared" si="5"/>
        <v>16.612360300000002</v>
      </c>
      <c r="R40" s="1">
        <v>53.3</v>
      </c>
      <c r="S40" s="1">
        <f t="shared" si="6"/>
        <v>138.04646699999998</v>
      </c>
      <c r="T40" s="1">
        <f t="shared" si="7"/>
        <v>34112</v>
      </c>
      <c r="U40" s="1">
        <f t="shared" si="8"/>
        <v>1486004000</v>
      </c>
      <c r="V40" s="1">
        <v>82751.162534999996</v>
      </c>
      <c r="W40" s="1">
        <f t="shared" si="9"/>
        <v>25.222554340667998</v>
      </c>
      <c r="X40" s="1">
        <f t="shared" si="10"/>
        <v>15.672573677153791</v>
      </c>
      <c r="Y40" s="1">
        <f t="shared" si="11"/>
        <v>1.7456946728052514</v>
      </c>
      <c r="Z40" s="1">
        <f t="shared" si="12"/>
        <v>20.706408006540883</v>
      </c>
      <c r="AA40" s="1">
        <f t="shared" si="13"/>
        <v>0.288004057005189</v>
      </c>
      <c r="AB40" s="1">
        <f t="shared" si="14"/>
        <v>1.7748349719892185</v>
      </c>
      <c r="AC40" s="1">
        <v>35</v>
      </c>
      <c r="AD40" s="1">
        <f t="shared" si="15"/>
        <v>0.59161165732973953</v>
      </c>
      <c r="AE40" s="1" t="s">
        <v>3</v>
      </c>
      <c r="AF40" s="1">
        <f t="shared" si="16"/>
        <v>8.309866017052375</v>
      </c>
      <c r="AG40" s="1">
        <f t="shared" si="17"/>
        <v>0.13723020100120759</v>
      </c>
      <c r="AH40" s="1">
        <f t="shared" si="18"/>
        <v>0.18968844702289686</v>
      </c>
      <c r="AI40" s="1">
        <f t="shared" si="19"/>
        <v>3092752900</v>
      </c>
      <c r="AJ40" s="1">
        <f t="shared" si="20"/>
        <v>87577080</v>
      </c>
      <c r="AK40" s="1">
        <f t="shared" si="21"/>
        <v>87.577079999999995</v>
      </c>
      <c r="AL40" s="1" t="s">
        <v>229</v>
      </c>
      <c r="AM40" s="1" t="s">
        <v>230</v>
      </c>
      <c r="AN40" s="1" t="s">
        <v>231</v>
      </c>
      <c r="AO40" s="1" t="s">
        <v>232</v>
      </c>
      <c r="AP40" s="1" t="s">
        <v>3</v>
      </c>
      <c r="AQ40" s="1" t="s">
        <v>3</v>
      </c>
      <c r="AR40" s="1" t="s">
        <v>3</v>
      </c>
      <c r="AS40" s="1">
        <v>0</v>
      </c>
      <c r="AT40" s="1" t="s">
        <v>3</v>
      </c>
      <c r="AU40" s="1" t="s">
        <v>3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  <c r="CC40" s="1">
        <v>0</v>
      </c>
      <c r="CD40" s="1">
        <v>0</v>
      </c>
      <c r="CE40" s="1">
        <v>0</v>
      </c>
      <c r="CF40" s="1">
        <v>0</v>
      </c>
      <c r="CG40" s="1">
        <v>0</v>
      </c>
      <c r="CH40" s="1">
        <v>0</v>
      </c>
      <c r="CI40" s="1">
        <v>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0</v>
      </c>
      <c r="CR40" s="1">
        <v>0</v>
      </c>
      <c r="CS40" s="1">
        <v>0</v>
      </c>
      <c r="CT40" s="1">
        <v>0</v>
      </c>
      <c r="CU40" s="1" t="s">
        <v>4</v>
      </c>
    </row>
    <row r="41" spans="1:99" s="1" customFormat="1" x14ac:dyDescent="0.25">
      <c r="A41" s="1" t="s">
        <v>233</v>
      </c>
      <c r="B41" s="1" t="s">
        <v>234</v>
      </c>
      <c r="C41" s="1" t="s">
        <v>235</v>
      </c>
      <c r="D41" s="1">
        <v>1921</v>
      </c>
      <c r="E41" s="1">
        <f t="shared" si="0"/>
        <v>94</v>
      </c>
      <c r="F41" s="1">
        <v>37</v>
      </c>
      <c r="G41" s="1">
        <v>39</v>
      </c>
      <c r="H41" s="1">
        <v>13980</v>
      </c>
      <c r="I41" s="1">
        <v>29943</v>
      </c>
      <c r="J41" s="1">
        <v>20359</v>
      </c>
      <c r="K41" s="1">
        <v>29943</v>
      </c>
      <c r="L41" s="1">
        <f t="shared" si="1"/>
        <v>1304314085.7</v>
      </c>
      <c r="M41" s="1">
        <v>1198</v>
      </c>
      <c r="N41" s="1">
        <f t="shared" si="2"/>
        <v>52184880</v>
      </c>
      <c r="O41" s="1">
        <f t="shared" si="3"/>
        <v>1.8718750000000002</v>
      </c>
      <c r="P41" s="1">
        <f t="shared" si="4"/>
        <v>4848138.28</v>
      </c>
      <c r="Q41" s="1">
        <f t="shared" si="5"/>
        <v>4.8481382800000006</v>
      </c>
      <c r="R41" s="1">
        <v>23.4375</v>
      </c>
      <c r="S41" s="1">
        <f t="shared" si="6"/>
        <v>60.702890624999995</v>
      </c>
      <c r="T41" s="1">
        <f t="shared" si="7"/>
        <v>15000</v>
      </c>
      <c r="U41" s="1">
        <f t="shared" si="8"/>
        <v>653437500</v>
      </c>
      <c r="V41" s="1">
        <v>39504.187684999997</v>
      </c>
      <c r="W41" s="1">
        <f t="shared" si="9"/>
        <v>12.040876406387998</v>
      </c>
      <c r="X41" s="1">
        <f t="shared" si="10"/>
        <v>7.4818561224128901</v>
      </c>
      <c r="Y41" s="1">
        <f t="shared" si="11"/>
        <v>1.5426432050235985</v>
      </c>
      <c r="Z41" s="1">
        <f t="shared" si="12"/>
        <v>24.994099549524691</v>
      </c>
      <c r="AA41" s="1">
        <f t="shared" si="13"/>
        <v>0.4794789483623515</v>
      </c>
      <c r="AB41" s="1">
        <f t="shared" si="14"/>
        <v>2.0265486121236238</v>
      </c>
      <c r="AC41" s="1">
        <v>37</v>
      </c>
      <c r="AD41" s="1">
        <f t="shared" si="15"/>
        <v>0.67551620404120782</v>
      </c>
      <c r="AE41" s="1" t="s">
        <v>3</v>
      </c>
      <c r="AF41" s="1">
        <f t="shared" si="16"/>
        <v>12.520868113522537</v>
      </c>
      <c r="AG41" s="1">
        <f t="shared" si="17"/>
        <v>0.30662714488122533</v>
      </c>
      <c r="AH41" s="1">
        <f t="shared" si="18"/>
        <v>0.19305739595303956</v>
      </c>
      <c r="AI41" s="1">
        <f t="shared" si="19"/>
        <v>886836004.10000002</v>
      </c>
      <c r="AJ41" s="1">
        <f t="shared" si="20"/>
        <v>25112419.32</v>
      </c>
      <c r="AK41" s="1">
        <f t="shared" si="21"/>
        <v>25.112419320000001</v>
      </c>
      <c r="AL41" s="1" t="s">
        <v>236</v>
      </c>
      <c r="AM41" s="1" t="s">
        <v>3</v>
      </c>
      <c r="AN41" s="1" t="s">
        <v>237</v>
      </c>
      <c r="AO41" s="1" t="s">
        <v>238</v>
      </c>
      <c r="AP41" s="1" t="s">
        <v>3</v>
      </c>
      <c r="AQ41" s="1" t="s">
        <v>3</v>
      </c>
      <c r="AR41" s="1" t="s">
        <v>3</v>
      </c>
      <c r="AS41" s="1">
        <v>0</v>
      </c>
      <c r="AT41" s="1" t="s">
        <v>3</v>
      </c>
      <c r="AU41" s="1" t="s">
        <v>3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R41" s="1">
        <v>0</v>
      </c>
      <c r="CS41" s="1">
        <v>0</v>
      </c>
      <c r="CT41" s="1">
        <v>0</v>
      </c>
      <c r="CU41" s="1" t="s">
        <v>4</v>
      </c>
    </row>
    <row r="42" spans="1:99" s="1" customFormat="1" x14ac:dyDescent="0.25">
      <c r="A42" s="1" t="s">
        <v>239</v>
      </c>
      <c r="C42" s="1" t="s">
        <v>240</v>
      </c>
      <c r="D42" s="1">
        <v>1961</v>
      </c>
      <c r="E42" s="1">
        <f t="shared" si="0"/>
        <v>54</v>
      </c>
      <c r="F42" s="1">
        <v>144</v>
      </c>
      <c r="G42" s="1">
        <v>162</v>
      </c>
      <c r="H42" s="1">
        <v>1420</v>
      </c>
      <c r="I42" s="1">
        <v>18275</v>
      </c>
      <c r="J42" s="1">
        <v>14395</v>
      </c>
      <c r="K42" s="1">
        <v>18275</v>
      </c>
      <c r="L42" s="1">
        <f t="shared" si="1"/>
        <v>796057172.5</v>
      </c>
      <c r="M42" s="1">
        <v>406</v>
      </c>
      <c r="N42" s="1">
        <f t="shared" si="2"/>
        <v>17685360</v>
      </c>
      <c r="O42" s="1">
        <f t="shared" si="3"/>
        <v>0.63437500000000002</v>
      </c>
      <c r="P42" s="1">
        <f t="shared" si="4"/>
        <v>1643025.1600000001</v>
      </c>
      <c r="Q42" s="1">
        <f t="shared" si="5"/>
        <v>1.6430251600000001</v>
      </c>
      <c r="R42" s="1">
        <v>51.7</v>
      </c>
      <c r="S42" s="1">
        <f t="shared" si="6"/>
        <v>133.90248299999999</v>
      </c>
      <c r="T42" s="1">
        <f t="shared" si="7"/>
        <v>33088</v>
      </c>
      <c r="U42" s="1">
        <f t="shared" si="8"/>
        <v>1441396000</v>
      </c>
      <c r="V42" s="1">
        <v>34356.302842999998</v>
      </c>
      <c r="W42" s="1">
        <f t="shared" si="9"/>
        <v>10.471801106546399</v>
      </c>
      <c r="X42" s="1">
        <f t="shared" si="10"/>
        <v>6.5068776206471419</v>
      </c>
      <c r="Y42" s="1">
        <f t="shared" si="11"/>
        <v>2.3045926323778114</v>
      </c>
      <c r="Z42" s="1">
        <f t="shared" si="12"/>
        <v>45.012211936878863</v>
      </c>
      <c r="AA42" s="1">
        <f t="shared" si="13"/>
        <v>0.58976310990215619</v>
      </c>
      <c r="AB42" s="1">
        <f t="shared" si="14"/>
        <v>0.93775441535164306</v>
      </c>
      <c r="AC42" s="1">
        <v>144</v>
      </c>
      <c r="AD42" s="1">
        <f t="shared" si="15"/>
        <v>0.31258480511721431</v>
      </c>
      <c r="AE42" s="1" t="s">
        <v>3</v>
      </c>
      <c r="AF42" s="1">
        <f t="shared" si="16"/>
        <v>81.497536945812811</v>
      </c>
      <c r="AG42" s="1">
        <f t="shared" si="17"/>
        <v>0.94856883341742315</v>
      </c>
      <c r="AH42" s="1">
        <f t="shared" si="18"/>
        <v>9.2533807522692996E-2</v>
      </c>
      <c r="AI42" s="1">
        <f t="shared" si="19"/>
        <v>627044760.5</v>
      </c>
      <c r="AJ42" s="1">
        <f t="shared" si="20"/>
        <v>17755944.600000001</v>
      </c>
      <c r="AK42" s="1">
        <f t="shared" si="21"/>
        <v>17.755944600000003</v>
      </c>
      <c r="AL42" s="1" t="s">
        <v>241</v>
      </c>
      <c r="AM42" s="1" t="s">
        <v>3</v>
      </c>
      <c r="AN42" s="1" t="s">
        <v>242</v>
      </c>
      <c r="AO42" s="1" t="s">
        <v>243</v>
      </c>
      <c r="AP42" s="1" t="s">
        <v>3</v>
      </c>
      <c r="AQ42" s="1" t="s">
        <v>3</v>
      </c>
      <c r="AR42" s="1" t="s">
        <v>3</v>
      </c>
      <c r="AS42" s="1">
        <v>0</v>
      </c>
      <c r="AT42" s="1" t="s">
        <v>3</v>
      </c>
      <c r="AU42" s="1" t="s">
        <v>3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M42" s="1">
        <v>0</v>
      </c>
      <c r="BN42" s="1">
        <v>0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  <c r="CC42" s="1">
        <v>0</v>
      </c>
      <c r="CD42" s="1">
        <v>0</v>
      </c>
      <c r="CE42" s="1">
        <v>0</v>
      </c>
      <c r="CF42" s="1">
        <v>0</v>
      </c>
      <c r="CG42" s="1">
        <v>0</v>
      </c>
      <c r="CH42" s="1">
        <v>0</v>
      </c>
      <c r="CI42" s="1">
        <v>0</v>
      </c>
      <c r="CJ42" s="1">
        <v>0</v>
      </c>
      <c r="CK42" s="1">
        <v>0</v>
      </c>
      <c r="CL42" s="1">
        <v>0</v>
      </c>
      <c r="CM42" s="1">
        <v>0</v>
      </c>
      <c r="CN42" s="1">
        <v>0</v>
      </c>
      <c r="CO42" s="1">
        <v>0</v>
      </c>
      <c r="CP42" s="1">
        <v>0</v>
      </c>
      <c r="CQ42" s="1">
        <v>0</v>
      </c>
      <c r="CR42" s="1">
        <v>0</v>
      </c>
      <c r="CS42" s="1">
        <v>0</v>
      </c>
      <c r="CT42" s="1">
        <v>0</v>
      </c>
      <c r="CU42" s="1" t="s">
        <v>4</v>
      </c>
    </row>
    <row r="43" spans="1:99" s="1" customFormat="1" x14ac:dyDescent="0.25">
      <c r="A43" s="1" t="s">
        <v>244</v>
      </c>
      <c r="B43" s="1" t="s">
        <v>245</v>
      </c>
      <c r="C43" s="1" t="s">
        <v>246</v>
      </c>
      <c r="D43" s="1">
        <v>1954</v>
      </c>
      <c r="E43" s="1">
        <f t="shared" si="0"/>
        <v>61</v>
      </c>
      <c r="F43" s="1">
        <v>105</v>
      </c>
      <c r="G43" s="1">
        <v>110</v>
      </c>
      <c r="H43" s="1">
        <v>502</v>
      </c>
      <c r="I43" s="1">
        <v>10380</v>
      </c>
      <c r="J43" s="1">
        <v>9000</v>
      </c>
      <c r="K43" s="1">
        <v>10380</v>
      </c>
      <c r="L43" s="1">
        <f t="shared" si="1"/>
        <v>452151762</v>
      </c>
      <c r="M43" s="1">
        <v>340</v>
      </c>
      <c r="N43" s="1">
        <f t="shared" si="2"/>
        <v>14810400</v>
      </c>
      <c r="O43" s="1">
        <f t="shared" si="3"/>
        <v>0.53125</v>
      </c>
      <c r="P43" s="1">
        <f t="shared" si="4"/>
        <v>1375932.4000000001</v>
      </c>
      <c r="Q43" s="1">
        <f t="shared" si="5"/>
        <v>1.3759324000000002</v>
      </c>
      <c r="R43" s="1">
        <v>22.5</v>
      </c>
      <c r="S43" s="1">
        <f t="shared" si="6"/>
        <v>58.274774999999998</v>
      </c>
      <c r="T43" s="1">
        <f t="shared" si="7"/>
        <v>14400</v>
      </c>
      <c r="U43" s="1">
        <f t="shared" si="8"/>
        <v>627300000</v>
      </c>
      <c r="V43" s="1">
        <v>21672.058956000001</v>
      </c>
      <c r="W43" s="1">
        <f t="shared" si="9"/>
        <v>6.6056435697887999</v>
      </c>
      <c r="X43" s="1">
        <f t="shared" si="10"/>
        <v>4.1045579339126643</v>
      </c>
      <c r="Y43" s="1">
        <f t="shared" si="11"/>
        <v>1.5885887351049441</v>
      </c>
      <c r="Z43" s="1">
        <f t="shared" si="12"/>
        <v>30.529341678820288</v>
      </c>
      <c r="AA43" s="1">
        <f t="shared" si="13"/>
        <v>0.59503226371177487</v>
      </c>
      <c r="AB43" s="1">
        <f t="shared" si="14"/>
        <v>0.87226690510915106</v>
      </c>
      <c r="AC43" s="1">
        <v>105</v>
      </c>
      <c r="AD43" s="1">
        <f t="shared" si="15"/>
        <v>0.29075563503638369</v>
      </c>
      <c r="AE43" s="1" t="s">
        <v>3</v>
      </c>
      <c r="AF43" s="1">
        <f t="shared" si="16"/>
        <v>42.352941176470587</v>
      </c>
      <c r="AG43" s="1">
        <f t="shared" si="17"/>
        <v>0.70303912362550058</v>
      </c>
      <c r="AH43" s="1">
        <f t="shared" si="18"/>
        <v>0.1239431346902891</v>
      </c>
      <c r="AI43" s="1">
        <f t="shared" si="19"/>
        <v>392039100</v>
      </c>
      <c r="AJ43" s="1">
        <f t="shared" si="20"/>
        <v>11101320</v>
      </c>
      <c r="AK43" s="1">
        <f t="shared" si="21"/>
        <v>11.101319999999999</v>
      </c>
      <c r="AL43" s="1" t="s">
        <v>247</v>
      </c>
      <c r="AM43" s="1" t="s">
        <v>3</v>
      </c>
      <c r="AN43" s="1" t="s">
        <v>248</v>
      </c>
      <c r="AO43" s="1" t="s">
        <v>249</v>
      </c>
      <c r="AP43" s="1" t="s">
        <v>3</v>
      </c>
      <c r="AQ43" s="1" t="s">
        <v>3</v>
      </c>
      <c r="AR43" s="1" t="s">
        <v>3</v>
      </c>
      <c r="AS43" s="1">
        <v>0</v>
      </c>
      <c r="AT43" s="1" t="s">
        <v>3</v>
      </c>
      <c r="AU43" s="1" t="s">
        <v>3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0</v>
      </c>
      <c r="CS43" s="1">
        <v>0</v>
      </c>
      <c r="CT43" s="1">
        <v>0</v>
      </c>
      <c r="CU43" s="1" t="s">
        <v>4</v>
      </c>
    </row>
    <row r="44" spans="1:99" s="1" customFormat="1" x14ac:dyDescent="0.25">
      <c r="A44" s="1" t="s">
        <v>250</v>
      </c>
      <c r="B44" s="1" t="s">
        <v>251</v>
      </c>
      <c r="C44" s="1" t="s">
        <v>252</v>
      </c>
      <c r="D44" s="1">
        <v>1892</v>
      </c>
      <c r="E44" s="1">
        <f t="shared" si="0"/>
        <v>123</v>
      </c>
      <c r="F44" s="1">
        <v>61</v>
      </c>
      <c r="G44" s="1">
        <v>61</v>
      </c>
      <c r="H44" s="1">
        <v>542</v>
      </c>
      <c r="I44" s="1">
        <v>7719</v>
      </c>
      <c r="J44" s="1">
        <v>5806</v>
      </c>
      <c r="K44" s="1">
        <v>7719</v>
      </c>
      <c r="L44" s="1">
        <f t="shared" si="1"/>
        <v>336238868.10000002</v>
      </c>
      <c r="M44" s="1">
        <v>320</v>
      </c>
      <c r="N44" s="1">
        <f t="shared" si="2"/>
        <v>13939200</v>
      </c>
      <c r="O44" s="1">
        <f t="shared" si="3"/>
        <v>0.5</v>
      </c>
      <c r="P44" s="1">
        <f t="shared" si="4"/>
        <v>1294995.2</v>
      </c>
      <c r="Q44" s="1">
        <f t="shared" si="5"/>
        <v>1.2949952</v>
      </c>
      <c r="R44" s="1">
        <v>2.1906249999999998</v>
      </c>
      <c r="S44" s="1">
        <f t="shared" si="6"/>
        <v>5.6736968437499993</v>
      </c>
      <c r="T44" s="1">
        <f t="shared" si="7"/>
        <v>1402</v>
      </c>
      <c r="U44" s="1">
        <f t="shared" si="8"/>
        <v>61074624.999999993</v>
      </c>
      <c r="W44" s="1">
        <f t="shared" si="9"/>
        <v>0</v>
      </c>
      <c r="X44" s="1">
        <f t="shared" si="10"/>
        <v>0</v>
      </c>
      <c r="Y44" s="1">
        <f t="shared" si="11"/>
        <v>0</v>
      </c>
      <c r="Z44" s="1">
        <f t="shared" si="12"/>
        <v>24.121819623794767</v>
      </c>
      <c r="AA44" s="1">
        <f t="shared" si="13"/>
        <v>0</v>
      </c>
      <c r="AB44" s="1">
        <f t="shared" si="14"/>
        <v>1.186318997891546</v>
      </c>
      <c r="AC44" s="1">
        <v>61</v>
      </c>
      <c r="AD44" s="1">
        <f t="shared" si="15"/>
        <v>0.39543966596384866</v>
      </c>
      <c r="AE44" s="1" t="s">
        <v>3</v>
      </c>
      <c r="AF44" s="1">
        <f t="shared" si="16"/>
        <v>4.3812499999999996</v>
      </c>
      <c r="AG44" s="1">
        <f t="shared" si="17"/>
        <v>0.57258054735404451</v>
      </c>
      <c r="AH44" s="1">
        <f t="shared" si="18"/>
        <v>0.18082522537944143</v>
      </c>
      <c r="AI44" s="1">
        <f t="shared" si="19"/>
        <v>252908779.40000001</v>
      </c>
      <c r="AJ44" s="1">
        <f t="shared" si="20"/>
        <v>7161584.8799999999</v>
      </c>
      <c r="AK44" s="1">
        <f t="shared" si="21"/>
        <v>7.1615848799999995</v>
      </c>
      <c r="AL44" s="1" t="s">
        <v>3</v>
      </c>
      <c r="AM44" s="1" t="s">
        <v>3</v>
      </c>
      <c r="AN44" s="1" t="s">
        <v>3</v>
      </c>
      <c r="AO44" s="1" t="s">
        <v>3</v>
      </c>
      <c r="AP44" s="1" t="s">
        <v>3</v>
      </c>
      <c r="AQ44" s="1" t="s">
        <v>3</v>
      </c>
      <c r="AR44" s="1" t="s">
        <v>3</v>
      </c>
      <c r="AS44" s="1">
        <v>0</v>
      </c>
      <c r="AT44" s="1" t="s">
        <v>3</v>
      </c>
      <c r="AU44" s="1" t="s">
        <v>3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M44" s="1">
        <v>0</v>
      </c>
      <c r="BN44" s="1">
        <v>0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  <c r="CC44" s="1">
        <v>0</v>
      </c>
      <c r="CD44" s="1">
        <v>0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0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0</v>
      </c>
      <c r="CQ44" s="1">
        <v>0</v>
      </c>
      <c r="CR44" s="1">
        <v>0</v>
      </c>
      <c r="CS44" s="1">
        <v>0</v>
      </c>
      <c r="CT44" s="1">
        <v>0</v>
      </c>
      <c r="CU44" s="1" t="s">
        <v>4</v>
      </c>
    </row>
    <row r="45" spans="1:99" s="1" customFormat="1" x14ac:dyDescent="0.25">
      <c r="A45" s="1" t="s">
        <v>253</v>
      </c>
      <c r="B45" s="1" t="s">
        <v>254</v>
      </c>
      <c r="C45" s="1" t="s">
        <v>255</v>
      </c>
      <c r="D45" s="1">
        <v>1908</v>
      </c>
      <c r="E45" s="1">
        <f t="shared" si="0"/>
        <v>107</v>
      </c>
      <c r="F45" s="1">
        <v>78</v>
      </c>
      <c r="G45" s="1">
        <v>89.699996948242202</v>
      </c>
      <c r="H45" s="1">
        <v>24758</v>
      </c>
      <c r="I45" s="1">
        <v>52182</v>
      </c>
      <c r="J45" s="1">
        <v>37464</v>
      </c>
      <c r="K45" s="1">
        <v>52182</v>
      </c>
      <c r="L45" s="1">
        <f t="shared" si="1"/>
        <v>2273042701.8000002</v>
      </c>
      <c r="M45" s="1">
        <v>1239</v>
      </c>
      <c r="N45" s="1">
        <f t="shared" si="2"/>
        <v>53970840</v>
      </c>
      <c r="O45" s="1">
        <f t="shared" si="3"/>
        <v>1.9359375000000001</v>
      </c>
      <c r="P45" s="1">
        <f t="shared" si="4"/>
        <v>5014059.54</v>
      </c>
      <c r="Q45" s="1">
        <f t="shared" si="5"/>
        <v>5.0140595399999999</v>
      </c>
      <c r="R45" s="1">
        <v>530</v>
      </c>
      <c r="S45" s="1">
        <f t="shared" si="6"/>
        <v>1372.6946999999998</v>
      </c>
      <c r="T45" s="1">
        <f t="shared" si="7"/>
        <v>339200</v>
      </c>
      <c r="U45" s="1">
        <f t="shared" si="8"/>
        <v>14776400000</v>
      </c>
      <c r="V45" s="1">
        <v>89320.019513000007</v>
      </c>
      <c r="W45" s="1">
        <f t="shared" si="9"/>
        <v>27.2247419475624</v>
      </c>
      <c r="X45" s="1">
        <f t="shared" si="10"/>
        <v>16.916675775645125</v>
      </c>
      <c r="Y45" s="1">
        <f t="shared" si="11"/>
        <v>3.4297614902058005</v>
      </c>
      <c r="Z45" s="1">
        <f t="shared" si="12"/>
        <v>42.116126074747037</v>
      </c>
      <c r="AA45" s="1">
        <f t="shared" si="13"/>
        <v>0.5891386497662785</v>
      </c>
      <c r="AB45" s="1">
        <f t="shared" si="14"/>
        <v>1.619851002874886</v>
      </c>
      <c r="AC45" s="1">
        <v>78</v>
      </c>
      <c r="AD45" s="1">
        <f t="shared" si="15"/>
        <v>0.53995033429162864</v>
      </c>
      <c r="AE45" s="1">
        <v>54.4</v>
      </c>
      <c r="AF45" s="1">
        <f t="shared" si="16"/>
        <v>273.76916868442294</v>
      </c>
      <c r="AG45" s="1">
        <f t="shared" si="17"/>
        <v>0.50805914944465591</v>
      </c>
      <c r="AH45" s="1">
        <f t="shared" si="18"/>
        <v>0.10850337068145527</v>
      </c>
      <c r="AI45" s="1">
        <f t="shared" si="19"/>
        <v>1631928093.6000001</v>
      </c>
      <c r="AJ45" s="1">
        <f t="shared" si="20"/>
        <v>46211094.719999999</v>
      </c>
      <c r="AK45" s="1">
        <f t="shared" si="21"/>
        <v>46.211094719999998</v>
      </c>
      <c r="AL45" s="1" t="s">
        <v>256</v>
      </c>
      <c r="AM45" s="1" t="s">
        <v>257</v>
      </c>
      <c r="AN45" s="1" t="s">
        <v>258</v>
      </c>
      <c r="AO45" s="1" t="s">
        <v>259</v>
      </c>
      <c r="AP45" s="1" t="s">
        <v>260</v>
      </c>
      <c r="AQ45" s="1" t="s">
        <v>261</v>
      </c>
      <c r="AR45" s="1" t="s">
        <v>262</v>
      </c>
      <c r="AS45" s="1">
        <v>2</v>
      </c>
      <c r="AT45" s="1" t="s">
        <v>263</v>
      </c>
      <c r="AU45" s="1" t="s">
        <v>264</v>
      </c>
      <c r="AV45" s="1">
        <v>4</v>
      </c>
      <c r="AW45" s="2">
        <v>95</v>
      </c>
      <c r="AX45" s="2">
        <v>4</v>
      </c>
      <c r="AY45" s="2">
        <v>1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2">
        <v>0.1</v>
      </c>
      <c r="BF45" s="1">
        <v>0</v>
      </c>
      <c r="BG45" s="2">
        <v>0.1</v>
      </c>
      <c r="BH45" s="1">
        <v>0</v>
      </c>
      <c r="BI45" s="2">
        <v>3.2</v>
      </c>
      <c r="BJ45" s="2">
        <v>94.1</v>
      </c>
      <c r="BK45" s="2">
        <v>0.1</v>
      </c>
      <c r="BL45" s="2">
        <v>2.4</v>
      </c>
      <c r="BM45" s="1">
        <v>0</v>
      </c>
      <c r="BN45" s="1">
        <v>0</v>
      </c>
      <c r="BO45" s="2">
        <v>1003</v>
      </c>
      <c r="BP45" s="2">
        <v>1213</v>
      </c>
      <c r="BQ45" s="2">
        <v>1</v>
      </c>
      <c r="BR45" s="2">
        <v>1</v>
      </c>
      <c r="BS45" s="2">
        <v>0.04</v>
      </c>
      <c r="BT45" s="2">
        <v>0.05</v>
      </c>
      <c r="BU45" s="2">
        <v>2356</v>
      </c>
      <c r="BV45" s="2">
        <v>2</v>
      </c>
      <c r="BW45" s="2">
        <v>0.1</v>
      </c>
      <c r="BX45" s="2">
        <v>37306</v>
      </c>
      <c r="BY45" s="2">
        <v>16223</v>
      </c>
      <c r="BZ45" s="2">
        <v>32</v>
      </c>
      <c r="CA45" s="2">
        <v>14</v>
      </c>
      <c r="CB45" s="2">
        <v>0.76</v>
      </c>
      <c r="CC45" s="2">
        <v>0.33</v>
      </c>
      <c r="CD45" s="2">
        <v>1</v>
      </c>
      <c r="CE45" s="1">
        <v>0</v>
      </c>
      <c r="CF45" s="2">
        <v>4</v>
      </c>
      <c r="CG45" s="2">
        <v>2</v>
      </c>
      <c r="CH45" s="2">
        <v>42</v>
      </c>
      <c r="CI45" s="1">
        <v>0</v>
      </c>
      <c r="CJ45" s="1">
        <v>0</v>
      </c>
      <c r="CK45" s="1">
        <v>0</v>
      </c>
      <c r="CL45" s="1">
        <v>0</v>
      </c>
      <c r="CM45" s="2">
        <v>3</v>
      </c>
      <c r="CN45" s="2">
        <v>2</v>
      </c>
      <c r="CO45" s="2">
        <v>49</v>
      </c>
      <c r="CP45" s="2">
        <v>95</v>
      </c>
      <c r="CQ45" s="2">
        <v>1</v>
      </c>
      <c r="CR45" s="2">
        <v>1</v>
      </c>
      <c r="CS45" s="2">
        <v>2.6710000000000001E-2</v>
      </c>
      <c r="CT45" s="1">
        <v>0</v>
      </c>
      <c r="CU45" s="1" t="s">
        <v>4</v>
      </c>
    </row>
    <row r="46" spans="1:99" s="1" customFormat="1" x14ac:dyDescent="0.25">
      <c r="A46" s="1" t="s">
        <v>265</v>
      </c>
      <c r="C46" s="1" t="s">
        <v>266</v>
      </c>
      <c r="D46" s="1">
        <v>1911</v>
      </c>
      <c r="E46" s="1">
        <f t="shared" si="0"/>
        <v>104</v>
      </c>
      <c r="F46" s="1">
        <v>127</v>
      </c>
      <c r="G46" s="1">
        <v>137</v>
      </c>
      <c r="H46" s="1">
        <v>24500</v>
      </c>
      <c r="I46" s="1">
        <v>137850</v>
      </c>
      <c r="J46" s="1">
        <v>103114</v>
      </c>
      <c r="K46" s="1">
        <v>137850</v>
      </c>
      <c r="L46" s="1">
        <f t="shared" si="1"/>
        <v>6004732215</v>
      </c>
      <c r="M46" s="1">
        <v>3145</v>
      </c>
      <c r="N46" s="1">
        <f t="shared" si="2"/>
        <v>136996200</v>
      </c>
      <c r="O46" s="1">
        <f t="shared" si="3"/>
        <v>4.9140625</v>
      </c>
      <c r="P46" s="1">
        <f t="shared" si="4"/>
        <v>12727374.700000001</v>
      </c>
      <c r="Q46" s="1">
        <f t="shared" si="5"/>
        <v>12.7273747</v>
      </c>
      <c r="R46" s="1">
        <v>86.9</v>
      </c>
      <c r="S46" s="1">
        <f t="shared" si="6"/>
        <v>225.070131</v>
      </c>
      <c r="T46" s="1">
        <f t="shared" si="7"/>
        <v>55616</v>
      </c>
      <c r="U46" s="1">
        <f t="shared" si="8"/>
        <v>2422772000</v>
      </c>
      <c r="V46" s="1">
        <v>44701.131740999997</v>
      </c>
      <c r="W46" s="1">
        <f t="shared" si="9"/>
        <v>13.624904954656799</v>
      </c>
      <c r="X46" s="1">
        <f t="shared" si="10"/>
        <v>8.4661261449549539</v>
      </c>
      <c r="Y46" s="1">
        <f t="shared" si="11"/>
        <v>1.0773553123312507</v>
      </c>
      <c r="Z46" s="1">
        <f t="shared" si="12"/>
        <v>43.831377914131927</v>
      </c>
      <c r="AA46" s="1">
        <f t="shared" si="13"/>
        <v>0.10712324869781296</v>
      </c>
      <c r="AB46" s="1">
        <f t="shared" si="14"/>
        <v>1.0353868798613841</v>
      </c>
      <c r="AC46" s="1">
        <v>127</v>
      </c>
      <c r="AD46" s="1">
        <f t="shared" si="15"/>
        <v>0.34512895995379472</v>
      </c>
      <c r="AE46" s="1">
        <v>10.7829</v>
      </c>
      <c r="AF46" s="1">
        <f t="shared" si="16"/>
        <v>17.683942766295708</v>
      </c>
      <c r="AG46" s="1">
        <f t="shared" si="17"/>
        <v>0.33187635507986829</v>
      </c>
      <c r="AH46" s="1">
        <f t="shared" si="18"/>
        <v>0.10006658613734863</v>
      </c>
      <c r="AI46" s="1">
        <f t="shared" si="19"/>
        <v>4491635528.6000004</v>
      </c>
      <c r="AJ46" s="1">
        <f t="shared" si="20"/>
        <v>127189056.72</v>
      </c>
      <c r="AK46" s="1">
        <f t="shared" si="21"/>
        <v>127.18905672</v>
      </c>
      <c r="AL46" s="1" t="s">
        <v>267</v>
      </c>
      <c r="AM46" s="1" t="s">
        <v>268</v>
      </c>
      <c r="AN46" s="1" t="s">
        <v>269</v>
      </c>
      <c r="AO46" s="1" t="s">
        <v>270</v>
      </c>
      <c r="AP46" s="1" t="s">
        <v>271</v>
      </c>
      <c r="AQ46" s="1" t="s">
        <v>272</v>
      </c>
      <c r="AR46" s="1" t="s">
        <v>273</v>
      </c>
      <c r="AS46" s="1">
        <v>1</v>
      </c>
      <c r="AT46" s="1" t="s">
        <v>274</v>
      </c>
      <c r="AU46" s="1" t="s">
        <v>275</v>
      </c>
      <c r="AV46" s="1">
        <v>3</v>
      </c>
      <c r="AW46" s="2">
        <v>93</v>
      </c>
      <c r="AX46" s="2">
        <v>7</v>
      </c>
      <c r="AY46" s="1">
        <v>0</v>
      </c>
      <c r="AZ46" s="2">
        <v>2.2000000000000002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  <c r="BF46" s="2">
        <v>3</v>
      </c>
      <c r="BG46" s="2">
        <v>25.3</v>
      </c>
      <c r="BH46" s="2">
        <v>0.6</v>
      </c>
      <c r="BI46" s="2">
        <v>40.4</v>
      </c>
      <c r="BJ46" s="2">
        <v>26.6</v>
      </c>
      <c r="BK46" s="2">
        <v>0.8</v>
      </c>
      <c r="BL46" s="2">
        <v>0.8</v>
      </c>
      <c r="BM46" s="1">
        <v>0</v>
      </c>
      <c r="BN46" s="2">
        <v>0.4</v>
      </c>
      <c r="BO46" s="2">
        <v>830</v>
      </c>
      <c r="BP46" s="2">
        <v>551</v>
      </c>
      <c r="BQ46" s="2">
        <v>6</v>
      </c>
      <c r="BR46" s="2">
        <v>4</v>
      </c>
      <c r="BS46" s="2">
        <v>0.04</v>
      </c>
      <c r="BT46" s="2">
        <v>0.03</v>
      </c>
      <c r="BU46" s="2">
        <v>1460</v>
      </c>
      <c r="BV46" s="2">
        <v>10</v>
      </c>
      <c r="BW46" s="2">
        <v>0.08</v>
      </c>
      <c r="BX46" s="2">
        <v>2455</v>
      </c>
      <c r="BY46" s="2">
        <v>81</v>
      </c>
      <c r="BZ46" s="2">
        <v>16</v>
      </c>
      <c r="CA46" s="2">
        <v>1</v>
      </c>
      <c r="CB46" s="2">
        <v>0.27</v>
      </c>
      <c r="CC46" s="2">
        <v>0.01</v>
      </c>
      <c r="CD46" s="2">
        <v>2</v>
      </c>
      <c r="CE46" s="2">
        <v>1</v>
      </c>
      <c r="CF46" s="2">
        <v>6</v>
      </c>
      <c r="CG46" s="2">
        <v>4</v>
      </c>
      <c r="CH46" s="2">
        <v>17</v>
      </c>
      <c r="CI46" s="2">
        <v>26</v>
      </c>
      <c r="CJ46" s="2">
        <v>20</v>
      </c>
      <c r="CK46" s="2">
        <v>1</v>
      </c>
      <c r="CL46" s="2">
        <v>1</v>
      </c>
      <c r="CM46" s="2">
        <v>35</v>
      </c>
      <c r="CN46" s="2">
        <v>36</v>
      </c>
      <c r="CO46" s="2">
        <v>13</v>
      </c>
      <c r="CP46" s="2">
        <v>37</v>
      </c>
      <c r="CQ46" s="2">
        <v>1</v>
      </c>
      <c r="CR46" s="2">
        <v>1</v>
      </c>
      <c r="CS46" s="2">
        <v>1.3010000000000001E-2</v>
      </c>
      <c r="CT46" s="1">
        <v>0</v>
      </c>
      <c r="CU46" s="1" t="s">
        <v>4</v>
      </c>
    </row>
    <row r="47" spans="1:99" s="1" customFormat="1" x14ac:dyDescent="0.25">
      <c r="A47" s="1" t="s">
        <v>276</v>
      </c>
      <c r="C47" s="1" t="s">
        <v>277</v>
      </c>
      <c r="D47" s="1">
        <v>1914</v>
      </c>
      <c r="E47" s="1">
        <f t="shared" si="0"/>
        <v>101</v>
      </c>
      <c r="F47" s="1">
        <v>38</v>
      </c>
      <c r="G47" s="1">
        <v>48</v>
      </c>
      <c r="H47" s="1">
        <v>12200</v>
      </c>
      <c r="I47" s="1">
        <v>14058</v>
      </c>
      <c r="J47" s="1">
        <v>4050</v>
      </c>
      <c r="K47" s="1">
        <v>14058</v>
      </c>
      <c r="L47" s="1">
        <f t="shared" si="1"/>
        <v>612365074.20000005</v>
      </c>
      <c r="M47" s="1">
        <v>587</v>
      </c>
      <c r="N47" s="1">
        <f t="shared" si="2"/>
        <v>25569720</v>
      </c>
      <c r="O47" s="1">
        <f t="shared" si="3"/>
        <v>0.91718750000000004</v>
      </c>
      <c r="P47" s="1">
        <f t="shared" si="4"/>
        <v>2375506.8200000003</v>
      </c>
      <c r="Q47" s="1">
        <f t="shared" si="5"/>
        <v>2.37550682</v>
      </c>
      <c r="R47" s="1">
        <v>351.5625</v>
      </c>
      <c r="S47" s="1">
        <f t="shared" si="6"/>
        <v>910.54335937499991</v>
      </c>
      <c r="T47" s="1">
        <f t="shared" si="7"/>
        <v>225000</v>
      </c>
      <c r="U47" s="1">
        <f t="shared" si="8"/>
        <v>9801562500</v>
      </c>
      <c r="V47" s="1">
        <v>44255.606296999998</v>
      </c>
      <c r="W47" s="1">
        <f t="shared" si="9"/>
        <v>13.489108799325599</v>
      </c>
      <c r="X47" s="1">
        <f t="shared" si="10"/>
        <v>8.3817462990140186</v>
      </c>
      <c r="Y47" s="1">
        <f t="shared" si="11"/>
        <v>2.4688801499626085</v>
      </c>
      <c r="Z47" s="1">
        <f t="shared" si="12"/>
        <v>23.94883769552424</v>
      </c>
      <c r="AA47" s="1">
        <f t="shared" si="13"/>
        <v>2.7002011771424179</v>
      </c>
      <c r="AB47" s="1">
        <f t="shared" si="14"/>
        <v>1.890697712804545</v>
      </c>
      <c r="AC47" s="1">
        <v>38</v>
      </c>
      <c r="AD47" s="1">
        <f t="shared" si="15"/>
        <v>0.63023257093484841</v>
      </c>
      <c r="AE47" s="1">
        <v>9.8658999999999999</v>
      </c>
      <c r="AF47" s="1">
        <f t="shared" si="16"/>
        <v>383.30494037478707</v>
      </c>
      <c r="AG47" s="1">
        <f t="shared" si="17"/>
        <v>0.41972699597011531</v>
      </c>
      <c r="AH47" s="1">
        <f t="shared" si="18"/>
        <v>0.47552039256993267</v>
      </c>
      <c r="AI47" s="1">
        <f t="shared" si="19"/>
        <v>176417595</v>
      </c>
      <c r="AJ47" s="1">
        <f t="shared" si="20"/>
        <v>4995594</v>
      </c>
      <c r="AK47" s="1">
        <f t="shared" si="21"/>
        <v>4.9955939999999996</v>
      </c>
      <c r="AL47" s="1" t="s">
        <v>278</v>
      </c>
      <c r="AM47" s="1" t="s">
        <v>279</v>
      </c>
      <c r="AN47" s="1" t="s">
        <v>280</v>
      </c>
      <c r="AO47" s="1" t="s">
        <v>281</v>
      </c>
      <c r="AP47" s="1" t="s">
        <v>282</v>
      </c>
      <c r="AQ47" s="1" t="s">
        <v>272</v>
      </c>
      <c r="AR47" s="1" t="s">
        <v>283</v>
      </c>
      <c r="AS47" s="1">
        <v>1</v>
      </c>
      <c r="AT47" s="1" t="s">
        <v>284</v>
      </c>
      <c r="AU47" s="1" t="s">
        <v>285</v>
      </c>
      <c r="AV47" s="1">
        <v>2</v>
      </c>
      <c r="AW47" s="2">
        <v>86</v>
      </c>
      <c r="AX47" s="2">
        <v>14</v>
      </c>
      <c r="AY47" s="1">
        <v>0</v>
      </c>
      <c r="AZ47" s="2">
        <v>0.2</v>
      </c>
      <c r="BA47" s="1">
        <v>0</v>
      </c>
      <c r="BB47" s="1">
        <v>0</v>
      </c>
      <c r="BC47" s="2">
        <v>0.1</v>
      </c>
      <c r="BD47" s="1">
        <v>0</v>
      </c>
      <c r="BE47" s="1">
        <v>0</v>
      </c>
      <c r="BF47" s="2">
        <v>6.3</v>
      </c>
      <c r="BG47" s="2">
        <v>35.4</v>
      </c>
      <c r="BH47" s="2">
        <v>1</v>
      </c>
      <c r="BI47" s="2">
        <v>34</v>
      </c>
      <c r="BJ47" s="2">
        <v>17.600000000000001</v>
      </c>
      <c r="BK47" s="2">
        <v>3.1</v>
      </c>
      <c r="BL47" s="2">
        <v>1.5</v>
      </c>
      <c r="BM47" s="1">
        <v>0</v>
      </c>
      <c r="BN47" s="2">
        <v>0.8</v>
      </c>
      <c r="BO47" s="2">
        <v>13685</v>
      </c>
      <c r="BP47" s="2">
        <v>3781</v>
      </c>
      <c r="BQ47" s="2">
        <v>14</v>
      </c>
      <c r="BR47" s="2">
        <v>4</v>
      </c>
      <c r="BS47" s="2">
        <v>0.1</v>
      </c>
      <c r="BT47" s="2">
        <v>0.03</v>
      </c>
      <c r="BU47" s="2">
        <v>16082</v>
      </c>
      <c r="BV47" s="2">
        <v>16</v>
      </c>
      <c r="BW47" s="2">
        <v>0.12</v>
      </c>
      <c r="BX47" s="2">
        <v>54023</v>
      </c>
      <c r="BY47" s="2">
        <v>11139</v>
      </c>
      <c r="BZ47" s="2">
        <v>55</v>
      </c>
      <c r="CA47" s="2">
        <v>11</v>
      </c>
      <c r="CB47" s="2">
        <v>6.16</v>
      </c>
      <c r="CC47" s="2">
        <v>1.32</v>
      </c>
      <c r="CD47" s="2">
        <v>2</v>
      </c>
      <c r="CE47" s="2">
        <v>1</v>
      </c>
      <c r="CF47" s="2">
        <v>15</v>
      </c>
      <c r="CG47" s="2">
        <v>12</v>
      </c>
      <c r="CH47" s="2">
        <v>13</v>
      </c>
      <c r="CI47" s="2">
        <v>33</v>
      </c>
      <c r="CJ47" s="2">
        <v>29</v>
      </c>
      <c r="CK47" s="2">
        <v>2</v>
      </c>
      <c r="CL47" s="1">
        <v>0</v>
      </c>
      <c r="CM47" s="2">
        <v>25</v>
      </c>
      <c r="CN47" s="2">
        <v>30</v>
      </c>
      <c r="CO47" s="2">
        <v>8</v>
      </c>
      <c r="CP47" s="2">
        <v>24</v>
      </c>
      <c r="CQ47" s="2">
        <v>2</v>
      </c>
      <c r="CR47" s="2">
        <v>4</v>
      </c>
      <c r="CS47" s="2">
        <v>3.4610000000000002E-2</v>
      </c>
      <c r="CT47" s="1">
        <v>0</v>
      </c>
      <c r="CU47" s="1" t="s">
        <v>4</v>
      </c>
    </row>
    <row r="48" spans="1:99" s="1" customFormat="1" x14ac:dyDescent="0.25">
      <c r="A48" s="1" t="s">
        <v>286</v>
      </c>
      <c r="B48" s="1" t="s">
        <v>287</v>
      </c>
      <c r="C48" s="1" t="s">
        <v>288</v>
      </c>
      <c r="D48" s="1">
        <v>1906</v>
      </c>
      <c r="E48" s="1">
        <f t="shared" si="0"/>
        <v>109</v>
      </c>
      <c r="F48" s="1">
        <v>48</v>
      </c>
      <c r="G48" s="1">
        <v>54</v>
      </c>
      <c r="H48" s="1">
        <v>1650</v>
      </c>
      <c r="I48" s="1">
        <v>0</v>
      </c>
      <c r="J48" s="1">
        <v>14055</v>
      </c>
      <c r="K48" s="1">
        <v>14055</v>
      </c>
      <c r="L48" s="1">
        <f t="shared" si="1"/>
        <v>612234394.5</v>
      </c>
      <c r="M48" s="1">
        <v>1241</v>
      </c>
      <c r="N48" s="1">
        <f t="shared" si="2"/>
        <v>54057960</v>
      </c>
      <c r="O48" s="1">
        <f t="shared" si="3"/>
        <v>1.9390625000000001</v>
      </c>
      <c r="P48" s="1">
        <f t="shared" si="4"/>
        <v>5022153.26</v>
      </c>
      <c r="Q48" s="1">
        <f t="shared" si="5"/>
        <v>5.0221532600000005</v>
      </c>
      <c r="R48" s="1">
        <v>40</v>
      </c>
      <c r="S48" s="1">
        <f t="shared" si="6"/>
        <v>103.5996</v>
      </c>
      <c r="T48" s="1">
        <f t="shared" si="7"/>
        <v>25600</v>
      </c>
      <c r="U48" s="1">
        <f t="shared" si="8"/>
        <v>1115200000</v>
      </c>
      <c r="V48" s="1">
        <v>53579.216117999997</v>
      </c>
      <c r="W48" s="1">
        <f t="shared" si="9"/>
        <v>16.330945072766397</v>
      </c>
      <c r="X48" s="1">
        <f t="shared" si="10"/>
        <v>10.147582057452492</v>
      </c>
      <c r="Y48" s="1">
        <f t="shared" si="11"/>
        <v>2.0557070644094173</v>
      </c>
      <c r="Z48" s="1">
        <f t="shared" si="12"/>
        <v>11.325517916325367</v>
      </c>
      <c r="AA48" s="1">
        <f t="shared" si="13"/>
        <v>0.94199447606527087</v>
      </c>
      <c r="AB48" s="1">
        <f t="shared" si="14"/>
        <v>0.70784486977033545</v>
      </c>
      <c r="AC48" s="1">
        <v>48</v>
      </c>
      <c r="AD48" s="1">
        <f t="shared" si="15"/>
        <v>0.23594828992344516</v>
      </c>
      <c r="AE48" s="1">
        <v>9.7224000000000004</v>
      </c>
      <c r="AF48" s="1">
        <f t="shared" si="16"/>
        <v>20.628525382755843</v>
      </c>
      <c r="AG48" s="1">
        <f t="shared" si="17"/>
        <v>0.13651290030312441</v>
      </c>
      <c r="AH48" s="1">
        <f t="shared" si="18"/>
        <v>0.28968566165606519</v>
      </c>
      <c r="AI48" s="1">
        <f t="shared" si="19"/>
        <v>612234394.5</v>
      </c>
      <c r="AJ48" s="1">
        <f t="shared" si="20"/>
        <v>17336561.399999999</v>
      </c>
      <c r="AK48" s="1">
        <f t="shared" si="21"/>
        <v>17.336561399999997</v>
      </c>
      <c r="AL48" s="1" t="s">
        <v>289</v>
      </c>
      <c r="AM48" s="1" t="s">
        <v>290</v>
      </c>
      <c r="AN48" s="1" t="s">
        <v>291</v>
      </c>
      <c r="AO48" s="1" t="s">
        <v>292</v>
      </c>
      <c r="AP48" s="1" t="s">
        <v>293</v>
      </c>
      <c r="AQ48" s="1" t="s">
        <v>272</v>
      </c>
      <c r="AR48" s="1" t="s">
        <v>283</v>
      </c>
      <c r="AS48" s="1">
        <v>1</v>
      </c>
      <c r="AT48" s="1" t="s">
        <v>294</v>
      </c>
      <c r="AU48" s="1" t="s">
        <v>295</v>
      </c>
      <c r="AV48" s="1">
        <v>3</v>
      </c>
      <c r="AW48" s="2">
        <v>82</v>
      </c>
      <c r="AX48" s="2">
        <v>18</v>
      </c>
      <c r="AY48" s="1">
        <v>0</v>
      </c>
      <c r="AZ48" s="2">
        <v>0.5</v>
      </c>
      <c r="BA48" s="2">
        <v>0.2</v>
      </c>
      <c r="BB48" s="1">
        <v>0</v>
      </c>
      <c r="BC48" s="2">
        <v>0.2</v>
      </c>
      <c r="BD48" s="1">
        <v>0</v>
      </c>
      <c r="BE48" s="1">
        <v>0</v>
      </c>
      <c r="BF48" s="2">
        <v>2.6</v>
      </c>
      <c r="BG48" s="2">
        <v>10.4</v>
      </c>
      <c r="BH48" s="2">
        <v>1.2</v>
      </c>
      <c r="BI48" s="2">
        <v>35.5</v>
      </c>
      <c r="BJ48" s="2">
        <v>32.5</v>
      </c>
      <c r="BK48" s="2">
        <v>10.7</v>
      </c>
      <c r="BL48" s="2">
        <v>6</v>
      </c>
      <c r="BM48" s="1">
        <v>0</v>
      </c>
      <c r="BN48" s="2">
        <v>0.1</v>
      </c>
      <c r="BO48" s="2">
        <v>922</v>
      </c>
      <c r="BP48" s="2">
        <v>1470</v>
      </c>
      <c r="BQ48" s="2">
        <v>1</v>
      </c>
      <c r="BR48" s="2">
        <v>2</v>
      </c>
      <c r="BS48" s="2">
        <v>0.01</v>
      </c>
      <c r="BT48" s="2">
        <v>0.02</v>
      </c>
      <c r="BU48" s="2">
        <v>1557</v>
      </c>
      <c r="BV48" s="2">
        <v>2</v>
      </c>
      <c r="BW48" s="2">
        <v>0.02</v>
      </c>
      <c r="BX48" s="2">
        <v>13914</v>
      </c>
      <c r="BY48" s="2">
        <v>548</v>
      </c>
      <c r="BZ48" s="2">
        <v>18</v>
      </c>
      <c r="CA48" s="2">
        <v>1</v>
      </c>
      <c r="CB48" s="2">
        <v>1.67</v>
      </c>
      <c r="CC48" s="2">
        <v>7.0000000000000007E-2</v>
      </c>
      <c r="CD48" s="2">
        <v>4</v>
      </c>
      <c r="CE48" s="2">
        <v>3</v>
      </c>
      <c r="CF48" s="2">
        <v>27</v>
      </c>
      <c r="CG48" s="2">
        <v>19</v>
      </c>
      <c r="CH48" s="2">
        <v>12</v>
      </c>
      <c r="CI48" s="2">
        <v>11</v>
      </c>
      <c r="CJ48" s="2">
        <v>7</v>
      </c>
      <c r="CK48" s="1">
        <v>0</v>
      </c>
      <c r="CL48" s="1">
        <v>0</v>
      </c>
      <c r="CM48" s="2">
        <v>26</v>
      </c>
      <c r="CN48" s="2">
        <v>24</v>
      </c>
      <c r="CO48" s="2">
        <v>14</v>
      </c>
      <c r="CP48" s="2">
        <v>35</v>
      </c>
      <c r="CQ48" s="2">
        <v>7</v>
      </c>
      <c r="CR48" s="2">
        <v>11</v>
      </c>
      <c r="CS48" s="1">
        <v>0</v>
      </c>
      <c r="CT48" s="1">
        <v>0</v>
      </c>
      <c r="CU48" s="1" t="s">
        <v>4</v>
      </c>
    </row>
    <row r="49" spans="1:99" s="1" customFormat="1" x14ac:dyDescent="0.25">
      <c r="A49" s="1" t="s">
        <v>296</v>
      </c>
      <c r="B49" s="1" t="s">
        <v>297</v>
      </c>
      <c r="C49" s="1" t="s">
        <v>298</v>
      </c>
      <c r="D49" s="1">
        <v>1912</v>
      </c>
      <c r="E49" s="1">
        <f t="shared" si="0"/>
        <v>103</v>
      </c>
      <c r="F49" s="1">
        <v>182</v>
      </c>
      <c r="G49" s="1">
        <v>183</v>
      </c>
      <c r="H49" s="1">
        <v>10900</v>
      </c>
      <c r="I49" s="1">
        <v>20330</v>
      </c>
      <c r="J49" s="1">
        <v>15182</v>
      </c>
      <c r="K49" s="1">
        <v>20330</v>
      </c>
      <c r="L49" s="1">
        <f t="shared" si="1"/>
        <v>885572767</v>
      </c>
      <c r="M49" s="1">
        <v>300</v>
      </c>
      <c r="N49" s="1">
        <f t="shared" si="2"/>
        <v>13068000</v>
      </c>
      <c r="O49" s="1">
        <f t="shared" si="3"/>
        <v>0.46875</v>
      </c>
      <c r="P49" s="1">
        <f t="shared" si="4"/>
        <v>1214058</v>
      </c>
      <c r="Q49" s="1">
        <f t="shared" si="5"/>
        <v>1.2140580000000001</v>
      </c>
      <c r="R49" s="1">
        <v>108.8</v>
      </c>
      <c r="S49" s="1">
        <f t="shared" si="6"/>
        <v>281.79091199999999</v>
      </c>
      <c r="T49" s="1">
        <f t="shared" si="7"/>
        <v>69632</v>
      </c>
      <c r="U49" s="1">
        <f t="shared" si="8"/>
        <v>3033344000</v>
      </c>
      <c r="W49" s="1">
        <f t="shared" si="9"/>
        <v>0</v>
      </c>
      <c r="X49" s="1">
        <f t="shared" si="10"/>
        <v>0</v>
      </c>
      <c r="Y49" s="1">
        <f t="shared" si="11"/>
        <v>0</v>
      </c>
      <c r="Z49" s="1">
        <f t="shared" si="12"/>
        <v>67.76651109580655</v>
      </c>
      <c r="AA49" s="1">
        <f t="shared" si="13"/>
        <v>0</v>
      </c>
      <c r="AB49" s="1">
        <f t="shared" si="14"/>
        <v>1.1170304026781299</v>
      </c>
      <c r="AC49" s="1">
        <v>182</v>
      </c>
      <c r="AD49" s="1">
        <f t="shared" si="15"/>
        <v>0.37234346755937664</v>
      </c>
      <c r="AE49" s="1" t="s">
        <v>3</v>
      </c>
      <c r="AF49" s="1">
        <f t="shared" si="16"/>
        <v>232.10666666666665</v>
      </c>
      <c r="AG49" s="1">
        <f t="shared" si="17"/>
        <v>1.6613304013813421</v>
      </c>
      <c r="AH49" s="1">
        <f t="shared" si="18"/>
        <v>6.4830345467887768E-2</v>
      </c>
      <c r="AI49" s="1">
        <f t="shared" si="19"/>
        <v>661326401.80000007</v>
      </c>
      <c r="AJ49" s="1">
        <f t="shared" si="20"/>
        <v>18726693.359999999</v>
      </c>
      <c r="AK49" s="1">
        <f t="shared" si="21"/>
        <v>18.726693359999999</v>
      </c>
      <c r="AL49" s="1" t="s">
        <v>3</v>
      </c>
      <c r="AM49" s="1" t="s">
        <v>3</v>
      </c>
      <c r="AN49" s="1" t="s">
        <v>3</v>
      </c>
      <c r="AO49" s="1" t="s">
        <v>3</v>
      </c>
      <c r="AP49" s="1" t="s">
        <v>3</v>
      </c>
      <c r="AQ49" s="1" t="s">
        <v>3</v>
      </c>
      <c r="AR49" s="1" t="s">
        <v>3</v>
      </c>
      <c r="AS49" s="1">
        <v>0</v>
      </c>
      <c r="AT49" s="1" t="s">
        <v>3</v>
      </c>
      <c r="AU49" s="1" t="s">
        <v>3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1">
        <v>0</v>
      </c>
      <c r="BF49" s="1">
        <v>0</v>
      </c>
      <c r="BG49" s="1">
        <v>0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0</v>
      </c>
      <c r="BN49" s="1">
        <v>0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  <c r="CC49" s="1">
        <v>0</v>
      </c>
      <c r="CD49" s="1">
        <v>0</v>
      </c>
      <c r="CE49" s="1">
        <v>0</v>
      </c>
      <c r="CF49" s="1">
        <v>0</v>
      </c>
      <c r="CG49" s="1">
        <v>0</v>
      </c>
      <c r="CH49" s="1">
        <v>0</v>
      </c>
      <c r="CI49" s="1">
        <v>0</v>
      </c>
      <c r="CJ49" s="1">
        <v>0</v>
      </c>
      <c r="CK49" s="1">
        <v>0</v>
      </c>
      <c r="CL49" s="1">
        <v>0</v>
      </c>
      <c r="CM49" s="1">
        <v>0</v>
      </c>
      <c r="CN49" s="1">
        <v>0</v>
      </c>
      <c r="CO49" s="1">
        <v>0</v>
      </c>
      <c r="CP49" s="1">
        <v>0</v>
      </c>
      <c r="CQ49" s="1">
        <v>0</v>
      </c>
      <c r="CR49" s="1">
        <v>0</v>
      </c>
      <c r="CS49" s="1">
        <v>0</v>
      </c>
      <c r="CT49" s="1">
        <v>0</v>
      </c>
      <c r="CU49" s="1" t="s">
        <v>4</v>
      </c>
    </row>
    <row r="50" spans="1:99" s="1" customFormat="1" x14ac:dyDescent="0.25">
      <c r="A50" s="1" t="s">
        <v>299</v>
      </c>
      <c r="C50" s="1" t="s">
        <v>300</v>
      </c>
      <c r="D50" s="1">
        <v>1908</v>
      </c>
      <c r="E50" s="1">
        <f t="shared" si="0"/>
        <v>107</v>
      </c>
      <c r="F50" s="1">
        <v>126</v>
      </c>
      <c r="G50" s="1">
        <v>153</v>
      </c>
      <c r="H50" s="1">
        <v>22000</v>
      </c>
      <c r="I50" s="1">
        <v>26230</v>
      </c>
      <c r="J50" s="1">
        <v>17964</v>
      </c>
      <c r="K50" s="1">
        <v>26230</v>
      </c>
      <c r="L50" s="1">
        <f t="shared" si="1"/>
        <v>1142576177</v>
      </c>
      <c r="M50" s="1">
        <v>597</v>
      </c>
      <c r="N50" s="1">
        <f t="shared" si="2"/>
        <v>26005320</v>
      </c>
      <c r="O50" s="1">
        <f t="shared" si="3"/>
        <v>0.93281250000000004</v>
      </c>
      <c r="P50" s="1">
        <f t="shared" si="4"/>
        <v>2415975.42</v>
      </c>
      <c r="Q50" s="1">
        <f t="shared" si="5"/>
        <v>2.4159754200000001</v>
      </c>
      <c r="R50" s="1">
        <v>70.5</v>
      </c>
      <c r="S50" s="1">
        <f t="shared" si="6"/>
        <v>182.59429499999999</v>
      </c>
      <c r="T50" s="1">
        <f t="shared" si="7"/>
        <v>45120</v>
      </c>
      <c r="U50" s="1">
        <f t="shared" si="8"/>
        <v>1965540000</v>
      </c>
      <c r="W50" s="1">
        <f t="shared" si="9"/>
        <v>0</v>
      </c>
      <c r="X50" s="1">
        <f t="shared" si="10"/>
        <v>0</v>
      </c>
      <c r="Y50" s="1">
        <f t="shared" si="11"/>
        <v>0</v>
      </c>
      <c r="Z50" s="1">
        <f t="shared" si="12"/>
        <v>43.936247544733156</v>
      </c>
      <c r="AA50" s="1">
        <f t="shared" si="13"/>
        <v>0</v>
      </c>
      <c r="AB50" s="1">
        <f t="shared" si="14"/>
        <v>1.046101132017456</v>
      </c>
      <c r="AC50" s="1">
        <v>126</v>
      </c>
      <c r="AD50" s="1">
        <f t="shared" si="15"/>
        <v>0.34870037733915205</v>
      </c>
      <c r="AE50" s="1" t="s">
        <v>3</v>
      </c>
      <c r="AF50" s="1">
        <f t="shared" si="16"/>
        <v>75.577889447236174</v>
      </c>
      <c r="AG50" s="1">
        <f t="shared" si="17"/>
        <v>0.76354969817923801</v>
      </c>
      <c r="AH50" s="1">
        <f t="shared" si="18"/>
        <v>0.10903284717980459</v>
      </c>
      <c r="AI50" s="1">
        <f t="shared" si="19"/>
        <v>782510043.60000002</v>
      </c>
      <c r="AJ50" s="1">
        <f t="shared" si="20"/>
        <v>22158234.719999999</v>
      </c>
      <c r="AK50" s="1">
        <f t="shared" si="21"/>
        <v>22.158234719999999</v>
      </c>
      <c r="AL50" s="1" t="s">
        <v>3</v>
      </c>
      <c r="AM50" s="1" t="s">
        <v>3</v>
      </c>
      <c r="AN50" s="1" t="s">
        <v>3</v>
      </c>
      <c r="AO50" s="1" t="s">
        <v>3</v>
      </c>
      <c r="AP50" s="1" t="s">
        <v>3</v>
      </c>
      <c r="AQ50" s="1" t="s">
        <v>3</v>
      </c>
      <c r="AR50" s="1" t="s">
        <v>3</v>
      </c>
      <c r="AS50" s="1">
        <v>0</v>
      </c>
      <c r="AT50" s="1" t="s">
        <v>3</v>
      </c>
      <c r="AU50" s="1" t="s">
        <v>3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0</v>
      </c>
      <c r="CD50" s="1">
        <v>0</v>
      </c>
      <c r="CE50" s="1">
        <v>0</v>
      </c>
      <c r="CF50" s="1">
        <v>0</v>
      </c>
      <c r="CG50" s="1">
        <v>0</v>
      </c>
      <c r="CH50" s="1">
        <v>0</v>
      </c>
      <c r="CI50" s="1">
        <v>0</v>
      </c>
      <c r="CJ50" s="1">
        <v>0</v>
      </c>
      <c r="CK50" s="1">
        <v>0</v>
      </c>
      <c r="CL50" s="1">
        <v>0</v>
      </c>
      <c r="CM50" s="1">
        <v>0</v>
      </c>
      <c r="CN50" s="1">
        <v>0</v>
      </c>
      <c r="CO50" s="1">
        <v>0</v>
      </c>
      <c r="CP50" s="1">
        <v>0</v>
      </c>
      <c r="CQ50" s="1">
        <v>0</v>
      </c>
      <c r="CR50" s="1">
        <v>0</v>
      </c>
      <c r="CS50" s="1">
        <v>0</v>
      </c>
      <c r="CT50" s="1">
        <v>0</v>
      </c>
      <c r="CU50" s="1" t="s">
        <v>4</v>
      </c>
    </row>
    <row r="51" spans="1:99" s="1" customFormat="1" x14ac:dyDescent="0.25">
      <c r="A51" s="1" t="s">
        <v>301</v>
      </c>
      <c r="B51" s="1" t="s">
        <v>302</v>
      </c>
      <c r="C51" s="1" t="s">
        <v>303</v>
      </c>
      <c r="D51" s="1">
        <v>1955</v>
      </c>
      <c r="E51" s="1">
        <f t="shared" si="0"/>
        <v>60</v>
      </c>
      <c r="F51" s="1">
        <v>26</v>
      </c>
      <c r="G51" s="1">
        <v>33</v>
      </c>
      <c r="H51" s="1">
        <v>10628</v>
      </c>
      <c r="I51" s="1">
        <v>4450</v>
      </c>
      <c r="J51" s="1">
        <v>3748</v>
      </c>
      <c r="K51" s="1">
        <v>4450</v>
      </c>
      <c r="L51" s="1">
        <f t="shared" si="1"/>
        <v>193841555</v>
      </c>
      <c r="M51" s="1">
        <v>295</v>
      </c>
      <c r="N51" s="1">
        <f t="shared" si="2"/>
        <v>12850200</v>
      </c>
      <c r="O51" s="1">
        <f t="shared" si="3"/>
        <v>0.4609375</v>
      </c>
      <c r="P51" s="1">
        <f t="shared" si="4"/>
        <v>1193823.7</v>
      </c>
      <c r="Q51" s="1">
        <f t="shared" si="5"/>
        <v>1.1938237</v>
      </c>
      <c r="R51" s="1">
        <v>5.0296874999999996</v>
      </c>
      <c r="S51" s="1">
        <f t="shared" si="6"/>
        <v>13.026840328124997</v>
      </c>
      <c r="T51" s="1">
        <f t="shared" si="7"/>
        <v>3219</v>
      </c>
      <c r="U51" s="1">
        <f t="shared" si="8"/>
        <v>140227687.5</v>
      </c>
      <c r="W51" s="1">
        <f t="shared" si="9"/>
        <v>0</v>
      </c>
      <c r="X51" s="1">
        <f t="shared" si="10"/>
        <v>0</v>
      </c>
      <c r="Y51" s="1">
        <f t="shared" si="11"/>
        <v>0</v>
      </c>
      <c r="Z51" s="1">
        <f t="shared" si="12"/>
        <v>15.084711132900654</v>
      </c>
      <c r="AA51" s="1">
        <f t="shared" si="13"/>
        <v>0</v>
      </c>
      <c r="AB51" s="1">
        <f t="shared" si="14"/>
        <v>1.7405435922577679</v>
      </c>
      <c r="AC51" s="1">
        <v>26</v>
      </c>
      <c r="AD51" s="1">
        <f t="shared" si="15"/>
        <v>0.58018119741925589</v>
      </c>
      <c r="AE51" s="1" t="s">
        <v>3</v>
      </c>
      <c r="AF51" s="1">
        <f t="shared" si="16"/>
        <v>10.91186440677966</v>
      </c>
      <c r="AG51" s="1">
        <f t="shared" si="17"/>
        <v>0.3729301560785992</v>
      </c>
      <c r="AH51" s="1">
        <f t="shared" si="18"/>
        <v>0.2582310743005819</v>
      </c>
      <c r="AI51" s="1">
        <f t="shared" si="19"/>
        <v>163262505.20000002</v>
      </c>
      <c r="AJ51" s="1">
        <f t="shared" si="20"/>
        <v>4623083.04</v>
      </c>
      <c r="AK51" s="1">
        <f t="shared" si="21"/>
        <v>4.62308304</v>
      </c>
      <c r="AL51" s="1" t="s">
        <v>3</v>
      </c>
      <c r="AM51" s="1" t="s">
        <v>3</v>
      </c>
      <c r="AN51" s="1" t="s">
        <v>3</v>
      </c>
      <c r="AO51" s="1" t="s">
        <v>3</v>
      </c>
      <c r="AP51" s="1" t="s">
        <v>3</v>
      </c>
      <c r="AQ51" s="1" t="s">
        <v>3</v>
      </c>
      <c r="AR51" s="1" t="s">
        <v>3</v>
      </c>
      <c r="AS51" s="1">
        <v>0</v>
      </c>
      <c r="AT51" s="1" t="s">
        <v>3</v>
      </c>
      <c r="AU51" s="1" t="s">
        <v>3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1">
        <v>0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  <c r="BM51" s="1">
        <v>0</v>
      </c>
      <c r="BN51" s="1">
        <v>0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H51" s="1">
        <v>0</v>
      </c>
      <c r="CI51" s="1">
        <v>0</v>
      </c>
      <c r="CJ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T51" s="1">
        <v>0</v>
      </c>
      <c r="CU51" s="1" t="s">
        <v>4</v>
      </c>
    </row>
    <row r="52" spans="1:99" s="1" customFormat="1" x14ac:dyDescent="0.25">
      <c r="A52" s="1" t="s">
        <v>304</v>
      </c>
      <c r="C52" s="1" t="s">
        <v>305</v>
      </c>
      <c r="D52" s="1">
        <v>1905</v>
      </c>
      <c r="E52" s="1">
        <f t="shared" si="0"/>
        <v>110</v>
      </c>
      <c r="F52" s="1">
        <v>41.599998474121101</v>
      </c>
      <c r="G52" s="1">
        <v>41.6</v>
      </c>
      <c r="H52" s="1">
        <v>15500</v>
      </c>
      <c r="I52" s="1">
        <v>14514</v>
      </c>
      <c r="J52" s="1">
        <v>10969</v>
      </c>
      <c r="K52" s="1">
        <v>14514</v>
      </c>
      <c r="L52" s="1">
        <f t="shared" si="1"/>
        <v>632228388.60000002</v>
      </c>
      <c r="M52" s="1">
        <v>541</v>
      </c>
      <c r="N52" s="1">
        <f t="shared" si="2"/>
        <v>23565960</v>
      </c>
      <c r="O52" s="1">
        <f t="shared" si="3"/>
        <v>0.84531250000000002</v>
      </c>
      <c r="P52" s="1">
        <f t="shared" si="4"/>
        <v>2189351.2600000002</v>
      </c>
      <c r="Q52" s="1">
        <f t="shared" si="5"/>
        <v>2.18935126</v>
      </c>
      <c r="R52" s="1">
        <v>10.6</v>
      </c>
      <c r="S52" s="1">
        <f t="shared" si="6"/>
        <v>27.453893999999998</v>
      </c>
      <c r="T52" s="1">
        <f t="shared" si="7"/>
        <v>6784</v>
      </c>
      <c r="U52" s="1">
        <f t="shared" si="8"/>
        <v>295528000</v>
      </c>
      <c r="V52" s="1">
        <v>32550.878666000001</v>
      </c>
      <c r="W52" s="1">
        <f t="shared" si="9"/>
        <v>9.9215078173967992</v>
      </c>
      <c r="X52" s="1">
        <f t="shared" si="10"/>
        <v>6.1649411140684043</v>
      </c>
      <c r="Y52" s="1">
        <f t="shared" si="11"/>
        <v>1.8915370281414694</v>
      </c>
      <c r="Z52" s="1">
        <f t="shared" si="12"/>
        <v>26.828034529465384</v>
      </c>
      <c r="AA52" s="1">
        <f t="shared" si="13"/>
        <v>0.73329467339432042</v>
      </c>
      <c r="AB52" s="1">
        <f t="shared" si="14"/>
        <v>1.934714099532105</v>
      </c>
      <c r="AC52" s="1">
        <v>41.599998474121101</v>
      </c>
      <c r="AD52" s="1">
        <f t="shared" si="15"/>
        <v>0.64490469984403509</v>
      </c>
      <c r="AE52" s="1" t="s">
        <v>3</v>
      </c>
      <c r="AF52" s="1">
        <f t="shared" si="16"/>
        <v>12.539741219963032</v>
      </c>
      <c r="AG52" s="1">
        <f t="shared" si="17"/>
        <v>0.48976950080542619</v>
      </c>
      <c r="AH52" s="1">
        <f t="shared" si="18"/>
        <v>0.16181407571257436</v>
      </c>
      <c r="AI52" s="1">
        <f t="shared" si="19"/>
        <v>477808543.10000002</v>
      </c>
      <c r="AJ52" s="1">
        <f t="shared" si="20"/>
        <v>13530042.120000001</v>
      </c>
      <c r="AK52" s="1">
        <f t="shared" si="21"/>
        <v>13.530042120000001</v>
      </c>
      <c r="AL52" s="1" t="s">
        <v>306</v>
      </c>
      <c r="AM52" s="1" t="s">
        <v>307</v>
      </c>
      <c r="AN52" s="1" t="s">
        <v>308</v>
      </c>
      <c r="AO52" s="1" t="s">
        <v>309</v>
      </c>
      <c r="AP52" s="1" t="s">
        <v>3</v>
      </c>
      <c r="AQ52" s="1" t="s">
        <v>3</v>
      </c>
      <c r="AR52" s="1" t="s">
        <v>3</v>
      </c>
      <c r="AS52" s="1">
        <v>0</v>
      </c>
      <c r="AT52" s="1" t="s">
        <v>3</v>
      </c>
      <c r="AU52" s="1" t="s">
        <v>3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  <c r="BK52" s="1">
        <v>0</v>
      </c>
      <c r="BL52" s="1">
        <v>0</v>
      </c>
      <c r="BM52" s="1">
        <v>0</v>
      </c>
      <c r="BN52" s="1">
        <v>0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  <c r="CC52" s="1">
        <v>0</v>
      </c>
      <c r="CD52" s="1">
        <v>0</v>
      </c>
      <c r="CE52" s="1">
        <v>0</v>
      </c>
      <c r="CF52" s="1">
        <v>0</v>
      </c>
      <c r="CG52" s="1">
        <v>0</v>
      </c>
      <c r="CH52" s="1">
        <v>0</v>
      </c>
      <c r="CI52" s="1">
        <v>0</v>
      </c>
      <c r="CJ52" s="1">
        <v>0</v>
      </c>
      <c r="CK52" s="1">
        <v>0</v>
      </c>
      <c r="CL52" s="1">
        <v>0</v>
      </c>
      <c r="CM52" s="1">
        <v>0</v>
      </c>
      <c r="CN52" s="1">
        <v>0</v>
      </c>
      <c r="CO52" s="1">
        <v>0</v>
      </c>
      <c r="CP52" s="1">
        <v>0</v>
      </c>
      <c r="CQ52" s="1">
        <v>0</v>
      </c>
      <c r="CR52" s="1">
        <v>0</v>
      </c>
      <c r="CS52" s="1">
        <v>0</v>
      </c>
      <c r="CT52" s="1">
        <v>0</v>
      </c>
      <c r="CU52" s="1" t="s">
        <v>4</v>
      </c>
    </row>
    <row r="53" spans="1:99" s="1" customFormat="1" x14ac:dyDescent="0.25">
      <c r="A53" s="1" t="s">
        <v>310</v>
      </c>
      <c r="C53" s="1" t="s">
        <v>311</v>
      </c>
      <c r="D53" s="1">
        <v>1949</v>
      </c>
      <c r="E53" s="1">
        <f t="shared" si="0"/>
        <v>66</v>
      </c>
      <c r="F53" s="1">
        <v>53.200000762939503</v>
      </c>
      <c r="G53" s="1">
        <v>53.200000762939503</v>
      </c>
      <c r="H53" s="1">
        <v>2950</v>
      </c>
      <c r="I53" s="1">
        <v>7700</v>
      </c>
      <c r="J53" s="1">
        <v>5560</v>
      </c>
      <c r="K53" s="1">
        <v>7700</v>
      </c>
      <c r="L53" s="1">
        <f t="shared" si="1"/>
        <v>335411230</v>
      </c>
      <c r="M53" s="1">
        <v>315</v>
      </c>
      <c r="N53" s="1">
        <f t="shared" si="2"/>
        <v>13721400</v>
      </c>
      <c r="O53" s="1">
        <f t="shared" si="3"/>
        <v>0.4921875</v>
      </c>
      <c r="P53" s="1">
        <f t="shared" si="4"/>
        <v>1274760.9000000001</v>
      </c>
      <c r="Q53" s="1">
        <f t="shared" si="5"/>
        <v>1.2747609</v>
      </c>
      <c r="R53" s="1">
        <v>1.6796875</v>
      </c>
      <c r="S53" s="1">
        <f t="shared" si="6"/>
        <v>4.350373828125</v>
      </c>
      <c r="T53" s="1">
        <f t="shared" si="7"/>
        <v>1075</v>
      </c>
      <c r="U53" s="1">
        <f t="shared" si="8"/>
        <v>46829687.5</v>
      </c>
      <c r="V53" s="1">
        <v>16577.210115000002</v>
      </c>
      <c r="W53" s="1">
        <f t="shared" si="9"/>
        <v>5.052733643052</v>
      </c>
      <c r="X53" s="1">
        <f t="shared" si="10"/>
        <v>3.1396241325203107</v>
      </c>
      <c r="Y53" s="1">
        <f t="shared" si="11"/>
        <v>1.2624289025874713</v>
      </c>
      <c r="Z53" s="1">
        <f t="shared" si="12"/>
        <v>24.444388327721661</v>
      </c>
      <c r="AA53" s="1">
        <f t="shared" si="13"/>
        <v>0.73674890854686625</v>
      </c>
      <c r="AB53" s="1">
        <f t="shared" si="14"/>
        <v>1.3784429310431656</v>
      </c>
      <c r="AC53" s="1">
        <v>53.200000762939503</v>
      </c>
      <c r="AD53" s="1">
        <f t="shared" si="15"/>
        <v>0.45948097701438861</v>
      </c>
      <c r="AE53" s="1" t="s">
        <v>3</v>
      </c>
      <c r="AF53" s="1">
        <f t="shared" si="16"/>
        <v>3.4126984126984126</v>
      </c>
      <c r="AG53" s="1">
        <f t="shared" si="17"/>
        <v>0.58482430099676508</v>
      </c>
      <c r="AH53" s="1">
        <f t="shared" si="18"/>
        <v>0.18587536333419891</v>
      </c>
      <c r="AI53" s="1">
        <f t="shared" si="19"/>
        <v>242193044</v>
      </c>
      <c r="AJ53" s="1">
        <f t="shared" si="20"/>
        <v>6858148.7999999998</v>
      </c>
      <c r="AK53" s="1">
        <f t="shared" si="21"/>
        <v>6.8581487999999995</v>
      </c>
      <c r="AL53" s="1" t="s">
        <v>312</v>
      </c>
      <c r="AM53" s="1" t="s">
        <v>313</v>
      </c>
      <c r="AN53" s="1" t="s">
        <v>314</v>
      </c>
      <c r="AO53" s="1" t="s">
        <v>315</v>
      </c>
      <c r="AP53" s="1" t="s">
        <v>3</v>
      </c>
      <c r="AQ53" s="1" t="s">
        <v>3</v>
      </c>
      <c r="AR53" s="1" t="s">
        <v>3</v>
      </c>
      <c r="AS53" s="1">
        <v>0</v>
      </c>
      <c r="AT53" s="1" t="s">
        <v>3</v>
      </c>
      <c r="AU53" s="1" t="s">
        <v>3</v>
      </c>
      <c r="AV53" s="1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>
        <v>0</v>
      </c>
      <c r="BC53" s="3">
        <v>0</v>
      </c>
      <c r="BD53" s="3">
        <v>0</v>
      </c>
      <c r="BE53" s="3">
        <v>0</v>
      </c>
      <c r="BF53" s="3">
        <v>0</v>
      </c>
      <c r="BG53" s="3">
        <v>0</v>
      </c>
      <c r="BH53" s="3">
        <v>0</v>
      </c>
      <c r="BI53" s="3">
        <v>0</v>
      </c>
      <c r="BJ53" s="3">
        <v>0</v>
      </c>
      <c r="BK53" s="3">
        <v>0</v>
      </c>
      <c r="BL53" s="3">
        <v>0</v>
      </c>
      <c r="BM53" s="3">
        <v>0</v>
      </c>
      <c r="BN53" s="3">
        <v>0</v>
      </c>
      <c r="BO53" s="3">
        <v>0</v>
      </c>
      <c r="BP53" s="3">
        <v>0</v>
      </c>
      <c r="BQ53" s="3">
        <v>0</v>
      </c>
      <c r="BR53" s="3">
        <v>0</v>
      </c>
      <c r="BS53" s="3">
        <v>0</v>
      </c>
      <c r="BT53" s="3">
        <v>0</v>
      </c>
      <c r="BU53" s="3">
        <v>0</v>
      </c>
      <c r="BV53" s="3">
        <v>0</v>
      </c>
      <c r="BW53" s="3">
        <v>0</v>
      </c>
      <c r="BX53" s="3">
        <v>0</v>
      </c>
      <c r="BY53" s="3">
        <v>0</v>
      </c>
      <c r="BZ53" s="3">
        <v>0</v>
      </c>
      <c r="CA53" s="3">
        <v>0</v>
      </c>
      <c r="CB53" s="3">
        <v>0</v>
      </c>
      <c r="CC53" s="3">
        <v>0</v>
      </c>
      <c r="CD53" s="3">
        <v>0</v>
      </c>
      <c r="CE53" s="3">
        <v>0</v>
      </c>
      <c r="CF53" s="3">
        <v>0</v>
      </c>
      <c r="CG53" s="3">
        <v>0</v>
      </c>
      <c r="CH53" s="3">
        <v>0</v>
      </c>
      <c r="CI53" s="3">
        <v>0</v>
      </c>
      <c r="CJ53" s="3">
        <v>0</v>
      </c>
      <c r="CK53" s="3">
        <v>0</v>
      </c>
      <c r="CL53" s="3">
        <v>0</v>
      </c>
      <c r="CM53" s="3">
        <v>0</v>
      </c>
      <c r="CN53" s="3">
        <v>0</v>
      </c>
      <c r="CO53" s="3">
        <v>0</v>
      </c>
      <c r="CP53" s="3">
        <v>0</v>
      </c>
      <c r="CQ53" s="3">
        <v>0</v>
      </c>
      <c r="CR53" s="3">
        <v>0</v>
      </c>
      <c r="CS53" s="3">
        <v>0</v>
      </c>
      <c r="CT53" s="3">
        <v>0</v>
      </c>
      <c r="CU53" s="1" t="s">
        <v>4</v>
      </c>
    </row>
    <row r="54" spans="1:99" s="1" customFormat="1" x14ac:dyDescent="0.25">
      <c r="A54" s="1" t="s">
        <v>316</v>
      </c>
      <c r="C54" s="1" t="s">
        <v>317</v>
      </c>
      <c r="D54" s="1">
        <v>1902</v>
      </c>
      <c r="E54" s="1">
        <f t="shared" si="0"/>
        <v>113</v>
      </c>
      <c r="F54" s="1">
        <v>18</v>
      </c>
      <c r="G54" s="1">
        <v>18</v>
      </c>
      <c r="H54" s="1">
        <v>2000</v>
      </c>
      <c r="I54" s="1">
        <v>2062</v>
      </c>
      <c r="J54" s="1">
        <v>1542</v>
      </c>
      <c r="K54" s="1">
        <v>2062</v>
      </c>
      <c r="L54" s="1">
        <f t="shared" si="1"/>
        <v>89820513.799999997</v>
      </c>
      <c r="M54" s="1">
        <v>260</v>
      </c>
      <c r="N54" s="1">
        <f t="shared" si="2"/>
        <v>11325600</v>
      </c>
      <c r="O54" s="1">
        <f t="shared" si="3"/>
        <v>0.40625</v>
      </c>
      <c r="P54" s="1">
        <f t="shared" si="4"/>
        <v>1052183.6000000001</v>
      </c>
      <c r="Q54" s="1">
        <f t="shared" si="5"/>
        <v>1.0521836</v>
      </c>
      <c r="R54" s="1">
        <v>3.3125</v>
      </c>
      <c r="S54" s="1">
        <f t="shared" si="6"/>
        <v>8.579341874999999</v>
      </c>
      <c r="T54" s="1">
        <f t="shared" si="7"/>
        <v>2120</v>
      </c>
      <c r="U54" s="1">
        <f t="shared" si="8"/>
        <v>92352500</v>
      </c>
      <c r="W54" s="1">
        <f t="shared" si="9"/>
        <v>0</v>
      </c>
      <c r="X54" s="1">
        <f t="shared" si="10"/>
        <v>0</v>
      </c>
      <c r="Y54" s="1">
        <f t="shared" si="11"/>
        <v>0</v>
      </c>
      <c r="Z54" s="1">
        <f t="shared" si="12"/>
        <v>7.9307510242282966</v>
      </c>
      <c r="AA54" s="1">
        <f t="shared" si="13"/>
        <v>0</v>
      </c>
      <c r="AB54" s="1">
        <f t="shared" si="14"/>
        <v>1.3217918373713828</v>
      </c>
      <c r="AC54" s="1">
        <v>18</v>
      </c>
      <c r="AD54" s="1">
        <f t="shared" si="15"/>
        <v>0.44059727912379426</v>
      </c>
      <c r="AE54" s="1" t="s">
        <v>3</v>
      </c>
      <c r="AF54" s="1">
        <f t="shared" si="16"/>
        <v>8.1538461538461533</v>
      </c>
      <c r="AG54" s="1">
        <f t="shared" si="17"/>
        <v>0.20884743940011094</v>
      </c>
      <c r="AH54" s="1">
        <f t="shared" si="18"/>
        <v>0.55319091930891218</v>
      </c>
      <c r="AI54" s="1">
        <f t="shared" si="19"/>
        <v>67169365.799999997</v>
      </c>
      <c r="AJ54" s="1">
        <f t="shared" si="20"/>
        <v>1902026.16</v>
      </c>
      <c r="AK54" s="1">
        <f t="shared" si="21"/>
        <v>1.9020261599999999</v>
      </c>
      <c r="AL54" s="1" t="s">
        <v>3</v>
      </c>
      <c r="AM54" s="1" t="s">
        <v>3</v>
      </c>
      <c r="AN54" s="1" t="s">
        <v>3</v>
      </c>
      <c r="AO54" s="1" t="s">
        <v>3</v>
      </c>
      <c r="AP54" s="1" t="s">
        <v>3</v>
      </c>
      <c r="AQ54" s="1" t="s">
        <v>3</v>
      </c>
      <c r="AR54" s="1" t="s">
        <v>3</v>
      </c>
      <c r="AS54" s="1">
        <v>0</v>
      </c>
      <c r="AT54" s="1" t="s">
        <v>3</v>
      </c>
      <c r="AU54" s="1" t="s">
        <v>3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M54" s="1">
        <v>0</v>
      </c>
      <c r="BN54" s="1">
        <v>0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  <c r="CC54" s="1">
        <v>0</v>
      </c>
      <c r="CD54" s="1">
        <v>0</v>
      </c>
      <c r="CE54" s="1">
        <v>0</v>
      </c>
      <c r="CF54" s="1">
        <v>0</v>
      </c>
      <c r="CG54" s="1">
        <v>0</v>
      </c>
      <c r="CH54" s="1">
        <v>0</v>
      </c>
      <c r="CI54" s="1">
        <v>0</v>
      </c>
      <c r="CJ54" s="1">
        <v>0</v>
      </c>
      <c r="CK54" s="1">
        <v>0</v>
      </c>
      <c r="CL54" s="1">
        <v>0</v>
      </c>
      <c r="CM54" s="1">
        <v>0</v>
      </c>
      <c r="CN54" s="1">
        <v>0</v>
      </c>
      <c r="CO54" s="1">
        <v>0</v>
      </c>
      <c r="CP54" s="1">
        <v>0</v>
      </c>
      <c r="CQ54" s="1">
        <v>0</v>
      </c>
      <c r="CR54" s="1">
        <v>0</v>
      </c>
      <c r="CS54" s="1">
        <v>0</v>
      </c>
      <c r="CT54" s="1">
        <v>0</v>
      </c>
      <c r="CU54" s="1" t="s">
        <v>4</v>
      </c>
    </row>
    <row r="55" spans="1:99" s="1" customFormat="1" x14ac:dyDescent="0.25">
      <c r="A55" s="1" t="s">
        <v>106</v>
      </c>
      <c r="B55" s="1" t="s">
        <v>318</v>
      </c>
      <c r="C55" s="1" t="s">
        <v>319</v>
      </c>
      <c r="D55" s="1">
        <v>1890</v>
      </c>
      <c r="E55" s="1">
        <f t="shared" si="0"/>
        <v>125</v>
      </c>
      <c r="F55" s="1">
        <v>40</v>
      </c>
      <c r="G55" s="1">
        <v>40</v>
      </c>
      <c r="H55" s="1">
        <v>4780</v>
      </c>
      <c r="I55" s="1">
        <v>9960</v>
      </c>
      <c r="J55" s="1">
        <v>8345</v>
      </c>
      <c r="K55" s="1">
        <v>9960</v>
      </c>
      <c r="L55" s="1">
        <f t="shared" si="1"/>
        <v>433856604</v>
      </c>
      <c r="M55" s="1">
        <v>500</v>
      </c>
      <c r="N55" s="1">
        <f t="shared" si="2"/>
        <v>21780000</v>
      </c>
      <c r="O55" s="1">
        <f t="shared" si="3"/>
        <v>0.78125</v>
      </c>
      <c r="P55" s="1">
        <f t="shared" si="4"/>
        <v>2023430</v>
      </c>
      <c r="Q55" s="1">
        <f t="shared" si="5"/>
        <v>2.0234300000000003</v>
      </c>
      <c r="R55" s="1">
        <v>4.859375</v>
      </c>
      <c r="S55" s="1">
        <f t="shared" si="6"/>
        <v>12.585732656249998</v>
      </c>
      <c r="T55" s="1">
        <f t="shared" si="7"/>
        <v>3110</v>
      </c>
      <c r="U55" s="1">
        <f t="shared" si="8"/>
        <v>135479375</v>
      </c>
      <c r="V55" s="1">
        <v>34080.721771999997</v>
      </c>
      <c r="W55" s="1">
        <f t="shared" si="9"/>
        <v>10.387803996105598</v>
      </c>
      <c r="X55" s="1">
        <f t="shared" si="10"/>
        <v>6.4546842192861682</v>
      </c>
      <c r="Y55" s="1">
        <f t="shared" si="11"/>
        <v>2.0600347447432696</v>
      </c>
      <c r="Z55" s="1">
        <f t="shared" si="12"/>
        <v>19.91995426997245</v>
      </c>
      <c r="AA55" s="1">
        <f t="shared" si="13"/>
        <v>1.0091722348616206</v>
      </c>
      <c r="AB55" s="1">
        <f t="shared" si="14"/>
        <v>1.4939965702479339</v>
      </c>
      <c r="AC55" s="1">
        <v>40</v>
      </c>
      <c r="AD55" s="1">
        <f t="shared" si="15"/>
        <v>0.49799885674931127</v>
      </c>
      <c r="AE55" s="1" t="s">
        <v>3</v>
      </c>
      <c r="AF55" s="1">
        <f t="shared" si="16"/>
        <v>6.22</v>
      </c>
      <c r="AG55" s="1">
        <f t="shared" si="17"/>
        <v>0.37827256805841392</v>
      </c>
      <c r="AH55" s="1">
        <f t="shared" si="18"/>
        <v>0.19657565506160818</v>
      </c>
      <c r="AI55" s="1">
        <f t="shared" si="19"/>
        <v>363507365.5</v>
      </c>
      <c r="AJ55" s="1">
        <f t="shared" si="20"/>
        <v>10293390.6</v>
      </c>
      <c r="AK55" s="1">
        <f t="shared" si="21"/>
        <v>10.2933906</v>
      </c>
      <c r="AL55" s="1" t="s">
        <v>320</v>
      </c>
      <c r="AM55" s="1" t="s">
        <v>321</v>
      </c>
      <c r="AN55" s="1" t="s">
        <v>110</v>
      </c>
      <c r="AO55" s="1" t="s">
        <v>322</v>
      </c>
      <c r="AP55" s="1" t="s">
        <v>3</v>
      </c>
      <c r="AQ55" s="1" t="s">
        <v>3</v>
      </c>
      <c r="AR55" s="1" t="s">
        <v>3</v>
      </c>
      <c r="AS55" s="1">
        <v>0</v>
      </c>
      <c r="AT55" s="1" t="s">
        <v>3</v>
      </c>
      <c r="AU55" s="1" t="s">
        <v>3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0</v>
      </c>
      <c r="CE55" s="1">
        <v>0</v>
      </c>
      <c r="CF55" s="1">
        <v>0</v>
      </c>
      <c r="CG55" s="1">
        <v>0</v>
      </c>
      <c r="CH55" s="1">
        <v>0</v>
      </c>
      <c r="CI55" s="1">
        <v>0</v>
      </c>
      <c r="CJ55" s="1">
        <v>0</v>
      </c>
      <c r="CK55" s="1">
        <v>0</v>
      </c>
      <c r="CL55" s="1">
        <v>0</v>
      </c>
      <c r="CM55" s="1">
        <v>0</v>
      </c>
      <c r="CN55" s="1">
        <v>0</v>
      </c>
      <c r="CO55" s="1">
        <v>0</v>
      </c>
      <c r="CP55" s="1">
        <v>0</v>
      </c>
      <c r="CQ55" s="1">
        <v>0</v>
      </c>
      <c r="CR55" s="1">
        <v>0</v>
      </c>
      <c r="CS55" s="1">
        <v>0</v>
      </c>
      <c r="CT55" s="1">
        <v>0</v>
      </c>
      <c r="CU55" s="1" t="s">
        <v>4</v>
      </c>
    </row>
    <row r="56" spans="1:99" s="1" customFormat="1" x14ac:dyDescent="0.25">
      <c r="A56" s="1" t="s">
        <v>323</v>
      </c>
      <c r="B56" s="1" t="s">
        <v>324</v>
      </c>
      <c r="C56" s="1" t="s">
        <v>325</v>
      </c>
      <c r="D56" s="1">
        <v>1977</v>
      </c>
      <c r="E56" s="1">
        <f t="shared" si="0"/>
        <v>38</v>
      </c>
      <c r="F56" s="1">
        <v>43</v>
      </c>
      <c r="G56" s="1">
        <v>60</v>
      </c>
      <c r="H56" s="1">
        <v>34441</v>
      </c>
      <c r="I56" s="1">
        <v>16200</v>
      </c>
      <c r="J56" s="1">
        <v>10070</v>
      </c>
      <c r="K56" s="1">
        <v>16200</v>
      </c>
      <c r="L56" s="1">
        <f t="shared" si="1"/>
        <v>705670380</v>
      </c>
      <c r="M56" s="1">
        <v>612</v>
      </c>
      <c r="N56" s="1">
        <f t="shared" si="2"/>
        <v>26658720</v>
      </c>
      <c r="O56" s="1">
        <f t="shared" si="3"/>
        <v>0.95625000000000004</v>
      </c>
      <c r="P56" s="1">
        <f t="shared" si="4"/>
        <v>2476678.3200000003</v>
      </c>
      <c r="Q56" s="1">
        <f t="shared" si="5"/>
        <v>2.47667832</v>
      </c>
      <c r="R56" s="1">
        <v>20.7</v>
      </c>
      <c r="S56" s="1">
        <f t="shared" si="6"/>
        <v>53.612792999999996</v>
      </c>
      <c r="T56" s="1">
        <f t="shared" si="7"/>
        <v>13248</v>
      </c>
      <c r="U56" s="1">
        <f t="shared" si="8"/>
        <v>577116000</v>
      </c>
      <c r="W56" s="1">
        <f t="shared" si="9"/>
        <v>0</v>
      </c>
      <c r="X56" s="1">
        <f t="shared" si="10"/>
        <v>0</v>
      </c>
      <c r="Y56" s="1">
        <f t="shared" si="11"/>
        <v>0</v>
      </c>
      <c r="Z56" s="1">
        <f t="shared" si="12"/>
        <v>26.470527467185221</v>
      </c>
      <c r="AA56" s="1">
        <f t="shared" si="13"/>
        <v>0</v>
      </c>
      <c r="AB56" s="1">
        <f t="shared" si="14"/>
        <v>1.8467809860826898</v>
      </c>
      <c r="AC56" s="1">
        <v>43</v>
      </c>
      <c r="AD56" s="1">
        <f t="shared" si="15"/>
        <v>0.61559366202756327</v>
      </c>
      <c r="AE56" s="1" t="s">
        <v>3</v>
      </c>
      <c r="AF56" s="1">
        <f t="shared" si="16"/>
        <v>21.647058823529413</v>
      </c>
      <c r="AG56" s="1">
        <f t="shared" si="17"/>
        <v>0.45434776626257156</v>
      </c>
      <c r="AH56" s="1">
        <f t="shared" si="18"/>
        <v>0.19939213326541047</v>
      </c>
      <c r="AI56" s="1">
        <f t="shared" si="19"/>
        <v>438648193</v>
      </c>
      <c r="AJ56" s="1">
        <f t="shared" si="20"/>
        <v>12421143.6</v>
      </c>
      <c r="AK56" s="1">
        <f t="shared" si="21"/>
        <v>12.421143599999999</v>
      </c>
      <c r="AL56" s="1" t="s">
        <v>3</v>
      </c>
      <c r="AM56" s="1" t="s">
        <v>3</v>
      </c>
      <c r="AN56" s="1" t="s">
        <v>3</v>
      </c>
      <c r="AO56" s="1" t="s">
        <v>3</v>
      </c>
      <c r="AP56" s="1" t="s">
        <v>3</v>
      </c>
      <c r="AQ56" s="1" t="s">
        <v>3</v>
      </c>
      <c r="AR56" s="1" t="s">
        <v>3</v>
      </c>
      <c r="AS56" s="1">
        <v>0</v>
      </c>
      <c r="AT56" s="1" t="s">
        <v>3</v>
      </c>
      <c r="AU56" s="1" t="s">
        <v>3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  <c r="BF56" s="1">
        <v>0</v>
      </c>
      <c r="BG56" s="1">
        <v>0</v>
      </c>
      <c r="BH56" s="1">
        <v>0</v>
      </c>
      <c r="BI56" s="1">
        <v>0</v>
      </c>
      <c r="BJ56" s="1">
        <v>0</v>
      </c>
      <c r="BK56" s="1">
        <v>0</v>
      </c>
      <c r="BL56" s="1">
        <v>0</v>
      </c>
      <c r="BM56" s="1">
        <v>0</v>
      </c>
      <c r="BN56" s="1">
        <v>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  <c r="CC56" s="1">
        <v>0</v>
      </c>
      <c r="CD56" s="1">
        <v>0</v>
      </c>
      <c r="CE56" s="1">
        <v>0</v>
      </c>
      <c r="CF56" s="1">
        <v>0</v>
      </c>
      <c r="CG56" s="1">
        <v>0</v>
      </c>
      <c r="CH56" s="1">
        <v>0</v>
      </c>
      <c r="CI56" s="1">
        <v>0</v>
      </c>
      <c r="CJ56" s="1">
        <v>0</v>
      </c>
      <c r="CK56" s="1">
        <v>0</v>
      </c>
      <c r="CL56" s="1">
        <v>0</v>
      </c>
      <c r="CM56" s="1">
        <v>0</v>
      </c>
      <c r="CN56" s="1">
        <v>0</v>
      </c>
      <c r="CO56" s="1">
        <v>0</v>
      </c>
      <c r="CP56" s="1">
        <v>0</v>
      </c>
      <c r="CQ56" s="1">
        <v>0</v>
      </c>
      <c r="CR56" s="1">
        <v>0</v>
      </c>
      <c r="CS56" s="1">
        <v>0</v>
      </c>
      <c r="CT56" s="1">
        <v>0</v>
      </c>
      <c r="CU56" s="1" t="s">
        <v>4</v>
      </c>
    </row>
    <row r="57" spans="1:99" s="1" customFormat="1" x14ac:dyDescent="0.25">
      <c r="A57" s="1" t="s">
        <v>326</v>
      </c>
      <c r="B57" s="1" t="s">
        <v>327</v>
      </c>
      <c r="C57" s="1" t="s">
        <v>328</v>
      </c>
      <c r="D57" s="1">
        <v>1978</v>
      </c>
      <c r="E57" s="1">
        <f t="shared" si="0"/>
        <v>37</v>
      </c>
      <c r="F57" s="1">
        <v>43</v>
      </c>
      <c r="G57" s="1">
        <v>43</v>
      </c>
      <c r="H57" s="1">
        <v>4940</v>
      </c>
      <c r="I57" s="1">
        <v>21100</v>
      </c>
      <c r="J57" s="1">
        <v>17538</v>
      </c>
      <c r="K57" s="1">
        <v>21100</v>
      </c>
      <c r="L57" s="1">
        <f t="shared" si="1"/>
        <v>919113890</v>
      </c>
      <c r="M57" s="1">
        <v>842</v>
      </c>
      <c r="N57" s="1">
        <f t="shared" si="2"/>
        <v>36677520</v>
      </c>
      <c r="O57" s="1">
        <f t="shared" si="3"/>
        <v>1.315625</v>
      </c>
      <c r="P57" s="1">
        <f t="shared" si="4"/>
        <v>3407456.12</v>
      </c>
      <c r="Q57" s="1">
        <f t="shared" si="5"/>
        <v>3.40745612</v>
      </c>
      <c r="R57" s="1">
        <v>5.609375</v>
      </c>
      <c r="S57" s="1">
        <f t="shared" si="6"/>
        <v>14.528225156249999</v>
      </c>
      <c r="T57" s="1">
        <f t="shared" si="7"/>
        <v>3590</v>
      </c>
      <c r="U57" s="1">
        <f t="shared" si="8"/>
        <v>156389375</v>
      </c>
      <c r="V57" s="1">
        <v>43338.809011999998</v>
      </c>
      <c r="W57" s="1">
        <f t="shared" si="9"/>
        <v>13.209668986857599</v>
      </c>
      <c r="X57" s="1">
        <f t="shared" si="10"/>
        <v>8.2081103940187283</v>
      </c>
      <c r="Y57" s="1">
        <f t="shared" si="11"/>
        <v>2.0186995687579397</v>
      </c>
      <c r="Z57" s="1">
        <f t="shared" si="12"/>
        <v>25.059324894376719</v>
      </c>
      <c r="AA57" s="1">
        <f t="shared" si="13"/>
        <v>0.610632277745351</v>
      </c>
      <c r="AB57" s="1">
        <f t="shared" si="14"/>
        <v>1.7483249926309339</v>
      </c>
      <c r="AC57" s="1">
        <v>43</v>
      </c>
      <c r="AD57" s="1">
        <f t="shared" si="15"/>
        <v>0.58277499754364459</v>
      </c>
      <c r="AE57" s="1" t="s">
        <v>3</v>
      </c>
      <c r="AF57" s="1">
        <f t="shared" si="16"/>
        <v>4.2636579572446553</v>
      </c>
      <c r="AG57" s="1">
        <f t="shared" si="17"/>
        <v>0.36670331328305883</v>
      </c>
      <c r="AH57" s="1">
        <f t="shared" si="18"/>
        <v>0.15751361324368104</v>
      </c>
      <c r="AI57" s="1">
        <f t="shared" si="19"/>
        <v>763953526.20000005</v>
      </c>
      <c r="AJ57" s="1">
        <f t="shared" si="20"/>
        <v>21632772.240000002</v>
      </c>
      <c r="AK57" s="1">
        <f t="shared" si="21"/>
        <v>21.632772240000001</v>
      </c>
      <c r="AL57" s="1" t="s">
        <v>329</v>
      </c>
      <c r="AM57" s="1" t="s">
        <v>330</v>
      </c>
      <c r="AN57" s="1" t="s">
        <v>331</v>
      </c>
      <c r="AO57" s="1" t="s">
        <v>332</v>
      </c>
      <c r="AP57" s="1" t="s">
        <v>3</v>
      </c>
      <c r="AQ57" s="1" t="s">
        <v>3</v>
      </c>
      <c r="AR57" s="1" t="s">
        <v>3</v>
      </c>
      <c r="AS57" s="1">
        <v>0</v>
      </c>
      <c r="AT57" s="1" t="s">
        <v>3</v>
      </c>
      <c r="AU57" s="1" t="s">
        <v>3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  <c r="CC57" s="1">
        <v>0</v>
      </c>
      <c r="CD57" s="1">
        <v>0</v>
      </c>
      <c r="CE57" s="1">
        <v>0</v>
      </c>
      <c r="CF57" s="1">
        <v>0</v>
      </c>
      <c r="CG57" s="1">
        <v>0</v>
      </c>
      <c r="CH57" s="1">
        <v>0</v>
      </c>
      <c r="CI57" s="1">
        <v>0</v>
      </c>
      <c r="CJ57" s="1">
        <v>0</v>
      </c>
      <c r="CK57" s="1">
        <v>0</v>
      </c>
      <c r="CL57" s="1">
        <v>0</v>
      </c>
      <c r="CM57" s="1">
        <v>0</v>
      </c>
      <c r="CN57" s="1">
        <v>0</v>
      </c>
      <c r="CO57" s="1">
        <v>0</v>
      </c>
      <c r="CP57" s="1">
        <v>0</v>
      </c>
      <c r="CQ57" s="1">
        <v>0</v>
      </c>
      <c r="CR57" s="1">
        <v>0</v>
      </c>
      <c r="CS57" s="1">
        <v>0</v>
      </c>
      <c r="CT57" s="1">
        <v>0</v>
      </c>
      <c r="CU57" s="1" t="s">
        <v>4</v>
      </c>
    </row>
    <row r="58" spans="1:99" s="1" customFormat="1" x14ac:dyDescent="0.25">
      <c r="A58" s="1" t="s">
        <v>333</v>
      </c>
      <c r="C58" s="1" t="s">
        <v>334</v>
      </c>
      <c r="D58" s="1">
        <v>1903</v>
      </c>
      <c r="E58" s="1">
        <f t="shared" si="0"/>
        <v>112</v>
      </c>
      <c r="F58" s="1">
        <v>54</v>
      </c>
      <c r="G58" s="1">
        <v>56</v>
      </c>
      <c r="H58" s="1">
        <v>194</v>
      </c>
      <c r="I58" s="1">
        <v>11031</v>
      </c>
      <c r="J58" s="1">
        <v>8993</v>
      </c>
      <c r="K58" s="1">
        <v>11031</v>
      </c>
      <c r="L58" s="1">
        <f t="shared" si="1"/>
        <v>480509256.90000004</v>
      </c>
      <c r="M58" s="1">
        <v>392</v>
      </c>
      <c r="N58" s="1">
        <f t="shared" si="2"/>
        <v>17075520</v>
      </c>
      <c r="O58" s="1">
        <f t="shared" si="3"/>
        <v>0.61250000000000004</v>
      </c>
      <c r="P58" s="1">
        <f t="shared" si="4"/>
        <v>1586369.12</v>
      </c>
      <c r="Q58" s="1">
        <f t="shared" si="5"/>
        <v>1.5863691200000001</v>
      </c>
      <c r="R58" s="1">
        <v>1.7375</v>
      </c>
      <c r="S58" s="1">
        <f t="shared" si="6"/>
        <v>4.5001076250000001</v>
      </c>
      <c r="T58" s="1">
        <f t="shared" si="7"/>
        <v>1112</v>
      </c>
      <c r="U58" s="1">
        <f t="shared" si="8"/>
        <v>48441500</v>
      </c>
      <c r="V58" s="1">
        <v>18790.014986999999</v>
      </c>
      <c r="W58" s="1">
        <f t="shared" si="9"/>
        <v>5.7271965680375994</v>
      </c>
      <c r="X58" s="1">
        <f t="shared" si="10"/>
        <v>3.5587160984478778</v>
      </c>
      <c r="Y58" s="1">
        <f t="shared" si="11"/>
        <v>1.2827288323019572</v>
      </c>
      <c r="Z58" s="1">
        <f t="shared" si="12"/>
        <v>28.140241521195257</v>
      </c>
      <c r="AA58" s="1">
        <f t="shared" si="13"/>
        <v>0.51630387391358534</v>
      </c>
      <c r="AB58" s="1">
        <f t="shared" si="14"/>
        <v>1.5633467511775141</v>
      </c>
      <c r="AC58" s="1">
        <v>54</v>
      </c>
      <c r="AD58" s="1">
        <f t="shared" si="15"/>
        <v>0.52111558372583811</v>
      </c>
      <c r="AE58" s="1" t="s">
        <v>3</v>
      </c>
      <c r="AF58" s="1">
        <f t="shared" si="16"/>
        <v>2.8367346938775508</v>
      </c>
      <c r="AG58" s="1">
        <f t="shared" si="17"/>
        <v>0.60351254211984129</v>
      </c>
      <c r="AH58" s="1">
        <f t="shared" si="18"/>
        <v>0.14301037381602028</v>
      </c>
      <c r="AI58" s="1">
        <f t="shared" si="19"/>
        <v>391734180.69999999</v>
      </c>
      <c r="AJ58" s="1">
        <f t="shared" si="20"/>
        <v>11092685.640000001</v>
      </c>
      <c r="AK58" s="1">
        <f t="shared" si="21"/>
        <v>11.092685640000001</v>
      </c>
      <c r="AL58" s="1" t="s">
        <v>335</v>
      </c>
      <c r="AM58" s="1" t="s">
        <v>336</v>
      </c>
      <c r="AN58" s="1" t="s">
        <v>337</v>
      </c>
      <c r="AO58" s="1" t="s">
        <v>338</v>
      </c>
      <c r="AP58" s="1" t="s">
        <v>3</v>
      </c>
      <c r="AQ58" s="1" t="s">
        <v>3</v>
      </c>
      <c r="AR58" s="1" t="s">
        <v>3</v>
      </c>
      <c r="AS58" s="1">
        <v>0</v>
      </c>
      <c r="AT58" s="1" t="s">
        <v>3</v>
      </c>
      <c r="AU58" s="1" t="s">
        <v>3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0</v>
      </c>
      <c r="BF58" s="1">
        <v>0</v>
      </c>
      <c r="BG58" s="1">
        <v>0</v>
      </c>
      <c r="BH58" s="1">
        <v>0</v>
      </c>
      <c r="BI58" s="1">
        <v>0</v>
      </c>
      <c r="BJ58" s="1">
        <v>0</v>
      </c>
      <c r="BK58" s="1">
        <v>0</v>
      </c>
      <c r="BL58" s="1">
        <v>0</v>
      </c>
      <c r="BM58" s="1">
        <v>0</v>
      </c>
      <c r="BN58" s="1">
        <v>0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  <c r="CC58" s="1">
        <v>0</v>
      </c>
      <c r="CD58" s="1">
        <v>0</v>
      </c>
      <c r="CE58" s="1">
        <v>0</v>
      </c>
      <c r="CF58" s="1">
        <v>0</v>
      </c>
      <c r="CG58" s="1">
        <v>0</v>
      </c>
      <c r="CH58" s="1">
        <v>0</v>
      </c>
      <c r="CI58" s="1">
        <v>0</v>
      </c>
      <c r="CJ58" s="1">
        <v>0</v>
      </c>
      <c r="CK58" s="1">
        <v>0</v>
      </c>
      <c r="CL58" s="1">
        <v>0</v>
      </c>
      <c r="CM58" s="1">
        <v>0</v>
      </c>
      <c r="CN58" s="1">
        <v>0</v>
      </c>
      <c r="CO58" s="1">
        <v>0</v>
      </c>
      <c r="CP58" s="1">
        <v>0</v>
      </c>
      <c r="CQ58" s="1">
        <v>0</v>
      </c>
      <c r="CR58" s="1">
        <v>0</v>
      </c>
      <c r="CS58" s="1">
        <v>0</v>
      </c>
      <c r="CT58" s="1">
        <v>0</v>
      </c>
      <c r="CU58" s="1" t="s">
        <v>4</v>
      </c>
    </row>
    <row r="59" spans="1:99" s="1" customFormat="1" x14ac:dyDescent="0.25">
      <c r="A59" s="1" t="s">
        <v>339</v>
      </c>
      <c r="C59" s="1" t="s">
        <v>340</v>
      </c>
      <c r="D59" s="1">
        <v>1963</v>
      </c>
      <c r="E59" s="1">
        <f t="shared" si="0"/>
        <v>52</v>
      </c>
      <c r="F59" s="1">
        <v>231</v>
      </c>
      <c r="G59" s="1">
        <v>310</v>
      </c>
      <c r="H59" s="1">
        <v>11754</v>
      </c>
      <c r="I59" s="1">
        <v>305000</v>
      </c>
      <c r="J59" s="1">
        <v>254036</v>
      </c>
      <c r="K59" s="1">
        <v>305000</v>
      </c>
      <c r="L59" s="1">
        <f t="shared" si="1"/>
        <v>13285769500</v>
      </c>
      <c r="M59" s="1">
        <v>3300</v>
      </c>
      <c r="N59" s="1">
        <f t="shared" si="2"/>
        <v>143748000</v>
      </c>
      <c r="O59" s="1">
        <f t="shared" si="3"/>
        <v>5.15625</v>
      </c>
      <c r="P59" s="1">
        <f t="shared" si="4"/>
        <v>13354638</v>
      </c>
      <c r="Q59" s="1">
        <f t="shared" si="5"/>
        <v>13.354638000000001</v>
      </c>
      <c r="R59" s="1">
        <v>338</v>
      </c>
      <c r="S59" s="1">
        <f t="shared" si="6"/>
        <v>875.41661999999997</v>
      </c>
      <c r="T59" s="1">
        <f t="shared" si="7"/>
        <v>216320</v>
      </c>
      <c r="U59" s="1">
        <f t="shared" si="8"/>
        <v>9423440000</v>
      </c>
      <c r="V59" s="1">
        <v>172162.98506000001</v>
      </c>
      <c r="W59" s="1">
        <f t="shared" si="9"/>
        <v>52.475277846288002</v>
      </c>
      <c r="X59" s="1">
        <f t="shared" si="10"/>
        <v>32.606636392453645</v>
      </c>
      <c r="Y59" s="1">
        <f t="shared" si="11"/>
        <v>4.0507326246105571</v>
      </c>
      <c r="Z59" s="1">
        <f t="shared" si="12"/>
        <v>92.42403024737736</v>
      </c>
      <c r="AA59" s="1">
        <f t="shared" si="13"/>
        <v>0.16746627830034655</v>
      </c>
      <c r="AB59" s="1">
        <f t="shared" si="14"/>
        <v>1.2003120811347709</v>
      </c>
      <c r="AC59" s="1">
        <v>231</v>
      </c>
      <c r="AD59" s="1">
        <f t="shared" si="15"/>
        <v>0.40010402704492365</v>
      </c>
      <c r="AE59" s="1">
        <v>34.4</v>
      </c>
      <c r="AF59" s="1">
        <f t="shared" si="16"/>
        <v>65.551515151515147</v>
      </c>
      <c r="AG59" s="1">
        <f t="shared" si="17"/>
        <v>0.68317103585414884</v>
      </c>
      <c r="AH59" s="1">
        <f t="shared" si="18"/>
        <v>4.2619145923523408E-2</v>
      </c>
      <c r="AI59" s="1">
        <f t="shared" si="19"/>
        <v>11065782756.4</v>
      </c>
      <c r="AJ59" s="1">
        <f t="shared" si="20"/>
        <v>313348325.28000003</v>
      </c>
      <c r="AK59" s="1">
        <f t="shared" si="21"/>
        <v>313.34832528000004</v>
      </c>
      <c r="AL59" s="1" t="s">
        <v>341</v>
      </c>
      <c r="AM59" s="1" t="s">
        <v>342</v>
      </c>
      <c r="AN59" s="1" t="s">
        <v>343</v>
      </c>
      <c r="AO59" s="1" t="s">
        <v>344</v>
      </c>
      <c r="AP59" s="1" t="s">
        <v>345</v>
      </c>
      <c r="AQ59" s="1" t="s">
        <v>346</v>
      </c>
      <c r="AR59" s="1" t="s">
        <v>347</v>
      </c>
      <c r="AS59" s="1">
        <v>1</v>
      </c>
      <c r="AT59" s="1" t="s">
        <v>348</v>
      </c>
      <c r="AU59" s="1" t="s">
        <v>349</v>
      </c>
      <c r="AV59" s="1">
        <v>2</v>
      </c>
      <c r="AW59" s="2">
        <v>98</v>
      </c>
      <c r="AX59" s="2">
        <v>2</v>
      </c>
      <c r="AY59" s="1">
        <v>0</v>
      </c>
      <c r="AZ59" s="2">
        <v>2.2999999999999998</v>
      </c>
      <c r="BA59" s="1">
        <v>0</v>
      </c>
      <c r="BB59" s="1">
        <v>0</v>
      </c>
      <c r="BC59" s="2">
        <v>0.5</v>
      </c>
      <c r="BD59" s="1">
        <v>0</v>
      </c>
      <c r="BE59" s="2">
        <v>3</v>
      </c>
      <c r="BF59" s="2">
        <v>4.9000000000000004</v>
      </c>
      <c r="BG59" s="2">
        <v>58.4</v>
      </c>
      <c r="BH59" s="1">
        <v>0</v>
      </c>
      <c r="BI59" s="2">
        <v>22</v>
      </c>
      <c r="BJ59" s="2">
        <v>8.8000000000000007</v>
      </c>
      <c r="BK59" s="1">
        <v>0</v>
      </c>
      <c r="BL59" s="1">
        <v>0</v>
      </c>
      <c r="BM59" s="1">
        <v>0</v>
      </c>
      <c r="BN59" s="2">
        <v>0.1</v>
      </c>
      <c r="BO59" s="2">
        <v>4013</v>
      </c>
      <c r="BP59" s="2">
        <v>440</v>
      </c>
      <c r="BQ59" s="2">
        <v>76</v>
      </c>
      <c r="BR59" s="2">
        <v>8</v>
      </c>
      <c r="BS59" s="2">
        <v>0.19</v>
      </c>
      <c r="BT59" s="2">
        <v>0.02</v>
      </c>
      <c r="BU59" s="2">
        <v>4879</v>
      </c>
      <c r="BV59" s="2">
        <v>92</v>
      </c>
      <c r="BW59" s="2">
        <v>0.24</v>
      </c>
      <c r="BX59" s="2">
        <v>12832</v>
      </c>
      <c r="BY59" s="2">
        <v>930</v>
      </c>
      <c r="BZ59" s="2">
        <v>242</v>
      </c>
      <c r="CA59" s="2">
        <v>18</v>
      </c>
      <c r="CB59" s="2">
        <v>0.42</v>
      </c>
      <c r="CC59" s="2">
        <v>0.03</v>
      </c>
      <c r="CD59" s="2">
        <v>35</v>
      </c>
      <c r="CE59" s="2">
        <v>54</v>
      </c>
      <c r="CF59" s="1">
        <v>0</v>
      </c>
      <c r="CG59" s="1">
        <v>0</v>
      </c>
      <c r="CH59" s="2">
        <v>25</v>
      </c>
      <c r="CI59" s="2">
        <v>28</v>
      </c>
      <c r="CJ59" s="2">
        <v>26</v>
      </c>
      <c r="CK59" s="1">
        <v>0</v>
      </c>
      <c r="CL59" s="1">
        <v>0</v>
      </c>
      <c r="CM59" s="2">
        <v>10</v>
      </c>
      <c r="CN59" s="2">
        <v>12</v>
      </c>
      <c r="CO59" s="2">
        <v>2</v>
      </c>
      <c r="CP59" s="2">
        <v>7</v>
      </c>
      <c r="CQ59" s="1">
        <v>0</v>
      </c>
      <c r="CR59" s="1">
        <v>0</v>
      </c>
      <c r="CS59" s="1">
        <v>0</v>
      </c>
      <c r="CT59" s="1">
        <v>0</v>
      </c>
      <c r="CU59" s="1" t="s">
        <v>4</v>
      </c>
    </row>
    <row r="60" spans="1:99" s="1" customFormat="1" x14ac:dyDescent="0.25">
      <c r="A60" s="1" t="s">
        <v>350</v>
      </c>
      <c r="B60" s="1" t="s">
        <v>351</v>
      </c>
      <c r="C60" s="1" t="s">
        <v>352</v>
      </c>
      <c r="D60" s="1">
        <v>1907</v>
      </c>
      <c r="E60" s="1">
        <f t="shared" si="0"/>
        <v>108</v>
      </c>
      <c r="F60" s="1">
        <v>42</v>
      </c>
      <c r="G60" s="1">
        <v>42</v>
      </c>
      <c r="H60" s="1">
        <v>4500</v>
      </c>
      <c r="I60" s="1">
        <v>7280</v>
      </c>
      <c r="J60" s="1">
        <v>4880</v>
      </c>
      <c r="K60" s="1">
        <v>7280</v>
      </c>
      <c r="L60" s="1">
        <f t="shared" si="1"/>
        <v>317116072</v>
      </c>
      <c r="M60" s="1">
        <v>300</v>
      </c>
      <c r="N60" s="1">
        <f t="shared" si="2"/>
        <v>13068000</v>
      </c>
      <c r="O60" s="1">
        <f t="shared" si="3"/>
        <v>0.46875</v>
      </c>
      <c r="P60" s="1">
        <f t="shared" si="4"/>
        <v>1214058</v>
      </c>
      <c r="Q60" s="1">
        <f t="shared" si="5"/>
        <v>1.2140580000000001</v>
      </c>
      <c r="R60" s="1">
        <v>13.5</v>
      </c>
      <c r="S60" s="1">
        <f t="shared" si="6"/>
        <v>34.964864999999996</v>
      </c>
      <c r="T60" s="1">
        <f t="shared" si="7"/>
        <v>8640</v>
      </c>
      <c r="U60" s="1">
        <f t="shared" si="8"/>
        <v>376380000</v>
      </c>
      <c r="W60" s="1">
        <f t="shared" si="9"/>
        <v>0</v>
      </c>
      <c r="X60" s="1">
        <f t="shared" si="10"/>
        <v>0</v>
      </c>
      <c r="Y60" s="1">
        <f t="shared" si="11"/>
        <v>0</v>
      </c>
      <c r="Z60" s="1">
        <f t="shared" si="12"/>
        <v>24.266610958065503</v>
      </c>
      <c r="AA60" s="1">
        <f t="shared" si="13"/>
        <v>0</v>
      </c>
      <c r="AB60" s="1">
        <f t="shared" si="14"/>
        <v>1.7333293541475361</v>
      </c>
      <c r="AC60" s="1">
        <v>42</v>
      </c>
      <c r="AD60" s="1">
        <f t="shared" si="15"/>
        <v>0.57777645138251199</v>
      </c>
      <c r="AE60" s="1" t="s">
        <v>3</v>
      </c>
      <c r="AF60" s="1">
        <f t="shared" si="16"/>
        <v>28.8</v>
      </c>
      <c r="AG60" s="1">
        <f t="shared" si="17"/>
        <v>0.59490827949120373</v>
      </c>
      <c r="AH60" s="1">
        <f t="shared" si="18"/>
        <v>0.20169145592079346</v>
      </c>
      <c r="AI60" s="1">
        <f t="shared" si="19"/>
        <v>212572312</v>
      </c>
      <c r="AJ60" s="1">
        <f t="shared" si="20"/>
        <v>6019382.4000000004</v>
      </c>
      <c r="AK60" s="1">
        <f t="shared" si="21"/>
        <v>6.0193824000000005</v>
      </c>
      <c r="AL60" s="1" t="s">
        <v>3</v>
      </c>
      <c r="AM60" s="1" t="s">
        <v>3</v>
      </c>
      <c r="AN60" s="1" t="s">
        <v>3</v>
      </c>
      <c r="AO60" s="1" t="s">
        <v>3</v>
      </c>
      <c r="AP60" s="1" t="s">
        <v>3</v>
      </c>
      <c r="AQ60" s="1" t="s">
        <v>3</v>
      </c>
      <c r="AR60" s="1" t="s">
        <v>3</v>
      </c>
      <c r="AS60" s="1">
        <v>0</v>
      </c>
      <c r="AT60" s="1" t="s">
        <v>3</v>
      </c>
      <c r="AU60" s="1" t="s">
        <v>3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0</v>
      </c>
      <c r="CE60" s="1">
        <v>0</v>
      </c>
      <c r="CF60" s="1">
        <v>0</v>
      </c>
      <c r="CG60" s="1">
        <v>0</v>
      </c>
      <c r="CH60" s="1">
        <v>0</v>
      </c>
      <c r="CI60" s="1">
        <v>0</v>
      </c>
      <c r="CJ60" s="1">
        <v>0</v>
      </c>
      <c r="CK60" s="1">
        <v>0</v>
      </c>
      <c r="CL60" s="1">
        <v>0</v>
      </c>
      <c r="CM60" s="1">
        <v>0</v>
      </c>
      <c r="CN60" s="1">
        <v>0</v>
      </c>
      <c r="CO60" s="1">
        <v>0</v>
      </c>
      <c r="CP60" s="1">
        <v>0</v>
      </c>
      <c r="CQ60" s="1">
        <v>0</v>
      </c>
      <c r="CR60" s="1">
        <v>0</v>
      </c>
      <c r="CS60" s="1">
        <v>0</v>
      </c>
      <c r="CT60" s="1">
        <v>0</v>
      </c>
      <c r="CU60" s="1" t="s">
        <v>4</v>
      </c>
    </row>
    <row r="61" spans="1:99" s="1" customFormat="1" x14ac:dyDescent="0.25">
      <c r="A61" s="1" t="s">
        <v>353</v>
      </c>
      <c r="B61" s="1" t="s">
        <v>354</v>
      </c>
      <c r="C61" s="1" t="s">
        <v>355</v>
      </c>
      <c r="D61" s="1">
        <v>1964</v>
      </c>
      <c r="E61" s="1">
        <f t="shared" si="0"/>
        <v>51</v>
      </c>
      <c r="F61" s="1">
        <v>100</v>
      </c>
      <c r="G61" s="1">
        <v>102</v>
      </c>
      <c r="H61" s="1">
        <v>11095</v>
      </c>
      <c r="I61" s="1">
        <v>9762</v>
      </c>
      <c r="J61" s="1">
        <v>7658</v>
      </c>
      <c r="K61" s="1">
        <v>9762</v>
      </c>
      <c r="L61" s="1">
        <f t="shared" si="1"/>
        <v>425231743.80000001</v>
      </c>
      <c r="M61" s="1">
        <v>263</v>
      </c>
      <c r="N61" s="1">
        <f t="shared" si="2"/>
        <v>11456280</v>
      </c>
      <c r="O61" s="1">
        <f t="shared" si="3"/>
        <v>0.41093750000000001</v>
      </c>
      <c r="P61" s="1">
        <f t="shared" si="4"/>
        <v>1064324.18</v>
      </c>
      <c r="Q61" s="1">
        <f t="shared" si="5"/>
        <v>1.0643241800000001</v>
      </c>
      <c r="R61" s="1">
        <v>21.670312500000001</v>
      </c>
      <c r="S61" s="1">
        <f t="shared" si="6"/>
        <v>56.125892671875</v>
      </c>
      <c r="T61" s="1">
        <f t="shared" si="7"/>
        <v>13869</v>
      </c>
      <c r="U61" s="1">
        <f t="shared" si="8"/>
        <v>604168312.5</v>
      </c>
      <c r="W61" s="1">
        <f t="shared" si="9"/>
        <v>0</v>
      </c>
      <c r="X61" s="1">
        <f t="shared" si="10"/>
        <v>0</v>
      </c>
      <c r="Y61" s="1">
        <f t="shared" si="11"/>
        <v>0</v>
      </c>
      <c r="Z61" s="1">
        <f t="shared" si="12"/>
        <v>37.117785511527302</v>
      </c>
      <c r="AA61" s="1">
        <f t="shared" si="13"/>
        <v>0</v>
      </c>
      <c r="AB61" s="1">
        <f t="shared" si="14"/>
        <v>1.1135335653458192</v>
      </c>
      <c r="AC61" s="1">
        <v>100</v>
      </c>
      <c r="AD61" s="1">
        <f t="shared" si="15"/>
        <v>0.37117785511527301</v>
      </c>
      <c r="AE61" s="1" t="s">
        <v>3</v>
      </c>
      <c r="AF61" s="1">
        <f t="shared" si="16"/>
        <v>52.733840304182507</v>
      </c>
      <c r="AG61" s="1">
        <f t="shared" si="17"/>
        <v>0.97186445050357129</v>
      </c>
      <c r="AH61" s="1">
        <f t="shared" si="18"/>
        <v>0.11267471149429058</v>
      </c>
      <c r="AI61" s="1">
        <f t="shared" si="19"/>
        <v>333581714.19999999</v>
      </c>
      <c r="AJ61" s="1">
        <f t="shared" si="20"/>
        <v>9445989.8399999999</v>
      </c>
      <c r="AK61" s="1">
        <f t="shared" si="21"/>
        <v>9.4459898399999993</v>
      </c>
      <c r="AL61" s="1" t="s">
        <v>3</v>
      </c>
      <c r="AM61" s="1" t="s">
        <v>3</v>
      </c>
      <c r="AN61" s="1" t="s">
        <v>3</v>
      </c>
      <c r="AO61" s="1" t="s">
        <v>3</v>
      </c>
      <c r="AP61" s="1" t="s">
        <v>3</v>
      </c>
      <c r="AQ61" s="1" t="s">
        <v>3</v>
      </c>
      <c r="AR61" s="1" t="s">
        <v>3</v>
      </c>
      <c r="AS61" s="1">
        <v>0</v>
      </c>
      <c r="AT61" s="1" t="s">
        <v>3</v>
      </c>
      <c r="AU61" s="1" t="s">
        <v>3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0</v>
      </c>
      <c r="BM61" s="1">
        <v>0</v>
      </c>
      <c r="BN61" s="1">
        <v>0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  <c r="CC61" s="1">
        <v>0</v>
      </c>
      <c r="CD61" s="1">
        <v>0</v>
      </c>
      <c r="CE61" s="1">
        <v>0</v>
      </c>
      <c r="CF61" s="1">
        <v>0</v>
      </c>
      <c r="CG61" s="1">
        <v>0</v>
      </c>
      <c r="CH61" s="1">
        <v>0</v>
      </c>
      <c r="CI61" s="1">
        <v>0</v>
      </c>
      <c r="CJ61" s="1">
        <v>0</v>
      </c>
      <c r="CK61" s="1">
        <v>0</v>
      </c>
      <c r="CL61" s="1">
        <v>0</v>
      </c>
      <c r="CM61" s="1">
        <v>0</v>
      </c>
      <c r="CN61" s="1">
        <v>0</v>
      </c>
      <c r="CO61" s="1">
        <v>0</v>
      </c>
      <c r="CP61" s="1">
        <v>0</v>
      </c>
      <c r="CQ61" s="1">
        <v>0</v>
      </c>
      <c r="CR61" s="1">
        <v>0</v>
      </c>
      <c r="CS61" s="1">
        <v>0</v>
      </c>
      <c r="CT61" s="1">
        <v>0</v>
      </c>
      <c r="CU61" s="1" t="s">
        <v>4</v>
      </c>
    </row>
    <row r="62" spans="1:99" s="1" customFormat="1" x14ac:dyDescent="0.25">
      <c r="A62" s="1" t="s">
        <v>356</v>
      </c>
      <c r="C62" s="1" t="s">
        <v>357</v>
      </c>
      <c r="D62" s="1">
        <v>1979</v>
      </c>
      <c r="E62" s="1">
        <f t="shared" si="0"/>
        <v>36</v>
      </c>
      <c r="F62" s="1">
        <v>65</v>
      </c>
      <c r="G62" s="1">
        <v>95</v>
      </c>
      <c r="H62" s="1">
        <v>16000</v>
      </c>
      <c r="I62" s="1">
        <v>18500</v>
      </c>
      <c r="J62" s="1">
        <v>13500</v>
      </c>
      <c r="K62" s="1">
        <v>18500</v>
      </c>
      <c r="L62" s="1">
        <f t="shared" si="1"/>
        <v>805858150</v>
      </c>
      <c r="M62" s="1">
        <v>550</v>
      </c>
      <c r="N62" s="1">
        <f t="shared" si="2"/>
        <v>23958000</v>
      </c>
      <c r="O62" s="1">
        <f t="shared" si="3"/>
        <v>0.859375</v>
      </c>
      <c r="P62" s="1">
        <f t="shared" si="4"/>
        <v>2225773</v>
      </c>
      <c r="Q62" s="1">
        <f t="shared" si="5"/>
        <v>2.2257730000000002</v>
      </c>
      <c r="R62" s="1">
        <v>212</v>
      </c>
      <c r="S62" s="1">
        <f t="shared" si="6"/>
        <v>549.07787999999994</v>
      </c>
      <c r="T62" s="1">
        <f t="shared" si="7"/>
        <v>135680</v>
      </c>
      <c r="U62" s="1">
        <f t="shared" si="8"/>
        <v>5910560000</v>
      </c>
      <c r="W62" s="1">
        <f t="shared" si="9"/>
        <v>0</v>
      </c>
      <c r="X62" s="1">
        <f t="shared" si="10"/>
        <v>0</v>
      </c>
      <c r="Y62" s="1">
        <f t="shared" si="11"/>
        <v>0</v>
      </c>
      <c r="Z62" s="1">
        <f t="shared" si="12"/>
        <v>33.636286417897985</v>
      </c>
      <c r="AA62" s="1">
        <f t="shared" si="13"/>
        <v>0</v>
      </c>
      <c r="AB62" s="1">
        <f t="shared" si="14"/>
        <v>1.5524439885183685</v>
      </c>
      <c r="AC62" s="1">
        <v>65</v>
      </c>
      <c r="AD62" s="1">
        <f t="shared" si="15"/>
        <v>0.5174813295061228</v>
      </c>
      <c r="AE62" s="1" t="s">
        <v>3</v>
      </c>
      <c r="AF62" s="1">
        <f t="shared" si="16"/>
        <v>246.69090909090909</v>
      </c>
      <c r="AG62" s="1">
        <f t="shared" si="17"/>
        <v>0.60901530945224225</v>
      </c>
      <c r="AH62" s="1">
        <f t="shared" si="18"/>
        <v>0.13366416486207647</v>
      </c>
      <c r="AI62" s="1">
        <f t="shared" si="19"/>
        <v>588058650</v>
      </c>
      <c r="AJ62" s="1">
        <f t="shared" si="20"/>
        <v>16651980</v>
      </c>
      <c r="AK62" s="1">
        <f t="shared" si="21"/>
        <v>16.651979999999998</v>
      </c>
      <c r="AL62" s="1" t="s">
        <v>3</v>
      </c>
      <c r="AM62" s="1" t="s">
        <v>3</v>
      </c>
      <c r="AN62" s="1" t="s">
        <v>3</v>
      </c>
      <c r="AO62" s="1" t="s">
        <v>3</v>
      </c>
      <c r="AP62" s="1" t="s">
        <v>3</v>
      </c>
      <c r="AQ62" s="1" t="s">
        <v>3</v>
      </c>
      <c r="AR62" s="1" t="s">
        <v>3</v>
      </c>
      <c r="AS62" s="1">
        <v>0</v>
      </c>
      <c r="AT62" s="1" t="s">
        <v>3</v>
      </c>
      <c r="AU62" s="1" t="s">
        <v>3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0</v>
      </c>
      <c r="CE62" s="1">
        <v>0</v>
      </c>
      <c r="CF62" s="1">
        <v>0</v>
      </c>
      <c r="CG62" s="1">
        <v>0</v>
      </c>
      <c r="CH62" s="1">
        <v>0</v>
      </c>
      <c r="CI62" s="1">
        <v>0</v>
      </c>
      <c r="CJ62" s="1">
        <v>0</v>
      </c>
      <c r="CK62" s="1">
        <v>0</v>
      </c>
      <c r="CL62" s="1">
        <v>0</v>
      </c>
      <c r="CM62" s="1">
        <v>0</v>
      </c>
      <c r="CN62" s="1">
        <v>0</v>
      </c>
      <c r="CO62" s="1">
        <v>0</v>
      </c>
      <c r="CP62" s="1">
        <v>0</v>
      </c>
      <c r="CQ62" s="1">
        <v>0</v>
      </c>
      <c r="CR62" s="1">
        <v>0</v>
      </c>
      <c r="CS62" s="1">
        <v>0</v>
      </c>
      <c r="CT62" s="1">
        <v>0</v>
      </c>
      <c r="CU62" s="1" t="s">
        <v>4</v>
      </c>
    </row>
    <row r="63" spans="1:99" s="1" customFormat="1" x14ac:dyDescent="0.25">
      <c r="A63" s="1" t="s">
        <v>358</v>
      </c>
      <c r="C63" s="1" t="s">
        <v>359</v>
      </c>
      <c r="D63" s="1">
        <v>1957</v>
      </c>
      <c r="E63" s="1">
        <f t="shared" si="0"/>
        <v>58</v>
      </c>
      <c r="F63" s="1">
        <v>25</v>
      </c>
      <c r="G63" s="1">
        <v>27</v>
      </c>
      <c r="H63" s="1">
        <v>2800</v>
      </c>
      <c r="I63" s="1">
        <v>16128</v>
      </c>
      <c r="J63" s="1">
        <v>7092</v>
      </c>
      <c r="K63" s="1">
        <v>16128</v>
      </c>
      <c r="L63" s="1">
        <f t="shared" si="1"/>
        <v>702534067.20000005</v>
      </c>
      <c r="M63" s="1">
        <v>612</v>
      </c>
      <c r="N63" s="1">
        <f t="shared" si="2"/>
        <v>26658720</v>
      </c>
      <c r="O63" s="1">
        <f t="shared" si="3"/>
        <v>0.95625000000000004</v>
      </c>
      <c r="P63" s="1">
        <f t="shared" si="4"/>
        <v>2476678.3200000003</v>
      </c>
      <c r="Q63" s="1">
        <f t="shared" si="5"/>
        <v>2.47667832</v>
      </c>
      <c r="R63" s="1">
        <v>2.2312500000000002</v>
      </c>
      <c r="S63" s="1">
        <f t="shared" si="6"/>
        <v>5.7789151875</v>
      </c>
      <c r="T63" s="1">
        <f t="shared" si="7"/>
        <v>1428</v>
      </c>
      <c r="U63" s="1">
        <f t="shared" si="8"/>
        <v>62207250.000000007</v>
      </c>
      <c r="V63" s="1">
        <v>52786.38927</v>
      </c>
      <c r="W63" s="1">
        <f t="shared" si="9"/>
        <v>16.089291449495999</v>
      </c>
      <c r="X63" s="1">
        <f t="shared" si="10"/>
        <v>9.9974254094023802</v>
      </c>
      <c r="Y63" s="1">
        <f t="shared" si="11"/>
        <v>2.8840116386455104</v>
      </c>
      <c r="Z63" s="1">
        <f t="shared" si="12"/>
        <v>26.352880678442176</v>
      </c>
      <c r="AA63" s="1">
        <f t="shared" si="13"/>
        <v>1.8392301591271871</v>
      </c>
      <c r="AB63" s="1">
        <f t="shared" si="14"/>
        <v>3.1623456814130613</v>
      </c>
      <c r="AC63" s="1">
        <v>25</v>
      </c>
      <c r="AD63" s="1">
        <f t="shared" si="15"/>
        <v>1.054115227137687</v>
      </c>
      <c r="AE63" s="1">
        <v>31.715299999999999</v>
      </c>
      <c r="AF63" s="1">
        <f t="shared" si="16"/>
        <v>2.3333333333333335</v>
      </c>
      <c r="AG63" s="1">
        <f t="shared" si="17"/>
        <v>0.45232844285696011</v>
      </c>
      <c r="AH63" s="1">
        <f t="shared" si="18"/>
        <v>0.28311883558695478</v>
      </c>
      <c r="AI63" s="1">
        <f t="shared" si="19"/>
        <v>308926810.80000001</v>
      </c>
      <c r="AJ63" s="1">
        <f t="shared" si="20"/>
        <v>8747840.1600000001</v>
      </c>
      <c r="AK63" s="1">
        <f t="shared" si="21"/>
        <v>8.7478401600000009</v>
      </c>
      <c r="AL63" s="1" t="s">
        <v>360</v>
      </c>
      <c r="AM63" s="1" t="s">
        <v>361</v>
      </c>
      <c r="AN63" s="1" t="s">
        <v>362</v>
      </c>
      <c r="AO63" s="1" t="s">
        <v>363</v>
      </c>
      <c r="AP63" s="1" t="s">
        <v>364</v>
      </c>
      <c r="AQ63" s="1" t="s">
        <v>365</v>
      </c>
      <c r="AR63" s="1" t="s">
        <v>283</v>
      </c>
      <c r="AS63" s="1">
        <v>2</v>
      </c>
      <c r="AT63" s="1" t="s">
        <v>366</v>
      </c>
      <c r="AU63" s="1" t="s">
        <v>367</v>
      </c>
      <c r="AV63" s="1">
        <v>2</v>
      </c>
      <c r="AW63" s="2">
        <v>100</v>
      </c>
      <c r="AX63" s="1">
        <v>0</v>
      </c>
      <c r="AY63" s="1">
        <v>0</v>
      </c>
      <c r="AZ63" s="2">
        <v>3</v>
      </c>
      <c r="BA63" s="2">
        <v>0.1</v>
      </c>
      <c r="BB63" s="1">
        <v>0</v>
      </c>
      <c r="BC63" s="1">
        <v>0</v>
      </c>
      <c r="BD63" s="1">
        <v>0</v>
      </c>
      <c r="BE63" s="1">
        <v>0</v>
      </c>
      <c r="BF63" s="2">
        <v>3.9</v>
      </c>
      <c r="BG63" s="2">
        <v>17.5</v>
      </c>
      <c r="BH63" s="2">
        <v>0.7</v>
      </c>
      <c r="BI63" s="2">
        <v>53.4</v>
      </c>
      <c r="BJ63" s="2">
        <v>13.7</v>
      </c>
      <c r="BK63" s="2">
        <v>5.4</v>
      </c>
      <c r="BL63" s="1">
        <v>0</v>
      </c>
      <c r="BM63" s="1">
        <v>0</v>
      </c>
      <c r="BN63" s="2">
        <v>2.2999999999999998</v>
      </c>
      <c r="BO63" s="2">
        <v>4414</v>
      </c>
      <c r="BP63" s="2">
        <v>652</v>
      </c>
      <c r="BQ63" s="2">
        <v>26</v>
      </c>
      <c r="BR63" s="2">
        <v>4</v>
      </c>
      <c r="BS63" s="2">
        <v>0.11</v>
      </c>
      <c r="BT63" s="2">
        <v>0.02</v>
      </c>
      <c r="BU63" s="2">
        <v>5950</v>
      </c>
      <c r="BV63" s="2">
        <v>36</v>
      </c>
      <c r="BW63" s="2">
        <v>0.15</v>
      </c>
      <c r="BX63" s="2">
        <v>19595</v>
      </c>
      <c r="BY63" s="2">
        <v>769</v>
      </c>
      <c r="BZ63" s="2">
        <v>117</v>
      </c>
      <c r="CA63" s="2">
        <v>5</v>
      </c>
      <c r="CB63" s="2">
        <v>0.7</v>
      </c>
      <c r="CC63" s="2">
        <v>0.03</v>
      </c>
      <c r="CD63" s="1">
        <v>0</v>
      </c>
      <c r="CE63" s="1">
        <v>0</v>
      </c>
      <c r="CF63" s="2">
        <v>2</v>
      </c>
      <c r="CG63" s="2">
        <v>3</v>
      </c>
      <c r="CH63" s="2">
        <v>37</v>
      </c>
      <c r="CI63" s="2">
        <v>13</v>
      </c>
      <c r="CJ63" s="2">
        <v>13</v>
      </c>
      <c r="CK63" s="2">
        <v>6</v>
      </c>
      <c r="CL63" s="2">
        <v>4</v>
      </c>
      <c r="CM63" s="2">
        <v>35</v>
      </c>
      <c r="CN63" s="2">
        <v>52</v>
      </c>
      <c r="CO63" s="2">
        <v>5</v>
      </c>
      <c r="CP63" s="2">
        <v>20</v>
      </c>
      <c r="CQ63" s="2">
        <v>3</v>
      </c>
      <c r="CR63" s="2">
        <v>8</v>
      </c>
      <c r="CS63" s="1">
        <v>0</v>
      </c>
      <c r="CT63" s="1">
        <v>0</v>
      </c>
      <c r="CU63" s="1" t="s">
        <v>4</v>
      </c>
    </row>
    <row r="64" spans="1:99" s="1" customFormat="1" x14ac:dyDescent="0.25">
      <c r="A64" s="1" t="s">
        <v>368</v>
      </c>
      <c r="B64" s="1" t="s">
        <v>369</v>
      </c>
      <c r="C64" s="1" t="s">
        <v>370</v>
      </c>
      <c r="D64" s="1">
        <v>1971</v>
      </c>
      <c r="E64" s="1">
        <f t="shared" si="0"/>
        <v>44</v>
      </c>
      <c r="F64" s="1">
        <v>26</v>
      </c>
      <c r="G64" s="1">
        <v>27</v>
      </c>
      <c r="H64" s="1">
        <v>345</v>
      </c>
      <c r="I64" s="1">
        <v>4496</v>
      </c>
      <c r="J64" s="1">
        <v>3722</v>
      </c>
      <c r="K64" s="1">
        <v>4496</v>
      </c>
      <c r="L64" s="1">
        <f t="shared" si="1"/>
        <v>195845310.40000001</v>
      </c>
      <c r="M64" s="1">
        <v>258</v>
      </c>
      <c r="N64" s="1">
        <f t="shared" si="2"/>
        <v>11238480</v>
      </c>
      <c r="O64" s="1">
        <f t="shared" si="3"/>
        <v>0.40312500000000001</v>
      </c>
      <c r="P64" s="1">
        <f t="shared" si="4"/>
        <v>1044089.88</v>
      </c>
      <c r="Q64" s="1">
        <f t="shared" si="5"/>
        <v>1.04408988</v>
      </c>
      <c r="R64" s="1">
        <v>1.059375</v>
      </c>
      <c r="S64" s="1">
        <f t="shared" si="6"/>
        <v>2.7437706562499997</v>
      </c>
      <c r="T64" s="1">
        <f t="shared" si="7"/>
        <v>678</v>
      </c>
      <c r="U64" s="1">
        <f t="shared" si="8"/>
        <v>29535375</v>
      </c>
      <c r="W64" s="1">
        <f t="shared" si="9"/>
        <v>0</v>
      </c>
      <c r="X64" s="1">
        <f t="shared" si="10"/>
        <v>0</v>
      </c>
      <c r="Y64" s="1">
        <f t="shared" si="11"/>
        <v>0</v>
      </c>
      <c r="Z64" s="1">
        <f t="shared" si="12"/>
        <v>17.426316583737304</v>
      </c>
      <c r="AA64" s="1">
        <f t="shared" si="13"/>
        <v>0</v>
      </c>
      <c r="AB64" s="1">
        <f t="shared" si="14"/>
        <v>2.0107288365850735</v>
      </c>
      <c r="AC64" s="1">
        <v>26</v>
      </c>
      <c r="AD64" s="1">
        <f t="shared" si="15"/>
        <v>0.67024294552835784</v>
      </c>
      <c r="AE64" s="1" t="s">
        <v>3</v>
      </c>
      <c r="AF64" s="1">
        <f t="shared" si="16"/>
        <v>2.6279069767441858</v>
      </c>
      <c r="AG64" s="1">
        <f t="shared" si="17"/>
        <v>0.46067777387583914</v>
      </c>
      <c r="AH64" s="1">
        <f t="shared" si="18"/>
        <v>0.22742039285555773</v>
      </c>
      <c r="AI64" s="1">
        <f t="shared" si="19"/>
        <v>162129947.80000001</v>
      </c>
      <c r="AJ64" s="1">
        <f t="shared" si="20"/>
        <v>4591012.5600000005</v>
      </c>
      <c r="AK64" s="1">
        <f t="shared" si="21"/>
        <v>4.5910125600000002</v>
      </c>
      <c r="AL64" s="1" t="s">
        <v>3</v>
      </c>
      <c r="AM64" s="1" t="s">
        <v>3</v>
      </c>
      <c r="AN64" s="1" t="s">
        <v>3</v>
      </c>
      <c r="AO64" s="1" t="s">
        <v>3</v>
      </c>
      <c r="AP64" s="1" t="s">
        <v>3</v>
      </c>
      <c r="AQ64" s="1" t="s">
        <v>3</v>
      </c>
      <c r="AR64" s="1" t="s">
        <v>3</v>
      </c>
      <c r="AS64" s="1">
        <v>0</v>
      </c>
      <c r="AT64" s="1" t="s">
        <v>3</v>
      </c>
      <c r="AU64" s="1" t="s">
        <v>3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M64" s="1">
        <v>0</v>
      </c>
      <c r="BN64" s="1">
        <v>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  <c r="CC64" s="1">
        <v>0</v>
      </c>
      <c r="CD64" s="1">
        <v>0</v>
      </c>
      <c r="CE64" s="1">
        <v>0</v>
      </c>
      <c r="CF64" s="1">
        <v>0</v>
      </c>
      <c r="CG64" s="1">
        <v>0</v>
      </c>
      <c r="CH64" s="1">
        <v>0</v>
      </c>
      <c r="CI64" s="1">
        <v>0</v>
      </c>
      <c r="CJ64" s="1">
        <v>0</v>
      </c>
      <c r="CK64" s="1">
        <v>0</v>
      </c>
      <c r="CL64" s="1">
        <v>0</v>
      </c>
      <c r="CM64" s="1">
        <v>0</v>
      </c>
      <c r="CN64" s="1">
        <v>0</v>
      </c>
      <c r="CO64" s="1">
        <v>0</v>
      </c>
      <c r="CP64" s="1">
        <v>0</v>
      </c>
      <c r="CQ64" s="1">
        <v>0</v>
      </c>
      <c r="CR64" s="1">
        <v>0</v>
      </c>
      <c r="CS64" s="1">
        <v>0</v>
      </c>
      <c r="CT64" s="1">
        <v>0</v>
      </c>
      <c r="CU64" s="1" t="s">
        <v>4</v>
      </c>
    </row>
    <row r="65" spans="1:99" s="1" customFormat="1" x14ac:dyDescent="0.25">
      <c r="A65" s="1" t="s">
        <v>371</v>
      </c>
      <c r="B65" s="1" t="s">
        <v>372</v>
      </c>
      <c r="C65" s="1" t="s">
        <v>373</v>
      </c>
      <c r="D65" s="1">
        <v>1962</v>
      </c>
      <c r="E65" s="1">
        <f t="shared" si="0"/>
        <v>53</v>
      </c>
      <c r="F65" s="1">
        <v>43</v>
      </c>
      <c r="G65" s="1">
        <v>43</v>
      </c>
      <c r="H65" s="1">
        <v>1036</v>
      </c>
      <c r="I65" s="1">
        <v>9581</v>
      </c>
      <c r="J65" s="1">
        <v>6951</v>
      </c>
      <c r="K65" s="1">
        <v>9581</v>
      </c>
      <c r="L65" s="1">
        <f t="shared" si="1"/>
        <v>417347401.90000004</v>
      </c>
      <c r="M65" s="1">
        <v>526</v>
      </c>
      <c r="N65" s="1">
        <f t="shared" si="2"/>
        <v>22912560</v>
      </c>
      <c r="O65" s="1">
        <f t="shared" si="3"/>
        <v>0.82187500000000002</v>
      </c>
      <c r="P65" s="1">
        <f t="shared" si="4"/>
        <v>2128648.36</v>
      </c>
      <c r="Q65" s="1">
        <f t="shared" si="5"/>
        <v>2.1286483600000001</v>
      </c>
      <c r="R65" s="1">
        <v>7.03125</v>
      </c>
      <c r="S65" s="1">
        <f t="shared" si="6"/>
        <v>18.2108671875</v>
      </c>
      <c r="T65" s="1">
        <f t="shared" si="7"/>
        <v>4500</v>
      </c>
      <c r="U65" s="1">
        <f t="shared" si="8"/>
        <v>196031250</v>
      </c>
      <c r="V65" s="1">
        <v>27988.598711999999</v>
      </c>
      <c r="W65" s="1">
        <f t="shared" si="9"/>
        <v>8.5309248874175996</v>
      </c>
      <c r="X65" s="1">
        <f t="shared" si="10"/>
        <v>5.3008726644605284</v>
      </c>
      <c r="Y65" s="1">
        <f t="shared" si="11"/>
        <v>1.649449588910797</v>
      </c>
      <c r="Z65" s="1">
        <f t="shared" si="12"/>
        <v>18.214787081845067</v>
      </c>
      <c r="AA65" s="1">
        <f t="shared" si="13"/>
        <v>0.99498542146532953</v>
      </c>
      <c r="AB65" s="1">
        <f t="shared" si="14"/>
        <v>1.2707990987333768</v>
      </c>
      <c r="AC65" s="1">
        <v>43</v>
      </c>
      <c r="AD65" s="1">
        <f t="shared" si="15"/>
        <v>0.42359969957779225</v>
      </c>
      <c r="AE65" s="1" t="s">
        <v>3</v>
      </c>
      <c r="AF65" s="1">
        <f t="shared" si="16"/>
        <v>8.5551330798479093</v>
      </c>
      <c r="AG65" s="1">
        <f t="shared" si="17"/>
        <v>0.33723507627486615</v>
      </c>
      <c r="AH65" s="1">
        <f t="shared" si="18"/>
        <v>0.24827015986858786</v>
      </c>
      <c r="AI65" s="1">
        <f t="shared" si="19"/>
        <v>302784864.90000004</v>
      </c>
      <c r="AJ65" s="1">
        <f t="shared" si="20"/>
        <v>8573919.4800000004</v>
      </c>
      <c r="AK65" s="1">
        <f t="shared" si="21"/>
        <v>8.5739194800000007</v>
      </c>
      <c r="AL65" s="1" t="s">
        <v>374</v>
      </c>
      <c r="AM65" s="1" t="s">
        <v>375</v>
      </c>
      <c r="AN65" s="1" t="s">
        <v>376</v>
      </c>
      <c r="AO65" s="1" t="s">
        <v>377</v>
      </c>
      <c r="AP65" s="1" t="s">
        <v>3</v>
      </c>
      <c r="AQ65" s="1" t="s">
        <v>3</v>
      </c>
      <c r="AR65" s="1" t="s">
        <v>3</v>
      </c>
      <c r="AS65" s="1">
        <v>0</v>
      </c>
      <c r="AT65" s="1" t="s">
        <v>3</v>
      </c>
      <c r="AU65" s="1" t="s">
        <v>3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0</v>
      </c>
      <c r="BN65" s="1">
        <v>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0</v>
      </c>
      <c r="CE65" s="1">
        <v>0</v>
      </c>
      <c r="CF65" s="1">
        <v>0</v>
      </c>
      <c r="CG65" s="1">
        <v>0</v>
      </c>
      <c r="CH65" s="1">
        <v>0</v>
      </c>
      <c r="CI65" s="1">
        <v>0</v>
      </c>
      <c r="CJ65" s="1">
        <v>0</v>
      </c>
      <c r="CK65" s="1">
        <v>0</v>
      </c>
      <c r="CL65" s="1">
        <v>0</v>
      </c>
      <c r="CM65" s="1">
        <v>0</v>
      </c>
      <c r="CN65" s="1">
        <v>0</v>
      </c>
      <c r="CO65" s="1">
        <v>0</v>
      </c>
      <c r="CP65" s="1">
        <v>0</v>
      </c>
      <c r="CQ65" s="1">
        <v>0</v>
      </c>
      <c r="CR65" s="1">
        <v>0</v>
      </c>
      <c r="CS65" s="1">
        <v>0</v>
      </c>
      <c r="CT65" s="1">
        <v>0</v>
      </c>
      <c r="CU65" s="1" t="s">
        <v>4</v>
      </c>
    </row>
    <row r="66" spans="1:99" s="1" customFormat="1" x14ac:dyDescent="0.25">
      <c r="A66" s="1" t="s">
        <v>378</v>
      </c>
      <c r="C66" s="1" t="s">
        <v>379</v>
      </c>
      <c r="D66" s="1">
        <v>1955</v>
      </c>
      <c r="E66" s="1">
        <f t="shared" si="0"/>
        <v>60</v>
      </c>
      <c r="F66" s="1">
        <v>15</v>
      </c>
      <c r="G66" s="1">
        <v>22</v>
      </c>
      <c r="H66" s="1">
        <v>691</v>
      </c>
      <c r="I66" s="1">
        <v>5031</v>
      </c>
      <c r="J66" s="1">
        <v>4506</v>
      </c>
      <c r="K66" s="1">
        <v>5031</v>
      </c>
      <c r="L66" s="1">
        <f t="shared" si="1"/>
        <v>219149856.90000001</v>
      </c>
      <c r="M66" s="1">
        <v>848</v>
      </c>
      <c r="N66" s="1">
        <f t="shared" si="2"/>
        <v>36938880</v>
      </c>
      <c r="O66" s="1">
        <f t="shared" si="3"/>
        <v>1.3250000000000002</v>
      </c>
      <c r="P66" s="1">
        <f t="shared" si="4"/>
        <v>3431737.2800000003</v>
      </c>
      <c r="Q66" s="1">
        <f t="shared" si="5"/>
        <v>3.4317372800000001</v>
      </c>
      <c r="R66" s="1">
        <v>2.34375E-2</v>
      </c>
      <c r="S66" s="1">
        <f t="shared" si="6"/>
        <v>6.0702890624999992E-2</v>
      </c>
      <c r="T66" s="1">
        <f t="shared" si="7"/>
        <v>15</v>
      </c>
      <c r="U66" s="1">
        <f t="shared" si="8"/>
        <v>653437.5</v>
      </c>
      <c r="V66" s="1">
        <v>62238.361259999998</v>
      </c>
      <c r="W66" s="1">
        <f t="shared" si="9"/>
        <v>18.970252512047999</v>
      </c>
      <c r="X66" s="1">
        <f t="shared" si="10"/>
        <v>11.787572192476441</v>
      </c>
      <c r="Y66" s="1">
        <f t="shared" si="11"/>
        <v>2.8887568388602314</v>
      </c>
      <c r="Z66" s="1">
        <f t="shared" si="12"/>
        <v>5.932769399072197</v>
      </c>
      <c r="AA66" s="1">
        <f t="shared" si="13"/>
        <v>3.4131062832201287</v>
      </c>
      <c r="AB66" s="1">
        <f t="shared" si="14"/>
        <v>1.1865538798144395</v>
      </c>
      <c r="AC66" s="1">
        <v>15</v>
      </c>
      <c r="AD66" s="1">
        <f t="shared" si="15"/>
        <v>0.39551795993814648</v>
      </c>
      <c r="AE66" s="1" t="s">
        <v>3</v>
      </c>
      <c r="AF66" s="1">
        <f t="shared" si="16"/>
        <v>1.7688679245283018E-2</v>
      </c>
      <c r="AG66" s="1">
        <f t="shared" si="17"/>
        <v>8.6508952798644234E-2</v>
      </c>
      <c r="AH66" s="1">
        <f t="shared" si="18"/>
        <v>0.61743427322804001</v>
      </c>
      <c r="AI66" s="1">
        <f t="shared" si="19"/>
        <v>196280909.40000001</v>
      </c>
      <c r="AJ66" s="1">
        <f t="shared" si="20"/>
        <v>5558060.8799999999</v>
      </c>
      <c r="AK66" s="1">
        <f t="shared" si="21"/>
        <v>5.5580608800000002</v>
      </c>
      <c r="AL66" s="1" t="s">
        <v>380</v>
      </c>
      <c r="AM66" s="1" t="s">
        <v>381</v>
      </c>
      <c r="AN66" s="1" t="s">
        <v>382</v>
      </c>
      <c r="AO66" s="1" t="s">
        <v>383</v>
      </c>
      <c r="AP66" s="1" t="s">
        <v>3</v>
      </c>
      <c r="AQ66" s="1" t="s">
        <v>3</v>
      </c>
      <c r="AR66" s="1" t="s">
        <v>3</v>
      </c>
      <c r="AS66" s="1">
        <v>0</v>
      </c>
      <c r="AT66" s="1" t="s">
        <v>3</v>
      </c>
      <c r="AU66" s="1" t="s">
        <v>3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D66" s="1">
        <v>0</v>
      </c>
      <c r="CE66" s="1">
        <v>0</v>
      </c>
      <c r="CF66" s="1">
        <v>0</v>
      </c>
      <c r="CG66" s="1">
        <v>0</v>
      </c>
      <c r="CH66" s="1">
        <v>0</v>
      </c>
      <c r="CI66" s="1">
        <v>0</v>
      </c>
      <c r="CJ66" s="1">
        <v>0</v>
      </c>
      <c r="CK66" s="1">
        <v>0</v>
      </c>
      <c r="CL66" s="1">
        <v>0</v>
      </c>
      <c r="CM66" s="1">
        <v>0</v>
      </c>
      <c r="CN66" s="1">
        <v>0</v>
      </c>
      <c r="CO66" s="1">
        <v>0</v>
      </c>
      <c r="CP66" s="1">
        <v>0</v>
      </c>
      <c r="CQ66" s="1">
        <v>0</v>
      </c>
      <c r="CR66" s="1">
        <v>0</v>
      </c>
      <c r="CS66" s="1">
        <v>0</v>
      </c>
      <c r="CT66" s="1">
        <v>0</v>
      </c>
      <c r="CU66" s="1" t="s">
        <v>4</v>
      </c>
    </row>
    <row r="67" spans="1:99" s="1" customFormat="1" x14ac:dyDescent="0.25">
      <c r="A67" s="1" t="s">
        <v>384</v>
      </c>
      <c r="B67" s="1" t="s">
        <v>385</v>
      </c>
      <c r="C67" s="1" t="s">
        <v>386</v>
      </c>
      <c r="D67" s="1">
        <v>1966</v>
      </c>
      <c r="E67" s="1">
        <f t="shared" ref="E67:E113" si="22">2015-D67</f>
        <v>49</v>
      </c>
      <c r="F67" s="1">
        <v>95.5</v>
      </c>
      <c r="G67" s="1">
        <v>100</v>
      </c>
      <c r="H67" s="1">
        <v>6630</v>
      </c>
      <c r="I67" s="1">
        <v>36900</v>
      </c>
      <c r="J67" s="1">
        <v>23064</v>
      </c>
      <c r="K67" s="1">
        <v>36900</v>
      </c>
      <c r="L67" s="1">
        <f t="shared" ref="L67:L130" si="23">K67*43559.9</f>
        <v>1607360310</v>
      </c>
      <c r="M67" s="1">
        <v>1011</v>
      </c>
      <c r="N67" s="1">
        <f t="shared" ref="N67:N130" si="24">M67*43560</f>
        <v>44039160</v>
      </c>
      <c r="O67" s="1">
        <f t="shared" ref="O67:O130" si="25">M67*0.0015625</f>
        <v>1.5796875000000001</v>
      </c>
      <c r="P67" s="1">
        <f t="shared" ref="P67:P130" si="26">M67*4046.86</f>
        <v>4091375.46</v>
      </c>
      <c r="Q67" s="1">
        <f t="shared" ref="Q67:Q130" si="27">M67*0.00404686</f>
        <v>4.0913754600000001</v>
      </c>
      <c r="R67" s="1">
        <v>35.529687500000001</v>
      </c>
      <c r="S67" s="1">
        <f t="shared" ref="S67:S130" si="28">R67*2.58999</f>
        <v>92.021535328124997</v>
      </c>
      <c r="T67" s="1">
        <f t="shared" ref="T67:T130" si="29">R67*640</f>
        <v>22739</v>
      </c>
      <c r="U67" s="1">
        <f t="shared" ref="U67:U130" si="30">R67*27880000</f>
        <v>990567687.5</v>
      </c>
      <c r="V67" s="1">
        <v>65662.515346999993</v>
      </c>
      <c r="W67" s="1">
        <f t="shared" ref="W67:W130" si="31">V67*0.0003048</f>
        <v>20.013934677765597</v>
      </c>
      <c r="X67" s="1">
        <f t="shared" ref="X67:X130" si="32">V67*0.000189394</f>
        <v>12.436086431629718</v>
      </c>
      <c r="Y67" s="1">
        <f t="shared" ref="Y67:Y130" si="33">X67/(2*(SQRT(3.1416*O67)))</f>
        <v>2.7912112132854054</v>
      </c>
      <c r="Z67" s="1">
        <f t="shared" ref="Z67:Z130" si="34">L67/N67</f>
        <v>36.498432531410678</v>
      </c>
      <c r="AA67" s="1">
        <f t="shared" ref="AA67:AA130" si="35">W67/AK67</f>
        <v>0.70350264804707918</v>
      </c>
      <c r="AB67" s="1">
        <f t="shared" ref="AB67:AB130" si="36">3*Z67/AC67</f>
        <v>1.1465476187877699</v>
      </c>
      <c r="AC67" s="1">
        <v>95.5</v>
      </c>
      <c r="AD67" s="1">
        <f t="shared" ref="AD67:AD130" si="37">Z67/AC67</f>
        <v>0.38218253959592335</v>
      </c>
      <c r="AE67" s="1">
        <v>78.884799999999998</v>
      </c>
      <c r="AF67" s="1">
        <f t="shared" ref="AF67:AF130" si="38">T67/M67</f>
        <v>22.491592482690404</v>
      </c>
      <c r="AG67" s="1">
        <f t="shared" ref="AG67:AG130" si="39">50*Z67*SQRT(3.1416)*(SQRT(N67))^-1</f>
        <v>0.48741641232482175</v>
      </c>
      <c r="AH67" s="1">
        <f t="shared" ref="AH67:AH130" si="40">P67/AJ67</f>
        <v>0.14381447309621059</v>
      </c>
      <c r="AI67" s="1">
        <f t="shared" ref="AI67:AI130" si="41">J67*43559.9</f>
        <v>1004665533.6</v>
      </c>
      <c r="AJ67" s="1">
        <f t="shared" ref="AJ67:AJ130" si="42">J67*1233.48</f>
        <v>28448982.719999999</v>
      </c>
      <c r="AK67" s="1">
        <f t="shared" ref="AK67:AK130" si="43">AJ67/10^6</f>
        <v>28.44898272</v>
      </c>
      <c r="AL67" s="1" t="s">
        <v>387</v>
      </c>
      <c r="AM67" s="1" t="s">
        <v>3</v>
      </c>
      <c r="AN67" s="1" t="s">
        <v>388</v>
      </c>
      <c r="AO67" s="1" t="s">
        <v>389</v>
      </c>
      <c r="AP67" s="1" t="s">
        <v>390</v>
      </c>
      <c r="AQ67" s="1" t="s">
        <v>391</v>
      </c>
      <c r="AR67" s="1" t="s">
        <v>392</v>
      </c>
      <c r="AS67" s="1">
        <v>1</v>
      </c>
      <c r="AT67" s="1" t="s">
        <v>393</v>
      </c>
      <c r="AU67" s="1" t="s">
        <v>394</v>
      </c>
      <c r="AV67" s="1">
        <v>2</v>
      </c>
      <c r="AW67" s="2">
        <v>100</v>
      </c>
      <c r="AX67" s="1">
        <v>0</v>
      </c>
      <c r="AY67" s="1">
        <v>0</v>
      </c>
      <c r="AZ67" s="2">
        <v>2.2999999999999998</v>
      </c>
      <c r="BA67" s="1">
        <v>0</v>
      </c>
      <c r="BB67" s="1">
        <v>0</v>
      </c>
      <c r="BC67" s="1">
        <v>0</v>
      </c>
      <c r="BD67" s="1">
        <v>0</v>
      </c>
      <c r="BE67" s="2">
        <v>0.1</v>
      </c>
      <c r="BF67" s="2">
        <v>37.299999999999997</v>
      </c>
      <c r="BG67" s="2">
        <v>45.1</v>
      </c>
      <c r="BH67" s="2">
        <v>4.9000000000000004</v>
      </c>
      <c r="BI67" s="2">
        <v>3.7</v>
      </c>
      <c r="BJ67" s="2">
        <v>5.8</v>
      </c>
      <c r="BK67" s="2">
        <v>0.1</v>
      </c>
      <c r="BL67" s="1">
        <v>0</v>
      </c>
      <c r="BM67" s="1">
        <v>0</v>
      </c>
      <c r="BN67" s="2">
        <v>0.7</v>
      </c>
      <c r="BO67" s="2">
        <v>15325</v>
      </c>
      <c r="BP67" s="2">
        <v>2015</v>
      </c>
      <c r="BQ67" s="2">
        <v>78</v>
      </c>
      <c r="BR67" s="2">
        <v>10</v>
      </c>
      <c r="BS67" s="2">
        <v>0.21</v>
      </c>
      <c r="BT67" s="2">
        <v>0.03</v>
      </c>
      <c r="BU67" s="2">
        <v>18968</v>
      </c>
      <c r="BV67" s="2">
        <v>96</v>
      </c>
      <c r="BW67" s="2">
        <v>0.26</v>
      </c>
      <c r="BX67" s="2">
        <v>27822</v>
      </c>
      <c r="BY67" s="2">
        <v>902</v>
      </c>
      <c r="BZ67" s="2">
        <v>141</v>
      </c>
      <c r="CA67" s="2">
        <v>5</v>
      </c>
      <c r="CB67" s="2">
        <v>0.39</v>
      </c>
      <c r="CC67" s="2">
        <v>0.01</v>
      </c>
      <c r="CD67" s="2">
        <v>1</v>
      </c>
      <c r="CE67" s="2">
        <v>2</v>
      </c>
      <c r="CF67" s="1">
        <v>0</v>
      </c>
      <c r="CG67" s="1">
        <v>0</v>
      </c>
      <c r="CH67" s="2">
        <v>35</v>
      </c>
      <c r="CI67" s="2">
        <v>58</v>
      </c>
      <c r="CJ67" s="2">
        <v>81</v>
      </c>
      <c r="CK67" s="2">
        <v>2</v>
      </c>
      <c r="CL67" s="1">
        <v>0</v>
      </c>
      <c r="CM67" s="2">
        <v>2</v>
      </c>
      <c r="CN67" s="2">
        <v>4</v>
      </c>
      <c r="CO67" s="2">
        <v>2</v>
      </c>
      <c r="CP67" s="2">
        <v>11</v>
      </c>
      <c r="CQ67" s="1">
        <v>0</v>
      </c>
      <c r="CR67" s="1">
        <v>0</v>
      </c>
      <c r="CS67" s="1">
        <v>0</v>
      </c>
      <c r="CT67" s="1">
        <v>0</v>
      </c>
      <c r="CU67" s="1" t="s">
        <v>4</v>
      </c>
    </row>
    <row r="68" spans="1:99" s="1" customFormat="1" x14ac:dyDescent="0.25">
      <c r="A68" s="1" t="s">
        <v>16</v>
      </c>
      <c r="B68" s="1" t="s">
        <v>395</v>
      </c>
      <c r="C68" s="1" t="s">
        <v>396</v>
      </c>
      <c r="D68" s="1">
        <v>1900</v>
      </c>
      <c r="E68" s="1">
        <f t="shared" si="22"/>
        <v>115</v>
      </c>
      <c r="F68" s="1">
        <v>23</v>
      </c>
      <c r="G68" s="1">
        <v>23</v>
      </c>
      <c r="H68" s="1">
        <v>11000</v>
      </c>
      <c r="I68" s="1">
        <v>43125</v>
      </c>
      <c r="J68" s="1">
        <v>28000</v>
      </c>
      <c r="K68" s="1">
        <v>43125</v>
      </c>
      <c r="L68" s="1">
        <f t="shared" si="23"/>
        <v>1878520687.5</v>
      </c>
      <c r="M68" s="1">
        <v>2750</v>
      </c>
      <c r="N68" s="1">
        <f t="shared" si="24"/>
        <v>119790000</v>
      </c>
      <c r="O68" s="1">
        <f t="shared" si="25"/>
        <v>4.296875</v>
      </c>
      <c r="P68" s="1">
        <f t="shared" si="26"/>
        <v>11128865</v>
      </c>
      <c r="Q68" s="1">
        <f t="shared" si="27"/>
        <v>11.128865000000001</v>
      </c>
      <c r="R68" s="1">
        <v>54.2</v>
      </c>
      <c r="S68" s="1">
        <f t="shared" si="28"/>
        <v>140.37745799999999</v>
      </c>
      <c r="T68" s="1">
        <f t="shared" si="29"/>
        <v>34688</v>
      </c>
      <c r="U68" s="1">
        <f t="shared" si="30"/>
        <v>1511096000</v>
      </c>
      <c r="V68" s="1">
        <v>56010.722051999997</v>
      </c>
      <c r="W68" s="1">
        <f t="shared" si="31"/>
        <v>17.072068081449597</v>
      </c>
      <c r="X68" s="1">
        <f t="shared" si="32"/>
        <v>10.608094692316488</v>
      </c>
      <c r="Y68" s="1">
        <f t="shared" si="33"/>
        <v>1.4436289679484333</v>
      </c>
      <c r="Z68" s="1">
        <f t="shared" si="34"/>
        <v>15.681782181317306</v>
      </c>
      <c r="AA68" s="1">
        <f t="shared" si="35"/>
        <v>0.49430612348366293</v>
      </c>
      <c r="AB68" s="1">
        <f t="shared" si="36"/>
        <v>2.0454498497370399</v>
      </c>
      <c r="AC68" s="1">
        <v>23</v>
      </c>
      <c r="AD68" s="1">
        <f t="shared" si="37"/>
        <v>0.68181661657901327</v>
      </c>
      <c r="AE68" s="1" t="s">
        <v>3</v>
      </c>
      <c r="AF68" s="1">
        <f t="shared" si="38"/>
        <v>12.613818181818182</v>
      </c>
      <c r="AG68" s="1">
        <f t="shared" si="39"/>
        <v>0.12697861426737378</v>
      </c>
      <c r="AH68" s="1">
        <f t="shared" si="40"/>
        <v>0.32222611172107718</v>
      </c>
      <c r="AI68" s="1">
        <f t="shared" si="41"/>
        <v>1219677200</v>
      </c>
      <c r="AJ68" s="1">
        <f t="shared" si="42"/>
        <v>34537440</v>
      </c>
      <c r="AK68" s="1">
        <f t="shared" si="43"/>
        <v>34.537439999999997</v>
      </c>
      <c r="AL68" s="1" t="s">
        <v>397</v>
      </c>
      <c r="AM68" s="1" t="s">
        <v>398</v>
      </c>
      <c r="AN68" s="1" t="s">
        <v>20</v>
      </c>
      <c r="AO68" s="1" t="s">
        <v>399</v>
      </c>
      <c r="AP68" s="1" t="s">
        <v>3</v>
      </c>
      <c r="AQ68" s="1" t="s">
        <v>3</v>
      </c>
      <c r="AR68" s="1" t="s">
        <v>3</v>
      </c>
      <c r="AS68" s="1">
        <v>0</v>
      </c>
      <c r="AT68" s="1" t="s">
        <v>3</v>
      </c>
      <c r="AU68" s="1" t="s">
        <v>3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D68" s="1">
        <v>0</v>
      </c>
      <c r="CE68" s="1">
        <v>0</v>
      </c>
      <c r="CF68" s="1">
        <v>0</v>
      </c>
      <c r="CG68" s="1">
        <v>0</v>
      </c>
      <c r="CH68" s="1">
        <v>0</v>
      </c>
      <c r="CI68" s="1">
        <v>0</v>
      </c>
      <c r="CJ68" s="1">
        <v>0</v>
      </c>
      <c r="CK68" s="1">
        <v>0</v>
      </c>
      <c r="CL68" s="1">
        <v>0</v>
      </c>
      <c r="CM68" s="1">
        <v>0</v>
      </c>
      <c r="CN68" s="1">
        <v>0</v>
      </c>
      <c r="CO68" s="1">
        <v>0</v>
      </c>
      <c r="CP68" s="1">
        <v>0</v>
      </c>
      <c r="CQ68" s="1">
        <v>0</v>
      </c>
      <c r="CR68" s="1">
        <v>0</v>
      </c>
      <c r="CS68" s="1">
        <v>0</v>
      </c>
      <c r="CT68" s="1">
        <v>0</v>
      </c>
      <c r="CU68" s="1" t="s">
        <v>4</v>
      </c>
    </row>
    <row r="69" spans="1:99" s="1" customFormat="1" x14ac:dyDescent="0.25">
      <c r="A69" s="1" t="s">
        <v>400</v>
      </c>
      <c r="C69" s="1" t="s">
        <v>401</v>
      </c>
      <c r="D69" s="1">
        <v>1939</v>
      </c>
      <c r="E69" s="1">
        <f t="shared" si="22"/>
        <v>76</v>
      </c>
      <c r="F69" s="1">
        <v>121</v>
      </c>
      <c r="G69" s="1">
        <v>141</v>
      </c>
      <c r="H69" s="1">
        <v>10000</v>
      </c>
      <c r="I69" s="1">
        <v>27500</v>
      </c>
      <c r="J69" s="1">
        <v>22000</v>
      </c>
      <c r="K69" s="1">
        <v>27500</v>
      </c>
      <c r="L69" s="1">
        <f t="shared" si="23"/>
        <v>1197897250</v>
      </c>
      <c r="M69" s="1">
        <v>545</v>
      </c>
      <c r="N69" s="1">
        <f t="shared" si="24"/>
        <v>23740200</v>
      </c>
      <c r="O69" s="1">
        <f t="shared" si="25"/>
        <v>0.8515625</v>
      </c>
      <c r="P69" s="1">
        <f t="shared" si="26"/>
        <v>2205538.7000000002</v>
      </c>
      <c r="Q69" s="1">
        <f t="shared" si="27"/>
        <v>2.2055387</v>
      </c>
      <c r="R69" s="1">
        <v>15.9</v>
      </c>
      <c r="S69" s="1">
        <f t="shared" si="28"/>
        <v>41.180841000000001</v>
      </c>
      <c r="T69" s="1">
        <f t="shared" si="29"/>
        <v>10176</v>
      </c>
      <c r="U69" s="1">
        <f t="shared" si="30"/>
        <v>443292000</v>
      </c>
      <c r="V69" s="1">
        <v>45426.671629999997</v>
      </c>
      <c r="W69" s="1">
        <f t="shared" si="31"/>
        <v>13.846049512823999</v>
      </c>
      <c r="X69" s="1">
        <f t="shared" si="32"/>
        <v>8.6035390466922195</v>
      </c>
      <c r="Y69" s="1">
        <f t="shared" si="33"/>
        <v>2.6300465188561106</v>
      </c>
      <c r="Z69" s="1">
        <f t="shared" si="34"/>
        <v>50.458599759058473</v>
      </c>
      <c r="AA69" s="1">
        <f t="shared" si="35"/>
        <v>0.510235988379662</v>
      </c>
      <c r="AB69" s="1">
        <f t="shared" si="36"/>
        <v>1.2510396634477308</v>
      </c>
      <c r="AC69" s="1">
        <v>121</v>
      </c>
      <c r="AD69" s="1">
        <f t="shared" si="37"/>
        <v>0.41701322114924355</v>
      </c>
      <c r="AE69" s="1">
        <v>11.5558</v>
      </c>
      <c r="AF69" s="1">
        <f t="shared" si="38"/>
        <v>18.671559633027524</v>
      </c>
      <c r="AG69" s="1">
        <f t="shared" si="39"/>
        <v>0.91777971871638253</v>
      </c>
      <c r="AH69" s="1">
        <f t="shared" si="40"/>
        <v>8.1275544873779151E-2</v>
      </c>
      <c r="AI69" s="1">
        <f t="shared" si="41"/>
        <v>958317800</v>
      </c>
      <c r="AJ69" s="1">
        <f t="shared" si="42"/>
        <v>27136560</v>
      </c>
      <c r="AK69" s="1">
        <f t="shared" si="43"/>
        <v>27.136559999999999</v>
      </c>
      <c r="AL69" s="1" t="s">
        <v>402</v>
      </c>
      <c r="AM69" s="1" t="s">
        <v>403</v>
      </c>
      <c r="AN69" s="1" t="s">
        <v>404</v>
      </c>
      <c r="AO69" s="1" t="s">
        <v>405</v>
      </c>
      <c r="AP69" s="1" t="s">
        <v>406</v>
      </c>
      <c r="AQ69" s="1" t="s">
        <v>407</v>
      </c>
      <c r="AR69" s="1" t="s">
        <v>24</v>
      </c>
      <c r="AS69" s="1">
        <v>1</v>
      </c>
      <c r="AT69" s="1" t="s">
        <v>408</v>
      </c>
      <c r="AU69" s="1" t="s">
        <v>409</v>
      </c>
      <c r="AV69" s="1">
        <v>2</v>
      </c>
      <c r="AW69" s="2">
        <v>100</v>
      </c>
      <c r="AX69" s="1">
        <v>0</v>
      </c>
      <c r="AY69" s="1">
        <v>0</v>
      </c>
      <c r="AZ69" s="2">
        <v>4.8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2">
        <v>74.099999999999994</v>
      </c>
      <c r="BG69" s="2">
        <v>10</v>
      </c>
      <c r="BH69" s="2">
        <v>1.9</v>
      </c>
      <c r="BI69" s="2">
        <v>3.4</v>
      </c>
      <c r="BJ69" s="2">
        <v>5.0999999999999996</v>
      </c>
      <c r="BK69" s="2">
        <v>0.8</v>
      </c>
      <c r="BL69" s="1">
        <v>0</v>
      </c>
      <c r="BM69" s="1">
        <v>0</v>
      </c>
      <c r="BN69" s="1">
        <v>0</v>
      </c>
      <c r="BO69" s="2">
        <v>1253</v>
      </c>
      <c r="BP69" s="2">
        <v>154</v>
      </c>
      <c r="BQ69" s="2">
        <v>34</v>
      </c>
      <c r="BR69" s="2">
        <v>4</v>
      </c>
      <c r="BS69" s="2">
        <v>0.19</v>
      </c>
      <c r="BT69" s="2">
        <v>0.02</v>
      </c>
      <c r="BU69" s="2">
        <v>1617</v>
      </c>
      <c r="BV69" s="2">
        <v>44</v>
      </c>
      <c r="BW69" s="2">
        <v>0.25</v>
      </c>
      <c r="BX69" s="2">
        <v>3069</v>
      </c>
      <c r="BY69" s="2">
        <v>60</v>
      </c>
      <c r="BZ69" s="2">
        <v>83</v>
      </c>
      <c r="CA69" s="2">
        <v>2</v>
      </c>
      <c r="CB69" s="2">
        <v>0.3</v>
      </c>
      <c r="CC69" s="2">
        <v>0.01</v>
      </c>
      <c r="CD69" s="1">
        <v>0</v>
      </c>
      <c r="CE69" s="1">
        <v>0</v>
      </c>
      <c r="CF69" s="2">
        <v>2</v>
      </c>
      <c r="CG69" s="2">
        <v>2</v>
      </c>
      <c r="CH69" s="2">
        <v>33</v>
      </c>
      <c r="CI69" s="2">
        <v>61</v>
      </c>
      <c r="CJ69" s="2">
        <v>83</v>
      </c>
      <c r="CK69" s="1">
        <v>0</v>
      </c>
      <c r="CL69" s="1">
        <v>0</v>
      </c>
      <c r="CM69" s="2">
        <v>2</v>
      </c>
      <c r="CN69" s="2">
        <v>4</v>
      </c>
      <c r="CO69" s="2">
        <v>2</v>
      </c>
      <c r="CP69" s="2">
        <v>10</v>
      </c>
      <c r="CQ69" s="1">
        <v>0</v>
      </c>
      <c r="CR69" s="2">
        <v>1</v>
      </c>
      <c r="CS69" s="1">
        <v>0</v>
      </c>
      <c r="CT69" s="1">
        <v>0</v>
      </c>
      <c r="CU69" s="1" t="s">
        <v>4</v>
      </c>
    </row>
    <row r="70" spans="1:99" s="1" customFormat="1" x14ac:dyDescent="0.25">
      <c r="A70" s="1" t="s">
        <v>410</v>
      </c>
      <c r="C70" s="1" t="s">
        <v>411</v>
      </c>
      <c r="D70" s="1">
        <v>1914</v>
      </c>
      <c r="E70" s="1">
        <f t="shared" si="22"/>
        <v>101</v>
      </c>
      <c r="F70" s="1">
        <v>43.5</v>
      </c>
      <c r="G70" s="1">
        <v>45</v>
      </c>
      <c r="H70" s="1">
        <v>14700</v>
      </c>
      <c r="I70" s="1">
        <v>9299</v>
      </c>
      <c r="J70" s="1">
        <v>6368</v>
      </c>
      <c r="K70" s="1">
        <v>9299</v>
      </c>
      <c r="L70" s="1">
        <f t="shared" si="23"/>
        <v>405063510.10000002</v>
      </c>
      <c r="M70" s="1">
        <v>398</v>
      </c>
      <c r="N70" s="1">
        <f t="shared" si="24"/>
        <v>17336880</v>
      </c>
      <c r="O70" s="1">
        <f t="shared" si="25"/>
        <v>0.62187500000000007</v>
      </c>
      <c r="P70" s="1">
        <f t="shared" si="26"/>
        <v>1610650.28</v>
      </c>
      <c r="Q70" s="1">
        <f t="shared" si="27"/>
        <v>1.61065028</v>
      </c>
      <c r="R70" s="1">
        <v>9.4296875</v>
      </c>
      <c r="S70" s="1">
        <f t="shared" si="28"/>
        <v>24.422796328124999</v>
      </c>
      <c r="T70" s="1">
        <f t="shared" si="29"/>
        <v>6035</v>
      </c>
      <c r="U70" s="1">
        <f t="shared" si="30"/>
        <v>262899687.5</v>
      </c>
      <c r="V70" s="1">
        <v>28381.061331000001</v>
      </c>
      <c r="W70" s="1">
        <f t="shared" si="31"/>
        <v>8.6505474936887996</v>
      </c>
      <c r="X70" s="1">
        <f t="shared" si="32"/>
        <v>5.3752027297234148</v>
      </c>
      <c r="Y70" s="1">
        <f t="shared" si="33"/>
        <v>1.922816586637522</v>
      </c>
      <c r="Z70" s="1">
        <f t="shared" si="34"/>
        <v>23.364267970938254</v>
      </c>
      <c r="AA70" s="1">
        <f t="shared" si="35"/>
        <v>1.1013070719626565</v>
      </c>
      <c r="AB70" s="1">
        <f t="shared" si="36"/>
        <v>1.6113288255819485</v>
      </c>
      <c r="AC70" s="1">
        <v>43.5</v>
      </c>
      <c r="AD70" s="1">
        <f t="shared" si="37"/>
        <v>0.53710960852731615</v>
      </c>
      <c r="AE70" s="1" t="s">
        <v>3</v>
      </c>
      <c r="AF70" s="1">
        <f t="shared" si="38"/>
        <v>15.163316582914574</v>
      </c>
      <c r="AG70" s="1">
        <f t="shared" si="39"/>
        <v>0.49729278182830416</v>
      </c>
      <c r="AH70" s="1">
        <f t="shared" si="40"/>
        <v>0.20505298018614004</v>
      </c>
      <c r="AI70" s="1">
        <f t="shared" si="41"/>
        <v>277389443.19999999</v>
      </c>
      <c r="AJ70" s="1">
        <f t="shared" si="42"/>
        <v>7854800.6399999997</v>
      </c>
      <c r="AK70" s="1">
        <f t="shared" si="43"/>
        <v>7.8548006399999997</v>
      </c>
      <c r="AL70" s="1" t="s">
        <v>412</v>
      </c>
      <c r="AM70" s="1" t="s">
        <v>413</v>
      </c>
      <c r="AN70" s="1" t="s">
        <v>414</v>
      </c>
      <c r="AO70" s="1" t="s">
        <v>415</v>
      </c>
      <c r="AP70" s="1" t="s">
        <v>3</v>
      </c>
      <c r="AQ70" s="1" t="s">
        <v>3</v>
      </c>
      <c r="AR70" s="1" t="s">
        <v>3</v>
      </c>
      <c r="AS70" s="1">
        <v>0</v>
      </c>
      <c r="AT70" s="1" t="s">
        <v>3</v>
      </c>
      <c r="AU70" s="1" t="s">
        <v>3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  <c r="CC70" s="1">
        <v>0</v>
      </c>
      <c r="CD70" s="1">
        <v>0</v>
      </c>
      <c r="CE70" s="1">
        <v>0</v>
      </c>
      <c r="CF70" s="1">
        <v>0</v>
      </c>
      <c r="CG70" s="1">
        <v>0</v>
      </c>
      <c r="CH70" s="1">
        <v>0</v>
      </c>
      <c r="CI70" s="1">
        <v>0</v>
      </c>
      <c r="CJ70" s="1">
        <v>0</v>
      </c>
      <c r="CK70" s="1">
        <v>0</v>
      </c>
      <c r="CL70" s="1">
        <v>0</v>
      </c>
      <c r="CM70" s="1">
        <v>0</v>
      </c>
      <c r="CN70" s="1">
        <v>0</v>
      </c>
      <c r="CO70" s="1">
        <v>0</v>
      </c>
      <c r="CP70" s="1">
        <v>0</v>
      </c>
      <c r="CQ70" s="1">
        <v>0</v>
      </c>
      <c r="CR70" s="1">
        <v>0</v>
      </c>
      <c r="CS70" s="1">
        <v>0</v>
      </c>
      <c r="CT70" s="1">
        <v>0</v>
      </c>
      <c r="CU70" s="1" t="s">
        <v>4</v>
      </c>
    </row>
    <row r="71" spans="1:99" s="1" customFormat="1" x14ac:dyDescent="0.25">
      <c r="A71" s="1" t="s">
        <v>416</v>
      </c>
      <c r="B71" s="1" t="s">
        <v>417</v>
      </c>
      <c r="C71" s="1" t="s">
        <v>418</v>
      </c>
      <c r="D71" s="1">
        <v>1917</v>
      </c>
      <c r="E71" s="1">
        <f t="shared" si="22"/>
        <v>98</v>
      </c>
      <c r="F71" s="1">
        <v>20</v>
      </c>
      <c r="G71" s="1">
        <v>24</v>
      </c>
      <c r="H71" s="1">
        <v>5880</v>
      </c>
      <c r="I71" s="1">
        <v>4435</v>
      </c>
      <c r="J71" s="1">
        <v>1435</v>
      </c>
      <c r="K71" s="1">
        <v>4435</v>
      </c>
      <c r="L71" s="1">
        <f t="shared" si="23"/>
        <v>193188156.5</v>
      </c>
      <c r="M71" s="1">
        <v>600</v>
      </c>
      <c r="N71" s="1">
        <f t="shared" si="24"/>
        <v>26136000</v>
      </c>
      <c r="O71" s="1">
        <f t="shared" si="25"/>
        <v>0.9375</v>
      </c>
      <c r="P71" s="1">
        <f t="shared" si="26"/>
        <v>2428116</v>
      </c>
      <c r="Q71" s="1">
        <f t="shared" si="27"/>
        <v>2.4281160000000002</v>
      </c>
      <c r="R71" s="1">
        <v>15.625</v>
      </c>
      <c r="S71" s="1">
        <f t="shared" si="28"/>
        <v>40.468593749999997</v>
      </c>
      <c r="T71" s="1">
        <f t="shared" si="29"/>
        <v>10000</v>
      </c>
      <c r="U71" s="1">
        <f t="shared" si="30"/>
        <v>435625000</v>
      </c>
      <c r="W71" s="1">
        <f t="shared" si="31"/>
        <v>0</v>
      </c>
      <c r="X71" s="1">
        <f t="shared" si="32"/>
        <v>0</v>
      </c>
      <c r="Y71" s="1">
        <f t="shared" si="33"/>
        <v>0</v>
      </c>
      <c r="Z71" s="1">
        <f t="shared" si="34"/>
        <v>7.3916496977349251</v>
      </c>
      <c r="AA71" s="1">
        <f t="shared" si="35"/>
        <v>0</v>
      </c>
      <c r="AB71" s="1">
        <f t="shared" si="36"/>
        <v>1.1087474546602387</v>
      </c>
      <c r="AC71" s="1">
        <v>20</v>
      </c>
      <c r="AD71" s="1">
        <f t="shared" si="37"/>
        <v>0.36958248488674628</v>
      </c>
      <c r="AE71" s="1" t="s">
        <v>3</v>
      </c>
      <c r="AF71" s="1">
        <f t="shared" si="38"/>
        <v>16.666666666666668</v>
      </c>
      <c r="AG71" s="1">
        <f t="shared" si="39"/>
        <v>0.12813484990696003</v>
      </c>
      <c r="AH71" s="1">
        <f t="shared" si="40"/>
        <v>1.3717830033358496</v>
      </c>
      <c r="AI71" s="1">
        <f t="shared" si="41"/>
        <v>62508456.5</v>
      </c>
      <c r="AJ71" s="1">
        <f t="shared" si="42"/>
        <v>1770043.8</v>
      </c>
      <c r="AK71" s="1">
        <f t="shared" si="43"/>
        <v>1.7700438000000001</v>
      </c>
      <c r="AL71" s="1" t="s">
        <v>3</v>
      </c>
      <c r="AM71" s="1" t="s">
        <v>3</v>
      </c>
      <c r="AN71" s="1" t="s">
        <v>3</v>
      </c>
      <c r="AO71" s="1" t="s">
        <v>3</v>
      </c>
      <c r="AP71" s="1" t="s">
        <v>3</v>
      </c>
      <c r="AQ71" s="1" t="s">
        <v>3</v>
      </c>
      <c r="AR71" s="1" t="s">
        <v>3</v>
      </c>
      <c r="AS71" s="1">
        <v>0</v>
      </c>
      <c r="AT71" s="1" t="s">
        <v>3</v>
      </c>
      <c r="AU71" s="1" t="s">
        <v>3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  <c r="CE71" s="1">
        <v>0</v>
      </c>
      <c r="CF71" s="1">
        <v>0</v>
      </c>
      <c r="CG71" s="1">
        <v>0</v>
      </c>
      <c r="CH71" s="1">
        <v>0</v>
      </c>
      <c r="CI71" s="1">
        <v>0</v>
      </c>
      <c r="CJ71" s="1">
        <v>0</v>
      </c>
      <c r="CK71" s="1">
        <v>0</v>
      </c>
      <c r="CL71" s="1">
        <v>0</v>
      </c>
      <c r="CM71" s="1">
        <v>0</v>
      </c>
      <c r="CN71" s="1">
        <v>0</v>
      </c>
      <c r="CO71" s="1">
        <v>0</v>
      </c>
      <c r="CP71" s="1">
        <v>0</v>
      </c>
      <c r="CQ71" s="1">
        <v>0</v>
      </c>
      <c r="CR71" s="1">
        <v>0</v>
      </c>
      <c r="CS71" s="1">
        <v>0</v>
      </c>
      <c r="CT71" s="1">
        <v>0</v>
      </c>
      <c r="CU71" s="1" t="s">
        <v>4</v>
      </c>
    </row>
    <row r="72" spans="1:99" s="1" customFormat="1" x14ac:dyDescent="0.25">
      <c r="A72" s="1" t="s">
        <v>419</v>
      </c>
      <c r="C72" s="1" t="s">
        <v>420</v>
      </c>
      <c r="D72" s="1">
        <v>1950</v>
      </c>
      <c r="E72" s="1">
        <f t="shared" si="22"/>
        <v>65</v>
      </c>
      <c r="F72" s="1">
        <v>16</v>
      </c>
      <c r="G72" s="1">
        <v>24</v>
      </c>
      <c r="H72" s="1">
        <v>23191</v>
      </c>
      <c r="I72" s="1">
        <v>14914</v>
      </c>
      <c r="J72" s="1">
        <v>9500</v>
      </c>
      <c r="K72" s="1">
        <v>14914</v>
      </c>
      <c r="L72" s="1">
        <f t="shared" si="23"/>
        <v>649652348.60000002</v>
      </c>
      <c r="M72" s="1">
        <v>1194</v>
      </c>
      <c r="N72" s="1">
        <f t="shared" si="24"/>
        <v>52010640</v>
      </c>
      <c r="O72" s="1">
        <f t="shared" si="25"/>
        <v>1.8656250000000001</v>
      </c>
      <c r="P72" s="1">
        <f t="shared" si="26"/>
        <v>4831950.84</v>
      </c>
      <c r="Q72" s="1">
        <f t="shared" si="27"/>
        <v>4.8319508400000002</v>
      </c>
      <c r="R72" s="1">
        <v>7.5</v>
      </c>
      <c r="S72" s="1">
        <f t="shared" si="28"/>
        <v>19.424924999999998</v>
      </c>
      <c r="T72" s="1">
        <f t="shared" si="29"/>
        <v>4800</v>
      </c>
      <c r="U72" s="1">
        <f t="shared" si="30"/>
        <v>209100000</v>
      </c>
      <c r="V72" s="1">
        <v>30217.110294999999</v>
      </c>
      <c r="W72" s="1">
        <f t="shared" si="31"/>
        <v>9.2101752179159995</v>
      </c>
      <c r="X72" s="1">
        <f t="shared" si="32"/>
        <v>5.7229393872112304</v>
      </c>
      <c r="Y72" s="1">
        <f t="shared" si="33"/>
        <v>1.1819565998845736</v>
      </c>
      <c r="Z72" s="1">
        <f t="shared" si="34"/>
        <v>12.490758594779837</v>
      </c>
      <c r="AA72" s="1">
        <f t="shared" si="35"/>
        <v>0.78598123050368407</v>
      </c>
      <c r="AB72" s="1">
        <f t="shared" si="36"/>
        <v>2.3420172365212197</v>
      </c>
      <c r="AC72" s="1">
        <v>16</v>
      </c>
      <c r="AD72" s="1">
        <f t="shared" si="37"/>
        <v>0.78067241217373984</v>
      </c>
      <c r="AE72" s="1" t="s">
        <v>3</v>
      </c>
      <c r="AF72" s="1">
        <f t="shared" si="38"/>
        <v>4.0201005025125625</v>
      </c>
      <c r="AG72" s="1">
        <f t="shared" si="39"/>
        <v>0.15349285512328714</v>
      </c>
      <c r="AH72" s="1">
        <f t="shared" si="40"/>
        <v>0.41235075089221251</v>
      </c>
      <c r="AI72" s="1">
        <f t="shared" si="41"/>
        <v>413819050</v>
      </c>
      <c r="AJ72" s="1">
        <f t="shared" si="42"/>
        <v>11718060</v>
      </c>
      <c r="AK72" s="1">
        <f t="shared" si="43"/>
        <v>11.718059999999999</v>
      </c>
      <c r="AL72" s="1" t="s">
        <v>421</v>
      </c>
      <c r="AM72" s="1" t="s">
        <v>422</v>
      </c>
      <c r="AN72" s="1" t="s">
        <v>423</v>
      </c>
      <c r="AO72" s="1" t="s">
        <v>424</v>
      </c>
      <c r="AP72" s="1" t="s">
        <v>3</v>
      </c>
      <c r="AQ72" s="1" t="s">
        <v>3</v>
      </c>
      <c r="AR72" s="1" t="s">
        <v>3</v>
      </c>
      <c r="AS72" s="1">
        <v>0</v>
      </c>
      <c r="AT72" s="1" t="s">
        <v>3</v>
      </c>
      <c r="AU72" s="1" t="s">
        <v>3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  <c r="CC72" s="1">
        <v>0</v>
      </c>
      <c r="CD72" s="1">
        <v>0</v>
      </c>
      <c r="CE72" s="1">
        <v>0</v>
      </c>
      <c r="CF72" s="1">
        <v>0</v>
      </c>
      <c r="CG72" s="1">
        <v>0</v>
      </c>
      <c r="CH72" s="1">
        <v>0</v>
      </c>
      <c r="CI72" s="1">
        <v>0</v>
      </c>
      <c r="CJ72" s="1">
        <v>0</v>
      </c>
      <c r="CK72" s="1">
        <v>0</v>
      </c>
      <c r="CL72" s="1">
        <v>0</v>
      </c>
      <c r="CM72" s="1">
        <v>0</v>
      </c>
      <c r="CN72" s="1">
        <v>0</v>
      </c>
      <c r="CO72" s="1">
        <v>0</v>
      </c>
      <c r="CP72" s="1">
        <v>0</v>
      </c>
      <c r="CQ72" s="1">
        <v>0</v>
      </c>
      <c r="CR72" s="1">
        <v>0</v>
      </c>
      <c r="CS72" s="1">
        <v>0</v>
      </c>
      <c r="CT72" s="1">
        <v>0</v>
      </c>
      <c r="CU72" s="1" t="s">
        <v>4</v>
      </c>
    </row>
    <row r="73" spans="1:99" s="1" customFormat="1" x14ac:dyDescent="0.25">
      <c r="A73" s="1" t="s">
        <v>425</v>
      </c>
      <c r="C73" s="1" t="s">
        <v>426</v>
      </c>
      <c r="D73" s="1">
        <v>1899</v>
      </c>
      <c r="E73" s="1">
        <f t="shared" si="22"/>
        <v>116</v>
      </c>
      <c r="F73" s="1">
        <v>15</v>
      </c>
      <c r="G73" s="1">
        <v>15</v>
      </c>
      <c r="H73" s="1">
        <v>4100</v>
      </c>
      <c r="I73" s="1">
        <v>2312</v>
      </c>
      <c r="J73" s="1">
        <v>1562</v>
      </c>
      <c r="K73" s="1">
        <v>2312</v>
      </c>
      <c r="L73" s="1">
        <f t="shared" si="23"/>
        <v>100710488.8</v>
      </c>
      <c r="M73" s="1">
        <v>250</v>
      </c>
      <c r="N73" s="1">
        <f t="shared" si="24"/>
        <v>10890000</v>
      </c>
      <c r="O73" s="1">
        <f t="shared" si="25"/>
        <v>0.390625</v>
      </c>
      <c r="P73" s="1">
        <f t="shared" si="26"/>
        <v>1011715</v>
      </c>
      <c r="Q73" s="1">
        <f t="shared" si="27"/>
        <v>1.0117150000000001</v>
      </c>
      <c r="R73" s="1">
        <v>1.25</v>
      </c>
      <c r="S73" s="1">
        <f t="shared" si="28"/>
        <v>3.2374874999999999</v>
      </c>
      <c r="T73" s="1">
        <f t="shared" si="29"/>
        <v>800</v>
      </c>
      <c r="U73" s="1">
        <f t="shared" si="30"/>
        <v>34850000</v>
      </c>
      <c r="W73" s="1">
        <f t="shared" si="31"/>
        <v>0</v>
      </c>
      <c r="X73" s="1">
        <f t="shared" si="32"/>
        <v>0</v>
      </c>
      <c r="Y73" s="1">
        <f t="shared" si="33"/>
        <v>0</v>
      </c>
      <c r="Z73" s="1">
        <f t="shared" si="34"/>
        <v>9.2479787695133151</v>
      </c>
      <c r="AA73" s="1">
        <f t="shared" si="35"/>
        <v>0</v>
      </c>
      <c r="AB73" s="1">
        <f t="shared" si="36"/>
        <v>1.8495957539026628</v>
      </c>
      <c r="AC73" s="1">
        <v>15</v>
      </c>
      <c r="AD73" s="1">
        <f t="shared" si="37"/>
        <v>0.61653191796755435</v>
      </c>
      <c r="AE73" s="1" t="s">
        <v>3</v>
      </c>
      <c r="AF73" s="1">
        <f t="shared" si="38"/>
        <v>3.2</v>
      </c>
      <c r="AG73" s="1">
        <f t="shared" si="39"/>
        <v>0.2483581022495287</v>
      </c>
      <c r="AH73" s="1">
        <f t="shared" si="40"/>
        <v>0.52510366244850204</v>
      </c>
      <c r="AI73" s="1">
        <f t="shared" si="41"/>
        <v>68040563.799999997</v>
      </c>
      <c r="AJ73" s="1">
        <f t="shared" si="42"/>
        <v>1926695.76</v>
      </c>
      <c r="AK73" s="1">
        <f t="shared" si="43"/>
        <v>1.9266957600000001</v>
      </c>
      <c r="AL73" s="1" t="s">
        <v>3</v>
      </c>
      <c r="AM73" s="1" t="s">
        <v>3</v>
      </c>
      <c r="AN73" s="1" t="s">
        <v>3</v>
      </c>
      <c r="AO73" s="1" t="s">
        <v>3</v>
      </c>
      <c r="AP73" s="1" t="s">
        <v>3</v>
      </c>
      <c r="AQ73" s="1" t="s">
        <v>3</v>
      </c>
      <c r="AR73" s="1" t="s">
        <v>3</v>
      </c>
      <c r="AS73" s="1">
        <v>0</v>
      </c>
      <c r="AT73" s="1" t="s">
        <v>3</v>
      </c>
      <c r="AU73" s="1" t="s">
        <v>3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  <c r="CC73" s="1">
        <v>0</v>
      </c>
      <c r="CD73" s="1">
        <v>0</v>
      </c>
      <c r="CE73" s="1">
        <v>0</v>
      </c>
      <c r="CF73" s="1">
        <v>0</v>
      </c>
      <c r="CG73" s="1">
        <v>0</v>
      </c>
      <c r="CH73" s="1">
        <v>0</v>
      </c>
      <c r="CI73" s="1">
        <v>0</v>
      </c>
      <c r="CJ73" s="1">
        <v>0</v>
      </c>
      <c r="CK73" s="1">
        <v>0</v>
      </c>
      <c r="CL73" s="1">
        <v>0</v>
      </c>
      <c r="CM73" s="1">
        <v>0</v>
      </c>
      <c r="CN73" s="1">
        <v>0</v>
      </c>
      <c r="CO73" s="1">
        <v>0</v>
      </c>
      <c r="CP73" s="1">
        <v>0</v>
      </c>
      <c r="CQ73" s="1">
        <v>0</v>
      </c>
      <c r="CR73" s="1">
        <v>0</v>
      </c>
      <c r="CS73" s="1">
        <v>0</v>
      </c>
      <c r="CT73" s="1">
        <v>0</v>
      </c>
      <c r="CU73" s="1" t="s">
        <v>4</v>
      </c>
    </row>
    <row r="74" spans="1:99" s="1" customFormat="1" x14ac:dyDescent="0.25">
      <c r="A74" s="1" t="s">
        <v>427</v>
      </c>
      <c r="B74" s="1" t="s">
        <v>428</v>
      </c>
      <c r="C74" s="1" t="s">
        <v>429</v>
      </c>
      <c r="D74" s="1">
        <v>1910</v>
      </c>
      <c r="E74" s="1">
        <f t="shared" si="22"/>
        <v>105</v>
      </c>
      <c r="F74" s="1">
        <v>66</v>
      </c>
      <c r="G74" s="1">
        <v>80</v>
      </c>
      <c r="H74" s="1">
        <v>42000</v>
      </c>
      <c r="I74" s="1">
        <v>13560</v>
      </c>
      <c r="J74" s="1">
        <v>11500</v>
      </c>
      <c r="K74" s="1">
        <v>13560</v>
      </c>
      <c r="L74" s="1">
        <f t="shared" si="23"/>
        <v>590672244</v>
      </c>
      <c r="M74" s="1">
        <v>425</v>
      </c>
      <c r="N74" s="1">
        <f t="shared" si="24"/>
        <v>18513000</v>
      </c>
      <c r="O74" s="1">
        <f t="shared" si="25"/>
        <v>0.6640625</v>
      </c>
      <c r="P74" s="1">
        <f t="shared" si="26"/>
        <v>1719915.5</v>
      </c>
      <c r="Q74" s="1">
        <f t="shared" si="27"/>
        <v>1.7199155000000002</v>
      </c>
      <c r="R74" s="1">
        <v>69</v>
      </c>
      <c r="S74" s="1">
        <f t="shared" si="28"/>
        <v>178.70930999999999</v>
      </c>
      <c r="T74" s="1">
        <f t="shared" si="29"/>
        <v>44160</v>
      </c>
      <c r="U74" s="1">
        <f t="shared" si="30"/>
        <v>1923720000</v>
      </c>
      <c r="V74" s="1">
        <v>23083.221130000002</v>
      </c>
      <c r="W74" s="1">
        <f t="shared" si="31"/>
        <v>7.0357658004240005</v>
      </c>
      <c r="X74" s="1">
        <f t="shared" si="32"/>
        <v>4.371823582695221</v>
      </c>
      <c r="Y74" s="1">
        <f t="shared" si="33"/>
        <v>1.5133964489785527</v>
      </c>
      <c r="Z74" s="1">
        <f t="shared" si="34"/>
        <v>31.905809107113921</v>
      </c>
      <c r="AA74" s="1">
        <f t="shared" si="35"/>
        <v>0.49599970958264428</v>
      </c>
      <c r="AB74" s="1">
        <f t="shared" si="36"/>
        <v>1.4502640503233599</v>
      </c>
      <c r="AC74" s="1">
        <v>66</v>
      </c>
      <c r="AD74" s="1">
        <f t="shared" si="37"/>
        <v>0.4834213501077867</v>
      </c>
      <c r="AE74" s="1">
        <v>64.3078</v>
      </c>
      <c r="AF74" s="1">
        <f t="shared" si="38"/>
        <v>103.90588235294118</v>
      </c>
      <c r="AG74" s="1">
        <f t="shared" si="39"/>
        <v>0.65716860912218344</v>
      </c>
      <c r="AH74" s="1">
        <f t="shared" si="40"/>
        <v>0.12124871871876106</v>
      </c>
      <c r="AI74" s="1">
        <f t="shared" si="41"/>
        <v>500938850</v>
      </c>
      <c r="AJ74" s="1">
        <f t="shared" si="42"/>
        <v>14185020</v>
      </c>
      <c r="AK74" s="1">
        <f t="shared" si="43"/>
        <v>14.18502</v>
      </c>
      <c r="AL74" s="1" t="s">
        <v>430</v>
      </c>
      <c r="AM74" s="1" t="s">
        <v>431</v>
      </c>
      <c r="AN74" s="1" t="s">
        <v>432</v>
      </c>
      <c r="AO74" s="1" t="s">
        <v>433</v>
      </c>
      <c r="AP74" s="1" t="s">
        <v>434</v>
      </c>
      <c r="AQ74" s="1" t="s">
        <v>435</v>
      </c>
      <c r="AR74" s="1" t="s">
        <v>436</v>
      </c>
      <c r="AS74" s="1">
        <v>1</v>
      </c>
      <c r="AT74" s="1" t="s">
        <v>437</v>
      </c>
      <c r="AU74" s="1" t="s">
        <v>438</v>
      </c>
      <c r="AV74" s="1">
        <v>2</v>
      </c>
      <c r="AW74" s="2">
        <v>100</v>
      </c>
      <c r="AX74" s="1">
        <v>0</v>
      </c>
      <c r="AY74" s="1">
        <v>0</v>
      </c>
      <c r="AZ74" s="2">
        <v>0.9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2">
        <v>4.5</v>
      </c>
      <c r="BG74" s="2">
        <v>32.1</v>
      </c>
      <c r="BH74" s="2">
        <v>0.6</v>
      </c>
      <c r="BI74" s="2">
        <v>4.9000000000000004</v>
      </c>
      <c r="BJ74" s="2">
        <v>29.7</v>
      </c>
      <c r="BK74" s="2">
        <v>0.2</v>
      </c>
      <c r="BL74" s="2">
        <v>0.1</v>
      </c>
      <c r="BM74" s="1">
        <v>0</v>
      </c>
      <c r="BN74" s="2">
        <v>26.9</v>
      </c>
      <c r="BO74" s="2">
        <v>10897</v>
      </c>
      <c r="BP74" s="2">
        <v>1547</v>
      </c>
      <c r="BQ74" s="2">
        <v>60</v>
      </c>
      <c r="BR74" s="2">
        <v>9</v>
      </c>
      <c r="BS74" s="2">
        <v>0.17</v>
      </c>
      <c r="BT74" s="2">
        <v>0.02</v>
      </c>
      <c r="BU74" s="2">
        <v>12361</v>
      </c>
      <c r="BV74" s="2">
        <v>68</v>
      </c>
      <c r="BW74" s="2">
        <v>0.2</v>
      </c>
      <c r="BX74" s="2">
        <v>23628</v>
      </c>
      <c r="BY74" s="2">
        <v>1457</v>
      </c>
      <c r="BZ74" s="2">
        <v>131</v>
      </c>
      <c r="CA74" s="2">
        <v>8</v>
      </c>
      <c r="CB74" s="2">
        <v>0.42</v>
      </c>
      <c r="CC74" s="2">
        <v>0.03</v>
      </c>
      <c r="CD74" s="2">
        <v>1</v>
      </c>
      <c r="CE74" s="2">
        <v>2</v>
      </c>
      <c r="CF74" s="1">
        <v>0</v>
      </c>
      <c r="CG74" s="1">
        <v>0</v>
      </c>
      <c r="CH74" s="2">
        <v>16</v>
      </c>
      <c r="CI74" s="2">
        <v>19</v>
      </c>
      <c r="CJ74" s="2">
        <v>35</v>
      </c>
      <c r="CK74" s="2">
        <v>52</v>
      </c>
      <c r="CL74" s="1">
        <v>0</v>
      </c>
      <c r="CM74" s="2">
        <v>2</v>
      </c>
      <c r="CN74" s="2">
        <v>6</v>
      </c>
      <c r="CO74" s="2">
        <v>9</v>
      </c>
      <c r="CP74" s="2">
        <v>57</v>
      </c>
      <c r="CQ74" s="1">
        <v>0</v>
      </c>
      <c r="CR74" s="1">
        <v>0</v>
      </c>
      <c r="CS74" s="2">
        <v>1.0189999999999999E-2</v>
      </c>
      <c r="CT74" s="1">
        <v>0</v>
      </c>
      <c r="CU74" s="1" t="s">
        <v>4</v>
      </c>
    </row>
    <row r="75" spans="1:99" s="1" customFormat="1" x14ac:dyDescent="0.25">
      <c r="A75" s="1" t="s">
        <v>439</v>
      </c>
      <c r="B75" s="1" t="s">
        <v>440</v>
      </c>
      <c r="C75" s="1" t="s">
        <v>441</v>
      </c>
      <c r="D75" s="1">
        <v>1913</v>
      </c>
      <c r="E75" s="1">
        <f t="shared" si="22"/>
        <v>102</v>
      </c>
      <c r="F75" s="1">
        <v>135</v>
      </c>
      <c r="G75" s="1">
        <v>145</v>
      </c>
      <c r="H75" s="1">
        <v>44000</v>
      </c>
      <c r="I75" s="1">
        <v>103000</v>
      </c>
      <c r="J75" s="1">
        <v>40960</v>
      </c>
      <c r="K75" s="1">
        <v>103000</v>
      </c>
      <c r="L75" s="1">
        <f t="shared" si="23"/>
        <v>4486669700</v>
      </c>
      <c r="M75" s="1">
        <v>1300</v>
      </c>
      <c r="N75" s="1">
        <f t="shared" si="24"/>
        <v>56628000</v>
      </c>
      <c r="O75" s="1">
        <f t="shared" si="25"/>
        <v>2.03125</v>
      </c>
      <c r="P75" s="1">
        <f t="shared" si="26"/>
        <v>5260918</v>
      </c>
      <c r="Q75" s="1">
        <f t="shared" si="27"/>
        <v>5.2609180000000002</v>
      </c>
      <c r="R75" s="1">
        <v>660</v>
      </c>
      <c r="S75" s="1">
        <f t="shared" si="28"/>
        <v>1709.3933999999999</v>
      </c>
      <c r="T75" s="1">
        <f t="shared" si="29"/>
        <v>422400</v>
      </c>
      <c r="U75" s="1">
        <f t="shared" si="30"/>
        <v>18400800000</v>
      </c>
      <c r="W75" s="1">
        <f t="shared" si="31"/>
        <v>0</v>
      </c>
      <c r="X75" s="1">
        <f t="shared" si="32"/>
        <v>0</v>
      </c>
      <c r="Y75" s="1">
        <f t="shared" si="33"/>
        <v>0</v>
      </c>
      <c r="Z75" s="1">
        <f t="shared" si="34"/>
        <v>79.230587341950979</v>
      </c>
      <c r="AA75" s="1">
        <f t="shared" si="35"/>
        <v>0</v>
      </c>
      <c r="AB75" s="1">
        <f t="shared" si="36"/>
        <v>1.7606797187100218</v>
      </c>
      <c r="AC75" s="1">
        <v>135</v>
      </c>
      <c r="AD75" s="1">
        <f t="shared" si="37"/>
        <v>0.58689323957000727</v>
      </c>
      <c r="AE75" s="1" t="s">
        <v>3</v>
      </c>
      <c r="AF75" s="1">
        <f t="shared" si="38"/>
        <v>324.92307692307691</v>
      </c>
      <c r="AG75" s="1">
        <f t="shared" si="39"/>
        <v>0.93308823194602997</v>
      </c>
      <c r="AH75" s="1">
        <f t="shared" si="40"/>
        <v>0.10412846650077424</v>
      </c>
      <c r="AI75" s="1">
        <f t="shared" si="41"/>
        <v>1784213504</v>
      </c>
      <c r="AJ75" s="1">
        <f t="shared" si="42"/>
        <v>50523340.799999997</v>
      </c>
      <c r="AK75" s="1">
        <f t="shared" si="43"/>
        <v>50.5233408</v>
      </c>
      <c r="AL75" s="1" t="s">
        <v>3</v>
      </c>
      <c r="AM75" s="1" t="s">
        <v>3</v>
      </c>
      <c r="AN75" s="1" t="s">
        <v>3</v>
      </c>
      <c r="AO75" s="1" t="s">
        <v>3</v>
      </c>
      <c r="AP75" s="1" t="s">
        <v>3</v>
      </c>
      <c r="AQ75" s="1" t="s">
        <v>3</v>
      </c>
      <c r="AR75" s="1" t="s">
        <v>3</v>
      </c>
      <c r="AS75" s="1">
        <v>0</v>
      </c>
      <c r="AT75" s="1" t="s">
        <v>3</v>
      </c>
      <c r="AU75" s="1" t="s">
        <v>3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  <c r="CC75" s="1">
        <v>0</v>
      </c>
      <c r="CD75" s="1">
        <v>0</v>
      </c>
      <c r="CE75" s="1">
        <v>0</v>
      </c>
      <c r="CF75" s="1">
        <v>0</v>
      </c>
      <c r="CG75" s="1">
        <v>0</v>
      </c>
      <c r="CH75" s="1">
        <v>0</v>
      </c>
      <c r="CI75" s="1">
        <v>0</v>
      </c>
      <c r="CJ75" s="1">
        <v>0</v>
      </c>
      <c r="CK75" s="1">
        <v>0</v>
      </c>
      <c r="CL75" s="1">
        <v>0</v>
      </c>
      <c r="CM75" s="1">
        <v>0</v>
      </c>
      <c r="CN75" s="1">
        <v>0</v>
      </c>
      <c r="CO75" s="1">
        <v>0</v>
      </c>
      <c r="CP75" s="1">
        <v>0</v>
      </c>
      <c r="CQ75" s="1">
        <v>0</v>
      </c>
      <c r="CR75" s="1">
        <v>0</v>
      </c>
      <c r="CS75" s="1">
        <v>0</v>
      </c>
      <c r="CT75" s="1">
        <v>0</v>
      </c>
      <c r="CU75" s="1" t="s">
        <v>4</v>
      </c>
    </row>
    <row r="76" spans="1:99" s="1" customFormat="1" x14ac:dyDescent="0.25">
      <c r="A76" s="1" t="s">
        <v>442</v>
      </c>
      <c r="C76" s="1" t="s">
        <v>443</v>
      </c>
      <c r="D76" s="1">
        <v>1918</v>
      </c>
      <c r="E76" s="1">
        <f t="shared" si="22"/>
        <v>97</v>
      </c>
      <c r="F76" s="1">
        <v>39</v>
      </c>
      <c r="G76" s="1">
        <v>42</v>
      </c>
      <c r="H76" s="1">
        <v>6810</v>
      </c>
      <c r="I76" s="1">
        <v>9300</v>
      </c>
      <c r="J76" s="1">
        <v>8058</v>
      </c>
      <c r="K76" s="1">
        <v>9300</v>
      </c>
      <c r="L76" s="1">
        <f t="shared" si="23"/>
        <v>405107070</v>
      </c>
      <c r="M76" s="1">
        <v>371</v>
      </c>
      <c r="N76" s="1">
        <f t="shared" si="24"/>
        <v>16160760</v>
      </c>
      <c r="O76" s="1">
        <f t="shared" si="25"/>
        <v>0.57968750000000002</v>
      </c>
      <c r="P76" s="1">
        <f t="shared" si="26"/>
        <v>1501385.06</v>
      </c>
      <c r="Q76" s="1">
        <f t="shared" si="27"/>
        <v>1.50138506</v>
      </c>
      <c r="R76" s="1">
        <v>21.4</v>
      </c>
      <c r="S76" s="1">
        <f t="shared" si="28"/>
        <v>55.425785999999995</v>
      </c>
      <c r="T76" s="1">
        <f t="shared" si="29"/>
        <v>13696</v>
      </c>
      <c r="U76" s="1">
        <f t="shared" si="30"/>
        <v>596632000</v>
      </c>
      <c r="V76" s="1">
        <v>27302.382722999999</v>
      </c>
      <c r="W76" s="1">
        <f t="shared" si="31"/>
        <v>8.3217662539703987</v>
      </c>
      <c r="X76" s="1">
        <f t="shared" si="32"/>
        <v>5.1709074734398621</v>
      </c>
      <c r="Y76" s="1">
        <f t="shared" si="33"/>
        <v>1.9158625980645183</v>
      </c>
      <c r="Z76" s="1">
        <f t="shared" si="34"/>
        <v>25.067327897945393</v>
      </c>
      <c r="AA76" s="1">
        <f t="shared" si="35"/>
        <v>0.83725189231389863</v>
      </c>
      <c r="AB76" s="1">
        <f t="shared" si="36"/>
        <v>1.9282559921496458</v>
      </c>
      <c r="AC76" s="1">
        <v>39</v>
      </c>
      <c r="AD76" s="1">
        <f t="shared" si="37"/>
        <v>0.6427519973832152</v>
      </c>
      <c r="AE76" s="1" t="s">
        <v>3</v>
      </c>
      <c r="AF76" s="1">
        <f t="shared" si="38"/>
        <v>36.916442048517517</v>
      </c>
      <c r="AG76" s="1">
        <f t="shared" si="39"/>
        <v>0.55261491215740222</v>
      </c>
      <c r="AH76" s="1">
        <f t="shared" si="40"/>
        <v>0.15105416857594034</v>
      </c>
      <c r="AI76" s="1">
        <f t="shared" si="41"/>
        <v>351005674.19999999</v>
      </c>
      <c r="AJ76" s="1">
        <f t="shared" si="42"/>
        <v>9939381.8399999999</v>
      </c>
      <c r="AK76" s="1">
        <f t="shared" si="43"/>
        <v>9.9393818399999994</v>
      </c>
      <c r="AL76" s="1" t="s">
        <v>444</v>
      </c>
      <c r="AM76" s="1" t="s">
        <v>445</v>
      </c>
      <c r="AN76" s="1" t="s">
        <v>446</v>
      </c>
      <c r="AO76" s="1" t="s">
        <v>447</v>
      </c>
      <c r="AP76" s="1" t="s">
        <v>3</v>
      </c>
      <c r="AQ76" s="1" t="s">
        <v>3</v>
      </c>
      <c r="AR76" s="1" t="s">
        <v>3</v>
      </c>
      <c r="AS76" s="1">
        <v>0</v>
      </c>
      <c r="AT76" s="1" t="s">
        <v>3</v>
      </c>
      <c r="AU76" s="1" t="s">
        <v>3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  <c r="CC76" s="1">
        <v>0</v>
      </c>
      <c r="CD76" s="1">
        <v>0</v>
      </c>
      <c r="CE76" s="1">
        <v>0</v>
      </c>
      <c r="CF76" s="1">
        <v>0</v>
      </c>
      <c r="CG76" s="1">
        <v>0</v>
      </c>
      <c r="CH76" s="1">
        <v>0</v>
      </c>
      <c r="CI76" s="1">
        <v>0</v>
      </c>
      <c r="CJ76" s="1">
        <v>0</v>
      </c>
      <c r="CK76" s="1">
        <v>0</v>
      </c>
      <c r="CL76" s="1">
        <v>0</v>
      </c>
      <c r="CM76" s="1">
        <v>0</v>
      </c>
      <c r="CN76" s="1">
        <v>0</v>
      </c>
      <c r="CO76" s="1">
        <v>0</v>
      </c>
      <c r="CP76" s="1">
        <v>0</v>
      </c>
      <c r="CQ76" s="1">
        <v>0</v>
      </c>
      <c r="CR76" s="1">
        <v>0</v>
      </c>
      <c r="CS76" s="1">
        <v>0</v>
      </c>
      <c r="CT76" s="1">
        <v>0</v>
      </c>
      <c r="CU76" s="1" t="s">
        <v>4</v>
      </c>
    </row>
    <row r="77" spans="1:99" s="1" customFormat="1" x14ac:dyDescent="0.25">
      <c r="A77" s="1" t="s">
        <v>448</v>
      </c>
      <c r="C77" s="1" t="s">
        <v>449</v>
      </c>
      <c r="D77" s="1">
        <v>1901</v>
      </c>
      <c r="E77" s="1">
        <f t="shared" si="22"/>
        <v>114</v>
      </c>
      <c r="F77" s="1">
        <v>47</v>
      </c>
      <c r="G77" s="1">
        <v>47</v>
      </c>
      <c r="H77" s="1">
        <v>39750</v>
      </c>
      <c r="I77" s="1">
        <v>11700</v>
      </c>
      <c r="J77" s="1">
        <v>9364</v>
      </c>
      <c r="K77" s="1">
        <v>11700</v>
      </c>
      <c r="L77" s="1">
        <f t="shared" si="23"/>
        <v>509650830</v>
      </c>
      <c r="M77" s="1">
        <v>565</v>
      </c>
      <c r="N77" s="1">
        <f t="shared" si="24"/>
        <v>24611400</v>
      </c>
      <c r="O77" s="1">
        <f t="shared" si="25"/>
        <v>0.8828125</v>
      </c>
      <c r="P77" s="1">
        <f t="shared" si="26"/>
        <v>2286475.9</v>
      </c>
      <c r="Q77" s="1">
        <f t="shared" si="27"/>
        <v>2.2864759000000001</v>
      </c>
      <c r="R77" s="1">
        <v>46.40625</v>
      </c>
      <c r="S77" s="1">
        <f t="shared" si="28"/>
        <v>120.19172343749999</v>
      </c>
      <c r="T77" s="1">
        <f t="shared" si="29"/>
        <v>29700</v>
      </c>
      <c r="U77" s="1">
        <f t="shared" si="30"/>
        <v>1293806250</v>
      </c>
      <c r="V77" s="1">
        <v>30181.485487999998</v>
      </c>
      <c r="W77" s="1">
        <f t="shared" si="31"/>
        <v>9.1993167767423998</v>
      </c>
      <c r="X77" s="1">
        <f t="shared" si="32"/>
        <v>5.716192262514272</v>
      </c>
      <c r="Y77" s="1">
        <f t="shared" si="33"/>
        <v>1.7161970496199075</v>
      </c>
      <c r="Z77" s="1">
        <f t="shared" si="34"/>
        <v>20.707917062824546</v>
      </c>
      <c r="AA77" s="1">
        <f t="shared" si="35"/>
        <v>0.79645649243351002</v>
      </c>
      <c r="AB77" s="1">
        <f t="shared" si="36"/>
        <v>1.3217819401802902</v>
      </c>
      <c r="AC77" s="1">
        <v>47</v>
      </c>
      <c r="AD77" s="1">
        <f t="shared" si="37"/>
        <v>0.4405939800600967</v>
      </c>
      <c r="AE77" s="1" t="s">
        <v>3</v>
      </c>
      <c r="AF77" s="1">
        <f t="shared" si="38"/>
        <v>52.56637168141593</v>
      </c>
      <c r="AG77" s="1">
        <f t="shared" si="39"/>
        <v>0.36992501998279614</v>
      </c>
      <c r="AH77" s="1">
        <f t="shared" si="40"/>
        <v>0.19795802444283486</v>
      </c>
      <c r="AI77" s="1">
        <f t="shared" si="41"/>
        <v>407894903.60000002</v>
      </c>
      <c r="AJ77" s="1">
        <f t="shared" si="42"/>
        <v>11550306.720000001</v>
      </c>
      <c r="AK77" s="1">
        <f t="shared" si="43"/>
        <v>11.55030672</v>
      </c>
      <c r="AL77" s="1" t="s">
        <v>450</v>
      </c>
      <c r="AM77" s="1" t="s">
        <v>451</v>
      </c>
      <c r="AN77" s="1" t="s">
        <v>452</v>
      </c>
      <c r="AO77" s="1" t="s">
        <v>453</v>
      </c>
      <c r="AP77" s="1" t="s">
        <v>3</v>
      </c>
      <c r="AQ77" s="1" t="s">
        <v>3</v>
      </c>
      <c r="AR77" s="1" t="s">
        <v>3</v>
      </c>
      <c r="AS77" s="1">
        <v>0</v>
      </c>
      <c r="AT77" s="1" t="s">
        <v>3</v>
      </c>
      <c r="AU77" s="1" t="s">
        <v>3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  <c r="CC77" s="1">
        <v>0</v>
      </c>
      <c r="CD77" s="1">
        <v>0</v>
      </c>
      <c r="CE77" s="1">
        <v>0</v>
      </c>
      <c r="CF77" s="1">
        <v>0</v>
      </c>
      <c r="CG77" s="1">
        <v>0</v>
      </c>
      <c r="CH77" s="1">
        <v>0</v>
      </c>
      <c r="CI77" s="1">
        <v>0</v>
      </c>
      <c r="CJ77" s="1">
        <v>0</v>
      </c>
      <c r="CK77" s="1">
        <v>0</v>
      </c>
      <c r="CL77" s="1">
        <v>0</v>
      </c>
      <c r="CM77" s="1">
        <v>0</v>
      </c>
      <c r="CN77" s="1">
        <v>0</v>
      </c>
      <c r="CO77" s="1">
        <v>0</v>
      </c>
      <c r="CP77" s="1">
        <v>0</v>
      </c>
      <c r="CQ77" s="1">
        <v>0</v>
      </c>
      <c r="CR77" s="1">
        <v>0</v>
      </c>
      <c r="CS77" s="1">
        <v>0</v>
      </c>
      <c r="CT77" s="1">
        <v>0</v>
      </c>
      <c r="CU77" s="1" t="s">
        <v>4</v>
      </c>
    </row>
    <row r="78" spans="1:99" s="1" customFormat="1" x14ac:dyDescent="0.25">
      <c r="A78" s="1" t="s">
        <v>454</v>
      </c>
      <c r="C78" s="1" t="s">
        <v>455</v>
      </c>
      <c r="D78" s="1">
        <v>1903</v>
      </c>
      <c r="E78" s="1">
        <f t="shared" si="22"/>
        <v>112</v>
      </c>
      <c r="F78" s="1">
        <v>44.5</v>
      </c>
      <c r="G78" s="1">
        <v>63</v>
      </c>
      <c r="H78" s="1">
        <v>88100</v>
      </c>
      <c r="I78" s="1">
        <v>16000</v>
      </c>
      <c r="J78" s="1">
        <v>11100</v>
      </c>
      <c r="K78" s="1">
        <v>16000</v>
      </c>
      <c r="L78" s="1">
        <f t="shared" si="23"/>
        <v>696958400</v>
      </c>
      <c r="M78" s="1">
        <v>810</v>
      </c>
      <c r="N78" s="1">
        <f t="shared" si="24"/>
        <v>35283600</v>
      </c>
      <c r="O78" s="1">
        <f t="shared" si="25"/>
        <v>1.265625</v>
      </c>
      <c r="P78" s="1">
        <f t="shared" si="26"/>
        <v>3277956.6</v>
      </c>
      <c r="Q78" s="1">
        <f t="shared" si="27"/>
        <v>3.2779566</v>
      </c>
      <c r="R78" s="1">
        <v>28.259374999999999</v>
      </c>
      <c r="S78" s="1">
        <f t="shared" si="28"/>
        <v>73.191498656249991</v>
      </c>
      <c r="T78" s="1">
        <f t="shared" si="29"/>
        <v>18086</v>
      </c>
      <c r="U78" s="1">
        <f t="shared" si="30"/>
        <v>787871375</v>
      </c>
      <c r="V78" s="1">
        <v>41595.801633000003</v>
      </c>
      <c r="W78" s="1">
        <f t="shared" si="31"/>
        <v>12.678400337738401</v>
      </c>
      <c r="X78" s="1">
        <f t="shared" si="32"/>
        <v>7.8779952544804033</v>
      </c>
      <c r="Y78" s="1">
        <f t="shared" si="33"/>
        <v>1.975412295566505</v>
      </c>
      <c r="Z78" s="1">
        <f t="shared" si="34"/>
        <v>19.753041072906392</v>
      </c>
      <c r="AA78" s="1">
        <f t="shared" si="35"/>
        <v>0.92599655334912701</v>
      </c>
      <c r="AB78" s="1">
        <f t="shared" si="36"/>
        <v>1.331665690308296</v>
      </c>
      <c r="AC78" s="1">
        <v>44.5</v>
      </c>
      <c r="AD78" s="1">
        <f t="shared" si="37"/>
        <v>0.44388856343609867</v>
      </c>
      <c r="AE78" s="1" t="s">
        <v>3</v>
      </c>
      <c r="AF78" s="1">
        <f t="shared" si="38"/>
        <v>22.328395061728394</v>
      </c>
      <c r="AG78" s="1">
        <f t="shared" si="39"/>
        <v>0.29470870919723269</v>
      </c>
      <c r="AH78" s="1">
        <f t="shared" si="40"/>
        <v>0.23941320929841214</v>
      </c>
      <c r="AI78" s="1">
        <f t="shared" si="41"/>
        <v>483514890</v>
      </c>
      <c r="AJ78" s="1">
        <f t="shared" si="42"/>
        <v>13691628</v>
      </c>
      <c r="AK78" s="1">
        <f t="shared" si="43"/>
        <v>13.691628</v>
      </c>
      <c r="AL78" s="1" t="s">
        <v>456</v>
      </c>
      <c r="AM78" s="1" t="s">
        <v>3</v>
      </c>
      <c r="AN78" s="1" t="s">
        <v>457</v>
      </c>
      <c r="AO78" s="1" t="s">
        <v>458</v>
      </c>
      <c r="AP78" s="1" t="s">
        <v>3</v>
      </c>
      <c r="AQ78" s="1" t="s">
        <v>3</v>
      </c>
      <c r="AR78" s="1" t="s">
        <v>3</v>
      </c>
      <c r="AS78" s="1">
        <v>0</v>
      </c>
      <c r="AT78" s="1" t="s">
        <v>3</v>
      </c>
      <c r="AU78" s="1" t="s">
        <v>3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  <c r="CC78" s="1">
        <v>0</v>
      </c>
      <c r="CD78" s="1">
        <v>0</v>
      </c>
      <c r="CE78" s="1">
        <v>0</v>
      </c>
      <c r="CF78" s="1">
        <v>0</v>
      </c>
      <c r="CG78" s="1">
        <v>0</v>
      </c>
      <c r="CH78" s="1">
        <v>0</v>
      </c>
      <c r="CI78" s="1">
        <v>0</v>
      </c>
      <c r="CJ78" s="1">
        <v>0</v>
      </c>
      <c r="CK78" s="1">
        <v>0</v>
      </c>
      <c r="CL78" s="1">
        <v>0</v>
      </c>
      <c r="CM78" s="1">
        <v>0</v>
      </c>
      <c r="CN78" s="1">
        <v>0</v>
      </c>
      <c r="CO78" s="1">
        <v>0</v>
      </c>
      <c r="CP78" s="1">
        <v>0</v>
      </c>
      <c r="CQ78" s="1">
        <v>0</v>
      </c>
      <c r="CR78" s="1">
        <v>0</v>
      </c>
      <c r="CS78" s="1">
        <v>0</v>
      </c>
      <c r="CT78" s="1">
        <v>0</v>
      </c>
      <c r="CU78" s="1" t="s">
        <v>4</v>
      </c>
    </row>
    <row r="79" spans="1:99" s="1" customFormat="1" x14ac:dyDescent="0.25">
      <c r="A79" s="1" t="s">
        <v>459</v>
      </c>
      <c r="B79" s="1" t="s">
        <v>460</v>
      </c>
      <c r="C79" s="1" t="s">
        <v>461</v>
      </c>
      <c r="D79" s="1">
        <v>1970</v>
      </c>
      <c r="E79" s="1">
        <f t="shared" si="22"/>
        <v>45</v>
      </c>
      <c r="F79" s="1">
        <v>78</v>
      </c>
      <c r="G79" s="1">
        <v>95</v>
      </c>
      <c r="H79" s="1">
        <v>10000</v>
      </c>
      <c r="I79" s="1">
        <v>9312</v>
      </c>
      <c r="J79" s="1">
        <v>6428</v>
      </c>
      <c r="K79" s="1">
        <v>9312</v>
      </c>
      <c r="L79" s="1">
        <f t="shared" si="23"/>
        <v>405629788.80000001</v>
      </c>
      <c r="M79" s="1">
        <v>253</v>
      </c>
      <c r="N79" s="1">
        <f t="shared" si="24"/>
        <v>11020680</v>
      </c>
      <c r="O79" s="1">
        <f t="shared" si="25"/>
        <v>0.39531250000000001</v>
      </c>
      <c r="P79" s="1">
        <f t="shared" si="26"/>
        <v>1023855.5800000001</v>
      </c>
      <c r="Q79" s="1">
        <f t="shared" si="27"/>
        <v>1.02385558</v>
      </c>
      <c r="R79" s="1">
        <v>0.40781250000000002</v>
      </c>
      <c r="S79" s="1">
        <f t="shared" si="28"/>
        <v>1.0562302968749999</v>
      </c>
      <c r="T79" s="1">
        <f t="shared" si="29"/>
        <v>261</v>
      </c>
      <c r="U79" s="1">
        <f t="shared" si="30"/>
        <v>11369812.5</v>
      </c>
      <c r="V79" s="1">
        <v>37052.774298999997</v>
      </c>
      <c r="W79" s="1">
        <f t="shared" si="31"/>
        <v>11.293685606335199</v>
      </c>
      <c r="X79" s="1">
        <f t="shared" si="32"/>
        <v>7.0175731355848061</v>
      </c>
      <c r="Y79" s="1">
        <f t="shared" si="33"/>
        <v>3.1485546371855513</v>
      </c>
      <c r="Z79" s="1">
        <f t="shared" si="34"/>
        <v>36.806239614978388</v>
      </c>
      <c r="AA79" s="1">
        <f t="shared" si="35"/>
        <v>1.4243860559139883</v>
      </c>
      <c r="AB79" s="1">
        <f t="shared" si="36"/>
        <v>1.415624600576092</v>
      </c>
      <c r="AC79" s="1">
        <v>78</v>
      </c>
      <c r="AD79" s="1">
        <f t="shared" si="37"/>
        <v>0.47187486685869728</v>
      </c>
      <c r="AE79" s="1">
        <v>124.255</v>
      </c>
      <c r="AF79" s="1">
        <f t="shared" si="38"/>
        <v>1.0316205533596838</v>
      </c>
      <c r="AG79" s="1">
        <f t="shared" si="39"/>
        <v>0.98256819324804967</v>
      </c>
      <c r="AH79" s="1">
        <f t="shared" si="40"/>
        <v>0.12913106157335016</v>
      </c>
      <c r="AI79" s="1">
        <f t="shared" si="41"/>
        <v>280003037.19999999</v>
      </c>
      <c r="AJ79" s="1">
        <f t="shared" si="42"/>
        <v>7928809.4400000004</v>
      </c>
      <c r="AK79" s="1">
        <f t="shared" si="43"/>
        <v>7.9288094400000002</v>
      </c>
      <c r="AL79" s="1" t="s">
        <v>462</v>
      </c>
      <c r="AM79" s="1" t="s">
        <v>463</v>
      </c>
      <c r="AN79" s="1" t="s">
        <v>464</v>
      </c>
      <c r="AO79" s="1" t="s">
        <v>465</v>
      </c>
      <c r="AP79" s="1" t="s">
        <v>466</v>
      </c>
      <c r="AQ79" s="1" t="s">
        <v>467</v>
      </c>
      <c r="AR79" s="1" t="s">
        <v>468</v>
      </c>
      <c r="AS79" s="1">
        <v>3</v>
      </c>
      <c r="AT79" s="1" t="s">
        <v>469</v>
      </c>
      <c r="AU79" s="1" t="s">
        <v>470</v>
      </c>
      <c r="AV79" s="1">
        <v>2</v>
      </c>
      <c r="AW79" s="2">
        <v>100</v>
      </c>
      <c r="AX79" s="1">
        <v>0</v>
      </c>
      <c r="AY79" s="1">
        <v>0</v>
      </c>
      <c r="AZ79" s="2">
        <v>0.3</v>
      </c>
      <c r="BA79" s="2">
        <v>0.1</v>
      </c>
      <c r="BB79" s="1">
        <v>0</v>
      </c>
      <c r="BC79" s="1">
        <v>0</v>
      </c>
      <c r="BD79" s="1">
        <v>0</v>
      </c>
      <c r="BE79" s="2">
        <v>0.3</v>
      </c>
      <c r="BF79" s="2">
        <v>11.1</v>
      </c>
      <c r="BG79" s="2">
        <v>39</v>
      </c>
      <c r="BH79" s="2">
        <v>0.3</v>
      </c>
      <c r="BI79" s="2">
        <v>1.6</v>
      </c>
      <c r="BJ79" s="2">
        <v>45.1</v>
      </c>
      <c r="BK79" s="2">
        <v>1.4</v>
      </c>
      <c r="BL79" s="1">
        <v>0</v>
      </c>
      <c r="BM79" s="1">
        <v>0</v>
      </c>
      <c r="BN79" s="2">
        <v>0.7</v>
      </c>
      <c r="BO79" s="2">
        <v>1615</v>
      </c>
      <c r="BP79" s="2">
        <v>529</v>
      </c>
      <c r="BQ79" s="2">
        <v>2</v>
      </c>
      <c r="BR79" s="2">
        <v>1</v>
      </c>
      <c r="BS79" s="2">
        <v>0.06</v>
      </c>
      <c r="BT79" s="2">
        <v>0.02</v>
      </c>
      <c r="BU79" s="2">
        <v>3394</v>
      </c>
      <c r="BV79" s="2">
        <v>4</v>
      </c>
      <c r="BW79" s="2">
        <v>0.14000000000000001</v>
      </c>
      <c r="BX79" s="2">
        <v>99259</v>
      </c>
      <c r="BY79" s="2">
        <v>9882</v>
      </c>
      <c r="BZ79" s="2">
        <v>107</v>
      </c>
      <c r="CA79" s="2">
        <v>11</v>
      </c>
      <c r="CB79" s="2">
        <v>0.92</v>
      </c>
      <c r="CC79" s="2">
        <v>0.09</v>
      </c>
      <c r="CD79" s="1">
        <v>0</v>
      </c>
      <c r="CE79" s="1">
        <v>0</v>
      </c>
      <c r="CF79" s="2">
        <v>5</v>
      </c>
      <c r="CG79" s="2">
        <v>2</v>
      </c>
      <c r="CH79" s="2">
        <v>35</v>
      </c>
      <c r="CI79" s="2">
        <v>38</v>
      </c>
      <c r="CJ79" s="2">
        <v>31</v>
      </c>
      <c r="CK79" s="2">
        <v>2</v>
      </c>
      <c r="CL79" s="2">
        <v>2</v>
      </c>
      <c r="CM79" s="2">
        <v>1</v>
      </c>
      <c r="CN79" s="2">
        <v>1</v>
      </c>
      <c r="CO79" s="2">
        <v>18</v>
      </c>
      <c r="CP79" s="2">
        <v>62</v>
      </c>
      <c r="CQ79" s="2">
        <v>1</v>
      </c>
      <c r="CR79" s="2">
        <v>1</v>
      </c>
      <c r="CS79" s="2">
        <v>8.5089999999999999E-2</v>
      </c>
      <c r="CT79" s="2">
        <v>0.12978000000000001</v>
      </c>
      <c r="CU79" s="1" t="s">
        <v>4</v>
      </c>
    </row>
    <row r="80" spans="1:99" s="1" customFormat="1" x14ac:dyDescent="0.25">
      <c r="A80" s="1" t="s">
        <v>471</v>
      </c>
      <c r="C80" s="1" t="s">
        <v>472</v>
      </c>
      <c r="D80" s="1">
        <v>1905</v>
      </c>
      <c r="E80" s="1">
        <f t="shared" si="22"/>
        <v>110</v>
      </c>
      <c r="F80" s="1">
        <v>34.599998474121101</v>
      </c>
      <c r="G80" s="1">
        <v>36.799999237060497</v>
      </c>
      <c r="H80" s="1">
        <v>1750</v>
      </c>
      <c r="I80" s="1">
        <v>10559</v>
      </c>
      <c r="J80" s="1">
        <v>8051</v>
      </c>
      <c r="K80" s="1">
        <v>10559</v>
      </c>
      <c r="L80" s="1">
        <f t="shared" si="23"/>
        <v>459948984.10000002</v>
      </c>
      <c r="M80" s="1">
        <v>650</v>
      </c>
      <c r="N80" s="1">
        <f t="shared" si="24"/>
        <v>28314000</v>
      </c>
      <c r="O80" s="1">
        <f t="shared" si="25"/>
        <v>1.015625</v>
      </c>
      <c r="P80" s="1">
        <f t="shared" si="26"/>
        <v>2630459</v>
      </c>
      <c r="Q80" s="1">
        <f t="shared" si="27"/>
        <v>2.6304590000000001</v>
      </c>
      <c r="R80" s="1">
        <v>11.6</v>
      </c>
      <c r="S80" s="1">
        <f t="shared" si="28"/>
        <v>30.043883999999995</v>
      </c>
      <c r="T80" s="1">
        <f t="shared" si="29"/>
        <v>7424</v>
      </c>
      <c r="U80" s="1">
        <f t="shared" si="30"/>
        <v>323408000</v>
      </c>
      <c r="V80" s="1">
        <v>36607.476604000003</v>
      </c>
      <c r="W80" s="1">
        <f t="shared" si="31"/>
        <v>11.1579588688992</v>
      </c>
      <c r="X80" s="1">
        <f t="shared" si="32"/>
        <v>6.9332364239379771</v>
      </c>
      <c r="Y80" s="1">
        <f t="shared" si="33"/>
        <v>1.940724456700573</v>
      </c>
      <c r="Z80" s="1">
        <f t="shared" si="34"/>
        <v>16.244578092109911</v>
      </c>
      <c r="AA80" s="1">
        <f t="shared" si="35"/>
        <v>1.1235769403431854</v>
      </c>
      <c r="AB80" s="1">
        <f t="shared" si="36"/>
        <v>1.4084894920668825</v>
      </c>
      <c r="AC80" s="1">
        <v>34.599998474121101</v>
      </c>
      <c r="AD80" s="1">
        <f t="shared" si="37"/>
        <v>0.46949649735562743</v>
      </c>
      <c r="AE80" s="1" t="s">
        <v>3</v>
      </c>
      <c r="AF80" s="1">
        <f t="shared" si="38"/>
        <v>11.421538461538461</v>
      </c>
      <c r="AG80" s="1">
        <f t="shared" si="39"/>
        <v>0.27055357120894175</v>
      </c>
      <c r="AH80" s="1">
        <f t="shared" si="40"/>
        <v>0.26488026256811031</v>
      </c>
      <c r="AI80" s="1">
        <f t="shared" si="41"/>
        <v>350700754.90000004</v>
      </c>
      <c r="AJ80" s="1">
        <f t="shared" si="42"/>
        <v>9930747.4800000004</v>
      </c>
      <c r="AK80" s="1">
        <f t="shared" si="43"/>
        <v>9.9307474800000008</v>
      </c>
      <c r="AL80" s="1" t="s">
        <v>473</v>
      </c>
      <c r="AM80" s="1" t="s">
        <v>3</v>
      </c>
      <c r="AN80" s="1" t="s">
        <v>474</v>
      </c>
      <c r="AO80" s="1" t="s">
        <v>475</v>
      </c>
      <c r="AP80" s="1" t="s">
        <v>3</v>
      </c>
      <c r="AQ80" s="1" t="s">
        <v>3</v>
      </c>
      <c r="AR80" s="1" t="s">
        <v>3</v>
      </c>
      <c r="AS80" s="1">
        <v>0</v>
      </c>
      <c r="AT80" s="1" t="s">
        <v>3</v>
      </c>
      <c r="AU80" s="1" t="s">
        <v>3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0</v>
      </c>
      <c r="CE80" s="1">
        <v>0</v>
      </c>
      <c r="CF80" s="1">
        <v>0</v>
      </c>
      <c r="CG80" s="1">
        <v>0</v>
      </c>
      <c r="CH80" s="1">
        <v>0</v>
      </c>
      <c r="CI80" s="1">
        <v>0</v>
      </c>
      <c r="CJ80" s="1">
        <v>0</v>
      </c>
      <c r="CK80" s="1">
        <v>0</v>
      </c>
      <c r="CL80" s="1">
        <v>0</v>
      </c>
      <c r="CM80" s="1">
        <v>0</v>
      </c>
      <c r="CN80" s="1">
        <v>0</v>
      </c>
      <c r="CO80" s="1">
        <v>0</v>
      </c>
      <c r="CP80" s="1">
        <v>0</v>
      </c>
      <c r="CQ80" s="1">
        <v>0</v>
      </c>
      <c r="CR80" s="1">
        <v>0</v>
      </c>
      <c r="CS80" s="1">
        <v>0</v>
      </c>
      <c r="CT80" s="1">
        <v>0</v>
      </c>
      <c r="CU80" s="1" t="s">
        <v>4</v>
      </c>
    </row>
    <row r="81" spans="1:99" s="1" customFormat="1" x14ac:dyDescent="0.25">
      <c r="A81" s="1" t="s">
        <v>476</v>
      </c>
      <c r="C81" s="1" t="s">
        <v>477</v>
      </c>
      <c r="D81" s="1">
        <v>1894</v>
      </c>
      <c r="E81" s="1">
        <f t="shared" si="22"/>
        <v>121</v>
      </c>
      <c r="F81" s="1">
        <v>46.599998474121101</v>
      </c>
      <c r="G81" s="1">
        <v>46.6</v>
      </c>
      <c r="H81" s="1">
        <v>0</v>
      </c>
      <c r="I81" s="1">
        <v>16148</v>
      </c>
      <c r="J81" s="1">
        <v>12736</v>
      </c>
      <c r="K81" s="1">
        <v>16148</v>
      </c>
      <c r="L81" s="1">
        <f t="shared" si="23"/>
        <v>703405265.20000005</v>
      </c>
      <c r="M81" s="1">
        <v>493</v>
      </c>
      <c r="N81" s="1">
        <f t="shared" si="24"/>
        <v>21475080</v>
      </c>
      <c r="O81" s="1">
        <f t="shared" si="25"/>
        <v>0.77031250000000007</v>
      </c>
      <c r="P81" s="1">
        <f t="shared" si="26"/>
        <v>1995101.98</v>
      </c>
      <c r="Q81" s="1">
        <f t="shared" si="27"/>
        <v>1.9951019800000001</v>
      </c>
      <c r="R81" s="1">
        <v>4.6703124999999996</v>
      </c>
      <c r="S81" s="1">
        <f t="shared" si="28"/>
        <v>12.096062671874998</v>
      </c>
      <c r="T81" s="1">
        <f t="shared" si="29"/>
        <v>2989</v>
      </c>
      <c r="U81" s="1">
        <f t="shared" si="30"/>
        <v>130208312.49999999</v>
      </c>
      <c r="V81" s="1">
        <v>21495.409059000001</v>
      </c>
      <c r="W81" s="1">
        <f t="shared" si="31"/>
        <v>6.5518006811831997</v>
      </c>
      <c r="X81" s="1">
        <f t="shared" si="32"/>
        <v>4.0711015033202465</v>
      </c>
      <c r="Y81" s="1">
        <f t="shared" si="33"/>
        <v>1.3084978644529355</v>
      </c>
      <c r="Z81" s="1">
        <f t="shared" si="34"/>
        <v>32.754488700391342</v>
      </c>
      <c r="AA81" s="1">
        <f t="shared" si="35"/>
        <v>0.41705709549257253</v>
      </c>
      <c r="AB81" s="1">
        <f t="shared" si="36"/>
        <v>2.1086581398869311</v>
      </c>
      <c r="AC81" s="1">
        <v>46.599998474121101</v>
      </c>
      <c r="AD81" s="1">
        <f t="shared" si="37"/>
        <v>0.70288604662897702</v>
      </c>
      <c r="AE81" s="1" t="s">
        <v>3</v>
      </c>
      <c r="AF81" s="1">
        <f t="shared" si="38"/>
        <v>6.0628803245436105</v>
      </c>
      <c r="AG81" s="1">
        <f t="shared" si="39"/>
        <v>0.62639585861589286</v>
      </c>
      <c r="AH81" s="1">
        <f t="shared" si="40"/>
        <v>0.12699889350724503</v>
      </c>
      <c r="AI81" s="1">
        <f t="shared" si="41"/>
        <v>554778886.39999998</v>
      </c>
      <c r="AJ81" s="1">
        <f t="shared" si="42"/>
        <v>15709601.279999999</v>
      </c>
      <c r="AK81" s="1">
        <f t="shared" si="43"/>
        <v>15.709601279999999</v>
      </c>
      <c r="AL81" s="1" t="s">
        <v>478</v>
      </c>
      <c r="AM81" s="1" t="s">
        <v>3</v>
      </c>
      <c r="AN81" s="1" t="s">
        <v>479</v>
      </c>
      <c r="AO81" s="1" t="s">
        <v>480</v>
      </c>
      <c r="AP81" s="1" t="s">
        <v>3</v>
      </c>
      <c r="AQ81" s="1" t="s">
        <v>3</v>
      </c>
      <c r="AR81" s="1" t="s">
        <v>3</v>
      </c>
      <c r="AS81" s="1">
        <v>0</v>
      </c>
      <c r="AT81" s="1" t="s">
        <v>3</v>
      </c>
      <c r="AU81" s="1" t="s">
        <v>3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  <c r="CC81" s="1">
        <v>0</v>
      </c>
      <c r="CD81" s="1">
        <v>0</v>
      </c>
      <c r="CE81" s="1">
        <v>0</v>
      </c>
      <c r="CF81" s="1">
        <v>0</v>
      </c>
      <c r="CG81" s="1">
        <v>0</v>
      </c>
      <c r="CH81" s="1">
        <v>0</v>
      </c>
      <c r="CI81" s="1">
        <v>0</v>
      </c>
      <c r="CJ81" s="1">
        <v>0</v>
      </c>
      <c r="CK81" s="1">
        <v>0</v>
      </c>
      <c r="CL81" s="1">
        <v>0</v>
      </c>
      <c r="CM81" s="1">
        <v>0</v>
      </c>
      <c r="CN81" s="1">
        <v>0</v>
      </c>
      <c r="CO81" s="1">
        <v>0</v>
      </c>
      <c r="CP81" s="1">
        <v>0</v>
      </c>
      <c r="CQ81" s="1">
        <v>0</v>
      </c>
      <c r="CR81" s="1">
        <v>0</v>
      </c>
      <c r="CS81" s="1">
        <v>0</v>
      </c>
      <c r="CT81" s="1">
        <v>0</v>
      </c>
      <c r="CU81" s="1" t="s">
        <v>4</v>
      </c>
    </row>
    <row r="82" spans="1:99" s="1" customFormat="1" x14ac:dyDescent="0.25">
      <c r="A82" s="1" t="s">
        <v>481</v>
      </c>
      <c r="B82" s="1" t="s">
        <v>482</v>
      </c>
      <c r="C82" s="1" t="s">
        <v>483</v>
      </c>
      <c r="D82" s="1">
        <v>1902</v>
      </c>
      <c r="E82" s="1">
        <f t="shared" si="22"/>
        <v>113</v>
      </c>
      <c r="F82" s="1">
        <v>28</v>
      </c>
      <c r="G82" s="1">
        <v>33</v>
      </c>
      <c r="H82" s="1">
        <v>14925</v>
      </c>
      <c r="I82" s="1">
        <v>16250</v>
      </c>
      <c r="J82" s="1">
        <v>12715</v>
      </c>
      <c r="K82" s="1">
        <v>16250</v>
      </c>
      <c r="L82" s="1">
        <f t="shared" si="23"/>
        <v>707848375</v>
      </c>
      <c r="M82" s="1">
        <v>717</v>
      </c>
      <c r="N82" s="1">
        <f t="shared" si="24"/>
        <v>31232520</v>
      </c>
      <c r="O82" s="1">
        <f t="shared" si="25"/>
        <v>1.1203125</v>
      </c>
      <c r="P82" s="1">
        <f t="shared" si="26"/>
        <v>2901598.62</v>
      </c>
      <c r="Q82" s="1">
        <f t="shared" si="27"/>
        <v>2.9015986200000001</v>
      </c>
      <c r="R82" s="1">
        <v>6.7296874999999998</v>
      </c>
      <c r="S82" s="1">
        <f t="shared" si="28"/>
        <v>17.429823328125</v>
      </c>
      <c r="T82" s="1">
        <f t="shared" si="29"/>
        <v>4307</v>
      </c>
      <c r="U82" s="1">
        <f t="shared" si="30"/>
        <v>187623687.5</v>
      </c>
      <c r="V82" s="1">
        <v>26425.471723999999</v>
      </c>
      <c r="W82" s="1">
        <f t="shared" si="31"/>
        <v>8.0544837814751986</v>
      </c>
      <c r="X82" s="1">
        <f t="shared" si="32"/>
        <v>5.0048257916952563</v>
      </c>
      <c r="Y82" s="1">
        <f t="shared" si="33"/>
        <v>1.3338713192156937</v>
      </c>
      <c r="Z82" s="1">
        <f t="shared" si="34"/>
        <v>22.663825237284726</v>
      </c>
      <c r="AA82" s="1">
        <f t="shared" si="35"/>
        <v>0.51355768765527499</v>
      </c>
      <c r="AB82" s="1">
        <f t="shared" si="36"/>
        <v>2.4282669897090776</v>
      </c>
      <c r="AC82" s="1">
        <v>28</v>
      </c>
      <c r="AD82" s="1">
        <f t="shared" si="37"/>
        <v>0.80942232990302598</v>
      </c>
      <c r="AE82" s="1" t="s">
        <v>3</v>
      </c>
      <c r="AF82" s="1">
        <f t="shared" si="38"/>
        <v>6.0069735006973497</v>
      </c>
      <c r="AG82" s="1">
        <f t="shared" si="39"/>
        <v>0.35939757939520983</v>
      </c>
      <c r="AH82" s="1">
        <f t="shared" si="40"/>
        <v>0.18500729757730228</v>
      </c>
      <c r="AI82" s="1">
        <f t="shared" si="41"/>
        <v>553864128.5</v>
      </c>
      <c r="AJ82" s="1">
        <f t="shared" si="42"/>
        <v>15683698.200000001</v>
      </c>
      <c r="AK82" s="1">
        <f t="shared" si="43"/>
        <v>15.6836982</v>
      </c>
      <c r="AL82" s="1" t="s">
        <v>484</v>
      </c>
      <c r="AM82" s="1" t="s">
        <v>485</v>
      </c>
      <c r="AN82" s="1" t="s">
        <v>486</v>
      </c>
      <c r="AO82" s="1" t="s">
        <v>487</v>
      </c>
      <c r="AP82" s="1" t="s">
        <v>3</v>
      </c>
      <c r="AQ82" s="1" t="s">
        <v>3</v>
      </c>
      <c r="AR82" s="1" t="s">
        <v>3</v>
      </c>
      <c r="AS82" s="1">
        <v>0</v>
      </c>
      <c r="AT82" s="1" t="s">
        <v>3</v>
      </c>
      <c r="AU82" s="1" t="s">
        <v>3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  <c r="CC82" s="1">
        <v>0</v>
      </c>
      <c r="CD82" s="1">
        <v>0</v>
      </c>
      <c r="CE82" s="1">
        <v>0</v>
      </c>
      <c r="CF82" s="1">
        <v>0</v>
      </c>
      <c r="CG82" s="1">
        <v>0</v>
      </c>
      <c r="CH82" s="1">
        <v>0</v>
      </c>
      <c r="CI82" s="1">
        <v>0</v>
      </c>
      <c r="CJ82" s="1">
        <v>0</v>
      </c>
      <c r="CK82" s="1">
        <v>0</v>
      </c>
      <c r="CL82" s="1">
        <v>0</v>
      </c>
      <c r="CM82" s="1">
        <v>0</v>
      </c>
      <c r="CN82" s="1">
        <v>0</v>
      </c>
      <c r="CO82" s="1">
        <v>0</v>
      </c>
      <c r="CP82" s="1">
        <v>0</v>
      </c>
      <c r="CQ82" s="1">
        <v>0</v>
      </c>
      <c r="CR82" s="1">
        <v>0</v>
      </c>
      <c r="CS82" s="1">
        <v>0</v>
      </c>
      <c r="CT82" s="1">
        <v>0</v>
      </c>
      <c r="CU82" s="1" t="s">
        <v>4</v>
      </c>
    </row>
    <row r="83" spans="1:99" s="1" customFormat="1" x14ac:dyDescent="0.25">
      <c r="A83" s="1" t="s">
        <v>488</v>
      </c>
      <c r="C83" s="1" t="s">
        <v>489</v>
      </c>
      <c r="D83" s="1">
        <v>1902</v>
      </c>
      <c r="E83" s="1">
        <f t="shared" si="22"/>
        <v>113</v>
      </c>
      <c r="F83" s="1">
        <v>17</v>
      </c>
      <c r="G83" s="1">
        <v>17</v>
      </c>
      <c r="H83" s="1">
        <v>6354</v>
      </c>
      <c r="I83" s="1">
        <v>3352</v>
      </c>
      <c r="J83" s="1">
        <v>2460</v>
      </c>
      <c r="K83" s="1">
        <v>3352</v>
      </c>
      <c r="L83" s="1">
        <f t="shared" si="23"/>
        <v>146012784.80000001</v>
      </c>
      <c r="M83" s="1">
        <v>263</v>
      </c>
      <c r="N83" s="1">
        <f t="shared" si="24"/>
        <v>11456280</v>
      </c>
      <c r="O83" s="1">
        <f t="shared" si="25"/>
        <v>0.41093750000000001</v>
      </c>
      <c r="P83" s="1">
        <f t="shared" si="26"/>
        <v>1064324.18</v>
      </c>
      <c r="Q83" s="1">
        <f t="shared" si="27"/>
        <v>1.0643241800000001</v>
      </c>
      <c r="R83" s="1">
        <v>5.609375</v>
      </c>
      <c r="S83" s="1">
        <f t="shared" si="28"/>
        <v>14.528225156249999</v>
      </c>
      <c r="T83" s="1">
        <f t="shared" si="29"/>
        <v>3590</v>
      </c>
      <c r="U83" s="1">
        <f t="shared" si="30"/>
        <v>156389375</v>
      </c>
      <c r="W83" s="1">
        <f t="shared" si="31"/>
        <v>0</v>
      </c>
      <c r="X83" s="1">
        <f t="shared" si="32"/>
        <v>0</v>
      </c>
      <c r="Y83" s="1">
        <f t="shared" si="33"/>
        <v>0</v>
      </c>
      <c r="Z83" s="1">
        <f t="shared" si="34"/>
        <v>12.745217889227568</v>
      </c>
      <c r="AA83" s="1">
        <f t="shared" si="35"/>
        <v>0</v>
      </c>
      <c r="AB83" s="1">
        <f t="shared" si="36"/>
        <v>2.2491560980989824</v>
      </c>
      <c r="AC83" s="1">
        <v>17</v>
      </c>
      <c r="AD83" s="1">
        <f t="shared" si="37"/>
        <v>0.74971869936632751</v>
      </c>
      <c r="AE83" s="1" t="s">
        <v>3</v>
      </c>
      <c r="AF83" s="1">
        <f t="shared" si="38"/>
        <v>13.65019011406844</v>
      </c>
      <c r="AG83" s="1">
        <f t="shared" si="39"/>
        <v>0.33371129257201093</v>
      </c>
      <c r="AH83" s="1">
        <f t="shared" si="40"/>
        <v>0.35075729293629154</v>
      </c>
      <c r="AI83" s="1">
        <f t="shared" si="41"/>
        <v>107157354</v>
      </c>
      <c r="AJ83" s="1">
        <f t="shared" si="42"/>
        <v>3034360.8</v>
      </c>
      <c r="AK83" s="1">
        <f t="shared" si="43"/>
        <v>3.0343608</v>
      </c>
      <c r="AL83" s="1" t="s">
        <v>3</v>
      </c>
      <c r="AM83" s="1" t="s">
        <v>3</v>
      </c>
      <c r="AN83" s="1" t="s">
        <v>3</v>
      </c>
      <c r="AO83" s="1" t="s">
        <v>3</v>
      </c>
      <c r="AP83" s="1" t="s">
        <v>3</v>
      </c>
      <c r="AQ83" s="1" t="s">
        <v>3</v>
      </c>
      <c r="AR83" s="1" t="s">
        <v>3</v>
      </c>
      <c r="AS83" s="1">
        <v>0</v>
      </c>
      <c r="AT83" s="1" t="s">
        <v>3</v>
      </c>
      <c r="AU83" s="1" t="s">
        <v>3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  <c r="CC83" s="1">
        <v>0</v>
      </c>
      <c r="CD83" s="1">
        <v>0</v>
      </c>
      <c r="CE83" s="1">
        <v>0</v>
      </c>
      <c r="CF83" s="1">
        <v>0</v>
      </c>
      <c r="CG83" s="1">
        <v>0</v>
      </c>
      <c r="CH83" s="1">
        <v>0</v>
      </c>
      <c r="CI83" s="1">
        <v>0</v>
      </c>
      <c r="CJ83" s="1">
        <v>0</v>
      </c>
      <c r="CK83" s="1">
        <v>0</v>
      </c>
      <c r="CL83" s="1">
        <v>0</v>
      </c>
      <c r="CM83" s="1">
        <v>0</v>
      </c>
      <c r="CN83" s="1">
        <v>0</v>
      </c>
      <c r="CO83" s="1">
        <v>0</v>
      </c>
      <c r="CP83" s="1">
        <v>0</v>
      </c>
      <c r="CQ83" s="1">
        <v>0</v>
      </c>
      <c r="CR83" s="1">
        <v>0</v>
      </c>
      <c r="CS83" s="1">
        <v>0</v>
      </c>
      <c r="CT83" s="1">
        <v>0</v>
      </c>
      <c r="CU83" s="1" t="s">
        <v>4</v>
      </c>
    </row>
    <row r="84" spans="1:99" s="1" customFormat="1" x14ac:dyDescent="0.25">
      <c r="A84" s="1" t="s">
        <v>490</v>
      </c>
      <c r="C84" s="1" t="s">
        <v>491</v>
      </c>
      <c r="D84" s="1">
        <v>1955</v>
      </c>
      <c r="E84" s="1">
        <f t="shared" si="22"/>
        <v>60</v>
      </c>
      <c r="F84" s="1">
        <v>350</v>
      </c>
      <c r="G84" s="1">
        <v>350</v>
      </c>
      <c r="H84" s="1">
        <v>10000</v>
      </c>
      <c r="I84" s="1">
        <v>46200</v>
      </c>
      <c r="J84" s="1">
        <v>41000</v>
      </c>
      <c r="K84" s="1">
        <v>46200</v>
      </c>
      <c r="L84" s="1">
        <f t="shared" si="23"/>
        <v>2012467380</v>
      </c>
      <c r="M84" s="1">
        <v>520</v>
      </c>
      <c r="N84" s="1">
        <f t="shared" si="24"/>
        <v>22651200</v>
      </c>
      <c r="O84" s="1">
        <f t="shared" si="25"/>
        <v>0.8125</v>
      </c>
      <c r="P84" s="1">
        <f t="shared" si="26"/>
        <v>2104367.2000000002</v>
      </c>
      <c r="Q84" s="1">
        <f t="shared" si="27"/>
        <v>2.1043672</v>
      </c>
      <c r="R84" s="1">
        <v>92.8</v>
      </c>
      <c r="S84" s="1">
        <f t="shared" si="28"/>
        <v>240.35107199999996</v>
      </c>
      <c r="T84" s="1">
        <f t="shared" si="29"/>
        <v>59392</v>
      </c>
      <c r="U84" s="1">
        <f t="shared" si="30"/>
        <v>2587264000</v>
      </c>
      <c r="V84" s="1">
        <v>56163.699546999997</v>
      </c>
      <c r="W84" s="1">
        <f t="shared" si="31"/>
        <v>17.1186956219256</v>
      </c>
      <c r="X84" s="1">
        <f t="shared" si="32"/>
        <v>10.637067712004518</v>
      </c>
      <c r="Y84" s="1">
        <f t="shared" si="33"/>
        <v>3.3289310439738462</v>
      </c>
      <c r="Z84" s="1">
        <f t="shared" si="34"/>
        <v>88.84594988344989</v>
      </c>
      <c r="AA84" s="1">
        <f t="shared" si="35"/>
        <v>0.33849690429547336</v>
      </c>
      <c r="AB84" s="1">
        <f t="shared" si="36"/>
        <v>0.76153671328671346</v>
      </c>
      <c r="AC84" s="1">
        <v>350</v>
      </c>
      <c r="AD84" s="1">
        <f t="shared" si="37"/>
        <v>0.2538455710955711</v>
      </c>
      <c r="AE84" s="1">
        <v>60.564300000000003</v>
      </c>
      <c r="AF84" s="1">
        <f t="shared" si="38"/>
        <v>114.21538461538462</v>
      </c>
      <c r="AG84" s="1">
        <f t="shared" si="39"/>
        <v>1.654388398946858</v>
      </c>
      <c r="AH84" s="1">
        <f t="shared" si="40"/>
        <v>4.1610751101187442E-2</v>
      </c>
      <c r="AI84" s="1">
        <f t="shared" si="41"/>
        <v>1785955900</v>
      </c>
      <c r="AJ84" s="1">
        <f t="shared" si="42"/>
        <v>50572680</v>
      </c>
      <c r="AK84" s="1">
        <f t="shared" si="43"/>
        <v>50.572679999999998</v>
      </c>
      <c r="AL84" s="1" t="s">
        <v>140</v>
      </c>
      <c r="AM84" s="1" t="s">
        <v>141</v>
      </c>
      <c r="AN84" s="1" t="s">
        <v>142</v>
      </c>
      <c r="AO84" s="1" t="s">
        <v>143</v>
      </c>
      <c r="AP84" s="1" t="s">
        <v>144</v>
      </c>
      <c r="AQ84" s="1" t="s">
        <v>145</v>
      </c>
      <c r="AR84" s="1" t="s">
        <v>146</v>
      </c>
      <c r="AS84" s="1">
        <v>1</v>
      </c>
      <c r="AT84" s="1" t="s">
        <v>147</v>
      </c>
      <c r="AU84" s="1" t="s">
        <v>148</v>
      </c>
      <c r="AV84" s="1">
        <v>2</v>
      </c>
      <c r="AW84" s="2">
        <v>92</v>
      </c>
      <c r="AX84" s="2">
        <v>7</v>
      </c>
      <c r="AY84" s="2">
        <v>1</v>
      </c>
      <c r="AZ84" s="2">
        <v>2.2999999999999998</v>
      </c>
      <c r="BA84" s="1">
        <v>0</v>
      </c>
      <c r="BB84" s="2">
        <v>0.3</v>
      </c>
      <c r="BC84" s="2">
        <v>2.1</v>
      </c>
      <c r="BD84" s="2">
        <v>0.1</v>
      </c>
      <c r="BE84" s="2">
        <v>0.6</v>
      </c>
      <c r="BF84" s="2">
        <v>10.5</v>
      </c>
      <c r="BG84" s="2">
        <v>55.4</v>
      </c>
      <c r="BH84" s="1">
        <v>0</v>
      </c>
      <c r="BI84" s="2">
        <v>14.7</v>
      </c>
      <c r="BJ84" s="2">
        <v>11.8</v>
      </c>
      <c r="BK84" s="2">
        <v>1.9</v>
      </c>
      <c r="BL84" s="2">
        <v>0.4</v>
      </c>
      <c r="BM84" s="1">
        <v>0</v>
      </c>
      <c r="BN84" s="1">
        <v>0</v>
      </c>
      <c r="BO84" s="2">
        <v>8489</v>
      </c>
      <c r="BP84" s="2">
        <v>1717</v>
      </c>
      <c r="BQ84" s="2">
        <v>25</v>
      </c>
      <c r="BR84" s="2">
        <v>5</v>
      </c>
      <c r="BS84" s="2">
        <v>0.12</v>
      </c>
      <c r="BT84" s="2">
        <v>0.02</v>
      </c>
      <c r="BU84" s="2">
        <v>13136</v>
      </c>
      <c r="BV84" s="2">
        <v>39</v>
      </c>
      <c r="BW84" s="2">
        <v>0.18</v>
      </c>
      <c r="BX84" s="2">
        <v>69984</v>
      </c>
      <c r="BY84" s="2">
        <v>3301</v>
      </c>
      <c r="BZ84" s="2">
        <v>208</v>
      </c>
      <c r="CA84" s="2">
        <v>10</v>
      </c>
      <c r="CB84" s="2">
        <v>1.29</v>
      </c>
      <c r="CC84" s="2">
        <v>7.0000000000000007E-2</v>
      </c>
      <c r="CD84" s="2">
        <v>34</v>
      </c>
      <c r="CE84" s="2">
        <v>43</v>
      </c>
      <c r="CF84" s="2">
        <v>4</v>
      </c>
      <c r="CG84" s="2">
        <v>3</v>
      </c>
      <c r="CH84" s="2">
        <v>31</v>
      </c>
      <c r="CI84" s="2">
        <v>23</v>
      </c>
      <c r="CJ84" s="2">
        <v>30</v>
      </c>
      <c r="CK84" s="1">
        <v>0</v>
      </c>
      <c r="CL84" s="1">
        <v>0</v>
      </c>
      <c r="CM84" s="2">
        <v>5</v>
      </c>
      <c r="CN84" s="2">
        <v>9</v>
      </c>
      <c r="CO84" s="2">
        <v>2</v>
      </c>
      <c r="CP84" s="2">
        <v>11</v>
      </c>
      <c r="CQ84" s="2">
        <v>1</v>
      </c>
      <c r="CR84" s="2">
        <v>4</v>
      </c>
      <c r="CS84" s="2">
        <v>7.1059999999999998E-2</v>
      </c>
      <c r="CT84" s="2">
        <v>7.2109999999999994E-2</v>
      </c>
      <c r="CU84" s="1" t="s">
        <v>4</v>
      </c>
    </row>
    <row r="85" spans="1:99" s="1" customFormat="1" x14ac:dyDescent="0.25">
      <c r="A85" s="1" t="s">
        <v>492</v>
      </c>
      <c r="B85" s="1" t="s">
        <v>493</v>
      </c>
      <c r="C85" s="1" t="s">
        <v>494</v>
      </c>
      <c r="D85" s="1">
        <v>1953</v>
      </c>
      <c r="E85" s="1">
        <f t="shared" si="22"/>
        <v>62</v>
      </c>
      <c r="F85" s="1">
        <v>140</v>
      </c>
      <c r="G85" s="1">
        <v>189</v>
      </c>
      <c r="H85" s="1">
        <v>28600</v>
      </c>
      <c r="I85" s="1">
        <v>134470</v>
      </c>
      <c r="J85" s="1">
        <v>13960</v>
      </c>
      <c r="K85" s="1">
        <v>134470</v>
      </c>
      <c r="L85" s="1">
        <f t="shared" si="23"/>
        <v>5857499753</v>
      </c>
      <c r="M85" s="1">
        <v>852</v>
      </c>
      <c r="N85" s="1">
        <f t="shared" si="24"/>
        <v>37113120</v>
      </c>
      <c r="O85" s="1">
        <f t="shared" si="25"/>
        <v>1.33125</v>
      </c>
      <c r="P85" s="1">
        <f t="shared" si="26"/>
        <v>3447924.72</v>
      </c>
      <c r="Q85" s="1">
        <f t="shared" si="27"/>
        <v>3.4479247200000001</v>
      </c>
      <c r="R85" s="1">
        <v>385</v>
      </c>
      <c r="S85" s="1">
        <f t="shared" si="28"/>
        <v>997.14614999999992</v>
      </c>
      <c r="T85" s="1">
        <f t="shared" si="29"/>
        <v>246400</v>
      </c>
      <c r="U85" s="1">
        <f t="shared" si="30"/>
        <v>10733800000</v>
      </c>
      <c r="V85" s="1">
        <v>34489.903957000002</v>
      </c>
      <c r="W85" s="1">
        <f t="shared" si="31"/>
        <v>10.5125227260936</v>
      </c>
      <c r="X85" s="1">
        <f t="shared" si="32"/>
        <v>6.5321808700320592</v>
      </c>
      <c r="Y85" s="1">
        <f t="shared" si="33"/>
        <v>1.5970663206236393</v>
      </c>
      <c r="Z85" s="1">
        <f t="shared" si="34"/>
        <v>157.82827617295447</v>
      </c>
      <c r="AA85" s="1">
        <f t="shared" si="35"/>
        <v>0.61050527009040889</v>
      </c>
      <c r="AB85" s="1">
        <f t="shared" si="36"/>
        <v>3.382034489420453</v>
      </c>
      <c r="AC85" s="1">
        <v>140</v>
      </c>
      <c r="AD85" s="1">
        <f t="shared" si="37"/>
        <v>1.1273448298068176</v>
      </c>
      <c r="AE85" s="1">
        <v>7.6406999999999998</v>
      </c>
      <c r="AF85" s="1">
        <f t="shared" si="38"/>
        <v>289.20187793427232</v>
      </c>
      <c r="AG85" s="1">
        <f t="shared" si="39"/>
        <v>2.2959716892900666</v>
      </c>
      <c r="AH85" s="1">
        <f t="shared" si="40"/>
        <v>0.2002351164682995</v>
      </c>
      <c r="AI85" s="1">
        <f t="shared" si="41"/>
        <v>608096204</v>
      </c>
      <c r="AJ85" s="1">
        <f t="shared" si="42"/>
        <v>17219380.800000001</v>
      </c>
      <c r="AK85" s="1">
        <f t="shared" si="43"/>
        <v>17.2193808</v>
      </c>
      <c r="AL85" s="1" t="s">
        <v>495</v>
      </c>
      <c r="AM85" s="1" t="s">
        <v>496</v>
      </c>
      <c r="AN85" s="1" t="s">
        <v>497</v>
      </c>
      <c r="AO85" s="1" t="s">
        <v>498</v>
      </c>
      <c r="AP85" s="1" t="s">
        <v>499</v>
      </c>
      <c r="AQ85" s="1" t="s">
        <v>23</v>
      </c>
      <c r="AR85" s="1" t="s">
        <v>500</v>
      </c>
      <c r="AS85" s="1">
        <v>2</v>
      </c>
      <c r="AT85" s="1" t="s">
        <v>501</v>
      </c>
      <c r="AU85" s="1" t="s">
        <v>502</v>
      </c>
      <c r="AV85" s="1">
        <v>4</v>
      </c>
      <c r="AW85" s="2">
        <v>72</v>
      </c>
      <c r="AX85" s="2">
        <v>28</v>
      </c>
      <c r="AY85" s="2">
        <v>1</v>
      </c>
      <c r="AZ85" s="2">
        <v>0.3</v>
      </c>
      <c r="BA85" s="1">
        <v>0</v>
      </c>
      <c r="BB85" s="2">
        <v>0.4</v>
      </c>
      <c r="BC85" s="2">
        <v>3.4</v>
      </c>
      <c r="BD85" s="2">
        <v>0.1</v>
      </c>
      <c r="BE85" s="2">
        <v>0.5</v>
      </c>
      <c r="BF85" s="2">
        <v>0.1</v>
      </c>
      <c r="BG85" s="2">
        <v>5.2</v>
      </c>
      <c r="BH85" s="1">
        <v>0</v>
      </c>
      <c r="BI85" s="2">
        <v>9.6999999999999993</v>
      </c>
      <c r="BJ85" s="2">
        <v>70.2</v>
      </c>
      <c r="BK85" s="2">
        <v>8.3000000000000007</v>
      </c>
      <c r="BL85" s="2">
        <v>1.8</v>
      </c>
      <c r="BM85" s="1">
        <v>0</v>
      </c>
      <c r="BN85" s="1">
        <v>0</v>
      </c>
      <c r="BO85" s="2">
        <v>701</v>
      </c>
      <c r="BP85" s="2">
        <v>601</v>
      </c>
      <c r="BQ85" s="2">
        <v>1</v>
      </c>
      <c r="BR85" s="2">
        <v>1</v>
      </c>
      <c r="BS85" s="2">
        <v>0.03</v>
      </c>
      <c r="BT85" s="2">
        <v>0.03</v>
      </c>
      <c r="BU85" s="2">
        <v>1540</v>
      </c>
      <c r="BV85" s="2">
        <v>2</v>
      </c>
      <c r="BW85" s="2">
        <v>0.08</v>
      </c>
      <c r="BX85" s="2">
        <v>60400</v>
      </c>
      <c r="BY85" s="2">
        <v>10121</v>
      </c>
      <c r="BZ85" s="2">
        <v>68</v>
      </c>
      <c r="CA85" s="2">
        <v>11</v>
      </c>
      <c r="CB85" s="2">
        <v>9</v>
      </c>
      <c r="CC85" s="2">
        <v>1.5</v>
      </c>
      <c r="CD85" s="2">
        <v>67</v>
      </c>
      <c r="CE85" s="2">
        <v>56</v>
      </c>
      <c r="CF85" s="2">
        <v>3</v>
      </c>
      <c r="CG85" s="2">
        <v>3</v>
      </c>
      <c r="CH85" s="2">
        <v>16</v>
      </c>
      <c r="CI85" s="2">
        <v>1</v>
      </c>
      <c r="CJ85" s="2">
        <v>1</v>
      </c>
      <c r="CK85" s="1">
        <v>0</v>
      </c>
      <c r="CL85" s="1">
        <v>0</v>
      </c>
      <c r="CM85" s="2">
        <v>1</v>
      </c>
      <c r="CN85" s="2">
        <v>2</v>
      </c>
      <c r="CO85" s="2">
        <v>11</v>
      </c>
      <c r="CP85" s="2">
        <v>37</v>
      </c>
      <c r="CQ85" s="2">
        <v>1</v>
      </c>
      <c r="CR85" s="2">
        <v>1</v>
      </c>
      <c r="CS85" s="2">
        <v>2.7660000000000001E-2</v>
      </c>
      <c r="CT85" s="1">
        <v>0</v>
      </c>
      <c r="CU85" s="1" t="s">
        <v>4</v>
      </c>
    </row>
    <row r="86" spans="1:99" s="1" customFormat="1" x14ac:dyDescent="0.25">
      <c r="A86" s="1" t="s">
        <v>503</v>
      </c>
      <c r="B86" s="1" t="s">
        <v>504</v>
      </c>
      <c r="C86" s="1" t="s">
        <v>505</v>
      </c>
      <c r="D86" s="1">
        <v>1973</v>
      </c>
      <c r="E86" s="1">
        <f t="shared" si="22"/>
        <v>42</v>
      </c>
      <c r="F86" s="1">
        <v>124</v>
      </c>
      <c r="G86" s="1">
        <v>148</v>
      </c>
      <c r="H86" s="1">
        <v>188000</v>
      </c>
      <c r="I86" s="1">
        <v>355000</v>
      </c>
      <c r="J86" s="1">
        <v>20000</v>
      </c>
      <c r="K86" s="1">
        <v>355000</v>
      </c>
      <c r="L86" s="1">
        <f t="shared" si="23"/>
        <v>15463764500</v>
      </c>
      <c r="M86" s="1">
        <v>1150</v>
      </c>
      <c r="N86" s="1">
        <f t="shared" si="24"/>
        <v>50094000</v>
      </c>
      <c r="O86" s="1">
        <f t="shared" si="25"/>
        <v>1.796875</v>
      </c>
      <c r="P86" s="1">
        <f t="shared" si="26"/>
        <v>4653889</v>
      </c>
      <c r="Q86" s="1">
        <f t="shared" si="27"/>
        <v>4.6538890000000004</v>
      </c>
      <c r="R86" s="1">
        <v>3018</v>
      </c>
      <c r="S86" s="1">
        <f t="shared" si="28"/>
        <v>7816.5898199999992</v>
      </c>
      <c r="T86" s="1">
        <f t="shared" si="29"/>
        <v>1931520</v>
      </c>
      <c r="U86" s="1">
        <f t="shared" si="30"/>
        <v>84141840000</v>
      </c>
      <c r="V86" s="1">
        <v>50096.369971</v>
      </c>
      <c r="W86" s="1">
        <f t="shared" si="31"/>
        <v>15.2693735671608</v>
      </c>
      <c r="X86" s="1">
        <f t="shared" si="32"/>
        <v>9.4879518942875745</v>
      </c>
      <c r="Y86" s="1">
        <f t="shared" si="33"/>
        <v>1.9966783140900797</v>
      </c>
      <c r="Z86" s="1">
        <f t="shared" si="34"/>
        <v>308.69494350620835</v>
      </c>
      <c r="AA86" s="1">
        <f t="shared" si="35"/>
        <v>0.61895505266241857</v>
      </c>
      <c r="AB86" s="1">
        <f t="shared" si="36"/>
        <v>7.4684260525695567</v>
      </c>
      <c r="AC86" s="1">
        <v>124</v>
      </c>
      <c r="AD86" s="1">
        <f t="shared" si="37"/>
        <v>2.4894753508565191</v>
      </c>
      <c r="AE86" s="1">
        <v>188.32400000000001</v>
      </c>
      <c r="AF86" s="1">
        <f t="shared" si="38"/>
        <v>1679.5826086956522</v>
      </c>
      <c r="AG86" s="1">
        <f t="shared" si="39"/>
        <v>3.865290225015015</v>
      </c>
      <c r="AH86" s="1">
        <f t="shared" si="40"/>
        <v>0.18864874177124882</v>
      </c>
      <c r="AI86" s="1">
        <f t="shared" si="41"/>
        <v>871198000</v>
      </c>
      <c r="AJ86" s="1">
        <f t="shared" si="42"/>
        <v>24669600</v>
      </c>
      <c r="AK86" s="1">
        <f t="shared" si="43"/>
        <v>24.669599999999999</v>
      </c>
      <c r="AL86" s="1" t="s">
        <v>506</v>
      </c>
      <c r="AM86" s="1" t="s">
        <v>507</v>
      </c>
      <c r="AN86" s="1" t="s">
        <v>508</v>
      </c>
      <c r="AO86" s="1" t="s">
        <v>509</v>
      </c>
      <c r="AP86" s="1" t="s">
        <v>510</v>
      </c>
      <c r="AQ86" s="1" t="s">
        <v>181</v>
      </c>
      <c r="AR86" s="1" t="s">
        <v>511</v>
      </c>
      <c r="AS86" s="1">
        <v>4</v>
      </c>
      <c r="AT86" s="1" t="s">
        <v>512</v>
      </c>
      <c r="AU86" s="1" t="s">
        <v>513</v>
      </c>
      <c r="AV86" s="1">
        <v>5</v>
      </c>
      <c r="AW86" s="2">
        <v>85</v>
      </c>
      <c r="AX86" s="2">
        <v>15</v>
      </c>
      <c r="AY86" s="2">
        <v>1</v>
      </c>
      <c r="AZ86" s="2">
        <v>1.2</v>
      </c>
      <c r="BA86" s="1">
        <v>0</v>
      </c>
      <c r="BB86" s="1">
        <v>0</v>
      </c>
      <c r="BC86" s="2">
        <v>0.1</v>
      </c>
      <c r="BD86" s="1">
        <v>0</v>
      </c>
      <c r="BE86" s="2">
        <v>0.6</v>
      </c>
      <c r="BF86" s="2">
        <v>6.9</v>
      </c>
      <c r="BG86" s="2">
        <v>44.5</v>
      </c>
      <c r="BH86" s="1">
        <v>0</v>
      </c>
      <c r="BI86" s="2">
        <v>17.399999999999999</v>
      </c>
      <c r="BJ86" s="2">
        <v>27.3</v>
      </c>
      <c r="BK86" s="2">
        <v>1.7</v>
      </c>
      <c r="BL86" s="1">
        <v>0</v>
      </c>
      <c r="BM86" s="1">
        <v>0</v>
      </c>
      <c r="BN86" s="2">
        <v>0.3</v>
      </c>
      <c r="BO86" s="2">
        <v>8925</v>
      </c>
      <c r="BP86" s="2">
        <v>3009</v>
      </c>
      <c r="BQ86" s="2">
        <v>1</v>
      </c>
      <c r="BR86" s="1">
        <v>0</v>
      </c>
      <c r="BS86" s="2">
        <v>0.02</v>
      </c>
      <c r="BT86" s="2">
        <v>0.01</v>
      </c>
      <c r="BU86" s="2">
        <v>14774</v>
      </c>
      <c r="BV86" s="2">
        <v>2</v>
      </c>
      <c r="BW86" s="2">
        <v>0.03</v>
      </c>
      <c r="BX86" s="2">
        <v>462972</v>
      </c>
      <c r="BY86" s="2">
        <v>38967</v>
      </c>
      <c r="BZ86" s="2">
        <v>67</v>
      </c>
      <c r="CA86" s="2">
        <v>6</v>
      </c>
      <c r="CB86" s="2">
        <v>2.84</v>
      </c>
      <c r="CC86" s="2">
        <v>0.24</v>
      </c>
      <c r="CD86" s="2">
        <v>9</v>
      </c>
      <c r="CE86" s="2">
        <v>12</v>
      </c>
      <c r="CF86" s="1">
        <v>0</v>
      </c>
      <c r="CG86" s="2">
        <v>1</v>
      </c>
      <c r="CH86" s="2">
        <v>35</v>
      </c>
      <c r="CI86" s="2">
        <v>41</v>
      </c>
      <c r="CJ86" s="2">
        <v>55</v>
      </c>
      <c r="CK86" s="2">
        <v>1</v>
      </c>
      <c r="CL86" s="1">
        <v>0</v>
      </c>
      <c r="CM86" s="2">
        <v>9</v>
      </c>
      <c r="CN86" s="2">
        <v>13</v>
      </c>
      <c r="CO86" s="2">
        <v>6</v>
      </c>
      <c r="CP86" s="2">
        <v>18</v>
      </c>
      <c r="CQ86" s="1">
        <v>0</v>
      </c>
      <c r="CR86" s="1">
        <v>0</v>
      </c>
      <c r="CS86" s="2">
        <v>8.4739999999999996E-2</v>
      </c>
      <c r="CT86" s="2">
        <v>6.2579999999999997E-2</v>
      </c>
      <c r="CU86" s="1" t="s">
        <v>4</v>
      </c>
    </row>
    <row r="87" spans="1:99" s="1" customFormat="1" x14ac:dyDescent="0.25">
      <c r="A87" s="1" t="s">
        <v>514</v>
      </c>
      <c r="B87" s="1" t="s">
        <v>515</v>
      </c>
      <c r="C87" s="1" t="s">
        <v>516</v>
      </c>
      <c r="D87" s="1">
        <v>1943</v>
      </c>
      <c r="E87" s="1">
        <f t="shared" si="22"/>
        <v>72</v>
      </c>
      <c r="F87" s="1">
        <v>105</v>
      </c>
      <c r="G87" s="1">
        <v>118</v>
      </c>
      <c r="H87" s="1">
        <v>639000</v>
      </c>
      <c r="I87" s="1">
        <v>608245</v>
      </c>
      <c r="J87" s="1">
        <v>345250</v>
      </c>
      <c r="K87" s="1">
        <v>608245</v>
      </c>
      <c r="L87" s="1">
        <f t="shared" si="23"/>
        <v>26495091375.5</v>
      </c>
      <c r="M87" s="1">
        <v>11590</v>
      </c>
      <c r="N87" s="1">
        <f t="shared" si="24"/>
        <v>504860400</v>
      </c>
      <c r="O87" s="1">
        <f t="shared" si="25"/>
        <v>18.109375</v>
      </c>
      <c r="P87" s="1">
        <f t="shared" si="26"/>
        <v>46903107.399999999</v>
      </c>
      <c r="Q87" s="1">
        <f t="shared" si="27"/>
        <v>46.903107400000003</v>
      </c>
      <c r="R87" s="1">
        <v>18130</v>
      </c>
      <c r="S87" s="1">
        <f t="shared" si="28"/>
        <v>46956.518699999993</v>
      </c>
      <c r="T87" s="1">
        <f t="shared" si="29"/>
        <v>11603200</v>
      </c>
      <c r="U87" s="1">
        <f t="shared" si="30"/>
        <v>505464400000</v>
      </c>
      <c r="W87" s="1">
        <f t="shared" si="31"/>
        <v>0</v>
      </c>
      <c r="X87" s="1">
        <f t="shared" si="32"/>
        <v>0</v>
      </c>
      <c r="Y87" s="1">
        <f t="shared" si="33"/>
        <v>0</v>
      </c>
      <c r="Z87" s="1">
        <f t="shared" si="34"/>
        <v>52.480034828439706</v>
      </c>
      <c r="AA87" s="1">
        <f t="shared" si="35"/>
        <v>0</v>
      </c>
      <c r="AB87" s="1">
        <f t="shared" si="36"/>
        <v>1.4994295665268489</v>
      </c>
      <c r="AC87" s="1">
        <v>105</v>
      </c>
      <c r="AD87" s="1">
        <f t="shared" si="37"/>
        <v>0.49980985550894957</v>
      </c>
      <c r="AE87" s="1" t="s">
        <v>3</v>
      </c>
      <c r="AF87" s="1">
        <f t="shared" si="38"/>
        <v>1001.1389128559102</v>
      </c>
      <c r="AG87" s="1">
        <f t="shared" si="39"/>
        <v>0.20699216620895167</v>
      </c>
      <c r="AH87" s="1">
        <f t="shared" si="40"/>
        <v>0.11013765284784303</v>
      </c>
      <c r="AI87" s="1">
        <f t="shared" si="41"/>
        <v>15039055475</v>
      </c>
      <c r="AJ87" s="1">
        <f t="shared" si="42"/>
        <v>425858970</v>
      </c>
      <c r="AK87" s="1">
        <f t="shared" si="43"/>
        <v>425.85897</v>
      </c>
      <c r="AL87" s="1" t="s">
        <v>3</v>
      </c>
      <c r="AM87" s="1" t="s">
        <v>3</v>
      </c>
      <c r="AN87" s="1" t="s">
        <v>3</v>
      </c>
      <c r="AO87" s="1" t="s">
        <v>3</v>
      </c>
      <c r="AP87" s="1" t="s">
        <v>3</v>
      </c>
      <c r="AQ87" s="1" t="s">
        <v>3</v>
      </c>
      <c r="AR87" s="1" t="s">
        <v>3</v>
      </c>
      <c r="AS87" s="1">
        <v>0</v>
      </c>
      <c r="AT87" s="1" t="s">
        <v>3</v>
      </c>
      <c r="AU87" s="1" t="s">
        <v>3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D87" s="1">
        <v>0</v>
      </c>
      <c r="CE87" s="1">
        <v>0</v>
      </c>
      <c r="CF87" s="1">
        <v>0</v>
      </c>
      <c r="CG87" s="1">
        <v>0</v>
      </c>
      <c r="CH87" s="1">
        <v>0</v>
      </c>
      <c r="CI87" s="1">
        <v>0</v>
      </c>
      <c r="CJ87" s="1">
        <v>0</v>
      </c>
      <c r="CK87" s="1">
        <v>0</v>
      </c>
      <c r="CL87" s="1">
        <v>0</v>
      </c>
      <c r="CM87" s="1">
        <v>0</v>
      </c>
      <c r="CN87" s="1">
        <v>0</v>
      </c>
      <c r="CO87" s="1">
        <v>0</v>
      </c>
      <c r="CP87" s="1">
        <v>0</v>
      </c>
      <c r="CQ87" s="1">
        <v>0</v>
      </c>
      <c r="CR87" s="1">
        <v>0</v>
      </c>
      <c r="CS87" s="1">
        <v>0</v>
      </c>
      <c r="CT87" s="1">
        <v>0</v>
      </c>
      <c r="CU87" s="1" t="s">
        <v>4</v>
      </c>
    </row>
    <row r="88" spans="1:99" s="1" customFormat="1" x14ac:dyDescent="0.25">
      <c r="A88" s="1" t="s">
        <v>517</v>
      </c>
      <c r="C88" s="1" t="s">
        <v>518</v>
      </c>
      <c r="D88" s="1">
        <v>1951</v>
      </c>
      <c r="E88" s="1">
        <f t="shared" si="22"/>
        <v>64</v>
      </c>
      <c r="F88" s="1">
        <v>130</v>
      </c>
      <c r="G88" s="1">
        <v>158</v>
      </c>
      <c r="H88" s="1">
        <v>73300</v>
      </c>
      <c r="I88" s="1">
        <v>348390</v>
      </c>
      <c r="J88" s="1">
        <v>41342</v>
      </c>
      <c r="K88" s="1">
        <v>348390</v>
      </c>
      <c r="L88" s="1">
        <f t="shared" si="23"/>
        <v>15175833561</v>
      </c>
      <c r="M88" s="1">
        <v>2000</v>
      </c>
      <c r="N88" s="1">
        <f t="shared" si="24"/>
        <v>87120000</v>
      </c>
      <c r="O88" s="1">
        <f t="shared" si="25"/>
        <v>3.125</v>
      </c>
      <c r="P88" s="1">
        <f t="shared" si="26"/>
        <v>8093720</v>
      </c>
      <c r="Q88" s="1">
        <f t="shared" si="27"/>
        <v>8.0937200000000011</v>
      </c>
      <c r="R88" s="1">
        <v>1495</v>
      </c>
      <c r="S88" s="1">
        <f t="shared" si="28"/>
        <v>3872.0350499999995</v>
      </c>
      <c r="T88" s="1">
        <f t="shared" si="29"/>
        <v>956800</v>
      </c>
      <c r="U88" s="1">
        <f t="shared" si="30"/>
        <v>41680600000</v>
      </c>
      <c r="V88" s="1">
        <v>64274.676118000003</v>
      </c>
      <c r="W88" s="1">
        <f t="shared" si="31"/>
        <v>19.590921280766398</v>
      </c>
      <c r="X88" s="1">
        <f t="shared" si="32"/>
        <v>12.173238008692493</v>
      </c>
      <c r="Y88" s="1">
        <f t="shared" si="33"/>
        <v>1.9425654611426706</v>
      </c>
      <c r="Z88" s="1">
        <f t="shared" si="34"/>
        <v>174.19460010330579</v>
      </c>
      <c r="AA88" s="1">
        <f t="shared" si="35"/>
        <v>0.38417691503967366</v>
      </c>
      <c r="AB88" s="1">
        <f t="shared" si="36"/>
        <v>4.019875386999364</v>
      </c>
      <c r="AC88" s="1">
        <v>130</v>
      </c>
      <c r="AD88" s="1">
        <f t="shared" si="37"/>
        <v>1.3399584623331215</v>
      </c>
      <c r="AE88" s="1">
        <v>23.406099999999999</v>
      </c>
      <c r="AF88" s="1">
        <f t="shared" si="38"/>
        <v>478.4</v>
      </c>
      <c r="AG88" s="1">
        <f t="shared" si="39"/>
        <v>1.6539455319511902</v>
      </c>
      <c r="AH88" s="1">
        <f t="shared" si="40"/>
        <v>0.15871741487969815</v>
      </c>
      <c r="AI88" s="1">
        <f t="shared" si="41"/>
        <v>1800853385.8</v>
      </c>
      <c r="AJ88" s="1">
        <f t="shared" si="42"/>
        <v>50994530.160000004</v>
      </c>
      <c r="AK88" s="1">
        <f t="shared" si="43"/>
        <v>50.994530160000004</v>
      </c>
      <c r="AL88" s="1" t="s">
        <v>519</v>
      </c>
      <c r="AM88" s="1" t="s">
        <v>520</v>
      </c>
      <c r="AN88" s="1" t="s">
        <v>521</v>
      </c>
      <c r="AO88" s="1" t="s">
        <v>522</v>
      </c>
      <c r="AP88" s="1" t="s">
        <v>523</v>
      </c>
      <c r="AQ88" s="1" t="s">
        <v>524</v>
      </c>
      <c r="AR88" s="1" t="s">
        <v>525</v>
      </c>
      <c r="AS88" s="1">
        <v>3</v>
      </c>
      <c r="AT88" s="1" t="s">
        <v>526</v>
      </c>
      <c r="AU88" s="1" t="s">
        <v>527</v>
      </c>
      <c r="AV88" s="1">
        <v>5</v>
      </c>
      <c r="AW88" s="2">
        <v>90</v>
      </c>
      <c r="AX88" s="2">
        <v>9</v>
      </c>
      <c r="AY88" s="1">
        <v>0</v>
      </c>
      <c r="AZ88" s="2">
        <v>0.2</v>
      </c>
      <c r="BA88" s="2">
        <v>0.1</v>
      </c>
      <c r="BB88" s="1">
        <v>0</v>
      </c>
      <c r="BC88" s="2">
        <v>0.1</v>
      </c>
      <c r="BD88" s="1">
        <v>0</v>
      </c>
      <c r="BE88" s="2">
        <v>0.1</v>
      </c>
      <c r="BF88" s="1">
        <v>0</v>
      </c>
      <c r="BG88" s="1">
        <v>0</v>
      </c>
      <c r="BH88" s="1">
        <v>0</v>
      </c>
      <c r="BI88" s="2">
        <v>0.2</v>
      </c>
      <c r="BJ88" s="2">
        <v>62.9</v>
      </c>
      <c r="BK88" s="2">
        <v>1.2</v>
      </c>
      <c r="BL88" s="2">
        <v>35</v>
      </c>
      <c r="BM88" s="1">
        <v>0</v>
      </c>
      <c r="BN88" s="2">
        <v>0.2</v>
      </c>
      <c r="BO88" s="2">
        <v>6913</v>
      </c>
      <c r="BP88" s="2">
        <v>2353</v>
      </c>
      <c r="BQ88" s="2">
        <v>2</v>
      </c>
      <c r="BR88" s="2">
        <v>1</v>
      </c>
      <c r="BS88" s="2">
        <v>7.0000000000000007E-2</v>
      </c>
      <c r="BT88" s="2">
        <v>0.02</v>
      </c>
      <c r="BU88" s="2">
        <v>10905</v>
      </c>
      <c r="BV88" s="2">
        <v>2</v>
      </c>
      <c r="BW88" s="2">
        <v>0.11</v>
      </c>
      <c r="BX88" s="2">
        <v>58537</v>
      </c>
      <c r="BY88" s="2">
        <v>1329</v>
      </c>
      <c r="BZ88" s="2">
        <v>13</v>
      </c>
      <c r="CA88" s="1">
        <v>0</v>
      </c>
      <c r="CB88" s="2">
        <v>3</v>
      </c>
      <c r="CC88" s="2">
        <v>7.0000000000000007E-2</v>
      </c>
      <c r="CD88" s="2">
        <v>1</v>
      </c>
      <c r="CE88" s="2">
        <v>1</v>
      </c>
      <c r="CF88" s="2">
        <v>70</v>
      </c>
      <c r="CG88" s="2">
        <v>27</v>
      </c>
      <c r="CH88" s="2">
        <v>13</v>
      </c>
      <c r="CI88" s="1">
        <v>0</v>
      </c>
      <c r="CJ88" s="1">
        <v>0</v>
      </c>
      <c r="CK88" s="1">
        <v>0</v>
      </c>
      <c r="CL88" s="1">
        <v>0</v>
      </c>
      <c r="CM88" s="1">
        <v>0</v>
      </c>
      <c r="CN88" s="1">
        <v>0</v>
      </c>
      <c r="CO88" s="2">
        <v>9</v>
      </c>
      <c r="CP88" s="2">
        <v>48</v>
      </c>
      <c r="CQ88" s="2">
        <v>6</v>
      </c>
      <c r="CR88" s="2">
        <v>23</v>
      </c>
      <c r="CS88" s="1">
        <v>0</v>
      </c>
      <c r="CT88" s="1">
        <v>0</v>
      </c>
      <c r="CU88" s="1" t="s">
        <v>4</v>
      </c>
    </row>
    <row r="89" spans="1:99" s="1" customFormat="1" x14ac:dyDescent="0.25">
      <c r="A89" s="1" t="s">
        <v>528</v>
      </c>
      <c r="B89" s="1" t="s">
        <v>529</v>
      </c>
      <c r="C89" s="1" t="s">
        <v>530</v>
      </c>
      <c r="D89" s="1">
        <v>1964</v>
      </c>
      <c r="E89" s="1">
        <f t="shared" si="22"/>
        <v>51</v>
      </c>
      <c r="F89" s="1">
        <v>49</v>
      </c>
      <c r="G89" s="1">
        <v>60</v>
      </c>
      <c r="H89" s="1">
        <v>27000</v>
      </c>
      <c r="I89" s="1">
        <v>7641</v>
      </c>
      <c r="J89" s="1">
        <v>5388</v>
      </c>
      <c r="K89" s="1">
        <v>7641</v>
      </c>
      <c r="L89" s="1">
        <f t="shared" si="23"/>
        <v>332841195.90000004</v>
      </c>
      <c r="M89" s="1">
        <v>403</v>
      </c>
      <c r="N89" s="1">
        <f t="shared" si="24"/>
        <v>17554680</v>
      </c>
      <c r="O89" s="1">
        <f t="shared" si="25"/>
        <v>0.62968750000000007</v>
      </c>
      <c r="P89" s="1">
        <f t="shared" si="26"/>
        <v>1630884.58</v>
      </c>
      <c r="Q89" s="1">
        <f t="shared" si="27"/>
        <v>1.63088458</v>
      </c>
      <c r="R89" s="1">
        <v>69</v>
      </c>
      <c r="S89" s="1">
        <f t="shared" si="28"/>
        <v>178.70930999999999</v>
      </c>
      <c r="T89" s="1">
        <f t="shared" si="29"/>
        <v>44160</v>
      </c>
      <c r="U89" s="1">
        <f t="shared" si="30"/>
        <v>1923720000</v>
      </c>
      <c r="W89" s="1">
        <f t="shared" si="31"/>
        <v>0</v>
      </c>
      <c r="X89" s="1">
        <f t="shared" si="32"/>
        <v>0</v>
      </c>
      <c r="Y89" s="1">
        <f t="shared" si="33"/>
        <v>0</v>
      </c>
      <c r="Z89" s="1">
        <f t="shared" si="34"/>
        <v>18.960254239895004</v>
      </c>
      <c r="AA89" s="1">
        <f t="shared" si="35"/>
        <v>0</v>
      </c>
      <c r="AB89" s="1">
        <f t="shared" si="36"/>
        <v>1.1608318922384695</v>
      </c>
      <c r="AC89" s="1">
        <v>49</v>
      </c>
      <c r="AD89" s="1">
        <f t="shared" si="37"/>
        <v>0.38694396407948989</v>
      </c>
      <c r="AE89" s="1" t="s">
        <v>3</v>
      </c>
      <c r="AF89" s="1">
        <f t="shared" si="38"/>
        <v>109.57816377171216</v>
      </c>
      <c r="AG89" s="1">
        <f t="shared" si="39"/>
        <v>0.40104503713943579</v>
      </c>
      <c r="AH89" s="1">
        <f t="shared" si="40"/>
        <v>0.24539376693397011</v>
      </c>
      <c r="AI89" s="1">
        <f t="shared" si="41"/>
        <v>234700741.20000002</v>
      </c>
      <c r="AJ89" s="1">
        <f t="shared" si="42"/>
        <v>6645990.2400000002</v>
      </c>
      <c r="AK89" s="1">
        <f t="shared" si="43"/>
        <v>6.6459902400000006</v>
      </c>
      <c r="AL89" s="1" t="s">
        <v>3</v>
      </c>
      <c r="AM89" s="1" t="s">
        <v>3</v>
      </c>
      <c r="AN89" s="1" t="s">
        <v>3</v>
      </c>
      <c r="AO89" s="1" t="s">
        <v>3</v>
      </c>
      <c r="AP89" s="1" t="s">
        <v>3</v>
      </c>
      <c r="AQ89" s="1" t="s">
        <v>3</v>
      </c>
      <c r="AR89" s="1" t="s">
        <v>3</v>
      </c>
      <c r="AS89" s="1">
        <v>0</v>
      </c>
      <c r="AT89" s="1" t="s">
        <v>3</v>
      </c>
      <c r="AU89" s="1" t="s">
        <v>3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  <c r="CC89" s="1">
        <v>0</v>
      </c>
      <c r="CD89" s="1">
        <v>0</v>
      </c>
      <c r="CE89" s="1">
        <v>0</v>
      </c>
      <c r="CF89" s="1">
        <v>0</v>
      </c>
      <c r="CG89" s="1">
        <v>0</v>
      </c>
      <c r="CH89" s="1">
        <v>0</v>
      </c>
      <c r="CI89" s="1">
        <v>0</v>
      </c>
      <c r="CJ89" s="1">
        <v>0</v>
      </c>
      <c r="CK89" s="1">
        <v>0</v>
      </c>
      <c r="CL89" s="1">
        <v>0</v>
      </c>
      <c r="CM89" s="1">
        <v>0</v>
      </c>
      <c r="CN89" s="1">
        <v>0</v>
      </c>
      <c r="CO89" s="1">
        <v>0</v>
      </c>
      <c r="CP89" s="1">
        <v>0</v>
      </c>
      <c r="CQ89" s="1">
        <v>0</v>
      </c>
      <c r="CR89" s="1">
        <v>0</v>
      </c>
      <c r="CS89" s="1">
        <v>0</v>
      </c>
      <c r="CT89" s="1">
        <v>0</v>
      </c>
      <c r="CU89" s="1" t="s">
        <v>4</v>
      </c>
    </row>
    <row r="90" spans="1:99" s="1" customFormat="1" x14ac:dyDescent="0.25">
      <c r="A90" s="1" t="s">
        <v>531</v>
      </c>
      <c r="C90" s="1" t="s">
        <v>532</v>
      </c>
      <c r="D90" s="1">
        <v>1982</v>
      </c>
      <c r="E90" s="1">
        <f t="shared" si="22"/>
        <v>33</v>
      </c>
      <c r="F90" s="1">
        <v>56</v>
      </c>
      <c r="G90" s="1">
        <v>66</v>
      </c>
      <c r="H90" s="1">
        <v>17822</v>
      </c>
      <c r="I90" s="1">
        <v>11040</v>
      </c>
      <c r="J90" s="1">
        <v>6470</v>
      </c>
      <c r="K90" s="1">
        <v>11040</v>
      </c>
      <c r="L90" s="1">
        <f t="shared" si="23"/>
        <v>480901296</v>
      </c>
      <c r="M90" s="1">
        <v>457</v>
      </c>
      <c r="N90" s="1">
        <f t="shared" si="24"/>
        <v>19906920</v>
      </c>
      <c r="O90" s="1">
        <f t="shared" si="25"/>
        <v>0.71406250000000004</v>
      </c>
      <c r="P90" s="1">
        <f t="shared" si="26"/>
        <v>1849415.02</v>
      </c>
      <c r="Q90" s="1">
        <f t="shared" si="27"/>
        <v>1.8494150200000001</v>
      </c>
      <c r="R90" s="1">
        <v>111.1</v>
      </c>
      <c r="S90" s="1">
        <f t="shared" si="28"/>
        <v>287.74788899999999</v>
      </c>
      <c r="T90" s="1">
        <f t="shared" si="29"/>
        <v>71104</v>
      </c>
      <c r="U90" s="1">
        <f t="shared" si="30"/>
        <v>3097468000</v>
      </c>
      <c r="W90" s="1">
        <f t="shared" si="31"/>
        <v>0</v>
      </c>
      <c r="X90" s="1">
        <f t="shared" si="32"/>
        <v>0</v>
      </c>
      <c r="Y90" s="1">
        <f t="shared" si="33"/>
        <v>0</v>
      </c>
      <c r="Z90" s="1">
        <f t="shared" si="34"/>
        <v>24.157493776033661</v>
      </c>
      <c r="AA90" s="1">
        <f t="shared" si="35"/>
        <v>0</v>
      </c>
      <c r="AB90" s="1">
        <f t="shared" si="36"/>
        <v>1.2941514522875175</v>
      </c>
      <c r="AC90" s="1">
        <v>56</v>
      </c>
      <c r="AD90" s="1">
        <f t="shared" si="37"/>
        <v>0.43138381742917253</v>
      </c>
      <c r="AE90" s="1" t="s">
        <v>3</v>
      </c>
      <c r="AF90" s="1">
        <f t="shared" si="38"/>
        <v>155.58862144420132</v>
      </c>
      <c r="AG90" s="1">
        <f t="shared" si="39"/>
        <v>0.47983871922717536</v>
      </c>
      <c r="AH90" s="1">
        <f t="shared" si="40"/>
        <v>0.23173839120881851</v>
      </c>
      <c r="AI90" s="1">
        <f t="shared" si="41"/>
        <v>281832553</v>
      </c>
      <c r="AJ90" s="1">
        <f t="shared" si="42"/>
        <v>7980615.6000000006</v>
      </c>
      <c r="AK90" s="1">
        <f t="shared" si="43"/>
        <v>7.9806156000000001</v>
      </c>
      <c r="AL90" s="1" t="s">
        <v>3</v>
      </c>
      <c r="AM90" s="1" t="s">
        <v>3</v>
      </c>
      <c r="AN90" s="1" t="s">
        <v>3</v>
      </c>
      <c r="AO90" s="1" t="s">
        <v>3</v>
      </c>
      <c r="AP90" s="1" t="s">
        <v>3</v>
      </c>
      <c r="AQ90" s="1" t="s">
        <v>3</v>
      </c>
      <c r="AR90" s="1" t="s">
        <v>3</v>
      </c>
      <c r="AS90" s="1">
        <v>0</v>
      </c>
      <c r="AT90" s="1" t="s">
        <v>3</v>
      </c>
      <c r="AU90" s="1" t="s">
        <v>3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  <c r="CC90" s="1">
        <v>0</v>
      </c>
      <c r="CD90" s="1">
        <v>0</v>
      </c>
      <c r="CE90" s="1">
        <v>0</v>
      </c>
      <c r="CF90" s="1">
        <v>0</v>
      </c>
      <c r="CG90" s="1">
        <v>0</v>
      </c>
      <c r="CH90" s="1">
        <v>0</v>
      </c>
      <c r="CI90" s="1">
        <v>0</v>
      </c>
      <c r="CJ90" s="1">
        <v>0</v>
      </c>
      <c r="CK90" s="1">
        <v>0</v>
      </c>
      <c r="CL90" s="1">
        <v>0</v>
      </c>
      <c r="CM90" s="1">
        <v>0</v>
      </c>
      <c r="CN90" s="1">
        <v>0</v>
      </c>
      <c r="CO90" s="1">
        <v>0</v>
      </c>
      <c r="CP90" s="1">
        <v>0</v>
      </c>
      <c r="CQ90" s="1">
        <v>0</v>
      </c>
      <c r="CR90" s="1">
        <v>0</v>
      </c>
      <c r="CS90" s="1">
        <v>0</v>
      </c>
      <c r="CT90" s="1">
        <v>0</v>
      </c>
      <c r="CU90" s="1" t="s">
        <v>4</v>
      </c>
    </row>
    <row r="91" spans="1:99" s="1" customFormat="1" x14ac:dyDescent="0.25">
      <c r="A91" s="1" t="s">
        <v>533</v>
      </c>
      <c r="C91" s="1" t="s">
        <v>534</v>
      </c>
      <c r="D91" s="1">
        <v>1951</v>
      </c>
      <c r="E91" s="1">
        <f t="shared" si="22"/>
        <v>64</v>
      </c>
      <c r="F91" s="1">
        <v>190</v>
      </c>
      <c r="G91" s="1">
        <v>214</v>
      </c>
      <c r="H91" s="1">
        <v>0</v>
      </c>
      <c r="I91" s="1">
        <v>116837</v>
      </c>
      <c r="J91" s="1">
        <v>112228</v>
      </c>
      <c r="K91" s="1">
        <v>116837</v>
      </c>
      <c r="L91" s="1">
        <f t="shared" si="23"/>
        <v>5089408036.3000002</v>
      </c>
      <c r="M91" s="1">
        <v>1144</v>
      </c>
      <c r="N91" s="1">
        <f t="shared" si="24"/>
        <v>49832640</v>
      </c>
      <c r="O91" s="1">
        <f t="shared" si="25"/>
        <v>1.7875000000000001</v>
      </c>
      <c r="P91" s="1">
        <f t="shared" si="26"/>
        <v>4629607.84</v>
      </c>
      <c r="Q91" s="1">
        <f t="shared" si="27"/>
        <v>4.6296078400000003</v>
      </c>
      <c r="R91" s="1">
        <v>3.7</v>
      </c>
      <c r="S91" s="1">
        <f t="shared" si="28"/>
        <v>9.5829629999999995</v>
      </c>
      <c r="T91" s="1">
        <f t="shared" si="29"/>
        <v>2368</v>
      </c>
      <c r="U91" s="1">
        <f t="shared" si="30"/>
        <v>103156000</v>
      </c>
      <c r="V91" s="1">
        <v>40427.141241999998</v>
      </c>
      <c r="W91" s="1">
        <f t="shared" si="31"/>
        <v>12.322192650561599</v>
      </c>
      <c r="X91" s="1">
        <f t="shared" si="32"/>
        <v>7.656657988387348</v>
      </c>
      <c r="Y91" s="1">
        <f t="shared" si="33"/>
        <v>1.6155142129539606</v>
      </c>
      <c r="Z91" s="1">
        <f t="shared" si="34"/>
        <v>102.13001029646433</v>
      </c>
      <c r="AA91" s="1">
        <f t="shared" si="35"/>
        <v>8.9013250171482677E-2</v>
      </c>
      <c r="AB91" s="1">
        <f t="shared" si="36"/>
        <v>1.6125791099441737</v>
      </c>
      <c r="AC91" s="1">
        <v>190</v>
      </c>
      <c r="AD91" s="1">
        <f t="shared" si="37"/>
        <v>0.53752636998139125</v>
      </c>
      <c r="AE91" s="1" t="s">
        <v>3</v>
      </c>
      <c r="AF91" s="1">
        <f t="shared" si="38"/>
        <v>2.06993006993007</v>
      </c>
      <c r="AG91" s="1">
        <f t="shared" si="39"/>
        <v>1.2821589739899677</v>
      </c>
      <c r="AH91" s="1">
        <f t="shared" si="40"/>
        <v>3.3443434341938791E-2</v>
      </c>
      <c r="AI91" s="1">
        <f t="shared" si="41"/>
        <v>4888640457.1999998</v>
      </c>
      <c r="AJ91" s="1">
        <f t="shared" si="42"/>
        <v>138430993.44</v>
      </c>
      <c r="AK91" s="1">
        <f t="shared" si="43"/>
        <v>138.43099344000001</v>
      </c>
      <c r="AL91" s="1" t="s">
        <v>535</v>
      </c>
      <c r="AM91" s="1" t="s">
        <v>536</v>
      </c>
      <c r="AN91" s="1" t="s">
        <v>537</v>
      </c>
      <c r="AO91" s="1" t="s">
        <v>538</v>
      </c>
      <c r="AP91" s="1" t="s">
        <v>3</v>
      </c>
      <c r="AQ91" s="1" t="s">
        <v>3</v>
      </c>
      <c r="AR91" s="1" t="s">
        <v>3</v>
      </c>
      <c r="AS91" s="1">
        <v>0</v>
      </c>
      <c r="AT91" s="1" t="s">
        <v>3</v>
      </c>
      <c r="AU91" s="1" t="s">
        <v>3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  <c r="CC91" s="1">
        <v>0</v>
      </c>
      <c r="CD91" s="1">
        <v>0</v>
      </c>
      <c r="CE91" s="1">
        <v>0</v>
      </c>
      <c r="CF91" s="1">
        <v>0</v>
      </c>
      <c r="CG91" s="1">
        <v>0</v>
      </c>
      <c r="CH91" s="1">
        <v>0</v>
      </c>
      <c r="CI91" s="1">
        <v>0</v>
      </c>
      <c r="CJ91" s="1">
        <v>0</v>
      </c>
      <c r="CK91" s="1">
        <v>0</v>
      </c>
      <c r="CL91" s="1">
        <v>0</v>
      </c>
      <c r="CM91" s="1">
        <v>0</v>
      </c>
      <c r="CN91" s="1">
        <v>0</v>
      </c>
      <c r="CO91" s="1">
        <v>0</v>
      </c>
      <c r="CP91" s="1">
        <v>0</v>
      </c>
      <c r="CQ91" s="1">
        <v>0</v>
      </c>
      <c r="CR91" s="1">
        <v>0</v>
      </c>
      <c r="CS91" s="1">
        <v>0</v>
      </c>
      <c r="CT91" s="1">
        <v>0</v>
      </c>
      <c r="CU91" s="1" t="s">
        <v>4</v>
      </c>
    </row>
    <row r="92" spans="1:99" s="1" customFormat="1" x14ac:dyDescent="0.25">
      <c r="A92" s="1" t="s">
        <v>539</v>
      </c>
      <c r="C92" s="1" t="s">
        <v>540</v>
      </c>
      <c r="D92" s="1">
        <v>1948</v>
      </c>
      <c r="E92" s="1">
        <f t="shared" si="22"/>
        <v>67</v>
      </c>
      <c r="F92" s="1">
        <v>215</v>
      </c>
      <c r="G92" s="1">
        <v>240</v>
      </c>
      <c r="H92" s="1">
        <v>0</v>
      </c>
      <c r="I92" s="1">
        <v>170370</v>
      </c>
      <c r="J92" s="1">
        <v>156735</v>
      </c>
      <c r="K92" s="1">
        <v>170370</v>
      </c>
      <c r="L92" s="1">
        <f t="shared" si="23"/>
        <v>7421300163</v>
      </c>
      <c r="M92" s="1">
        <v>2040</v>
      </c>
      <c r="N92" s="1">
        <f t="shared" si="24"/>
        <v>88862400</v>
      </c>
      <c r="O92" s="1">
        <f t="shared" si="25"/>
        <v>3.1875</v>
      </c>
      <c r="P92" s="1">
        <f t="shared" si="26"/>
        <v>8255594.4000000004</v>
      </c>
      <c r="Q92" s="1">
        <f t="shared" si="27"/>
        <v>8.2555943999999997</v>
      </c>
      <c r="R92" s="1">
        <v>17</v>
      </c>
      <c r="S92" s="1">
        <f t="shared" si="28"/>
        <v>44.029829999999997</v>
      </c>
      <c r="T92" s="1">
        <f t="shared" si="29"/>
        <v>10880</v>
      </c>
      <c r="U92" s="1">
        <f t="shared" si="30"/>
        <v>473960000</v>
      </c>
      <c r="V92" s="1">
        <v>140797.34383999999</v>
      </c>
      <c r="W92" s="1">
        <f t="shared" si="31"/>
        <v>42.915030402431995</v>
      </c>
      <c r="X92" s="1">
        <f t="shared" si="32"/>
        <v>26.666172139232959</v>
      </c>
      <c r="Y92" s="1">
        <f t="shared" si="33"/>
        <v>4.213375269107396</v>
      </c>
      <c r="Z92" s="1">
        <f t="shared" si="34"/>
        <v>83.514514158969376</v>
      </c>
      <c r="AA92" s="1">
        <f t="shared" si="35"/>
        <v>0.22197871049463358</v>
      </c>
      <c r="AB92" s="1">
        <f t="shared" si="36"/>
        <v>1.1653188022181773</v>
      </c>
      <c r="AC92" s="1">
        <v>215</v>
      </c>
      <c r="AD92" s="1">
        <f t="shared" si="37"/>
        <v>0.38843960073939243</v>
      </c>
      <c r="AE92" s="1">
        <v>5.2256999999999998</v>
      </c>
      <c r="AF92" s="1">
        <f t="shared" si="38"/>
        <v>5.333333333333333</v>
      </c>
      <c r="AG92" s="1">
        <f t="shared" si="39"/>
        <v>0.78514232228507019</v>
      </c>
      <c r="AH92" s="1">
        <f t="shared" si="40"/>
        <v>4.2702199721029829E-2</v>
      </c>
      <c r="AI92" s="1">
        <f t="shared" si="41"/>
        <v>6827360926.5</v>
      </c>
      <c r="AJ92" s="1">
        <f t="shared" si="42"/>
        <v>193329487.80000001</v>
      </c>
      <c r="AK92" s="1">
        <f t="shared" si="43"/>
        <v>193.32948780000001</v>
      </c>
      <c r="AL92" s="1" t="s">
        <v>541</v>
      </c>
      <c r="AM92" s="1" t="s">
        <v>542</v>
      </c>
      <c r="AN92" s="1" t="s">
        <v>543</v>
      </c>
      <c r="AO92" s="1" t="s">
        <v>544</v>
      </c>
      <c r="AP92" s="1" t="s">
        <v>545</v>
      </c>
      <c r="AQ92" s="1" t="s">
        <v>467</v>
      </c>
      <c r="AR92" s="1" t="s">
        <v>546</v>
      </c>
      <c r="AS92" s="1">
        <v>1</v>
      </c>
      <c r="AT92" s="1" t="s">
        <v>547</v>
      </c>
      <c r="AU92" s="1" t="s">
        <v>548</v>
      </c>
      <c r="AV92" s="1">
        <v>2</v>
      </c>
      <c r="AW92" s="2">
        <v>98</v>
      </c>
      <c r="AX92" s="2">
        <v>2</v>
      </c>
      <c r="AY92" s="1">
        <v>0</v>
      </c>
      <c r="AZ92" s="2">
        <v>1.3</v>
      </c>
      <c r="BA92" s="1">
        <v>0</v>
      </c>
      <c r="BB92" s="1">
        <v>0</v>
      </c>
      <c r="BC92" s="2">
        <v>0.5</v>
      </c>
      <c r="BD92" s="1">
        <v>0</v>
      </c>
      <c r="BE92" s="2">
        <v>0.1</v>
      </c>
      <c r="BF92" s="2">
        <v>2.8</v>
      </c>
      <c r="BG92" s="2">
        <v>46</v>
      </c>
      <c r="BH92" s="1">
        <v>0</v>
      </c>
      <c r="BI92" s="1">
        <v>0</v>
      </c>
      <c r="BJ92" s="2">
        <v>40.799999999999997</v>
      </c>
      <c r="BK92" s="2">
        <v>7</v>
      </c>
      <c r="BL92" s="2">
        <v>1.4</v>
      </c>
      <c r="BM92" s="1">
        <v>0</v>
      </c>
      <c r="BN92" s="2">
        <v>0.1</v>
      </c>
      <c r="BO92" s="2">
        <v>139</v>
      </c>
      <c r="BP92" s="2">
        <v>29</v>
      </c>
      <c r="BQ92" s="2">
        <v>3</v>
      </c>
      <c r="BR92" s="2">
        <v>1</v>
      </c>
      <c r="BS92" s="2">
        <v>0.16</v>
      </c>
      <c r="BT92" s="2">
        <v>0.03</v>
      </c>
      <c r="BU92" s="2">
        <v>290</v>
      </c>
      <c r="BV92" s="2">
        <v>7</v>
      </c>
      <c r="BW92" s="2">
        <v>0.33</v>
      </c>
      <c r="BX92" s="2">
        <v>565</v>
      </c>
      <c r="BY92" s="2">
        <v>14</v>
      </c>
      <c r="BZ92" s="2">
        <v>14</v>
      </c>
      <c r="CA92" s="1">
        <v>0</v>
      </c>
      <c r="CB92" s="2">
        <v>0.13</v>
      </c>
      <c r="CC92" s="1">
        <v>0</v>
      </c>
      <c r="CD92" s="2">
        <v>11</v>
      </c>
      <c r="CE92" s="2">
        <v>7</v>
      </c>
      <c r="CF92" s="2">
        <v>24</v>
      </c>
      <c r="CG92" s="2">
        <v>10</v>
      </c>
      <c r="CH92" s="2">
        <v>24</v>
      </c>
      <c r="CI92" s="2">
        <v>26</v>
      </c>
      <c r="CJ92" s="2">
        <v>28</v>
      </c>
      <c r="CK92" s="1">
        <v>0</v>
      </c>
      <c r="CL92" s="1">
        <v>0</v>
      </c>
      <c r="CM92" s="1">
        <v>0</v>
      </c>
      <c r="CN92" s="1">
        <v>0</v>
      </c>
      <c r="CO92" s="2">
        <v>12</v>
      </c>
      <c r="CP92" s="2">
        <v>48</v>
      </c>
      <c r="CQ92" s="2">
        <v>3</v>
      </c>
      <c r="CR92" s="2">
        <v>7</v>
      </c>
      <c r="CS92" s="2">
        <v>1.444E-2</v>
      </c>
      <c r="CT92" s="1">
        <v>0</v>
      </c>
      <c r="CU92" s="1" t="s">
        <v>4</v>
      </c>
    </row>
    <row r="93" spans="1:99" s="1" customFormat="1" x14ac:dyDescent="0.25">
      <c r="A93" s="1" t="s">
        <v>549</v>
      </c>
      <c r="C93" s="1" t="s">
        <v>550</v>
      </c>
      <c r="D93" s="1">
        <v>1949</v>
      </c>
      <c r="E93" s="1">
        <f t="shared" si="22"/>
        <v>66</v>
      </c>
      <c r="F93" s="1">
        <v>221</v>
      </c>
      <c r="G93" s="1">
        <v>298</v>
      </c>
      <c r="H93" s="1">
        <v>12000</v>
      </c>
      <c r="I93" s="1">
        <v>539760</v>
      </c>
      <c r="J93" s="1">
        <v>539760</v>
      </c>
      <c r="K93" s="1">
        <v>539760</v>
      </c>
      <c r="L93" s="1">
        <f t="shared" si="23"/>
        <v>23511891624</v>
      </c>
      <c r="M93" s="1">
        <v>7260</v>
      </c>
      <c r="N93" s="1">
        <f t="shared" si="24"/>
        <v>316245600</v>
      </c>
      <c r="O93" s="1">
        <f t="shared" si="25"/>
        <v>11.34375</v>
      </c>
      <c r="P93" s="1">
        <f t="shared" si="26"/>
        <v>29380203.600000001</v>
      </c>
      <c r="Q93" s="1">
        <f t="shared" si="27"/>
        <v>29.380203600000002</v>
      </c>
      <c r="R93" s="1">
        <v>187</v>
      </c>
      <c r="S93" s="1">
        <f t="shared" si="28"/>
        <v>484.32812999999999</v>
      </c>
      <c r="T93" s="1">
        <f t="shared" si="29"/>
        <v>119680</v>
      </c>
      <c r="U93" s="1">
        <f t="shared" si="30"/>
        <v>5213560000</v>
      </c>
      <c r="V93" s="1">
        <v>222920.83298000001</v>
      </c>
      <c r="W93" s="1">
        <f t="shared" si="31"/>
        <v>67.946269892304002</v>
      </c>
      <c r="X93" s="1">
        <f t="shared" si="32"/>
        <v>42.219868241414126</v>
      </c>
      <c r="Y93" s="1">
        <f t="shared" si="33"/>
        <v>3.5361697972954729</v>
      </c>
      <c r="Z93" s="1">
        <f t="shared" si="34"/>
        <v>74.346936760543073</v>
      </c>
      <c r="AA93" s="1">
        <f t="shared" si="35"/>
        <v>0.10205465305316774</v>
      </c>
      <c r="AB93" s="1">
        <f t="shared" si="36"/>
        <v>1.0092344356634806</v>
      </c>
      <c r="AC93" s="1">
        <v>221</v>
      </c>
      <c r="AD93" s="1">
        <f t="shared" si="37"/>
        <v>0.33641147855449355</v>
      </c>
      <c r="AE93" s="1">
        <v>60.6539</v>
      </c>
      <c r="AF93" s="1">
        <f t="shared" si="38"/>
        <v>16.484848484848484</v>
      </c>
      <c r="AG93" s="1">
        <f t="shared" si="39"/>
        <v>0.37050688439034213</v>
      </c>
      <c r="AH93" s="1">
        <f t="shared" si="40"/>
        <v>4.4128787198795816E-2</v>
      </c>
      <c r="AI93" s="1">
        <f t="shared" si="41"/>
        <v>23511891624</v>
      </c>
      <c r="AJ93" s="1">
        <f t="shared" si="42"/>
        <v>665783164.79999995</v>
      </c>
      <c r="AK93" s="1">
        <f t="shared" si="43"/>
        <v>665.78316480000001</v>
      </c>
      <c r="AL93" s="1" t="s">
        <v>551</v>
      </c>
      <c r="AM93" s="1" t="s">
        <v>552</v>
      </c>
      <c r="AN93" s="1" t="s">
        <v>553</v>
      </c>
      <c r="AO93" s="1" t="s">
        <v>554</v>
      </c>
      <c r="AP93" s="1" t="s">
        <v>555</v>
      </c>
      <c r="AQ93" s="1" t="s">
        <v>556</v>
      </c>
      <c r="AR93" s="1" t="s">
        <v>146</v>
      </c>
      <c r="AS93" s="1">
        <v>1</v>
      </c>
      <c r="AT93" s="1" t="s">
        <v>557</v>
      </c>
      <c r="AU93" s="1" t="s">
        <v>558</v>
      </c>
      <c r="AV93" s="1">
        <v>2</v>
      </c>
      <c r="AW93" s="2">
        <v>97</v>
      </c>
      <c r="AX93" s="1">
        <v>0</v>
      </c>
      <c r="AY93" s="2">
        <v>3</v>
      </c>
      <c r="AZ93" s="2">
        <v>15.5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2">
        <v>5.3</v>
      </c>
      <c r="BG93" s="2">
        <v>51.1</v>
      </c>
      <c r="BH93" s="1">
        <v>0</v>
      </c>
      <c r="BI93" s="2">
        <v>14.6</v>
      </c>
      <c r="BJ93" s="2">
        <v>13.5</v>
      </c>
      <c r="BK93" s="1">
        <v>0</v>
      </c>
      <c r="BL93" s="1">
        <v>0</v>
      </c>
      <c r="BM93" s="1">
        <v>0</v>
      </c>
      <c r="BN93" s="1">
        <v>0</v>
      </c>
      <c r="BO93" s="2">
        <v>21666</v>
      </c>
      <c r="BP93" s="2">
        <v>2398</v>
      </c>
      <c r="BQ93" s="2">
        <v>115</v>
      </c>
      <c r="BR93" s="2">
        <v>13</v>
      </c>
      <c r="BS93" s="2">
        <v>0.2</v>
      </c>
      <c r="BT93" s="2">
        <v>0.02</v>
      </c>
      <c r="BU93" s="2">
        <v>28280</v>
      </c>
      <c r="BV93" s="2">
        <v>150</v>
      </c>
      <c r="BW93" s="2">
        <v>0.26</v>
      </c>
      <c r="BX93" s="2">
        <v>28270</v>
      </c>
      <c r="BY93" s="2">
        <v>1794</v>
      </c>
      <c r="BZ93" s="2">
        <v>150</v>
      </c>
      <c r="CA93" s="2">
        <v>10</v>
      </c>
      <c r="CB93" s="2">
        <v>0.53</v>
      </c>
      <c r="CC93" s="2">
        <v>0.04</v>
      </c>
      <c r="CD93" s="1">
        <v>0</v>
      </c>
      <c r="CE93" s="2">
        <v>1</v>
      </c>
      <c r="CF93" s="1">
        <v>0</v>
      </c>
      <c r="CG93" s="1">
        <v>0</v>
      </c>
      <c r="CH93" s="2">
        <v>54</v>
      </c>
      <c r="CI93" s="2">
        <v>33</v>
      </c>
      <c r="CJ93" s="2">
        <v>54</v>
      </c>
      <c r="CK93" s="1">
        <v>0</v>
      </c>
      <c r="CL93" s="1">
        <v>0</v>
      </c>
      <c r="CM93" s="2">
        <v>8</v>
      </c>
      <c r="CN93" s="2">
        <v>19</v>
      </c>
      <c r="CO93" s="2">
        <v>4</v>
      </c>
      <c r="CP93" s="2">
        <v>26</v>
      </c>
      <c r="CQ93" s="1">
        <v>0</v>
      </c>
      <c r="CR93" s="1">
        <v>0</v>
      </c>
      <c r="CS93" s="1">
        <v>0</v>
      </c>
      <c r="CT93" s="1">
        <v>0</v>
      </c>
      <c r="CU93" s="1" t="s">
        <v>4</v>
      </c>
    </row>
    <row r="94" spans="1:99" s="1" customFormat="1" x14ac:dyDescent="0.25">
      <c r="A94" s="1" t="s">
        <v>559</v>
      </c>
      <c r="C94" s="1" t="s">
        <v>560</v>
      </c>
      <c r="D94" s="1">
        <v>1942</v>
      </c>
      <c r="E94" s="1">
        <f t="shared" si="22"/>
        <v>73</v>
      </c>
      <c r="F94" s="1">
        <v>258</v>
      </c>
      <c r="G94" s="1">
        <v>309</v>
      </c>
      <c r="H94" s="1">
        <v>27000</v>
      </c>
      <c r="I94" s="1">
        <v>161850</v>
      </c>
      <c r="J94" s="1">
        <v>153640</v>
      </c>
      <c r="K94" s="1">
        <v>161850</v>
      </c>
      <c r="L94" s="1">
        <f t="shared" si="23"/>
        <v>7050169815</v>
      </c>
      <c r="M94" s="1">
        <v>2124</v>
      </c>
      <c r="N94" s="1">
        <f t="shared" si="24"/>
        <v>92521440</v>
      </c>
      <c r="O94" s="1">
        <f t="shared" si="25"/>
        <v>3.3187500000000001</v>
      </c>
      <c r="P94" s="1">
        <f t="shared" si="26"/>
        <v>8595530.6400000006</v>
      </c>
      <c r="Q94" s="1">
        <f t="shared" si="27"/>
        <v>8.5955306399999998</v>
      </c>
      <c r="R94" s="1">
        <v>599</v>
      </c>
      <c r="S94" s="1">
        <f t="shared" si="28"/>
        <v>1551.40401</v>
      </c>
      <c r="T94" s="1">
        <f t="shared" si="29"/>
        <v>383360</v>
      </c>
      <c r="U94" s="1">
        <f t="shared" si="30"/>
        <v>16700120000</v>
      </c>
      <c r="V94" s="1">
        <v>111915.82269</v>
      </c>
      <c r="W94" s="1">
        <f t="shared" si="31"/>
        <v>34.111942755911997</v>
      </c>
      <c r="X94" s="1">
        <f t="shared" si="32"/>
        <v>21.196185322549862</v>
      </c>
      <c r="Y94" s="1">
        <f t="shared" si="33"/>
        <v>3.2821996813097392</v>
      </c>
      <c r="Z94" s="1">
        <f t="shared" si="34"/>
        <v>76.200390039324944</v>
      </c>
      <c r="AA94" s="1">
        <f t="shared" si="35"/>
        <v>0.17999897979957216</v>
      </c>
      <c r="AB94" s="1">
        <f t="shared" si="36"/>
        <v>0.8860510469688947</v>
      </c>
      <c r="AC94" s="1">
        <v>258</v>
      </c>
      <c r="AD94" s="1">
        <f t="shared" si="37"/>
        <v>0.29535034898963158</v>
      </c>
      <c r="AE94" s="1">
        <v>553.20699999999999</v>
      </c>
      <c r="AF94" s="1">
        <f t="shared" si="38"/>
        <v>180.48964218455743</v>
      </c>
      <c r="AG94" s="1">
        <f t="shared" si="39"/>
        <v>0.7020716737356516</v>
      </c>
      <c r="AH94" s="1">
        <f t="shared" si="40"/>
        <v>4.5356160366088152E-2</v>
      </c>
      <c r="AI94" s="1">
        <f t="shared" si="41"/>
        <v>6692543036</v>
      </c>
      <c r="AJ94" s="1">
        <f t="shared" si="42"/>
        <v>189511867.19999999</v>
      </c>
      <c r="AK94" s="1">
        <f t="shared" si="43"/>
        <v>189.51186719999998</v>
      </c>
      <c r="AL94" s="1" t="s">
        <v>561</v>
      </c>
      <c r="AM94" s="1" t="s">
        <v>562</v>
      </c>
      <c r="AN94" s="1" t="s">
        <v>563</v>
      </c>
      <c r="AO94" s="1" t="s">
        <v>564</v>
      </c>
      <c r="AP94" s="1" t="s">
        <v>565</v>
      </c>
      <c r="AQ94" s="1" t="s">
        <v>346</v>
      </c>
      <c r="AR94" s="1" t="s">
        <v>566</v>
      </c>
      <c r="AS94" s="1">
        <v>2</v>
      </c>
      <c r="AT94" s="1" t="s">
        <v>567</v>
      </c>
      <c r="AU94" s="1" t="s">
        <v>568</v>
      </c>
      <c r="AV94" s="1">
        <v>2</v>
      </c>
      <c r="AW94" s="2">
        <v>78</v>
      </c>
      <c r="AX94" s="2">
        <v>19</v>
      </c>
      <c r="AY94" s="2">
        <v>2</v>
      </c>
      <c r="AZ94" s="2">
        <v>4.8</v>
      </c>
      <c r="BA94" s="1">
        <v>0</v>
      </c>
      <c r="BB94" s="2">
        <v>0.1</v>
      </c>
      <c r="BC94" s="2">
        <v>0.5</v>
      </c>
      <c r="BD94" s="1">
        <v>0</v>
      </c>
      <c r="BE94" s="2">
        <v>0.8</v>
      </c>
      <c r="BF94" s="2">
        <v>9.9</v>
      </c>
      <c r="BG94" s="2">
        <v>48</v>
      </c>
      <c r="BH94" s="2">
        <v>0.9</v>
      </c>
      <c r="BI94" s="2">
        <v>20.8</v>
      </c>
      <c r="BJ94" s="2">
        <v>12.7</v>
      </c>
      <c r="BK94" s="2">
        <v>0.8</v>
      </c>
      <c r="BL94" s="1">
        <v>0</v>
      </c>
      <c r="BM94" s="1">
        <v>0</v>
      </c>
      <c r="BN94" s="2">
        <v>0.7</v>
      </c>
      <c r="BO94" s="2">
        <v>73612</v>
      </c>
      <c r="BP94" s="2">
        <v>11712</v>
      </c>
      <c r="BQ94" s="2">
        <v>43</v>
      </c>
      <c r="BR94" s="2">
        <v>7</v>
      </c>
      <c r="BS94" s="2">
        <v>0.11</v>
      </c>
      <c r="BT94" s="2">
        <v>0.02</v>
      </c>
      <c r="BU94" s="2">
        <v>88716</v>
      </c>
      <c r="BV94" s="2">
        <v>52</v>
      </c>
      <c r="BW94" s="2">
        <v>0.13</v>
      </c>
      <c r="BX94" s="2">
        <v>209733</v>
      </c>
      <c r="BY94" s="2">
        <v>12625</v>
      </c>
      <c r="BZ94" s="2">
        <v>124</v>
      </c>
      <c r="CA94" s="2">
        <v>7</v>
      </c>
      <c r="CB94" s="2">
        <v>0.43</v>
      </c>
      <c r="CC94" s="2">
        <v>0.03</v>
      </c>
      <c r="CD94" s="2">
        <v>11</v>
      </c>
      <c r="CE94" s="2">
        <v>11</v>
      </c>
      <c r="CF94" s="1">
        <v>0</v>
      </c>
      <c r="CG94" s="2">
        <v>1</v>
      </c>
      <c r="CH94" s="2">
        <v>33</v>
      </c>
      <c r="CI94" s="2">
        <v>37</v>
      </c>
      <c r="CJ94" s="2">
        <v>44</v>
      </c>
      <c r="CK94" s="2">
        <v>1</v>
      </c>
      <c r="CL94" s="1">
        <v>0</v>
      </c>
      <c r="CM94" s="2">
        <v>13</v>
      </c>
      <c r="CN94" s="2">
        <v>22</v>
      </c>
      <c r="CO94" s="2">
        <v>4</v>
      </c>
      <c r="CP94" s="2">
        <v>21</v>
      </c>
      <c r="CQ94" s="1">
        <v>0</v>
      </c>
      <c r="CR94" s="2">
        <v>2</v>
      </c>
      <c r="CS94" s="1">
        <v>0</v>
      </c>
      <c r="CT94" s="1">
        <v>0</v>
      </c>
      <c r="CU94" s="1" t="s">
        <v>4</v>
      </c>
    </row>
    <row r="95" spans="1:99" s="1" customFormat="1" x14ac:dyDescent="0.25">
      <c r="A95" s="1" t="s">
        <v>569</v>
      </c>
      <c r="C95" s="1" t="s">
        <v>570</v>
      </c>
      <c r="D95" s="1">
        <v>1948</v>
      </c>
      <c r="E95" s="1">
        <f t="shared" si="22"/>
        <v>67</v>
      </c>
      <c r="F95" s="1">
        <v>115</v>
      </c>
      <c r="G95" s="1">
        <v>155</v>
      </c>
      <c r="H95" s="1">
        <v>0</v>
      </c>
      <c r="I95" s="1">
        <v>170370</v>
      </c>
      <c r="J95" s="1">
        <v>156735</v>
      </c>
      <c r="K95" s="1">
        <v>170370</v>
      </c>
      <c r="L95" s="1">
        <f t="shared" si="23"/>
        <v>7421300163</v>
      </c>
      <c r="M95" s="1">
        <v>2040</v>
      </c>
      <c r="N95" s="1">
        <f t="shared" si="24"/>
        <v>88862400</v>
      </c>
      <c r="O95" s="1">
        <f t="shared" si="25"/>
        <v>3.1875</v>
      </c>
      <c r="P95" s="1">
        <f t="shared" si="26"/>
        <v>8255594.4000000004</v>
      </c>
      <c r="Q95" s="1">
        <f t="shared" si="27"/>
        <v>8.2555943999999997</v>
      </c>
      <c r="R95" s="1">
        <v>17</v>
      </c>
      <c r="S95" s="1">
        <f t="shared" si="28"/>
        <v>44.029829999999997</v>
      </c>
      <c r="T95" s="1">
        <f t="shared" si="29"/>
        <v>10880</v>
      </c>
      <c r="U95" s="1">
        <f t="shared" si="30"/>
        <v>473960000</v>
      </c>
      <c r="V95" s="1">
        <v>140797.34383999999</v>
      </c>
      <c r="W95" s="1">
        <f t="shared" si="31"/>
        <v>42.915030402431995</v>
      </c>
      <c r="X95" s="1">
        <f t="shared" si="32"/>
        <v>26.666172139232959</v>
      </c>
      <c r="Y95" s="1">
        <f t="shared" si="33"/>
        <v>4.213375269107396</v>
      </c>
      <c r="Z95" s="1">
        <f t="shared" si="34"/>
        <v>83.514514158969376</v>
      </c>
      <c r="AA95" s="1">
        <f t="shared" si="35"/>
        <v>0.22197871049463358</v>
      </c>
      <c r="AB95" s="1">
        <f t="shared" si="36"/>
        <v>2.1786394997992011</v>
      </c>
      <c r="AC95" s="1">
        <v>115</v>
      </c>
      <c r="AD95" s="1">
        <f t="shared" si="37"/>
        <v>0.72621316659973367</v>
      </c>
      <c r="AE95" s="1">
        <v>5.2256999999999998</v>
      </c>
      <c r="AF95" s="1">
        <f t="shared" si="38"/>
        <v>5.333333333333333</v>
      </c>
      <c r="AG95" s="1">
        <f t="shared" si="39"/>
        <v>0.78514232228507019</v>
      </c>
      <c r="AH95" s="1">
        <f t="shared" si="40"/>
        <v>4.2702199721029829E-2</v>
      </c>
      <c r="AI95" s="1">
        <f t="shared" si="41"/>
        <v>6827360926.5</v>
      </c>
      <c r="AJ95" s="1">
        <f t="shared" si="42"/>
        <v>193329487.80000001</v>
      </c>
      <c r="AK95" s="1">
        <f t="shared" si="43"/>
        <v>193.32948780000001</v>
      </c>
      <c r="AL95" s="1" t="s">
        <v>541</v>
      </c>
      <c r="AM95" s="1" t="s">
        <v>542</v>
      </c>
      <c r="AN95" s="1" t="s">
        <v>543</v>
      </c>
      <c r="AO95" s="1" t="s">
        <v>544</v>
      </c>
      <c r="AP95" s="1" t="s">
        <v>545</v>
      </c>
      <c r="AQ95" s="1" t="s">
        <v>467</v>
      </c>
      <c r="AR95" s="1" t="s">
        <v>546</v>
      </c>
      <c r="AS95" s="1">
        <v>1</v>
      </c>
      <c r="AT95" s="1" t="s">
        <v>547</v>
      </c>
      <c r="AU95" s="1" t="s">
        <v>548</v>
      </c>
      <c r="AV95" s="1">
        <v>2</v>
      </c>
      <c r="AW95" s="2">
        <v>98</v>
      </c>
      <c r="AX95" s="2">
        <v>2</v>
      </c>
      <c r="AY95" s="1">
        <v>0</v>
      </c>
      <c r="AZ95" s="2">
        <v>1.3</v>
      </c>
      <c r="BA95" s="1">
        <v>0</v>
      </c>
      <c r="BB95" s="1">
        <v>0</v>
      </c>
      <c r="BC95" s="2">
        <v>0.5</v>
      </c>
      <c r="BD95" s="1">
        <v>0</v>
      </c>
      <c r="BE95" s="2">
        <v>0.1</v>
      </c>
      <c r="BF95" s="2">
        <v>2.8</v>
      </c>
      <c r="BG95" s="2">
        <v>46</v>
      </c>
      <c r="BH95" s="1">
        <v>0</v>
      </c>
      <c r="BI95" s="1">
        <v>0</v>
      </c>
      <c r="BJ95" s="2">
        <v>40.799999999999997</v>
      </c>
      <c r="BK95" s="2">
        <v>7</v>
      </c>
      <c r="BL95" s="2">
        <v>1.4</v>
      </c>
      <c r="BM95" s="1">
        <v>0</v>
      </c>
      <c r="BN95" s="2">
        <v>0.1</v>
      </c>
      <c r="BO95" s="2">
        <v>139</v>
      </c>
      <c r="BP95" s="2">
        <v>29</v>
      </c>
      <c r="BQ95" s="2">
        <v>3</v>
      </c>
      <c r="BR95" s="2">
        <v>1</v>
      </c>
      <c r="BS95" s="2">
        <v>0.16</v>
      </c>
      <c r="BT95" s="2">
        <v>0.03</v>
      </c>
      <c r="BU95" s="2">
        <v>290</v>
      </c>
      <c r="BV95" s="2">
        <v>7</v>
      </c>
      <c r="BW95" s="2">
        <v>0.33</v>
      </c>
      <c r="BX95" s="2">
        <v>565</v>
      </c>
      <c r="BY95" s="2">
        <v>14</v>
      </c>
      <c r="BZ95" s="2">
        <v>14</v>
      </c>
      <c r="CA95" s="1">
        <v>0</v>
      </c>
      <c r="CB95" s="2">
        <v>0.13</v>
      </c>
      <c r="CC95" s="1">
        <v>0</v>
      </c>
      <c r="CD95" s="2">
        <v>11</v>
      </c>
      <c r="CE95" s="2">
        <v>7</v>
      </c>
      <c r="CF95" s="2">
        <v>24</v>
      </c>
      <c r="CG95" s="2">
        <v>10</v>
      </c>
      <c r="CH95" s="2">
        <v>24</v>
      </c>
      <c r="CI95" s="2">
        <v>26</v>
      </c>
      <c r="CJ95" s="2">
        <v>28</v>
      </c>
      <c r="CK95" s="1">
        <v>0</v>
      </c>
      <c r="CL95" s="1">
        <v>0</v>
      </c>
      <c r="CM95" s="1">
        <v>0</v>
      </c>
      <c r="CN95" s="1">
        <v>0</v>
      </c>
      <c r="CO95" s="2">
        <v>12</v>
      </c>
      <c r="CP95" s="2">
        <v>48</v>
      </c>
      <c r="CQ95" s="2">
        <v>3</v>
      </c>
      <c r="CR95" s="2">
        <v>7</v>
      </c>
      <c r="CS95" s="2">
        <v>1.444E-2</v>
      </c>
      <c r="CT95" s="1">
        <v>0</v>
      </c>
      <c r="CU95" s="1" t="s">
        <v>4</v>
      </c>
    </row>
    <row r="96" spans="1:99" s="1" customFormat="1" x14ac:dyDescent="0.25">
      <c r="A96" s="1" t="s">
        <v>571</v>
      </c>
      <c r="C96" s="1" t="s">
        <v>572</v>
      </c>
      <c r="D96" s="1">
        <v>1967</v>
      </c>
      <c r="E96" s="1">
        <f t="shared" si="22"/>
        <v>48</v>
      </c>
      <c r="F96" s="1">
        <v>279</v>
      </c>
      <c r="G96" s="1">
        <v>322</v>
      </c>
      <c r="H96" s="1">
        <v>8500</v>
      </c>
      <c r="I96" s="1">
        <v>119007</v>
      </c>
      <c r="J96" s="1">
        <v>102373</v>
      </c>
      <c r="K96" s="1">
        <v>119007</v>
      </c>
      <c r="L96" s="1">
        <f t="shared" si="23"/>
        <v>5183933019.3000002</v>
      </c>
      <c r="M96" s="1">
        <v>998</v>
      </c>
      <c r="N96" s="1">
        <f t="shared" si="24"/>
        <v>43472880</v>
      </c>
      <c r="O96" s="1">
        <f t="shared" si="25"/>
        <v>1.5593750000000002</v>
      </c>
      <c r="P96" s="1">
        <f t="shared" si="26"/>
        <v>4038766.2800000003</v>
      </c>
      <c r="Q96" s="1">
        <f t="shared" si="27"/>
        <v>4.0387662799999999</v>
      </c>
      <c r="R96" s="1">
        <v>226</v>
      </c>
      <c r="S96" s="1">
        <f t="shared" si="28"/>
        <v>585.33773999999994</v>
      </c>
      <c r="T96" s="1">
        <f t="shared" si="29"/>
        <v>144640</v>
      </c>
      <c r="U96" s="1">
        <f t="shared" si="30"/>
        <v>6300880000</v>
      </c>
      <c r="V96" s="1">
        <v>64481.773657999998</v>
      </c>
      <c r="W96" s="1">
        <f t="shared" si="31"/>
        <v>19.654044610958397</v>
      </c>
      <c r="X96" s="1">
        <f t="shared" si="32"/>
        <v>12.212461040183252</v>
      </c>
      <c r="Y96" s="1">
        <f t="shared" si="33"/>
        <v>2.7588142960011601</v>
      </c>
      <c r="Z96" s="1">
        <f t="shared" si="34"/>
        <v>119.24521723198464</v>
      </c>
      <c r="AA96" s="1">
        <f t="shared" si="35"/>
        <v>0.15564472091693529</v>
      </c>
      <c r="AB96" s="1">
        <f t="shared" si="36"/>
        <v>1.2822066369030607</v>
      </c>
      <c r="AC96" s="1">
        <v>279</v>
      </c>
      <c r="AD96" s="1">
        <f t="shared" si="37"/>
        <v>0.42740221230102021</v>
      </c>
      <c r="AE96" s="1">
        <v>192.15199999999999</v>
      </c>
      <c r="AF96" s="1">
        <f t="shared" si="38"/>
        <v>144.92985971943887</v>
      </c>
      <c r="AG96" s="1">
        <f t="shared" si="39"/>
        <v>1.6027921671431913</v>
      </c>
      <c r="AH96" s="1">
        <f t="shared" si="40"/>
        <v>3.1983882348004686E-2</v>
      </c>
      <c r="AI96" s="1">
        <f t="shared" si="41"/>
        <v>4459357642.6999998</v>
      </c>
      <c r="AJ96" s="1">
        <f t="shared" si="42"/>
        <v>126275048.04000001</v>
      </c>
      <c r="AK96" s="1">
        <f t="shared" si="43"/>
        <v>126.27504804</v>
      </c>
      <c r="AL96" s="1" t="s">
        <v>573</v>
      </c>
      <c r="AM96" s="1" t="s">
        <v>574</v>
      </c>
      <c r="AN96" s="1" t="s">
        <v>575</v>
      </c>
      <c r="AO96" s="1" t="s">
        <v>576</v>
      </c>
      <c r="AP96" s="1" t="s">
        <v>577</v>
      </c>
      <c r="AQ96" s="1" t="s">
        <v>578</v>
      </c>
      <c r="AR96" s="1" t="s">
        <v>579</v>
      </c>
      <c r="AS96" s="1">
        <v>2</v>
      </c>
      <c r="AT96" s="1" t="s">
        <v>580</v>
      </c>
      <c r="AU96" s="1" t="s">
        <v>581</v>
      </c>
      <c r="AV96" s="1">
        <v>2</v>
      </c>
      <c r="AW96" s="2">
        <v>80</v>
      </c>
      <c r="AX96" s="2">
        <v>20</v>
      </c>
      <c r="AY96" s="1">
        <v>0</v>
      </c>
      <c r="AZ96" s="2">
        <v>0.9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2">
        <v>10.6</v>
      </c>
      <c r="BG96" s="2">
        <v>49.9</v>
      </c>
      <c r="BH96" s="2">
        <v>1</v>
      </c>
      <c r="BI96" s="2">
        <v>2.4</v>
      </c>
      <c r="BJ96" s="2">
        <v>27.8</v>
      </c>
      <c r="BK96" s="2">
        <v>0.1</v>
      </c>
      <c r="BL96" s="1">
        <v>0</v>
      </c>
      <c r="BM96" s="1">
        <v>0</v>
      </c>
      <c r="BN96" s="2">
        <v>7.1</v>
      </c>
      <c r="BO96" s="2">
        <v>37741</v>
      </c>
      <c r="BP96" s="2">
        <v>4954</v>
      </c>
      <c r="BQ96" s="2">
        <v>65</v>
      </c>
      <c r="BR96" s="2">
        <v>9</v>
      </c>
      <c r="BS96" s="2">
        <v>0.15</v>
      </c>
      <c r="BT96" s="2">
        <v>0.02</v>
      </c>
      <c r="BU96" s="2">
        <v>42387</v>
      </c>
      <c r="BV96" s="2">
        <v>73</v>
      </c>
      <c r="BW96" s="2">
        <v>0.17</v>
      </c>
      <c r="BX96" s="2">
        <v>89148</v>
      </c>
      <c r="BY96" s="2">
        <v>7155</v>
      </c>
      <c r="BZ96" s="2">
        <v>153</v>
      </c>
      <c r="CA96" s="2">
        <v>12</v>
      </c>
      <c r="CB96" s="2">
        <v>0.53</v>
      </c>
      <c r="CC96" s="2">
        <v>0.04</v>
      </c>
      <c r="CD96" s="2">
        <v>1</v>
      </c>
      <c r="CE96" s="2">
        <v>1</v>
      </c>
      <c r="CF96" s="1">
        <v>0</v>
      </c>
      <c r="CG96" s="1">
        <v>0</v>
      </c>
      <c r="CH96" s="2">
        <v>24</v>
      </c>
      <c r="CI96" s="2">
        <v>43</v>
      </c>
      <c r="CJ96" s="2">
        <v>53</v>
      </c>
      <c r="CK96" s="2">
        <v>20</v>
      </c>
      <c r="CL96" s="1">
        <v>0</v>
      </c>
      <c r="CM96" s="2">
        <v>2</v>
      </c>
      <c r="CN96" s="2">
        <v>3</v>
      </c>
      <c r="CO96" s="2">
        <v>11</v>
      </c>
      <c r="CP96" s="2">
        <v>42</v>
      </c>
      <c r="CQ96" s="1">
        <v>0</v>
      </c>
      <c r="CR96" s="1">
        <v>0</v>
      </c>
      <c r="CS96" s="1">
        <v>0</v>
      </c>
      <c r="CT96" s="1">
        <v>0</v>
      </c>
      <c r="CU96" s="1" t="s">
        <v>4</v>
      </c>
    </row>
    <row r="97" spans="1:99" s="1" customFormat="1" x14ac:dyDescent="0.25">
      <c r="A97" s="1" t="s">
        <v>582</v>
      </c>
      <c r="C97" s="1" t="s">
        <v>583</v>
      </c>
      <c r="D97" s="1">
        <v>1945</v>
      </c>
      <c r="E97" s="1">
        <f t="shared" si="22"/>
        <v>70</v>
      </c>
      <c r="F97" s="1">
        <v>37</v>
      </c>
      <c r="G97" s="1">
        <v>63</v>
      </c>
      <c r="H97" s="1">
        <v>10000</v>
      </c>
      <c r="I97" s="1">
        <v>18369</v>
      </c>
      <c r="J97" s="1">
        <v>18369</v>
      </c>
      <c r="K97" s="1">
        <v>18369</v>
      </c>
      <c r="L97" s="1">
        <f t="shared" si="23"/>
        <v>800151803.10000002</v>
      </c>
      <c r="M97" s="1">
        <v>1852</v>
      </c>
      <c r="N97" s="1">
        <f t="shared" si="24"/>
        <v>80673120</v>
      </c>
      <c r="O97" s="1">
        <f t="shared" si="25"/>
        <v>2.8937500000000003</v>
      </c>
      <c r="P97" s="1">
        <f t="shared" si="26"/>
        <v>7494784.7200000007</v>
      </c>
      <c r="Q97" s="1">
        <f t="shared" si="27"/>
        <v>7.4947847200000002</v>
      </c>
      <c r="R97" s="1">
        <v>187</v>
      </c>
      <c r="S97" s="1">
        <f t="shared" si="28"/>
        <v>484.32812999999999</v>
      </c>
      <c r="T97" s="1">
        <f t="shared" si="29"/>
        <v>119680</v>
      </c>
      <c r="U97" s="1">
        <f t="shared" si="30"/>
        <v>5213560000</v>
      </c>
      <c r="V97" s="1">
        <v>79433.652264000004</v>
      </c>
      <c r="W97" s="1">
        <f t="shared" si="31"/>
        <v>24.211377210067198</v>
      </c>
      <c r="X97" s="1">
        <f t="shared" si="32"/>
        <v>15.044257136888017</v>
      </c>
      <c r="Y97" s="1">
        <f t="shared" si="33"/>
        <v>2.4947946486271348</v>
      </c>
      <c r="Z97" s="1">
        <f t="shared" si="34"/>
        <v>9.9184437530121556</v>
      </c>
      <c r="AA97" s="1">
        <f t="shared" si="35"/>
        <v>1.0685672701340265</v>
      </c>
      <c r="AB97" s="1">
        <f t="shared" si="36"/>
        <v>0.80419814213612073</v>
      </c>
      <c r="AC97" s="1">
        <v>37</v>
      </c>
      <c r="AD97" s="1">
        <f t="shared" si="37"/>
        <v>0.26806604737870693</v>
      </c>
      <c r="AE97" s="1">
        <v>90.452100000000002</v>
      </c>
      <c r="AF97" s="1">
        <f t="shared" si="38"/>
        <v>64.622030237580987</v>
      </c>
      <c r="AG97" s="1">
        <f t="shared" si="39"/>
        <v>9.7864359154999692E-2</v>
      </c>
      <c r="AH97" s="1">
        <f t="shared" si="40"/>
        <v>0.33078174690378909</v>
      </c>
      <c r="AI97" s="1">
        <f t="shared" si="41"/>
        <v>800151803.10000002</v>
      </c>
      <c r="AJ97" s="1">
        <f t="shared" si="42"/>
        <v>22657794.120000001</v>
      </c>
      <c r="AK97" s="1">
        <f t="shared" si="43"/>
        <v>22.657794120000002</v>
      </c>
      <c r="AL97" s="1" t="s">
        <v>584</v>
      </c>
      <c r="AM97" s="1" t="s">
        <v>585</v>
      </c>
      <c r="AN97" s="1" t="s">
        <v>586</v>
      </c>
      <c r="AO97" s="1" t="s">
        <v>587</v>
      </c>
      <c r="AP97" s="1" t="s">
        <v>588</v>
      </c>
      <c r="AQ97" s="1" t="s">
        <v>556</v>
      </c>
      <c r="AR97" s="1" t="s">
        <v>589</v>
      </c>
      <c r="AS97" s="1">
        <v>1</v>
      </c>
      <c r="AT97" s="1" t="s">
        <v>590</v>
      </c>
      <c r="AU97" s="1" t="s">
        <v>591</v>
      </c>
      <c r="AV97" s="1">
        <v>2</v>
      </c>
      <c r="AW97" s="2">
        <v>96</v>
      </c>
      <c r="AX97" s="2">
        <v>4</v>
      </c>
      <c r="AY97" s="1">
        <v>0</v>
      </c>
      <c r="AZ97" s="2">
        <v>5</v>
      </c>
      <c r="BA97" s="1">
        <v>0</v>
      </c>
      <c r="BB97" s="1">
        <v>0</v>
      </c>
      <c r="BC97" s="2">
        <v>0.1</v>
      </c>
      <c r="BD97" s="1">
        <v>0</v>
      </c>
      <c r="BE97" s="2">
        <v>0.2</v>
      </c>
      <c r="BF97" s="2">
        <v>5.5</v>
      </c>
      <c r="BG97" s="2">
        <v>63.4</v>
      </c>
      <c r="BH97" s="1">
        <v>0</v>
      </c>
      <c r="BI97" s="2">
        <v>16.899999999999999</v>
      </c>
      <c r="BJ97" s="2">
        <v>8.1999999999999993</v>
      </c>
      <c r="BK97" s="2">
        <v>0.5</v>
      </c>
      <c r="BL97" s="1">
        <v>0</v>
      </c>
      <c r="BM97" s="1">
        <v>0</v>
      </c>
      <c r="BN97" s="2">
        <v>0.3</v>
      </c>
      <c r="BO97" s="2">
        <v>28112</v>
      </c>
      <c r="BP97" s="2">
        <v>3960</v>
      </c>
      <c r="BQ97" s="2">
        <v>91</v>
      </c>
      <c r="BR97" s="2">
        <v>13</v>
      </c>
      <c r="BS97" s="2">
        <v>0.18</v>
      </c>
      <c r="BT97" s="2">
        <v>0.03</v>
      </c>
      <c r="BU97" s="2">
        <v>35392</v>
      </c>
      <c r="BV97" s="2">
        <v>114</v>
      </c>
      <c r="BW97" s="2">
        <v>0.22</v>
      </c>
      <c r="BX97" s="2">
        <v>56674</v>
      </c>
      <c r="BY97" s="2">
        <v>3223</v>
      </c>
      <c r="BZ97" s="2">
        <v>183</v>
      </c>
      <c r="CA97" s="2">
        <v>10</v>
      </c>
      <c r="CB97" s="2">
        <v>0.7</v>
      </c>
      <c r="CC97" s="2">
        <v>0.04</v>
      </c>
      <c r="CD97" s="2">
        <v>1</v>
      </c>
      <c r="CE97" s="2">
        <v>1</v>
      </c>
      <c r="CF97" s="1">
        <v>0</v>
      </c>
      <c r="CG97" s="2">
        <v>1</v>
      </c>
      <c r="CH97" s="2">
        <v>42</v>
      </c>
      <c r="CI97" s="2">
        <v>43</v>
      </c>
      <c r="CJ97" s="2">
        <v>61</v>
      </c>
      <c r="CK97" s="2">
        <v>1</v>
      </c>
      <c r="CL97" s="2">
        <v>1</v>
      </c>
      <c r="CM97" s="2">
        <v>10</v>
      </c>
      <c r="CN97" s="2">
        <v>20</v>
      </c>
      <c r="CO97" s="2">
        <v>3</v>
      </c>
      <c r="CP97" s="2">
        <v>15</v>
      </c>
      <c r="CQ97" s="1">
        <v>0</v>
      </c>
      <c r="CR97" s="2">
        <v>1</v>
      </c>
      <c r="CS97" s="1">
        <v>0</v>
      </c>
      <c r="CT97" s="1">
        <v>0</v>
      </c>
      <c r="CU97" s="1" t="s">
        <v>4</v>
      </c>
    </row>
    <row r="98" spans="1:99" s="1" customFormat="1" x14ac:dyDescent="0.25">
      <c r="A98" s="1" t="s">
        <v>592</v>
      </c>
      <c r="C98" s="1" t="s">
        <v>593</v>
      </c>
      <c r="D98" s="1">
        <v>1948</v>
      </c>
      <c r="E98" s="1">
        <f t="shared" si="22"/>
        <v>67</v>
      </c>
      <c r="F98" s="1">
        <v>203</v>
      </c>
      <c r="G98" s="1">
        <v>226</v>
      </c>
      <c r="H98" s="1">
        <v>0</v>
      </c>
      <c r="I98" s="1">
        <v>170370</v>
      </c>
      <c r="J98" s="1">
        <v>156735</v>
      </c>
      <c r="K98" s="1">
        <v>170370</v>
      </c>
      <c r="L98" s="1">
        <f t="shared" si="23"/>
        <v>7421300163</v>
      </c>
      <c r="M98" s="1">
        <v>2040</v>
      </c>
      <c r="N98" s="1">
        <f t="shared" si="24"/>
        <v>88862400</v>
      </c>
      <c r="O98" s="1">
        <f t="shared" si="25"/>
        <v>3.1875</v>
      </c>
      <c r="P98" s="1">
        <f t="shared" si="26"/>
        <v>8255594.4000000004</v>
      </c>
      <c r="Q98" s="1">
        <f t="shared" si="27"/>
        <v>8.2555943999999997</v>
      </c>
      <c r="R98" s="1">
        <v>17</v>
      </c>
      <c r="S98" s="1">
        <f t="shared" si="28"/>
        <v>44.029829999999997</v>
      </c>
      <c r="T98" s="1">
        <f t="shared" si="29"/>
        <v>10880</v>
      </c>
      <c r="U98" s="1">
        <f t="shared" si="30"/>
        <v>473960000</v>
      </c>
      <c r="V98" s="1">
        <v>79433.652264000004</v>
      </c>
      <c r="W98" s="1">
        <f t="shared" si="31"/>
        <v>24.211377210067198</v>
      </c>
      <c r="X98" s="1">
        <f t="shared" si="32"/>
        <v>15.044257136888017</v>
      </c>
      <c r="Y98" s="1">
        <f t="shared" si="33"/>
        <v>2.3770603681582521</v>
      </c>
      <c r="Z98" s="1">
        <f t="shared" si="34"/>
        <v>83.514514158969376</v>
      </c>
      <c r="AA98" s="1">
        <f t="shared" si="35"/>
        <v>0.12523375241708573</v>
      </c>
      <c r="AB98" s="1">
        <f t="shared" si="36"/>
        <v>1.2342046427433897</v>
      </c>
      <c r="AC98" s="1">
        <v>203</v>
      </c>
      <c r="AD98" s="1">
        <f t="shared" si="37"/>
        <v>0.41140154758112996</v>
      </c>
      <c r="AE98" s="1">
        <v>90.452100000000002</v>
      </c>
      <c r="AF98" s="1">
        <f t="shared" si="38"/>
        <v>5.333333333333333</v>
      </c>
      <c r="AG98" s="1">
        <f t="shared" si="39"/>
        <v>0.78514232228507019</v>
      </c>
      <c r="AH98" s="1">
        <f t="shared" si="40"/>
        <v>4.2702199721029829E-2</v>
      </c>
      <c r="AI98" s="1">
        <f t="shared" si="41"/>
        <v>6827360926.5</v>
      </c>
      <c r="AJ98" s="1">
        <f t="shared" si="42"/>
        <v>193329487.80000001</v>
      </c>
      <c r="AK98" s="1">
        <f t="shared" si="43"/>
        <v>193.32948780000001</v>
      </c>
      <c r="AL98" s="1" t="s">
        <v>584</v>
      </c>
      <c r="AM98" s="1" t="s">
        <v>585</v>
      </c>
      <c r="AN98" s="1" t="s">
        <v>586</v>
      </c>
      <c r="AO98" s="1" t="s">
        <v>587</v>
      </c>
      <c r="AP98" s="1" t="s">
        <v>588</v>
      </c>
      <c r="AQ98" s="1" t="s">
        <v>556</v>
      </c>
      <c r="AR98" s="1" t="s">
        <v>589</v>
      </c>
      <c r="AS98" s="1">
        <v>1</v>
      </c>
      <c r="AT98" s="1" t="s">
        <v>590</v>
      </c>
      <c r="AU98" s="1" t="s">
        <v>591</v>
      </c>
      <c r="AV98" s="1">
        <v>2</v>
      </c>
      <c r="AW98" s="2">
        <v>96</v>
      </c>
      <c r="AX98" s="2">
        <v>4</v>
      </c>
      <c r="AY98" s="1">
        <v>0</v>
      </c>
      <c r="AZ98" s="2">
        <v>5</v>
      </c>
      <c r="BA98" s="1">
        <v>0</v>
      </c>
      <c r="BB98" s="1">
        <v>0</v>
      </c>
      <c r="BC98" s="2">
        <v>0.1</v>
      </c>
      <c r="BD98" s="1">
        <v>0</v>
      </c>
      <c r="BE98" s="2">
        <v>0.2</v>
      </c>
      <c r="BF98" s="2">
        <v>5.5</v>
      </c>
      <c r="BG98" s="2">
        <v>63.4</v>
      </c>
      <c r="BH98" s="1">
        <v>0</v>
      </c>
      <c r="BI98" s="2">
        <v>16.899999999999999</v>
      </c>
      <c r="BJ98" s="2">
        <v>8.1999999999999993</v>
      </c>
      <c r="BK98" s="2">
        <v>0.5</v>
      </c>
      <c r="BL98" s="1">
        <v>0</v>
      </c>
      <c r="BM98" s="1">
        <v>0</v>
      </c>
      <c r="BN98" s="2">
        <v>0.3</v>
      </c>
      <c r="BO98" s="2">
        <v>28112</v>
      </c>
      <c r="BP98" s="2">
        <v>3960</v>
      </c>
      <c r="BQ98" s="2">
        <v>91</v>
      </c>
      <c r="BR98" s="2">
        <v>13</v>
      </c>
      <c r="BS98" s="2">
        <v>0.18</v>
      </c>
      <c r="BT98" s="2">
        <v>0.03</v>
      </c>
      <c r="BU98" s="2">
        <v>35392</v>
      </c>
      <c r="BV98" s="2">
        <v>114</v>
      </c>
      <c r="BW98" s="2">
        <v>0.22</v>
      </c>
      <c r="BX98" s="2">
        <v>56674</v>
      </c>
      <c r="BY98" s="2">
        <v>3223</v>
      </c>
      <c r="BZ98" s="2">
        <v>183</v>
      </c>
      <c r="CA98" s="2">
        <v>10</v>
      </c>
      <c r="CB98" s="2">
        <v>0.7</v>
      </c>
      <c r="CC98" s="2">
        <v>0.04</v>
      </c>
      <c r="CD98" s="2">
        <v>1</v>
      </c>
      <c r="CE98" s="2">
        <v>1</v>
      </c>
      <c r="CF98" s="1">
        <v>0</v>
      </c>
      <c r="CG98" s="2">
        <v>1</v>
      </c>
      <c r="CH98" s="2">
        <v>42</v>
      </c>
      <c r="CI98" s="2">
        <v>43</v>
      </c>
      <c r="CJ98" s="2">
        <v>61</v>
      </c>
      <c r="CK98" s="2">
        <v>1</v>
      </c>
      <c r="CL98" s="2">
        <v>1</v>
      </c>
      <c r="CM98" s="2">
        <v>10</v>
      </c>
      <c r="CN98" s="2">
        <v>20</v>
      </c>
      <c r="CO98" s="2">
        <v>3</v>
      </c>
      <c r="CP98" s="2">
        <v>15</v>
      </c>
      <c r="CQ98" s="1">
        <v>0</v>
      </c>
      <c r="CR98" s="2">
        <v>1</v>
      </c>
      <c r="CS98" s="1">
        <v>0</v>
      </c>
      <c r="CT98" s="1">
        <v>0</v>
      </c>
      <c r="CU98" s="1" t="s">
        <v>4</v>
      </c>
    </row>
    <row r="99" spans="1:99" s="1" customFormat="1" x14ac:dyDescent="0.25">
      <c r="A99" s="1" t="s">
        <v>594</v>
      </c>
      <c r="C99" s="1" t="s">
        <v>595</v>
      </c>
      <c r="D99" s="1">
        <v>1948</v>
      </c>
      <c r="E99" s="1">
        <f t="shared" si="22"/>
        <v>67</v>
      </c>
      <c r="F99" s="1">
        <v>198</v>
      </c>
      <c r="G99" s="1">
        <v>220</v>
      </c>
      <c r="H99" s="1">
        <v>0</v>
      </c>
      <c r="I99" s="1">
        <v>170370</v>
      </c>
      <c r="J99" s="1">
        <v>156735</v>
      </c>
      <c r="K99" s="1">
        <v>170370</v>
      </c>
      <c r="L99" s="1">
        <f t="shared" si="23"/>
        <v>7421300163</v>
      </c>
      <c r="M99" s="1">
        <v>2040</v>
      </c>
      <c r="N99" s="1">
        <f t="shared" si="24"/>
        <v>88862400</v>
      </c>
      <c r="O99" s="1">
        <f t="shared" si="25"/>
        <v>3.1875</v>
      </c>
      <c r="P99" s="1">
        <f t="shared" si="26"/>
        <v>8255594.4000000004</v>
      </c>
      <c r="Q99" s="1">
        <f t="shared" si="27"/>
        <v>8.2555943999999997</v>
      </c>
      <c r="R99" s="1">
        <v>17</v>
      </c>
      <c r="S99" s="1">
        <f t="shared" si="28"/>
        <v>44.029829999999997</v>
      </c>
      <c r="T99" s="1">
        <f t="shared" si="29"/>
        <v>10880</v>
      </c>
      <c r="U99" s="1">
        <f t="shared" si="30"/>
        <v>473960000</v>
      </c>
      <c r="V99" s="1">
        <v>140797.34383999999</v>
      </c>
      <c r="W99" s="1">
        <f t="shared" si="31"/>
        <v>42.915030402431995</v>
      </c>
      <c r="X99" s="1">
        <f t="shared" si="32"/>
        <v>26.666172139232959</v>
      </c>
      <c r="Y99" s="1">
        <f t="shared" si="33"/>
        <v>4.213375269107396</v>
      </c>
      <c r="Z99" s="1">
        <f t="shared" si="34"/>
        <v>83.514514158969376</v>
      </c>
      <c r="AA99" s="1">
        <f t="shared" si="35"/>
        <v>0.22197871049463358</v>
      </c>
      <c r="AB99" s="1">
        <f t="shared" si="36"/>
        <v>1.2653714266510512</v>
      </c>
      <c r="AC99" s="1">
        <v>198</v>
      </c>
      <c r="AD99" s="1">
        <f t="shared" si="37"/>
        <v>0.42179047555035037</v>
      </c>
      <c r="AE99" s="1">
        <v>5.2256999999999998</v>
      </c>
      <c r="AF99" s="1">
        <f t="shared" si="38"/>
        <v>5.333333333333333</v>
      </c>
      <c r="AG99" s="1">
        <f t="shared" si="39"/>
        <v>0.78514232228507019</v>
      </c>
      <c r="AH99" s="1">
        <f t="shared" si="40"/>
        <v>4.2702199721029829E-2</v>
      </c>
      <c r="AI99" s="1">
        <f t="shared" si="41"/>
        <v>6827360926.5</v>
      </c>
      <c r="AJ99" s="1">
        <f t="shared" si="42"/>
        <v>193329487.80000001</v>
      </c>
      <c r="AK99" s="1">
        <f t="shared" si="43"/>
        <v>193.32948780000001</v>
      </c>
      <c r="AL99" s="1" t="s">
        <v>541</v>
      </c>
      <c r="AM99" s="1" t="s">
        <v>542</v>
      </c>
      <c r="AN99" s="1" t="s">
        <v>543</v>
      </c>
      <c r="AO99" s="1" t="s">
        <v>544</v>
      </c>
      <c r="AP99" s="1" t="s">
        <v>545</v>
      </c>
      <c r="AQ99" s="1" t="s">
        <v>467</v>
      </c>
      <c r="AR99" s="1" t="s">
        <v>546</v>
      </c>
      <c r="AS99" s="1">
        <v>1</v>
      </c>
      <c r="AT99" s="1" t="s">
        <v>547</v>
      </c>
      <c r="AU99" s="1" t="s">
        <v>548</v>
      </c>
      <c r="AV99" s="1">
        <v>2</v>
      </c>
      <c r="AW99" s="2">
        <v>98</v>
      </c>
      <c r="AX99" s="2">
        <v>2</v>
      </c>
      <c r="AY99" s="1">
        <v>0</v>
      </c>
      <c r="AZ99" s="2">
        <v>1.3</v>
      </c>
      <c r="BA99" s="1">
        <v>0</v>
      </c>
      <c r="BB99" s="1">
        <v>0</v>
      </c>
      <c r="BC99" s="2">
        <v>0.5</v>
      </c>
      <c r="BD99" s="1">
        <v>0</v>
      </c>
      <c r="BE99" s="2">
        <v>0.1</v>
      </c>
      <c r="BF99" s="2">
        <v>2.8</v>
      </c>
      <c r="BG99" s="2">
        <v>46</v>
      </c>
      <c r="BH99" s="1">
        <v>0</v>
      </c>
      <c r="BI99" s="1">
        <v>0</v>
      </c>
      <c r="BJ99" s="2">
        <v>40.799999999999997</v>
      </c>
      <c r="BK99" s="2">
        <v>7</v>
      </c>
      <c r="BL99" s="2">
        <v>1.4</v>
      </c>
      <c r="BM99" s="1">
        <v>0</v>
      </c>
      <c r="BN99" s="2">
        <v>0.1</v>
      </c>
      <c r="BO99" s="2">
        <v>139</v>
      </c>
      <c r="BP99" s="2">
        <v>29</v>
      </c>
      <c r="BQ99" s="2">
        <v>3</v>
      </c>
      <c r="BR99" s="2">
        <v>1</v>
      </c>
      <c r="BS99" s="2">
        <v>0.16</v>
      </c>
      <c r="BT99" s="2">
        <v>0.03</v>
      </c>
      <c r="BU99" s="2">
        <v>290</v>
      </c>
      <c r="BV99" s="2">
        <v>7</v>
      </c>
      <c r="BW99" s="2">
        <v>0.33</v>
      </c>
      <c r="BX99" s="2">
        <v>565</v>
      </c>
      <c r="BY99" s="2">
        <v>14</v>
      </c>
      <c r="BZ99" s="2">
        <v>14</v>
      </c>
      <c r="CA99" s="1">
        <v>0</v>
      </c>
      <c r="CB99" s="2">
        <v>0.13</v>
      </c>
      <c r="CC99" s="1">
        <v>0</v>
      </c>
      <c r="CD99" s="2">
        <v>11</v>
      </c>
      <c r="CE99" s="2">
        <v>7</v>
      </c>
      <c r="CF99" s="2">
        <v>24</v>
      </c>
      <c r="CG99" s="2">
        <v>10</v>
      </c>
      <c r="CH99" s="2">
        <v>24</v>
      </c>
      <c r="CI99" s="2">
        <v>26</v>
      </c>
      <c r="CJ99" s="2">
        <v>28</v>
      </c>
      <c r="CK99" s="1">
        <v>0</v>
      </c>
      <c r="CL99" s="1">
        <v>0</v>
      </c>
      <c r="CM99" s="1">
        <v>0</v>
      </c>
      <c r="CN99" s="1">
        <v>0</v>
      </c>
      <c r="CO99" s="2">
        <v>12</v>
      </c>
      <c r="CP99" s="2">
        <v>48</v>
      </c>
      <c r="CQ99" s="2">
        <v>3</v>
      </c>
      <c r="CR99" s="2">
        <v>7</v>
      </c>
      <c r="CS99" s="2">
        <v>1.444E-2</v>
      </c>
      <c r="CT99" s="1">
        <v>0</v>
      </c>
      <c r="CU99" s="1" t="s">
        <v>4</v>
      </c>
    </row>
    <row r="100" spans="1:99" s="1" customFormat="1" x14ac:dyDescent="0.25">
      <c r="A100" s="1" t="s">
        <v>596</v>
      </c>
      <c r="C100" s="1" t="s">
        <v>597</v>
      </c>
      <c r="D100" s="1">
        <v>1967</v>
      </c>
      <c r="E100" s="1">
        <f t="shared" si="22"/>
        <v>48</v>
      </c>
      <c r="F100" s="1">
        <v>123</v>
      </c>
      <c r="G100" s="1">
        <v>162</v>
      </c>
      <c r="H100" s="1">
        <v>2900</v>
      </c>
      <c r="I100" s="1">
        <v>135525</v>
      </c>
      <c r="J100" s="1">
        <v>129398</v>
      </c>
      <c r="K100" s="1">
        <v>135525</v>
      </c>
      <c r="L100" s="1">
        <f t="shared" si="23"/>
        <v>5903455447.5</v>
      </c>
      <c r="M100" s="1">
        <v>1789</v>
      </c>
      <c r="N100" s="1">
        <f t="shared" si="24"/>
        <v>77928840</v>
      </c>
      <c r="O100" s="1">
        <f t="shared" si="25"/>
        <v>2.7953125000000001</v>
      </c>
      <c r="P100" s="1">
        <f t="shared" si="26"/>
        <v>7239832.54</v>
      </c>
      <c r="Q100" s="1">
        <f t="shared" si="27"/>
        <v>7.2398325400000001</v>
      </c>
      <c r="R100" s="1">
        <v>28</v>
      </c>
      <c r="S100" s="1">
        <f t="shared" si="28"/>
        <v>72.519719999999992</v>
      </c>
      <c r="T100" s="1">
        <f t="shared" si="29"/>
        <v>17920</v>
      </c>
      <c r="U100" s="1">
        <f t="shared" si="30"/>
        <v>780640000</v>
      </c>
      <c r="V100" s="1">
        <v>57769.496974000002</v>
      </c>
      <c r="W100" s="1">
        <f t="shared" si="31"/>
        <v>17.6081426776752</v>
      </c>
      <c r="X100" s="1">
        <f t="shared" si="32"/>
        <v>10.941196109893756</v>
      </c>
      <c r="Y100" s="1">
        <f t="shared" si="33"/>
        <v>1.8460530590238109</v>
      </c>
      <c r="Z100" s="1">
        <f t="shared" si="34"/>
        <v>75.754437606154539</v>
      </c>
      <c r="AA100" s="1">
        <f t="shared" si="35"/>
        <v>0.11031990334469911</v>
      </c>
      <c r="AB100" s="1">
        <f t="shared" si="36"/>
        <v>1.8476692099062082</v>
      </c>
      <c r="AC100" s="1">
        <v>123</v>
      </c>
      <c r="AD100" s="1">
        <f t="shared" si="37"/>
        <v>0.61588973663540281</v>
      </c>
      <c r="AE100" s="1" t="s">
        <v>3</v>
      </c>
      <c r="AF100" s="1">
        <f t="shared" si="38"/>
        <v>10.016769144773617</v>
      </c>
      <c r="AG100" s="1">
        <f t="shared" si="39"/>
        <v>0.76050911046966552</v>
      </c>
      <c r="AH100" s="1">
        <f t="shared" si="40"/>
        <v>4.5359561236248416E-2</v>
      </c>
      <c r="AI100" s="1">
        <f t="shared" si="41"/>
        <v>5636563940.1999998</v>
      </c>
      <c r="AJ100" s="1">
        <f t="shared" si="42"/>
        <v>159609845.03999999</v>
      </c>
      <c r="AK100" s="1">
        <f t="shared" si="43"/>
        <v>159.60984503999998</v>
      </c>
      <c r="AL100" s="1" t="s">
        <v>598</v>
      </c>
      <c r="AM100" s="1" t="s">
        <v>599</v>
      </c>
      <c r="AN100" s="1" t="s">
        <v>600</v>
      </c>
      <c r="AO100" s="1" t="s">
        <v>601</v>
      </c>
      <c r="AP100" s="1" t="s">
        <v>3</v>
      </c>
      <c r="AQ100" s="1" t="s">
        <v>3</v>
      </c>
      <c r="AR100" s="1" t="s">
        <v>3</v>
      </c>
      <c r="AS100" s="1">
        <v>0</v>
      </c>
      <c r="AT100" s="1" t="s">
        <v>3</v>
      </c>
      <c r="AU100" s="1" t="s">
        <v>3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  <c r="CC100" s="1">
        <v>0</v>
      </c>
      <c r="CD100" s="1">
        <v>0</v>
      </c>
      <c r="CE100" s="1">
        <v>0</v>
      </c>
      <c r="CF100" s="1">
        <v>0</v>
      </c>
      <c r="CG100" s="1">
        <v>0</v>
      </c>
      <c r="CH100" s="1">
        <v>0</v>
      </c>
      <c r="CI100" s="1">
        <v>0</v>
      </c>
      <c r="CJ100" s="1">
        <v>0</v>
      </c>
      <c r="CK100" s="1">
        <v>0</v>
      </c>
      <c r="CL100" s="1">
        <v>0</v>
      </c>
      <c r="CM100" s="1">
        <v>0</v>
      </c>
      <c r="CN100" s="1">
        <v>0</v>
      </c>
      <c r="CO100" s="1">
        <v>0</v>
      </c>
      <c r="CP100" s="1">
        <v>0</v>
      </c>
      <c r="CQ100" s="1">
        <v>0</v>
      </c>
      <c r="CR100" s="1">
        <v>0</v>
      </c>
      <c r="CS100" s="1">
        <v>0</v>
      </c>
      <c r="CT100" s="1">
        <v>0</v>
      </c>
      <c r="CU100" s="1" t="s">
        <v>4</v>
      </c>
    </row>
    <row r="101" spans="1:99" s="1" customFormat="1" x14ac:dyDescent="0.25">
      <c r="A101" s="1" t="s">
        <v>602</v>
      </c>
      <c r="C101" s="1" t="s">
        <v>603</v>
      </c>
      <c r="D101" s="1">
        <v>1952</v>
      </c>
      <c r="E101" s="1">
        <f t="shared" si="22"/>
        <v>63</v>
      </c>
      <c r="F101" s="1">
        <v>95</v>
      </c>
      <c r="G101" s="1">
        <v>127</v>
      </c>
      <c r="H101" s="1">
        <v>3150</v>
      </c>
      <c r="I101" s="1">
        <v>11177</v>
      </c>
      <c r="J101" s="1">
        <v>10553</v>
      </c>
      <c r="K101" s="1">
        <v>11177</v>
      </c>
      <c r="L101" s="1">
        <f t="shared" si="23"/>
        <v>486869002.30000001</v>
      </c>
      <c r="M101" s="1">
        <v>303</v>
      </c>
      <c r="N101" s="1">
        <f t="shared" si="24"/>
        <v>13198680</v>
      </c>
      <c r="O101" s="1">
        <f t="shared" si="25"/>
        <v>0.47343750000000001</v>
      </c>
      <c r="P101" s="1">
        <f t="shared" si="26"/>
        <v>1226198.58</v>
      </c>
      <c r="Q101" s="1">
        <f t="shared" si="27"/>
        <v>1.2261985800000001</v>
      </c>
      <c r="R101" s="1">
        <v>127</v>
      </c>
      <c r="S101" s="1">
        <f t="shared" si="28"/>
        <v>328.92872999999997</v>
      </c>
      <c r="T101" s="1">
        <f t="shared" si="29"/>
        <v>81280</v>
      </c>
      <c r="U101" s="1">
        <f t="shared" si="30"/>
        <v>3540760000</v>
      </c>
      <c r="V101" s="1">
        <v>33378.227594000004</v>
      </c>
      <c r="W101" s="1">
        <f t="shared" si="31"/>
        <v>10.1736837706512</v>
      </c>
      <c r="X101" s="1">
        <f t="shared" si="32"/>
        <v>6.3216360369380373</v>
      </c>
      <c r="Y101" s="1">
        <f t="shared" si="33"/>
        <v>2.5917476953210841</v>
      </c>
      <c r="Z101" s="1">
        <f t="shared" si="34"/>
        <v>36.887704096167191</v>
      </c>
      <c r="AA101" s="1">
        <f t="shared" si="35"/>
        <v>0.78157414474418263</v>
      </c>
      <c r="AB101" s="1">
        <f t="shared" si="36"/>
        <v>1.1648748661947532</v>
      </c>
      <c r="AC101" s="1">
        <v>95</v>
      </c>
      <c r="AD101" s="1">
        <f t="shared" si="37"/>
        <v>0.3882916220649178</v>
      </c>
      <c r="AE101" s="1">
        <v>71.541399999999996</v>
      </c>
      <c r="AF101" s="1">
        <f t="shared" si="38"/>
        <v>268.25082508250824</v>
      </c>
      <c r="AG101" s="1">
        <f t="shared" si="39"/>
        <v>0.89983280915559272</v>
      </c>
      <c r="AH101" s="1">
        <f t="shared" si="40"/>
        <v>9.4200402534104707E-2</v>
      </c>
      <c r="AI101" s="1">
        <f t="shared" si="41"/>
        <v>459687624.69999999</v>
      </c>
      <c r="AJ101" s="1">
        <f t="shared" si="42"/>
        <v>13016914.439999999</v>
      </c>
      <c r="AK101" s="1">
        <f t="shared" si="43"/>
        <v>13.016914439999999</v>
      </c>
      <c r="AL101" s="1" t="s">
        <v>604</v>
      </c>
      <c r="AM101" s="1" t="s">
        <v>3</v>
      </c>
      <c r="AN101" s="1" t="s">
        <v>605</v>
      </c>
      <c r="AO101" s="1" t="s">
        <v>606</v>
      </c>
      <c r="AP101" s="1" t="s">
        <v>607</v>
      </c>
      <c r="AQ101" s="1" t="s">
        <v>556</v>
      </c>
      <c r="AR101" s="1" t="s">
        <v>608</v>
      </c>
      <c r="AS101" s="1">
        <v>1</v>
      </c>
      <c r="AT101" s="1" t="s">
        <v>609</v>
      </c>
      <c r="AU101" s="1" t="s">
        <v>610</v>
      </c>
      <c r="AV101" s="1">
        <v>2</v>
      </c>
      <c r="AW101" s="2">
        <v>97</v>
      </c>
      <c r="AX101" s="2">
        <v>3</v>
      </c>
      <c r="AY101" s="1">
        <v>0</v>
      </c>
      <c r="AZ101" s="2">
        <v>0.6</v>
      </c>
      <c r="BA101" s="1">
        <v>0</v>
      </c>
      <c r="BB101" s="1">
        <v>0</v>
      </c>
      <c r="BC101" s="1">
        <v>0</v>
      </c>
      <c r="BD101" s="1">
        <v>0</v>
      </c>
      <c r="BE101" s="2">
        <v>0.1</v>
      </c>
      <c r="BF101" s="2">
        <v>7.8</v>
      </c>
      <c r="BG101" s="2">
        <v>74.900000000000006</v>
      </c>
      <c r="BH101" s="2">
        <v>1.5</v>
      </c>
      <c r="BI101" s="2">
        <v>9.6999999999999993</v>
      </c>
      <c r="BJ101" s="2">
        <v>3.2</v>
      </c>
      <c r="BK101" s="2">
        <v>1.5</v>
      </c>
      <c r="BL101" s="1">
        <v>0</v>
      </c>
      <c r="BM101" s="1">
        <v>0</v>
      </c>
      <c r="BN101" s="2">
        <v>0.7</v>
      </c>
      <c r="BO101" s="2">
        <v>14992</v>
      </c>
      <c r="BP101" s="2">
        <v>2677</v>
      </c>
      <c r="BQ101" s="2">
        <v>39</v>
      </c>
      <c r="BR101" s="2">
        <v>7</v>
      </c>
      <c r="BS101" s="2">
        <v>0.15</v>
      </c>
      <c r="BT101" s="2">
        <v>0.03</v>
      </c>
      <c r="BU101" s="2">
        <v>21614</v>
      </c>
      <c r="BV101" s="2">
        <v>57</v>
      </c>
      <c r="BW101" s="2">
        <v>0.22</v>
      </c>
      <c r="BX101" s="2">
        <v>62825</v>
      </c>
      <c r="BY101" s="2">
        <v>2606</v>
      </c>
      <c r="BZ101" s="2">
        <v>165</v>
      </c>
      <c r="CA101" s="2">
        <v>7</v>
      </c>
      <c r="CB101" s="2">
        <v>0.98</v>
      </c>
      <c r="CC101" s="2">
        <v>0.04</v>
      </c>
      <c r="CD101" s="2">
        <v>1</v>
      </c>
      <c r="CE101" s="2">
        <v>1</v>
      </c>
      <c r="CF101" s="2">
        <v>1</v>
      </c>
      <c r="CG101" s="2">
        <v>2</v>
      </c>
      <c r="CH101" s="2">
        <v>45</v>
      </c>
      <c r="CI101" s="2">
        <v>45</v>
      </c>
      <c r="CJ101" s="2">
        <v>75</v>
      </c>
      <c r="CK101" s="2">
        <v>1</v>
      </c>
      <c r="CL101" s="2">
        <v>2</v>
      </c>
      <c r="CM101" s="2">
        <v>5</v>
      </c>
      <c r="CN101" s="2">
        <v>11</v>
      </c>
      <c r="CO101" s="2">
        <v>1</v>
      </c>
      <c r="CP101" s="2">
        <v>6</v>
      </c>
      <c r="CQ101" s="2">
        <v>1</v>
      </c>
      <c r="CR101" s="2">
        <v>3</v>
      </c>
      <c r="CS101" s="1">
        <v>0</v>
      </c>
      <c r="CT101" s="1">
        <v>0</v>
      </c>
      <c r="CU101" s="1" t="s">
        <v>4</v>
      </c>
    </row>
    <row r="102" spans="1:99" s="1" customFormat="1" x14ac:dyDescent="0.25">
      <c r="A102" s="1" t="s">
        <v>611</v>
      </c>
      <c r="B102" s="1" t="s">
        <v>612</v>
      </c>
      <c r="C102" s="1" t="s">
        <v>613</v>
      </c>
      <c r="D102" s="1">
        <v>1950</v>
      </c>
      <c r="E102" s="1">
        <f t="shared" si="22"/>
        <v>65</v>
      </c>
      <c r="F102" s="1">
        <v>140</v>
      </c>
      <c r="G102" s="1">
        <v>165</v>
      </c>
      <c r="H102" s="1">
        <v>3259</v>
      </c>
      <c r="I102" s="1">
        <v>67790</v>
      </c>
      <c r="J102" s="1">
        <v>59571</v>
      </c>
      <c r="K102" s="1">
        <v>67790</v>
      </c>
      <c r="L102" s="1">
        <f t="shared" si="23"/>
        <v>2952925621</v>
      </c>
      <c r="M102" s="1">
        <v>948</v>
      </c>
      <c r="N102" s="1">
        <f t="shared" si="24"/>
        <v>41294880</v>
      </c>
      <c r="O102" s="1">
        <f t="shared" si="25"/>
        <v>1.4812500000000002</v>
      </c>
      <c r="P102" s="1">
        <f t="shared" si="26"/>
        <v>3836423.2800000003</v>
      </c>
      <c r="Q102" s="1">
        <f t="shared" si="27"/>
        <v>3.83642328</v>
      </c>
      <c r="R102" s="1">
        <v>40</v>
      </c>
      <c r="S102" s="1">
        <f t="shared" si="28"/>
        <v>103.5996</v>
      </c>
      <c r="T102" s="1">
        <f t="shared" si="29"/>
        <v>25600</v>
      </c>
      <c r="U102" s="1">
        <f t="shared" si="30"/>
        <v>1115200000</v>
      </c>
      <c r="V102" s="1">
        <v>28793.459157000001</v>
      </c>
      <c r="W102" s="1">
        <f t="shared" si="31"/>
        <v>8.7762463510535991</v>
      </c>
      <c r="X102" s="1">
        <f t="shared" si="32"/>
        <v>5.4533084035808583</v>
      </c>
      <c r="Y102" s="1">
        <f t="shared" si="33"/>
        <v>1.2639806857844627</v>
      </c>
      <c r="Z102" s="1">
        <f t="shared" si="34"/>
        <v>71.508274657778401</v>
      </c>
      <c r="AA102" s="1">
        <f t="shared" si="35"/>
        <v>0.11943780208792505</v>
      </c>
      <c r="AB102" s="1">
        <f t="shared" si="36"/>
        <v>1.5323201712381085</v>
      </c>
      <c r="AC102" s="1">
        <v>140</v>
      </c>
      <c r="AD102" s="1">
        <f t="shared" si="37"/>
        <v>0.51077339041270287</v>
      </c>
      <c r="AE102" s="1">
        <v>64.433599999999998</v>
      </c>
      <c r="AF102" s="1">
        <f t="shared" si="38"/>
        <v>27.004219409282701</v>
      </c>
      <c r="AG102" s="1">
        <f t="shared" si="39"/>
        <v>0.98617421672322725</v>
      </c>
      <c r="AH102" s="1">
        <f t="shared" si="40"/>
        <v>5.2210699895307654E-2</v>
      </c>
      <c r="AI102" s="1">
        <f t="shared" si="41"/>
        <v>2594906802.9000001</v>
      </c>
      <c r="AJ102" s="1">
        <f t="shared" si="42"/>
        <v>73479637.079999998</v>
      </c>
      <c r="AK102" s="1">
        <f t="shared" si="43"/>
        <v>73.479637080000003</v>
      </c>
      <c r="AL102" s="1" t="s">
        <v>614</v>
      </c>
      <c r="AM102" s="1" t="s">
        <v>615</v>
      </c>
      <c r="AN102" s="1" t="s">
        <v>616</v>
      </c>
      <c r="AO102" s="1" t="s">
        <v>617</v>
      </c>
      <c r="AP102" s="1" t="s">
        <v>618</v>
      </c>
      <c r="AQ102" s="1" t="s">
        <v>619</v>
      </c>
      <c r="AR102" s="1" t="s">
        <v>436</v>
      </c>
      <c r="AS102" s="1">
        <v>1</v>
      </c>
      <c r="AT102" s="1" t="s">
        <v>620</v>
      </c>
      <c r="AU102" s="1" t="s">
        <v>621</v>
      </c>
      <c r="AV102" s="1">
        <v>2</v>
      </c>
      <c r="AW102" s="2">
        <v>94</v>
      </c>
      <c r="AX102" s="2">
        <v>4</v>
      </c>
      <c r="AY102" s="2">
        <v>2</v>
      </c>
      <c r="AZ102" s="2">
        <v>3.3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2">
        <v>2.8</v>
      </c>
      <c r="BG102" s="2">
        <v>45.4</v>
      </c>
      <c r="BH102" s="2">
        <v>0.2</v>
      </c>
      <c r="BI102" s="2">
        <v>6</v>
      </c>
      <c r="BJ102" s="2">
        <v>39.299999999999997</v>
      </c>
      <c r="BK102" s="1">
        <v>0</v>
      </c>
      <c r="BL102" s="1">
        <v>0</v>
      </c>
      <c r="BM102" s="1">
        <v>0</v>
      </c>
      <c r="BN102" s="2">
        <v>3</v>
      </c>
      <c r="BO102" s="2">
        <v>15019</v>
      </c>
      <c r="BP102" s="2">
        <v>1634</v>
      </c>
      <c r="BQ102" s="2">
        <v>135</v>
      </c>
      <c r="BR102" s="2">
        <v>15</v>
      </c>
      <c r="BS102" s="2">
        <v>0.2</v>
      </c>
      <c r="BT102" s="2">
        <v>0.02</v>
      </c>
      <c r="BU102" s="2">
        <v>16040</v>
      </c>
      <c r="BV102" s="2">
        <v>145</v>
      </c>
      <c r="BW102" s="2">
        <v>0.21</v>
      </c>
      <c r="BX102" s="2">
        <v>20758</v>
      </c>
      <c r="BY102" s="2">
        <v>1888</v>
      </c>
      <c r="BZ102" s="2">
        <v>187</v>
      </c>
      <c r="CA102" s="2">
        <v>17</v>
      </c>
      <c r="CB102" s="2">
        <v>0.36</v>
      </c>
      <c r="CC102" s="2">
        <v>0.03</v>
      </c>
      <c r="CD102" s="1">
        <v>0</v>
      </c>
      <c r="CE102" s="1">
        <v>0</v>
      </c>
      <c r="CF102" s="1">
        <v>0</v>
      </c>
      <c r="CG102" s="1">
        <v>0</v>
      </c>
      <c r="CH102" s="2">
        <v>18</v>
      </c>
      <c r="CI102" s="2">
        <v>45</v>
      </c>
      <c r="CJ102" s="2">
        <v>35</v>
      </c>
      <c r="CK102" s="2">
        <v>11</v>
      </c>
      <c r="CL102" s="1">
        <v>0</v>
      </c>
      <c r="CM102" s="2">
        <v>5</v>
      </c>
      <c r="CN102" s="2">
        <v>6</v>
      </c>
      <c r="CO102" s="2">
        <v>20</v>
      </c>
      <c r="CP102" s="2">
        <v>59</v>
      </c>
      <c r="CQ102" s="1">
        <v>0</v>
      </c>
      <c r="CR102" s="1">
        <v>0</v>
      </c>
      <c r="CS102" s="2">
        <v>5.16E-2</v>
      </c>
      <c r="CT102" s="1">
        <v>0</v>
      </c>
      <c r="CU102" s="1" t="s">
        <v>4</v>
      </c>
    </row>
    <row r="103" spans="1:99" s="1" customFormat="1" x14ac:dyDescent="0.25">
      <c r="A103" s="1" t="s">
        <v>622</v>
      </c>
      <c r="C103" s="1" t="s">
        <v>623</v>
      </c>
      <c r="D103" s="1">
        <v>1965</v>
      </c>
      <c r="E103" s="1">
        <f t="shared" si="22"/>
        <v>50</v>
      </c>
      <c r="F103" s="1">
        <v>342</v>
      </c>
      <c r="G103" s="1">
        <v>390</v>
      </c>
      <c r="H103" s="1">
        <v>33800</v>
      </c>
      <c r="I103" s="1">
        <v>940700</v>
      </c>
      <c r="J103" s="1">
        <v>748430</v>
      </c>
      <c r="K103" s="1">
        <v>940700</v>
      </c>
      <c r="L103" s="1">
        <f t="shared" si="23"/>
        <v>40976797930</v>
      </c>
      <c r="M103" s="1">
        <v>9180</v>
      </c>
      <c r="N103" s="1">
        <f t="shared" si="24"/>
        <v>399880800</v>
      </c>
      <c r="O103" s="1">
        <f t="shared" si="25"/>
        <v>14.34375</v>
      </c>
      <c r="P103" s="1">
        <f t="shared" si="26"/>
        <v>37150174.800000004</v>
      </c>
      <c r="Q103" s="1">
        <f t="shared" si="27"/>
        <v>37.150174800000002</v>
      </c>
      <c r="R103" s="1">
        <v>3470</v>
      </c>
      <c r="S103" s="1">
        <f t="shared" si="28"/>
        <v>8987.2652999999991</v>
      </c>
      <c r="T103" s="1">
        <f t="shared" si="29"/>
        <v>2220800</v>
      </c>
      <c r="U103" s="1">
        <f t="shared" si="30"/>
        <v>96743600000</v>
      </c>
      <c r="V103" s="1">
        <v>510975.51757000003</v>
      </c>
      <c r="W103" s="1">
        <f t="shared" si="31"/>
        <v>155.74533775533601</v>
      </c>
      <c r="X103" s="1">
        <f t="shared" si="32"/>
        <v>96.775697174652592</v>
      </c>
      <c r="Y103" s="1">
        <f t="shared" si="33"/>
        <v>7.2082445995469051</v>
      </c>
      <c r="Z103" s="1">
        <f t="shared" si="34"/>
        <v>102.47253163942855</v>
      </c>
      <c r="AA103" s="1">
        <f t="shared" si="35"/>
        <v>0.16870647661037488</v>
      </c>
      <c r="AB103" s="1">
        <f t="shared" si="36"/>
        <v>0.89888185648621532</v>
      </c>
      <c r="AC103" s="1">
        <v>342</v>
      </c>
      <c r="AD103" s="1">
        <f t="shared" si="37"/>
        <v>0.29962728549540513</v>
      </c>
      <c r="AE103" s="1">
        <v>912.56200000000001</v>
      </c>
      <c r="AF103" s="1">
        <f t="shared" si="38"/>
        <v>241.91721132897604</v>
      </c>
      <c r="AG103" s="1">
        <f t="shared" si="39"/>
        <v>0.45413778576863545</v>
      </c>
      <c r="AH103" s="1">
        <f t="shared" si="40"/>
        <v>4.0241815172748621E-2</v>
      </c>
      <c r="AI103" s="1">
        <f t="shared" si="41"/>
        <v>32601535957</v>
      </c>
      <c r="AJ103" s="1">
        <f t="shared" si="42"/>
        <v>923173436.39999998</v>
      </c>
      <c r="AK103" s="1">
        <f t="shared" si="43"/>
        <v>923.17343640000001</v>
      </c>
      <c r="AL103" s="1" t="s">
        <v>624</v>
      </c>
      <c r="AM103" s="1" t="s">
        <v>625</v>
      </c>
      <c r="AN103" s="1" t="s">
        <v>626</v>
      </c>
      <c r="AO103" s="1" t="s">
        <v>627</v>
      </c>
      <c r="AP103" s="1" t="s">
        <v>628</v>
      </c>
      <c r="AQ103" s="1" t="s">
        <v>629</v>
      </c>
      <c r="AR103" s="1" t="s">
        <v>630</v>
      </c>
      <c r="AS103" s="1">
        <v>4</v>
      </c>
      <c r="AT103" s="1" t="s">
        <v>631</v>
      </c>
      <c r="AU103" s="1" t="s">
        <v>632</v>
      </c>
      <c r="AV103" s="1">
        <v>2</v>
      </c>
      <c r="AW103" s="2">
        <v>50</v>
      </c>
      <c r="AX103" s="2">
        <v>44</v>
      </c>
      <c r="AY103" s="2">
        <v>6</v>
      </c>
      <c r="AZ103" s="2">
        <v>0.4</v>
      </c>
      <c r="BA103" s="1">
        <v>0</v>
      </c>
      <c r="BB103" s="1">
        <v>0</v>
      </c>
      <c r="BC103" s="2">
        <v>0.1</v>
      </c>
      <c r="BD103" s="1">
        <v>0</v>
      </c>
      <c r="BE103" s="2">
        <v>0.1</v>
      </c>
      <c r="BF103" s="2">
        <v>7</v>
      </c>
      <c r="BG103" s="2">
        <v>47</v>
      </c>
      <c r="BH103" s="2">
        <v>0.9</v>
      </c>
      <c r="BI103" s="2">
        <v>7.6</v>
      </c>
      <c r="BJ103" s="2">
        <v>30.8</v>
      </c>
      <c r="BK103" s="2">
        <v>2.6</v>
      </c>
      <c r="BL103" s="2">
        <v>0.1</v>
      </c>
      <c r="BM103" s="1">
        <v>0</v>
      </c>
      <c r="BN103" s="2">
        <v>3.5</v>
      </c>
      <c r="BO103" s="2">
        <v>86255</v>
      </c>
      <c r="BP103" s="2">
        <v>17198</v>
      </c>
      <c r="BQ103" s="2">
        <v>15</v>
      </c>
      <c r="BR103" s="2">
        <v>3</v>
      </c>
      <c r="BS103" s="2">
        <v>0.08</v>
      </c>
      <c r="BT103" s="2">
        <v>0.02</v>
      </c>
      <c r="BU103" s="2">
        <v>98616</v>
      </c>
      <c r="BV103" s="2">
        <v>17</v>
      </c>
      <c r="BW103" s="2">
        <v>0.09</v>
      </c>
      <c r="BX103" s="2">
        <v>540210</v>
      </c>
      <c r="BY103" s="2">
        <v>62749</v>
      </c>
      <c r="BZ103" s="2">
        <v>95</v>
      </c>
      <c r="CA103" s="2">
        <v>11</v>
      </c>
      <c r="CB103" s="2">
        <v>0.67</v>
      </c>
      <c r="CC103" s="2">
        <v>0.08</v>
      </c>
      <c r="CD103" s="2">
        <v>4</v>
      </c>
      <c r="CE103" s="2">
        <v>4</v>
      </c>
      <c r="CF103" s="2">
        <v>2</v>
      </c>
      <c r="CG103" s="2">
        <v>2</v>
      </c>
      <c r="CH103" s="2">
        <v>18</v>
      </c>
      <c r="CI103" s="2">
        <v>42</v>
      </c>
      <c r="CJ103" s="2">
        <v>36</v>
      </c>
      <c r="CK103" s="2">
        <v>12</v>
      </c>
      <c r="CL103" s="2">
        <v>1</v>
      </c>
      <c r="CM103" s="2">
        <v>6</v>
      </c>
      <c r="CN103" s="2">
        <v>8</v>
      </c>
      <c r="CO103" s="2">
        <v>14</v>
      </c>
      <c r="CP103" s="2">
        <v>44</v>
      </c>
      <c r="CQ103" s="2">
        <v>2</v>
      </c>
      <c r="CR103" s="2">
        <v>5</v>
      </c>
      <c r="CS103" s="1">
        <v>0</v>
      </c>
      <c r="CT103" s="1">
        <v>0</v>
      </c>
      <c r="CU103" s="1" t="s">
        <v>4</v>
      </c>
    </row>
    <row r="104" spans="1:99" s="1" customFormat="1" x14ac:dyDescent="0.25">
      <c r="A104" s="1" t="s">
        <v>633</v>
      </c>
      <c r="C104" s="1" t="s">
        <v>634</v>
      </c>
      <c r="D104" s="1">
        <v>1938</v>
      </c>
      <c r="E104" s="1">
        <f t="shared" si="22"/>
        <v>77</v>
      </c>
      <c r="F104" s="1">
        <v>40</v>
      </c>
      <c r="G104" s="1">
        <v>55</v>
      </c>
      <c r="H104" s="1">
        <v>1935</v>
      </c>
      <c r="I104" s="1">
        <v>7548</v>
      </c>
      <c r="J104" s="1">
        <v>4540</v>
      </c>
      <c r="K104" s="1">
        <v>7548</v>
      </c>
      <c r="L104" s="1">
        <f t="shared" si="23"/>
        <v>328790125.19999999</v>
      </c>
      <c r="M104" s="1">
        <v>476</v>
      </c>
      <c r="N104" s="1">
        <f t="shared" si="24"/>
        <v>20734560</v>
      </c>
      <c r="O104" s="1">
        <f t="shared" si="25"/>
        <v>0.74375000000000002</v>
      </c>
      <c r="P104" s="1">
        <f t="shared" si="26"/>
        <v>1926305.36</v>
      </c>
      <c r="Q104" s="1">
        <f t="shared" si="27"/>
        <v>1.9263053600000002</v>
      </c>
      <c r="R104" s="1">
        <v>12</v>
      </c>
      <c r="S104" s="1">
        <f t="shared" si="28"/>
        <v>31.079879999999996</v>
      </c>
      <c r="T104" s="1">
        <f t="shared" si="29"/>
        <v>7680</v>
      </c>
      <c r="U104" s="1">
        <f t="shared" si="30"/>
        <v>334560000</v>
      </c>
      <c r="W104" s="1">
        <f t="shared" si="31"/>
        <v>0</v>
      </c>
      <c r="X104" s="1">
        <f t="shared" si="32"/>
        <v>0</v>
      </c>
      <c r="Y104" s="1">
        <f t="shared" si="33"/>
        <v>0</v>
      </c>
      <c r="Z104" s="1">
        <f t="shared" si="34"/>
        <v>15.857106454151909</v>
      </c>
      <c r="AA104" s="1">
        <f t="shared" si="35"/>
        <v>0</v>
      </c>
      <c r="AB104" s="1">
        <f t="shared" si="36"/>
        <v>1.1892829840613932</v>
      </c>
      <c r="AC104" s="1">
        <v>40</v>
      </c>
      <c r="AD104" s="1">
        <f t="shared" si="37"/>
        <v>0.3964276613537977</v>
      </c>
      <c r="AE104" s="1" t="s">
        <v>3</v>
      </c>
      <c r="AF104" s="1">
        <f t="shared" si="38"/>
        <v>16.134453781512605</v>
      </c>
      <c r="AG104" s="1">
        <f t="shared" si="39"/>
        <v>0.30861851580035332</v>
      </c>
      <c r="AH104" s="1">
        <f t="shared" si="40"/>
        <v>0.34398314914044986</v>
      </c>
      <c r="AI104" s="1">
        <f t="shared" si="41"/>
        <v>197761946</v>
      </c>
      <c r="AJ104" s="1">
        <f t="shared" si="42"/>
        <v>5599999.2000000002</v>
      </c>
      <c r="AK104" s="1">
        <f t="shared" si="43"/>
        <v>5.5999992000000001</v>
      </c>
      <c r="AL104" s="1" t="s">
        <v>3</v>
      </c>
      <c r="AM104" s="1" t="s">
        <v>3</v>
      </c>
      <c r="AN104" s="1" t="s">
        <v>3</v>
      </c>
      <c r="AO104" s="1" t="s">
        <v>3</v>
      </c>
      <c r="AP104" s="1" t="s">
        <v>3</v>
      </c>
      <c r="AQ104" s="1" t="s">
        <v>3</v>
      </c>
      <c r="AR104" s="1" t="s">
        <v>3</v>
      </c>
      <c r="AS104" s="1">
        <v>0</v>
      </c>
      <c r="AT104" s="1" t="s">
        <v>3</v>
      </c>
      <c r="AU104" s="1" t="s">
        <v>3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  <c r="CC104" s="1">
        <v>0</v>
      </c>
      <c r="CD104" s="1">
        <v>0</v>
      </c>
      <c r="CE104" s="1">
        <v>0</v>
      </c>
      <c r="CF104" s="1">
        <v>0</v>
      </c>
      <c r="CG104" s="1">
        <v>0</v>
      </c>
      <c r="CH104" s="1">
        <v>0</v>
      </c>
      <c r="CI104" s="1">
        <v>0</v>
      </c>
      <c r="CJ104" s="1">
        <v>0</v>
      </c>
      <c r="CK104" s="1">
        <v>0</v>
      </c>
      <c r="CL104" s="1">
        <v>0</v>
      </c>
      <c r="CM104" s="1">
        <v>0</v>
      </c>
      <c r="CN104" s="1">
        <v>0</v>
      </c>
      <c r="CO104" s="1">
        <v>0</v>
      </c>
      <c r="CP104" s="1">
        <v>0</v>
      </c>
      <c r="CQ104" s="1">
        <v>0</v>
      </c>
      <c r="CR104" s="1">
        <v>0</v>
      </c>
      <c r="CS104" s="1">
        <v>0</v>
      </c>
      <c r="CT104" s="1">
        <v>0</v>
      </c>
      <c r="CU104" s="1" t="s">
        <v>4</v>
      </c>
    </row>
    <row r="105" spans="1:99" s="1" customFormat="1" x14ac:dyDescent="0.25">
      <c r="A105" s="1" t="s">
        <v>635</v>
      </c>
      <c r="C105" s="1" t="s">
        <v>636</v>
      </c>
      <c r="D105" s="1">
        <v>1962</v>
      </c>
      <c r="E105" s="1">
        <f t="shared" si="22"/>
        <v>53</v>
      </c>
      <c r="F105" s="1">
        <v>196</v>
      </c>
      <c r="G105" s="1">
        <v>284</v>
      </c>
      <c r="H105" s="1">
        <v>0</v>
      </c>
      <c r="I105" s="1">
        <v>487660</v>
      </c>
      <c r="J105" s="1">
        <v>40146</v>
      </c>
      <c r="K105" s="1">
        <v>487660</v>
      </c>
      <c r="L105" s="1">
        <f t="shared" si="23"/>
        <v>21242420834</v>
      </c>
      <c r="M105" s="1">
        <v>622</v>
      </c>
      <c r="N105" s="1">
        <f t="shared" si="24"/>
        <v>27094320</v>
      </c>
      <c r="O105" s="1">
        <f t="shared" si="25"/>
        <v>0.97187500000000004</v>
      </c>
      <c r="P105" s="1">
        <f t="shared" si="26"/>
        <v>2517146.92</v>
      </c>
      <c r="Q105" s="1">
        <f t="shared" si="27"/>
        <v>2.5171469200000001</v>
      </c>
      <c r="R105" s="1">
        <v>68</v>
      </c>
      <c r="S105" s="1">
        <f t="shared" si="28"/>
        <v>176.11931999999999</v>
      </c>
      <c r="T105" s="1">
        <f t="shared" si="29"/>
        <v>43520</v>
      </c>
      <c r="U105" s="1">
        <f t="shared" si="30"/>
        <v>1895840000</v>
      </c>
      <c r="V105" s="1">
        <v>33280.563557000001</v>
      </c>
      <c r="W105" s="1">
        <f t="shared" si="31"/>
        <v>10.1439157721736</v>
      </c>
      <c r="X105" s="1">
        <f t="shared" si="32"/>
        <v>6.3031390543144585</v>
      </c>
      <c r="Y105" s="1">
        <f t="shared" si="33"/>
        <v>1.8036249862324027</v>
      </c>
      <c r="Z105" s="1">
        <f t="shared" si="34"/>
        <v>784.01749274386657</v>
      </c>
      <c r="AA105" s="1">
        <f t="shared" si="35"/>
        <v>0.20484777074714358</v>
      </c>
      <c r="AB105" s="1">
        <f t="shared" si="36"/>
        <v>12.00026774607959</v>
      </c>
      <c r="AC105" s="1">
        <v>196</v>
      </c>
      <c r="AD105" s="1">
        <f t="shared" si="37"/>
        <v>4.0000892486931967</v>
      </c>
      <c r="AE105" s="1">
        <v>28.352900000000002</v>
      </c>
      <c r="AF105" s="1">
        <f t="shared" si="38"/>
        <v>69.967845659163984</v>
      </c>
      <c r="AG105" s="1">
        <f t="shared" si="39"/>
        <v>13.348487932532219</v>
      </c>
      <c r="AH105" s="1">
        <f t="shared" si="40"/>
        <v>5.0831645962548334E-2</v>
      </c>
      <c r="AI105" s="1">
        <f t="shared" si="41"/>
        <v>1748755745.4000001</v>
      </c>
      <c r="AJ105" s="1">
        <f t="shared" si="42"/>
        <v>49519288.079999998</v>
      </c>
      <c r="AK105" s="1">
        <f t="shared" si="43"/>
        <v>49.519288079999995</v>
      </c>
      <c r="AL105" s="1" t="s">
        <v>637</v>
      </c>
      <c r="AM105" s="1" t="s">
        <v>3</v>
      </c>
      <c r="AN105" s="1" t="s">
        <v>638</v>
      </c>
      <c r="AO105" s="1" t="s">
        <v>639</v>
      </c>
      <c r="AP105" s="1" t="s">
        <v>640</v>
      </c>
      <c r="AQ105" s="1" t="s">
        <v>641</v>
      </c>
      <c r="AR105" s="1" t="s">
        <v>642</v>
      </c>
      <c r="AS105" s="1">
        <v>1</v>
      </c>
      <c r="AT105" s="1" t="s">
        <v>643</v>
      </c>
      <c r="AU105" s="1" t="s">
        <v>644</v>
      </c>
      <c r="AV105" s="1">
        <v>2</v>
      </c>
      <c r="AW105" s="2">
        <v>54</v>
      </c>
      <c r="AX105" s="2">
        <v>39</v>
      </c>
      <c r="AY105" s="2">
        <v>7</v>
      </c>
      <c r="AZ105" s="2">
        <v>2.1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2">
        <v>22.3</v>
      </c>
      <c r="BG105" s="2">
        <v>38.200000000000003</v>
      </c>
      <c r="BH105" s="2">
        <v>5.0999999999999996</v>
      </c>
      <c r="BI105" s="2">
        <v>4.4000000000000004</v>
      </c>
      <c r="BJ105" s="2">
        <v>25.4</v>
      </c>
      <c r="BK105" s="2">
        <v>0.4</v>
      </c>
      <c r="BL105" s="2">
        <v>0.1</v>
      </c>
      <c r="BM105" s="1">
        <v>0</v>
      </c>
      <c r="BN105" s="2">
        <v>2.1</v>
      </c>
      <c r="BO105" s="2">
        <v>10531</v>
      </c>
      <c r="BP105" s="2">
        <v>1705</v>
      </c>
      <c r="BQ105" s="2">
        <v>47</v>
      </c>
      <c r="BR105" s="2">
        <v>8</v>
      </c>
      <c r="BS105" s="2">
        <v>0.14000000000000001</v>
      </c>
      <c r="BT105" s="2">
        <v>0.02</v>
      </c>
      <c r="BU105" s="2">
        <v>12372</v>
      </c>
      <c r="BV105" s="2">
        <v>55</v>
      </c>
      <c r="BW105" s="2">
        <v>0.16</v>
      </c>
      <c r="BX105" s="2">
        <v>29029</v>
      </c>
      <c r="BY105" s="2">
        <v>1395</v>
      </c>
      <c r="BZ105" s="2">
        <v>130</v>
      </c>
      <c r="CA105" s="2">
        <v>6</v>
      </c>
      <c r="CB105" s="2">
        <v>1.1499999999999999</v>
      </c>
      <c r="CC105" s="2">
        <v>0.06</v>
      </c>
      <c r="CD105" s="2">
        <v>3</v>
      </c>
      <c r="CE105" s="2">
        <v>3</v>
      </c>
      <c r="CF105" s="1">
        <v>0</v>
      </c>
      <c r="CG105" s="1">
        <v>0</v>
      </c>
      <c r="CH105" s="2">
        <v>30</v>
      </c>
      <c r="CI105" s="2">
        <v>48</v>
      </c>
      <c r="CJ105" s="2">
        <v>51</v>
      </c>
      <c r="CK105" s="2">
        <v>6</v>
      </c>
      <c r="CL105" s="1">
        <v>0</v>
      </c>
      <c r="CM105" s="2">
        <v>3</v>
      </c>
      <c r="CN105" s="2">
        <v>5</v>
      </c>
      <c r="CO105" s="2">
        <v>10</v>
      </c>
      <c r="CP105" s="2">
        <v>41</v>
      </c>
      <c r="CQ105" s="1">
        <v>0</v>
      </c>
      <c r="CR105" s="2">
        <v>1</v>
      </c>
      <c r="CS105" s="1">
        <v>0</v>
      </c>
      <c r="CT105" s="1">
        <v>0</v>
      </c>
      <c r="CU105" s="1" t="s">
        <v>4</v>
      </c>
    </row>
    <row r="106" spans="1:99" s="1" customFormat="1" x14ac:dyDescent="0.25">
      <c r="A106" s="1" t="s">
        <v>645</v>
      </c>
      <c r="C106" s="1" t="s">
        <v>646</v>
      </c>
      <c r="D106" s="1">
        <v>1967</v>
      </c>
      <c r="E106" s="1">
        <f t="shared" si="22"/>
        <v>48</v>
      </c>
      <c r="F106" s="1">
        <v>400</v>
      </c>
      <c r="G106" s="1">
        <v>468</v>
      </c>
      <c r="H106" s="1">
        <v>41000</v>
      </c>
      <c r="I106" s="1">
        <v>121320</v>
      </c>
      <c r="J106" s="1">
        <v>117190</v>
      </c>
      <c r="K106" s="1">
        <v>121320</v>
      </c>
      <c r="L106" s="1">
        <f t="shared" si="23"/>
        <v>5284687068</v>
      </c>
      <c r="M106" s="1">
        <v>817</v>
      </c>
      <c r="N106" s="1">
        <f t="shared" si="24"/>
        <v>35588520</v>
      </c>
      <c r="O106" s="1">
        <f t="shared" si="25"/>
        <v>1.2765625</v>
      </c>
      <c r="P106" s="1">
        <f t="shared" si="26"/>
        <v>3306284.62</v>
      </c>
      <c r="Q106" s="1">
        <f t="shared" si="27"/>
        <v>3.30628462</v>
      </c>
      <c r="R106" s="1">
        <v>3675</v>
      </c>
      <c r="S106" s="1">
        <f t="shared" si="28"/>
        <v>9518.2132499999989</v>
      </c>
      <c r="T106" s="1">
        <f t="shared" si="29"/>
        <v>2352000</v>
      </c>
      <c r="U106" s="1">
        <f t="shared" si="30"/>
        <v>102459000000</v>
      </c>
      <c r="V106" s="1">
        <v>135822.90518</v>
      </c>
      <c r="W106" s="1">
        <f t="shared" si="31"/>
        <v>41.398821498863995</v>
      </c>
      <c r="X106" s="1">
        <f t="shared" si="32"/>
        <v>25.72404330366092</v>
      </c>
      <c r="Y106" s="1">
        <f t="shared" si="33"/>
        <v>6.4226277429372702</v>
      </c>
      <c r="Z106" s="1">
        <f t="shared" si="34"/>
        <v>148.49415114761726</v>
      </c>
      <c r="AA106" s="1">
        <f t="shared" si="35"/>
        <v>0.28639492103016345</v>
      </c>
      <c r="AB106" s="1">
        <f t="shared" si="36"/>
        <v>1.1137061336071294</v>
      </c>
      <c r="AC106" s="1">
        <v>400</v>
      </c>
      <c r="AD106" s="1">
        <f t="shared" si="37"/>
        <v>0.37123537786904315</v>
      </c>
      <c r="AE106" s="1">
        <v>1224.52</v>
      </c>
      <c r="AF106" s="1">
        <f t="shared" si="38"/>
        <v>2878.8249694002448</v>
      </c>
      <c r="AG106" s="1">
        <f t="shared" si="39"/>
        <v>2.205971172268562</v>
      </c>
      <c r="AH106" s="1">
        <f t="shared" si="40"/>
        <v>2.287270720192186E-2</v>
      </c>
      <c r="AI106" s="1">
        <f t="shared" si="41"/>
        <v>5104784681</v>
      </c>
      <c r="AJ106" s="1">
        <f t="shared" si="42"/>
        <v>144551521.19999999</v>
      </c>
      <c r="AK106" s="1">
        <f t="shared" si="43"/>
        <v>144.5515212</v>
      </c>
      <c r="AL106" s="1" t="s">
        <v>647</v>
      </c>
      <c r="AM106" s="1" t="s">
        <v>648</v>
      </c>
      <c r="AN106" s="1" t="s">
        <v>649</v>
      </c>
      <c r="AO106" s="1" t="s">
        <v>650</v>
      </c>
      <c r="AP106" s="1" t="s">
        <v>651</v>
      </c>
      <c r="AQ106" s="1" t="s">
        <v>629</v>
      </c>
      <c r="AR106" s="1" t="s">
        <v>652</v>
      </c>
      <c r="AS106" s="1">
        <v>4</v>
      </c>
      <c r="AT106" s="1" t="s">
        <v>653</v>
      </c>
      <c r="AU106" s="1" t="s">
        <v>654</v>
      </c>
      <c r="AV106" s="1">
        <v>3</v>
      </c>
      <c r="AW106" s="2">
        <v>59</v>
      </c>
      <c r="AX106" s="2">
        <v>36</v>
      </c>
      <c r="AY106" s="2">
        <v>5</v>
      </c>
      <c r="AZ106" s="2">
        <v>0.6</v>
      </c>
      <c r="BA106" s="1">
        <v>0</v>
      </c>
      <c r="BB106" s="1">
        <v>0</v>
      </c>
      <c r="BC106" s="2">
        <v>0.1</v>
      </c>
      <c r="BD106" s="1">
        <v>0</v>
      </c>
      <c r="BE106" s="1">
        <v>0</v>
      </c>
      <c r="BF106" s="2">
        <v>8.3000000000000007</v>
      </c>
      <c r="BG106" s="2">
        <v>44</v>
      </c>
      <c r="BH106" s="2">
        <v>1.1000000000000001</v>
      </c>
      <c r="BI106" s="2">
        <v>8</v>
      </c>
      <c r="BJ106" s="2">
        <v>32.200000000000003</v>
      </c>
      <c r="BK106" s="2">
        <v>1.8</v>
      </c>
      <c r="BL106" s="2">
        <v>0.1</v>
      </c>
      <c r="BM106" s="1">
        <v>0</v>
      </c>
      <c r="BN106" s="2">
        <v>3.6</v>
      </c>
      <c r="BO106" s="2">
        <v>115038</v>
      </c>
      <c r="BP106" s="2">
        <v>25194</v>
      </c>
      <c r="BQ106" s="2">
        <v>12</v>
      </c>
      <c r="BR106" s="2">
        <v>3</v>
      </c>
      <c r="BS106" s="2">
        <v>7.0000000000000007E-2</v>
      </c>
      <c r="BT106" s="2">
        <v>0.02</v>
      </c>
      <c r="BU106" s="2">
        <v>135687</v>
      </c>
      <c r="BV106" s="2">
        <v>14</v>
      </c>
      <c r="BW106" s="2">
        <v>0.08</v>
      </c>
      <c r="BX106" s="2">
        <v>832506</v>
      </c>
      <c r="BY106" s="2">
        <v>68532</v>
      </c>
      <c r="BZ106" s="2">
        <v>87</v>
      </c>
      <c r="CA106" s="2">
        <v>7</v>
      </c>
      <c r="CB106" s="2">
        <v>0.79</v>
      </c>
      <c r="CC106" s="2">
        <v>7.0000000000000007E-2</v>
      </c>
      <c r="CD106" s="2">
        <v>2</v>
      </c>
      <c r="CE106" s="2">
        <v>2</v>
      </c>
      <c r="CF106" s="2">
        <v>1</v>
      </c>
      <c r="CG106" s="2">
        <v>1</v>
      </c>
      <c r="CH106" s="2">
        <v>20</v>
      </c>
      <c r="CI106" s="2">
        <v>41</v>
      </c>
      <c r="CJ106" s="2">
        <v>36</v>
      </c>
      <c r="CK106" s="2">
        <v>11</v>
      </c>
      <c r="CL106" s="1">
        <v>0</v>
      </c>
      <c r="CM106" s="2">
        <v>8</v>
      </c>
      <c r="CN106" s="2">
        <v>11</v>
      </c>
      <c r="CO106" s="2">
        <v>15</v>
      </c>
      <c r="CP106" s="2">
        <v>47</v>
      </c>
      <c r="CQ106" s="2">
        <v>1</v>
      </c>
      <c r="CR106" s="2">
        <v>3</v>
      </c>
      <c r="CS106" s="1">
        <v>0</v>
      </c>
      <c r="CT106" s="1">
        <v>0</v>
      </c>
      <c r="CU106" s="1" t="s">
        <v>4</v>
      </c>
    </row>
    <row r="107" spans="1:99" s="1" customFormat="1" x14ac:dyDescent="0.25">
      <c r="A107" s="1" t="s">
        <v>655</v>
      </c>
      <c r="C107" s="1" t="s">
        <v>656</v>
      </c>
      <c r="D107" s="1">
        <v>1961</v>
      </c>
      <c r="E107" s="1">
        <f t="shared" si="22"/>
        <v>54</v>
      </c>
      <c r="F107" s="1">
        <v>177</v>
      </c>
      <c r="G107" s="1">
        <v>199</v>
      </c>
      <c r="H107" s="1">
        <v>12500</v>
      </c>
      <c r="I107" s="1">
        <v>23230</v>
      </c>
      <c r="J107" s="1">
        <v>17461</v>
      </c>
      <c r="K107" s="1">
        <v>23230</v>
      </c>
      <c r="L107" s="1">
        <f t="shared" si="23"/>
        <v>1011896477</v>
      </c>
      <c r="M107" s="1">
        <v>332</v>
      </c>
      <c r="N107" s="1">
        <f t="shared" si="24"/>
        <v>14461920</v>
      </c>
      <c r="O107" s="1">
        <f t="shared" si="25"/>
        <v>0.51875000000000004</v>
      </c>
      <c r="P107" s="1">
        <f t="shared" si="26"/>
        <v>1343557.52</v>
      </c>
      <c r="Q107" s="1">
        <f t="shared" si="27"/>
        <v>1.3435575200000001</v>
      </c>
      <c r="R107" s="1">
        <v>255</v>
      </c>
      <c r="S107" s="1">
        <f t="shared" si="28"/>
        <v>660.44745</v>
      </c>
      <c r="T107" s="1">
        <f t="shared" si="29"/>
        <v>163200</v>
      </c>
      <c r="U107" s="1">
        <f t="shared" si="30"/>
        <v>7109400000</v>
      </c>
      <c r="V107" s="1">
        <v>42712.536696000003</v>
      </c>
      <c r="W107" s="1">
        <f t="shared" si="31"/>
        <v>13.018781184940799</v>
      </c>
      <c r="X107" s="1">
        <f t="shared" si="32"/>
        <v>8.089498175002225</v>
      </c>
      <c r="Y107" s="1">
        <f t="shared" si="33"/>
        <v>3.1683787124545613</v>
      </c>
      <c r="Z107" s="1">
        <f t="shared" si="34"/>
        <v>69.969718889331432</v>
      </c>
      <c r="AA107" s="1">
        <f t="shared" si="35"/>
        <v>0.6044621383086588</v>
      </c>
      <c r="AB107" s="1">
        <f t="shared" si="36"/>
        <v>1.1859274388022276</v>
      </c>
      <c r="AC107" s="1">
        <v>177</v>
      </c>
      <c r="AD107" s="1">
        <f t="shared" si="37"/>
        <v>0.39530914626740921</v>
      </c>
      <c r="AE107" s="1" t="s">
        <v>3</v>
      </c>
      <c r="AF107" s="1">
        <f t="shared" si="38"/>
        <v>491.56626506024094</v>
      </c>
      <c r="AG107" s="1">
        <f t="shared" si="39"/>
        <v>1.6305818360354509</v>
      </c>
      <c r="AH107" s="1">
        <f t="shared" si="40"/>
        <v>6.2381388852229297E-2</v>
      </c>
      <c r="AI107" s="1">
        <f t="shared" si="41"/>
        <v>760599413.89999998</v>
      </c>
      <c r="AJ107" s="1">
        <f t="shared" si="42"/>
        <v>21537794.280000001</v>
      </c>
      <c r="AK107" s="1">
        <f t="shared" si="43"/>
        <v>21.53779428</v>
      </c>
      <c r="AL107" s="1" t="s">
        <v>657</v>
      </c>
      <c r="AM107" s="1" t="s">
        <v>658</v>
      </c>
      <c r="AN107" s="1" t="s">
        <v>659</v>
      </c>
      <c r="AO107" s="1" t="s">
        <v>660</v>
      </c>
      <c r="AP107" s="1" t="s">
        <v>3</v>
      </c>
      <c r="AQ107" s="1" t="s">
        <v>3</v>
      </c>
      <c r="AR107" s="1" t="s">
        <v>3</v>
      </c>
      <c r="AS107" s="1">
        <v>0</v>
      </c>
      <c r="AT107" s="1" t="s">
        <v>3</v>
      </c>
      <c r="AU107" s="1" t="s">
        <v>3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  <c r="CC107" s="1">
        <v>0</v>
      </c>
      <c r="CD107" s="1">
        <v>0</v>
      </c>
      <c r="CE107" s="1">
        <v>0</v>
      </c>
      <c r="CF107" s="1">
        <v>0</v>
      </c>
      <c r="CG107" s="1">
        <v>0</v>
      </c>
      <c r="CH107" s="1">
        <v>0</v>
      </c>
      <c r="CI107" s="1">
        <v>0</v>
      </c>
      <c r="CJ107" s="1">
        <v>0</v>
      </c>
      <c r="CK107" s="1">
        <v>0</v>
      </c>
      <c r="CL107" s="1">
        <v>0</v>
      </c>
      <c r="CM107" s="1">
        <v>0</v>
      </c>
      <c r="CN107" s="1">
        <v>0</v>
      </c>
      <c r="CO107" s="1">
        <v>0</v>
      </c>
      <c r="CP107" s="1">
        <v>0</v>
      </c>
      <c r="CQ107" s="1">
        <v>0</v>
      </c>
      <c r="CR107" s="1">
        <v>0</v>
      </c>
      <c r="CS107" s="1">
        <v>0</v>
      </c>
      <c r="CT107" s="1">
        <v>0</v>
      </c>
      <c r="CU107" s="1" t="s">
        <v>4</v>
      </c>
    </row>
    <row r="108" spans="1:99" s="1" customFormat="1" x14ac:dyDescent="0.25">
      <c r="A108" s="1" t="s">
        <v>661</v>
      </c>
      <c r="C108" s="1" t="s">
        <v>662</v>
      </c>
      <c r="D108" s="1">
        <v>1967</v>
      </c>
      <c r="E108" s="1">
        <f t="shared" si="22"/>
        <v>48</v>
      </c>
      <c r="F108" s="1">
        <v>120</v>
      </c>
      <c r="G108" s="1">
        <v>157</v>
      </c>
      <c r="H108" s="1">
        <v>3645</v>
      </c>
      <c r="I108" s="1">
        <v>18900</v>
      </c>
      <c r="J108" s="1">
        <v>13602</v>
      </c>
      <c r="K108" s="1">
        <v>18900</v>
      </c>
      <c r="L108" s="1">
        <f t="shared" si="23"/>
        <v>823282110</v>
      </c>
      <c r="M108" s="1">
        <v>359</v>
      </c>
      <c r="N108" s="1">
        <f t="shared" si="24"/>
        <v>15638040</v>
      </c>
      <c r="O108" s="1">
        <f t="shared" si="25"/>
        <v>0.56093749999999998</v>
      </c>
      <c r="P108" s="1">
        <f t="shared" si="26"/>
        <v>1452822.74</v>
      </c>
      <c r="Q108" s="1">
        <f t="shared" si="27"/>
        <v>1.45282274</v>
      </c>
      <c r="R108" s="1">
        <v>136</v>
      </c>
      <c r="S108" s="1">
        <f t="shared" si="28"/>
        <v>352.23863999999998</v>
      </c>
      <c r="T108" s="1">
        <f t="shared" si="29"/>
        <v>87040</v>
      </c>
      <c r="U108" s="1">
        <f t="shared" si="30"/>
        <v>3791680000</v>
      </c>
      <c r="W108" s="1">
        <f t="shared" si="31"/>
        <v>0</v>
      </c>
      <c r="X108" s="1">
        <f t="shared" si="32"/>
        <v>0</v>
      </c>
      <c r="Y108" s="1">
        <f t="shared" si="33"/>
        <v>0</v>
      </c>
      <c r="Z108" s="1">
        <f t="shared" si="34"/>
        <v>52.646118695181748</v>
      </c>
      <c r="AA108" s="1">
        <f t="shared" si="35"/>
        <v>0</v>
      </c>
      <c r="AB108" s="1">
        <f t="shared" si="36"/>
        <v>1.3161529673795438</v>
      </c>
      <c r="AC108" s="1">
        <v>120</v>
      </c>
      <c r="AD108" s="1">
        <f t="shared" si="37"/>
        <v>0.43871765579318123</v>
      </c>
      <c r="AE108" s="1" t="s">
        <v>3</v>
      </c>
      <c r="AF108" s="1">
        <f t="shared" si="38"/>
        <v>242.45125348189416</v>
      </c>
      <c r="AG108" s="1">
        <f t="shared" si="39"/>
        <v>1.1798332933488986</v>
      </c>
      <c r="AH108" s="1">
        <f t="shared" si="40"/>
        <v>8.6591995161681243E-2</v>
      </c>
      <c r="AI108" s="1">
        <f t="shared" si="41"/>
        <v>592501759.80000007</v>
      </c>
      <c r="AJ108" s="1">
        <f t="shared" si="42"/>
        <v>16777794.960000001</v>
      </c>
      <c r="AK108" s="1">
        <f t="shared" si="43"/>
        <v>16.777794960000001</v>
      </c>
      <c r="AL108" s="1" t="s">
        <v>3</v>
      </c>
      <c r="AM108" s="1" t="s">
        <v>3</v>
      </c>
      <c r="AN108" s="1" t="s">
        <v>3</v>
      </c>
      <c r="AO108" s="1" t="s">
        <v>3</v>
      </c>
      <c r="AP108" s="1" t="s">
        <v>3</v>
      </c>
      <c r="AQ108" s="1" t="s">
        <v>3</v>
      </c>
      <c r="AR108" s="1" t="s">
        <v>3</v>
      </c>
      <c r="AS108" s="1">
        <v>0</v>
      </c>
      <c r="AT108" s="1" t="s">
        <v>3</v>
      </c>
      <c r="AU108" s="1" t="s">
        <v>3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  <c r="CC108" s="1">
        <v>0</v>
      </c>
      <c r="CD108" s="1">
        <v>0</v>
      </c>
      <c r="CE108" s="1">
        <v>0</v>
      </c>
      <c r="CF108" s="1">
        <v>0</v>
      </c>
      <c r="CG108" s="1">
        <v>0</v>
      </c>
      <c r="CH108" s="1">
        <v>0</v>
      </c>
      <c r="CI108" s="1">
        <v>0</v>
      </c>
      <c r="CJ108" s="1">
        <v>0</v>
      </c>
      <c r="CK108" s="1">
        <v>0</v>
      </c>
      <c r="CL108" s="1">
        <v>0</v>
      </c>
      <c r="CM108" s="1">
        <v>0</v>
      </c>
      <c r="CN108" s="1">
        <v>0</v>
      </c>
      <c r="CO108" s="1">
        <v>0</v>
      </c>
      <c r="CP108" s="1">
        <v>0</v>
      </c>
      <c r="CQ108" s="1">
        <v>0</v>
      </c>
      <c r="CR108" s="1">
        <v>0</v>
      </c>
      <c r="CS108" s="1">
        <v>0</v>
      </c>
      <c r="CT108" s="1">
        <v>0</v>
      </c>
      <c r="CU108" s="1" t="s">
        <v>4</v>
      </c>
    </row>
    <row r="109" spans="1:99" s="1" customFormat="1" x14ac:dyDescent="0.25">
      <c r="A109" s="1" t="s">
        <v>663</v>
      </c>
      <c r="C109" s="1" t="s">
        <v>664</v>
      </c>
      <c r="D109" s="1">
        <v>1970</v>
      </c>
      <c r="E109" s="1">
        <f t="shared" si="22"/>
        <v>45</v>
      </c>
      <c r="F109" s="1">
        <v>132</v>
      </c>
      <c r="G109" s="1">
        <v>173</v>
      </c>
      <c r="H109" s="1">
        <v>6280</v>
      </c>
      <c r="I109" s="1">
        <v>15363</v>
      </c>
      <c r="J109" s="1">
        <v>13520</v>
      </c>
      <c r="K109" s="1">
        <v>15363</v>
      </c>
      <c r="L109" s="1">
        <f t="shared" si="23"/>
        <v>669210743.70000005</v>
      </c>
      <c r="M109" s="1">
        <v>293</v>
      </c>
      <c r="N109" s="1">
        <f t="shared" si="24"/>
        <v>12763080</v>
      </c>
      <c r="O109" s="1">
        <f t="shared" si="25"/>
        <v>0.45781250000000001</v>
      </c>
      <c r="P109" s="1">
        <f t="shared" si="26"/>
        <v>1185729.98</v>
      </c>
      <c r="Q109" s="1">
        <f t="shared" si="27"/>
        <v>1.1857299800000001</v>
      </c>
      <c r="R109" s="1">
        <v>67</v>
      </c>
      <c r="S109" s="1">
        <f t="shared" si="28"/>
        <v>173.52932999999999</v>
      </c>
      <c r="T109" s="1">
        <f t="shared" si="29"/>
        <v>42880</v>
      </c>
      <c r="U109" s="1">
        <f t="shared" si="30"/>
        <v>1867960000</v>
      </c>
      <c r="V109" s="1">
        <v>26089.346847000001</v>
      </c>
      <c r="W109" s="1">
        <f t="shared" si="31"/>
        <v>7.9520329189655996</v>
      </c>
      <c r="X109" s="1">
        <f t="shared" si="32"/>
        <v>4.9411657567407188</v>
      </c>
      <c r="Y109" s="1">
        <f t="shared" si="33"/>
        <v>2.0600613779389749</v>
      </c>
      <c r="Z109" s="1">
        <f t="shared" si="34"/>
        <v>52.433326728344575</v>
      </c>
      <c r="AA109" s="1">
        <f t="shared" si="35"/>
        <v>0.47683636160140935</v>
      </c>
      <c r="AB109" s="1">
        <f t="shared" si="36"/>
        <v>1.1916665165532858</v>
      </c>
      <c r="AC109" s="1">
        <v>132</v>
      </c>
      <c r="AD109" s="1">
        <f t="shared" si="37"/>
        <v>0.39722217218442862</v>
      </c>
      <c r="AE109" s="1">
        <v>95.238399999999999</v>
      </c>
      <c r="AF109" s="1">
        <f t="shared" si="38"/>
        <v>146.34812286689419</v>
      </c>
      <c r="AG109" s="1">
        <f t="shared" si="39"/>
        <v>1.3006939372905086</v>
      </c>
      <c r="AH109" s="1">
        <f t="shared" si="40"/>
        <v>7.1101210881111279E-2</v>
      </c>
      <c r="AI109" s="1">
        <f t="shared" si="41"/>
        <v>588929848</v>
      </c>
      <c r="AJ109" s="1">
        <f t="shared" si="42"/>
        <v>16676649.6</v>
      </c>
      <c r="AK109" s="1">
        <f t="shared" si="43"/>
        <v>16.676649600000001</v>
      </c>
      <c r="AL109" s="1" t="s">
        <v>665</v>
      </c>
      <c r="AM109" s="1" t="s">
        <v>666</v>
      </c>
      <c r="AN109" s="1" t="s">
        <v>3</v>
      </c>
      <c r="AO109" s="1" t="s">
        <v>667</v>
      </c>
      <c r="AP109" s="1" t="s">
        <v>668</v>
      </c>
      <c r="AQ109" s="1" t="s">
        <v>629</v>
      </c>
      <c r="AR109" s="1" t="s">
        <v>669</v>
      </c>
      <c r="AS109" s="1">
        <v>1</v>
      </c>
      <c r="AT109" s="1" t="s">
        <v>670</v>
      </c>
      <c r="AU109" s="1" t="s">
        <v>671</v>
      </c>
      <c r="AV109" s="1">
        <v>2</v>
      </c>
      <c r="AW109" s="2">
        <v>57</v>
      </c>
      <c r="AX109" s="2">
        <v>43</v>
      </c>
      <c r="AY109" s="1">
        <v>0</v>
      </c>
      <c r="AZ109" s="2">
        <v>0.6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2">
        <v>22.4</v>
      </c>
      <c r="BG109" s="2">
        <v>37.299999999999997</v>
      </c>
      <c r="BH109" s="2">
        <v>3.6</v>
      </c>
      <c r="BI109" s="2">
        <v>9.4</v>
      </c>
      <c r="BJ109" s="2">
        <v>17.399999999999999</v>
      </c>
      <c r="BK109" s="2">
        <v>1</v>
      </c>
      <c r="BL109" s="1">
        <v>0</v>
      </c>
      <c r="BM109" s="1">
        <v>0</v>
      </c>
      <c r="BN109" s="2">
        <v>8.4</v>
      </c>
      <c r="BO109" s="2">
        <v>19025</v>
      </c>
      <c r="BP109" s="2">
        <v>2944</v>
      </c>
      <c r="BQ109" s="2">
        <v>63</v>
      </c>
      <c r="BR109" s="2">
        <v>10</v>
      </c>
      <c r="BS109" s="2">
        <v>0.16</v>
      </c>
      <c r="BT109" s="2">
        <v>0.02</v>
      </c>
      <c r="BU109" s="2">
        <v>21754</v>
      </c>
      <c r="BV109" s="2">
        <v>72</v>
      </c>
      <c r="BW109" s="2">
        <v>0.18</v>
      </c>
      <c r="BX109" s="2">
        <v>37798</v>
      </c>
      <c r="BY109" s="2">
        <v>4275</v>
      </c>
      <c r="BZ109" s="2">
        <v>126</v>
      </c>
      <c r="CA109" s="2">
        <v>14</v>
      </c>
      <c r="CB109" s="2">
        <v>0.45</v>
      </c>
      <c r="CC109" s="2">
        <v>0.05</v>
      </c>
      <c r="CD109" s="2">
        <v>1</v>
      </c>
      <c r="CE109" s="2">
        <v>1</v>
      </c>
      <c r="CF109" s="2">
        <v>3</v>
      </c>
      <c r="CG109" s="2">
        <v>2</v>
      </c>
      <c r="CH109" s="2">
        <v>22</v>
      </c>
      <c r="CI109" s="2">
        <v>41</v>
      </c>
      <c r="CJ109" s="2">
        <v>54</v>
      </c>
      <c r="CK109" s="2">
        <v>20</v>
      </c>
      <c r="CL109" s="1">
        <v>0</v>
      </c>
      <c r="CM109" s="2">
        <v>6</v>
      </c>
      <c r="CN109" s="2">
        <v>10</v>
      </c>
      <c r="CO109" s="2">
        <v>6</v>
      </c>
      <c r="CP109" s="2">
        <v>30</v>
      </c>
      <c r="CQ109" s="2">
        <v>1</v>
      </c>
      <c r="CR109" s="2">
        <v>3</v>
      </c>
      <c r="CS109" s="1">
        <v>0</v>
      </c>
      <c r="CT109" s="1">
        <v>0</v>
      </c>
      <c r="CU109" s="1" t="s">
        <v>4</v>
      </c>
    </row>
    <row r="110" spans="1:99" s="1" customFormat="1" x14ac:dyDescent="0.25">
      <c r="A110" s="1" t="s">
        <v>672</v>
      </c>
      <c r="B110" s="1" t="s">
        <v>673</v>
      </c>
      <c r="C110" s="1" t="s">
        <v>674</v>
      </c>
      <c r="D110" s="1">
        <v>1940</v>
      </c>
      <c r="E110" s="1">
        <f t="shared" si="22"/>
        <v>75</v>
      </c>
      <c r="F110" s="1">
        <v>118</v>
      </c>
      <c r="G110" s="1">
        <v>162</v>
      </c>
      <c r="H110" s="1">
        <v>0</v>
      </c>
      <c r="I110" s="1">
        <v>136200</v>
      </c>
      <c r="J110" s="1">
        <v>126700</v>
      </c>
      <c r="K110" s="1">
        <v>136200</v>
      </c>
      <c r="L110" s="1">
        <f t="shared" si="23"/>
        <v>5932858380</v>
      </c>
      <c r="M110" s="1">
        <v>2720</v>
      </c>
      <c r="N110" s="1">
        <f t="shared" si="24"/>
        <v>118483200</v>
      </c>
      <c r="O110" s="1">
        <f t="shared" si="25"/>
        <v>4.25</v>
      </c>
      <c r="P110" s="1">
        <f t="shared" si="26"/>
        <v>11007459.200000001</v>
      </c>
      <c r="Q110" s="1">
        <f t="shared" si="27"/>
        <v>11.007459200000001</v>
      </c>
      <c r="R110" s="1">
        <v>270</v>
      </c>
      <c r="S110" s="1">
        <f t="shared" si="28"/>
        <v>699.29729999999995</v>
      </c>
      <c r="T110" s="1">
        <f t="shared" si="29"/>
        <v>172800</v>
      </c>
      <c r="U110" s="1">
        <f t="shared" si="30"/>
        <v>7527600000</v>
      </c>
      <c r="V110" s="1">
        <v>60172.688574</v>
      </c>
      <c r="W110" s="1">
        <f t="shared" si="31"/>
        <v>18.3406354773552</v>
      </c>
      <c r="X110" s="1">
        <f t="shared" si="32"/>
        <v>11.396346179784157</v>
      </c>
      <c r="Y110" s="1">
        <f t="shared" si="33"/>
        <v>1.5594294377241311</v>
      </c>
      <c r="Z110" s="1">
        <f t="shared" si="34"/>
        <v>50.073414458758712</v>
      </c>
      <c r="AA110" s="1">
        <f t="shared" si="35"/>
        <v>0.11735609561732786</v>
      </c>
      <c r="AB110" s="1">
        <f t="shared" si="36"/>
        <v>1.2730529099684418</v>
      </c>
      <c r="AC110" s="1">
        <v>118</v>
      </c>
      <c r="AD110" s="1">
        <f t="shared" si="37"/>
        <v>0.42435096998948063</v>
      </c>
      <c r="AE110" s="1">
        <v>144.73400000000001</v>
      </c>
      <c r="AF110" s="1">
        <f t="shared" si="38"/>
        <v>63.529411764705884</v>
      </c>
      <c r="AG110" s="1">
        <f t="shared" si="39"/>
        <v>0.40768456325286795</v>
      </c>
      <c r="AH110" s="1">
        <f t="shared" si="40"/>
        <v>7.0433351994481572E-2</v>
      </c>
      <c r="AI110" s="1">
        <f t="shared" si="41"/>
        <v>5519039330</v>
      </c>
      <c r="AJ110" s="1">
        <f t="shared" si="42"/>
        <v>156281916</v>
      </c>
      <c r="AK110" s="1">
        <f t="shared" si="43"/>
        <v>156.281916</v>
      </c>
      <c r="AL110" s="1" t="s">
        <v>675</v>
      </c>
      <c r="AM110" s="1" t="s">
        <v>3</v>
      </c>
      <c r="AN110" s="1" t="s">
        <v>676</v>
      </c>
      <c r="AO110" s="1" t="s">
        <v>677</v>
      </c>
      <c r="AP110" s="1" t="s">
        <v>678</v>
      </c>
      <c r="AQ110" s="1" t="s">
        <v>679</v>
      </c>
      <c r="AR110" s="1" t="s">
        <v>680</v>
      </c>
      <c r="AS110" s="1">
        <v>1</v>
      </c>
      <c r="AT110" s="1" t="s">
        <v>681</v>
      </c>
      <c r="AU110" s="1" t="s">
        <v>682</v>
      </c>
      <c r="AV110" s="1">
        <v>2</v>
      </c>
      <c r="AW110" s="2">
        <v>80</v>
      </c>
      <c r="AX110" s="2">
        <v>18</v>
      </c>
      <c r="AY110" s="2">
        <v>2</v>
      </c>
      <c r="AZ110" s="2">
        <v>1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2">
        <v>12.5</v>
      </c>
      <c r="BG110" s="2">
        <v>52.9</v>
      </c>
      <c r="BH110" s="2">
        <v>2</v>
      </c>
      <c r="BI110" s="2">
        <v>3.4</v>
      </c>
      <c r="BJ110" s="2">
        <v>24.2</v>
      </c>
      <c r="BK110" s="2">
        <v>0.2</v>
      </c>
      <c r="BL110" s="1">
        <v>0</v>
      </c>
      <c r="BM110" s="1">
        <v>0</v>
      </c>
      <c r="BN110" s="2">
        <v>3.8</v>
      </c>
      <c r="BO110" s="2">
        <v>28830</v>
      </c>
      <c r="BP110" s="2">
        <v>4192</v>
      </c>
      <c r="BQ110" s="2">
        <v>81</v>
      </c>
      <c r="BR110" s="2">
        <v>12</v>
      </c>
      <c r="BS110" s="2">
        <v>0.17</v>
      </c>
      <c r="BT110" s="2">
        <v>0.02</v>
      </c>
      <c r="BU110" s="2">
        <v>32578</v>
      </c>
      <c r="BV110" s="2">
        <v>91</v>
      </c>
      <c r="BW110" s="2">
        <v>0.19</v>
      </c>
      <c r="BX110" s="2">
        <v>50081</v>
      </c>
      <c r="BY110" s="2">
        <v>6814</v>
      </c>
      <c r="BZ110" s="2">
        <v>140</v>
      </c>
      <c r="CA110" s="2">
        <v>19</v>
      </c>
      <c r="CB110" s="2">
        <v>0.39</v>
      </c>
      <c r="CC110" s="2">
        <v>0.06</v>
      </c>
      <c r="CD110" s="1">
        <v>0</v>
      </c>
      <c r="CE110" s="1">
        <v>0</v>
      </c>
      <c r="CF110" s="1">
        <v>0</v>
      </c>
      <c r="CG110" s="1">
        <v>0</v>
      </c>
      <c r="CH110" s="2">
        <v>27</v>
      </c>
      <c r="CI110" s="2">
        <v>50</v>
      </c>
      <c r="CJ110" s="2">
        <v>57</v>
      </c>
      <c r="CK110" s="2">
        <v>10</v>
      </c>
      <c r="CL110" s="1">
        <v>0</v>
      </c>
      <c r="CM110" s="2">
        <v>2</v>
      </c>
      <c r="CN110" s="2">
        <v>4</v>
      </c>
      <c r="CO110" s="2">
        <v>10</v>
      </c>
      <c r="CP110" s="2">
        <v>38</v>
      </c>
      <c r="CQ110" s="1">
        <v>0</v>
      </c>
      <c r="CR110" s="1">
        <v>0</v>
      </c>
      <c r="CS110" s="1">
        <v>0</v>
      </c>
      <c r="CT110" s="1">
        <v>0</v>
      </c>
      <c r="CU110" s="1" t="s">
        <v>4</v>
      </c>
    </row>
    <row r="111" spans="1:99" s="1" customFormat="1" x14ac:dyDescent="0.25">
      <c r="A111" s="1" t="s">
        <v>683</v>
      </c>
      <c r="C111" s="1" t="s">
        <v>684</v>
      </c>
      <c r="D111" s="1">
        <v>1959</v>
      </c>
      <c r="E111" s="1">
        <f t="shared" si="22"/>
        <v>56</v>
      </c>
      <c r="F111" s="1">
        <v>124</v>
      </c>
      <c r="G111" s="1">
        <v>162</v>
      </c>
      <c r="H111" s="1">
        <v>1650</v>
      </c>
      <c r="I111" s="1">
        <v>40300</v>
      </c>
      <c r="J111" s="1">
        <v>33800</v>
      </c>
      <c r="K111" s="1">
        <v>40300</v>
      </c>
      <c r="L111" s="1">
        <f t="shared" si="23"/>
        <v>1755463970</v>
      </c>
      <c r="M111" s="1">
        <v>898</v>
      </c>
      <c r="N111" s="1">
        <f t="shared" si="24"/>
        <v>39116880</v>
      </c>
      <c r="O111" s="1">
        <f t="shared" si="25"/>
        <v>1.4031250000000002</v>
      </c>
      <c r="P111" s="1">
        <f t="shared" si="26"/>
        <v>3634080.2800000003</v>
      </c>
      <c r="Q111" s="1">
        <f t="shared" si="27"/>
        <v>3.6340802800000001</v>
      </c>
      <c r="R111" s="1">
        <v>88</v>
      </c>
      <c r="S111" s="1">
        <f t="shared" si="28"/>
        <v>227.91911999999999</v>
      </c>
      <c r="T111" s="1">
        <f t="shared" si="29"/>
        <v>56320</v>
      </c>
      <c r="U111" s="1">
        <f t="shared" si="30"/>
        <v>2453440000</v>
      </c>
      <c r="V111" s="1">
        <v>44879.545259999999</v>
      </c>
      <c r="W111" s="1">
        <f t="shared" si="31"/>
        <v>13.679285395247998</v>
      </c>
      <c r="X111" s="1">
        <f t="shared" si="32"/>
        <v>8.49991659497244</v>
      </c>
      <c r="Y111" s="1">
        <f t="shared" si="33"/>
        <v>2.0242355283501094</v>
      </c>
      <c r="Z111" s="1">
        <f t="shared" si="34"/>
        <v>44.877402543352126</v>
      </c>
      <c r="AA111" s="1">
        <f t="shared" si="35"/>
        <v>0.32810632167382109</v>
      </c>
      <c r="AB111" s="1">
        <f t="shared" si="36"/>
        <v>1.0857436099198094</v>
      </c>
      <c r="AC111" s="1">
        <v>124</v>
      </c>
      <c r="AD111" s="1">
        <f t="shared" si="37"/>
        <v>0.3619145366399365</v>
      </c>
      <c r="AE111" s="1">
        <v>30.1874</v>
      </c>
      <c r="AF111" s="1">
        <f t="shared" si="38"/>
        <v>62.717149220489979</v>
      </c>
      <c r="AG111" s="1">
        <f t="shared" si="39"/>
        <v>0.63590326824762677</v>
      </c>
      <c r="AH111" s="1">
        <f t="shared" si="40"/>
        <v>8.7165716547765087E-2</v>
      </c>
      <c r="AI111" s="1">
        <f t="shared" si="41"/>
        <v>1472324620</v>
      </c>
      <c r="AJ111" s="1">
        <f t="shared" si="42"/>
        <v>41691624</v>
      </c>
      <c r="AK111" s="1">
        <f t="shared" si="43"/>
        <v>41.691623999999997</v>
      </c>
      <c r="AL111" s="1" t="s">
        <v>685</v>
      </c>
      <c r="AM111" s="1" t="s">
        <v>686</v>
      </c>
      <c r="AN111" s="1" t="s">
        <v>687</v>
      </c>
      <c r="AO111" s="1" t="s">
        <v>688</v>
      </c>
      <c r="AP111" s="1" t="s">
        <v>689</v>
      </c>
      <c r="AQ111" s="1" t="s">
        <v>690</v>
      </c>
      <c r="AR111" s="1" t="s">
        <v>691</v>
      </c>
      <c r="AS111" s="1">
        <v>1</v>
      </c>
      <c r="AT111" s="1" t="s">
        <v>692</v>
      </c>
      <c r="AU111" s="1" t="s">
        <v>693</v>
      </c>
      <c r="AV111" s="1">
        <v>2</v>
      </c>
      <c r="AW111" s="2">
        <v>0</v>
      </c>
      <c r="AX111" s="2">
        <v>92</v>
      </c>
      <c r="AY111" s="2">
        <v>8</v>
      </c>
      <c r="AZ111" s="2">
        <v>4.7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2">
        <v>41</v>
      </c>
      <c r="BG111" s="2">
        <v>37.4</v>
      </c>
      <c r="BH111" s="2">
        <v>4.0999999999999996</v>
      </c>
      <c r="BI111" s="2">
        <v>2</v>
      </c>
      <c r="BJ111" s="2">
        <v>10.6</v>
      </c>
      <c r="BK111" s="2">
        <v>0.2</v>
      </c>
      <c r="BL111" s="1">
        <v>0</v>
      </c>
      <c r="BM111" s="1">
        <v>0</v>
      </c>
      <c r="BN111" s="1">
        <v>0</v>
      </c>
      <c r="BO111" s="2">
        <v>3058</v>
      </c>
      <c r="BP111" s="2">
        <v>412</v>
      </c>
      <c r="BQ111" s="2">
        <v>42</v>
      </c>
      <c r="BR111" s="2">
        <v>6</v>
      </c>
      <c r="BS111" s="2">
        <v>0.16</v>
      </c>
      <c r="BT111" s="2">
        <v>0.02</v>
      </c>
      <c r="BU111" s="2">
        <v>3559</v>
      </c>
      <c r="BV111" s="2">
        <v>49</v>
      </c>
      <c r="BW111" s="2">
        <v>0.18</v>
      </c>
      <c r="BX111" s="2">
        <v>11036</v>
      </c>
      <c r="BY111" s="2">
        <v>283</v>
      </c>
      <c r="BZ111" s="2">
        <v>153</v>
      </c>
      <c r="CA111" s="2">
        <v>4</v>
      </c>
      <c r="CB111" s="2">
        <v>0.41</v>
      </c>
      <c r="CC111" s="2">
        <v>0.01</v>
      </c>
      <c r="CD111" s="2">
        <v>1</v>
      </c>
      <c r="CE111" s="2">
        <v>1</v>
      </c>
      <c r="CF111" s="2">
        <v>1</v>
      </c>
      <c r="CG111" s="2">
        <v>1</v>
      </c>
      <c r="CH111" s="2">
        <v>25</v>
      </c>
      <c r="CI111" s="2">
        <v>66</v>
      </c>
      <c r="CJ111" s="2">
        <v>75</v>
      </c>
      <c r="CK111" s="1">
        <v>0</v>
      </c>
      <c r="CL111" s="1">
        <v>0</v>
      </c>
      <c r="CM111" s="2">
        <v>2</v>
      </c>
      <c r="CN111" s="2">
        <v>2</v>
      </c>
      <c r="CO111" s="2">
        <v>5</v>
      </c>
      <c r="CP111" s="2">
        <v>20</v>
      </c>
      <c r="CQ111" s="1">
        <v>0</v>
      </c>
      <c r="CR111" s="2">
        <v>1</v>
      </c>
      <c r="CS111" s="1">
        <v>0</v>
      </c>
      <c r="CT111" s="1">
        <v>0</v>
      </c>
      <c r="CU111" s="1" t="s">
        <v>4</v>
      </c>
    </row>
    <row r="112" spans="1:99" s="1" customFormat="1" x14ac:dyDescent="0.25">
      <c r="A112" s="1" t="s">
        <v>694</v>
      </c>
      <c r="B112" s="1" t="s">
        <v>695</v>
      </c>
      <c r="C112" s="1" t="s">
        <v>696</v>
      </c>
      <c r="D112" s="1">
        <v>1882</v>
      </c>
      <c r="E112" s="1">
        <f t="shared" si="22"/>
        <v>133</v>
      </c>
      <c r="F112" s="1">
        <v>28.5</v>
      </c>
      <c r="G112" s="1">
        <v>28.5</v>
      </c>
      <c r="H112" s="1">
        <v>14280</v>
      </c>
      <c r="I112" s="1">
        <v>10973</v>
      </c>
      <c r="J112" s="1">
        <v>9268</v>
      </c>
      <c r="K112" s="1">
        <v>10973</v>
      </c>
      <c r="L112" s="1">
        <f t="shared" si="23"/>
        <v>477982782.69999999</v>
      </c>
      <c r="M112" s="1">
        <v>503</v>
      </c>
      <c r="N112" s="1">
        <f t="shared" si="24"/>
        <v>21910680</v>
      </c>
      <c r="O112" s="1">
        <f t="shared" si="25"/>
        <v>0.78593750000000007</v>
      </c>
      <c r="P112" s="1">
        <f t="shared" si="26"/>
        <v>2035570.58</v>
      </c>
      <c r="Q112" s="1">
        <f t="shared" si="27"/>
        <v>2.0355705799999999</v>
      </c>
      <c r="R112" s="1">
        <v>5.8937499999999998</v>
      </c>
      <c r="S112" s="1">
        <f t="shared" si="28"/>
        <v>15.264753562499997</v>
      </c>
      <c r="T112" s="1">
        <f t="shared" si="29"/>
        <v>3772</v>
      </c>
      <c r="U112" s="1">
        <f t="shared" si="30"/>
        <v>164317750</v>
      </c>
      <c r="V112" s="1">
        <v>26882.742736</v>
      </c>
      <c r="W112" s="1">
        <f t="shared" si="31"/>
        <v>8.1938599859328001</v>
      </c>
      <c r="X112" s="1">
        <f t="shared" si="32"/>
        <v>5.0914301777419846</v>
      </c>
      <c r="Y112" s="1">
        <f t="shared" si="33"/>
        <v>1.6200944977169798</v>
      </c>
      <c r="Z112" s="1">
        <f t="shared" si="34"/>
        <v>21.815059263336419</v>
      </c>
      <c r="AA112" s="1">
        <f t="shared" si="35"/>
        <v>0.71675445562378892</v>
      </c>
      <c r="AB112" s="1">
        <f t="shared" si="36"/>
        <v>2.296322027719623</v>
      </c>
      <c r="AC112" s="1">
        <v>28.5</v>
      </c>
      <c r="AD112" s="1">
        <f t="shared" si="37"/>
        <v>0.76544067590654097</v>
      </c>
      <c r="AE112" s="1" t="s">
        <v>3</v>
      </c>
      <c r="AF112" s="1">
        <f t="shared" si="38"/>
        <v>7.499005964214712</v>
      </c>
      <c r="AG112" s="1">
        <f t="shared" si="39"/>
        <v>0.41302269630391569</v>
      </c>
      <c r="AH112" s="1">
        <f t="shared" si="40"/>
        <v>0.17806068024795585</v>
      </c>
      <c r="AI112" s="1">
        <f t="shared" si="41"/>
        <v>403713153.19999999</v>
      </c>
      <c r="AJ112" s="1">
        <f t="shared" si="42"/>
        <v>11431892.640000001</v>
      </c>
      <c r="AK112" s="1">
        <f t="shared" si="43"/>
        <v>11.431892640000001</v>
      </c>
      <c r="AL112" s="1" t="s">
        <v>697</v>
      </c>
      <c r="AM112" s="1" t="s">
        <v>698</v>
      </c>
      <c r="AN112" s="1" t="s">
        <v>699</v>
      </c>
      <c r="AO112" s="1" t="s">
        <v>700</v>
      </c>
      <c r="AP112" s="1" t="s">
        <v>3</v>
      </c>
      <c r="AQ112" s="1" t="s">
        <v>3</v>
      </c>
      <c r="AR112" s="1" t="s">
        <v>3</v>
      </c>
      <c r="AS112" s="1">
        <v>0</v>
      </c>
      <c r="AT112" s="1" t="s">
        <v>3</v>
      </c>
      <c r="AU112" s="1" t="s">
        <v>3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  <c r="CC112" s="1">
        <v>0</v>
      </c>
      <c r="CD112" s="1">
        <v>0</v>
      </c>
      <c r="CE112" s="1">
        <v>0</v>
      </c>
      <c r="CF112" s="1">
        <v>0</v>
      </c>
      <c r="CG112" s="1">
        <v>0</v>
      </c>
      <c r="CH112" s="1">
        <v>0</v>
      </c>
      <c r="CI112" s="1">
        <v>0</v>
      </c>
      <c r="CJ112" s="1">
        <v>0</v>
      </c>
      <c r="CK112" s="1">
        <v>0</v>
      </c>
      <c r="CL112" s="1">
        <v>0</v>
      </c>
      <c r="CM112" s="1">
        <v>0</v>
      </c>
      <c r="CN112" s="1">
        <v>0</v>
      </c>
      <c r="CO112" s="1">
        <v>0</v>
      </c>
      <c r="CP112" s="1">
        <v>0</v>
      </c>
      <c r="CQ112" s="1">
        <v>0</v>
      </c>
      <c r="CR112" s="1">
        <v>0</v>
      </c>
      <c r="CS112" s="1">
        <v>0</v>
      </c>
      <c r="CT112" s="1">
        <v>0</v>
      </c>
      <c r="CU112" s="1" t="s">
        <v>4</v>
      </c>
    </row>
    <row r="113" spans="1:99" s="1" customFormat="1" x14ac:dyDescent="0.25">
      <c r="A113" s="1" t="s">
        <v>701</v>
      </c>
      <c r="B113" s="1" t="s">
        <v>702</v>
      </c>
      <c r="C113" s="1" t="s">
        <v>703</v>
      </c>
      <c r="D113" s="1">
        <v>1915</v>
      </c>
      <c r="E113" s="1">
        <f t="shared" si="22"/>
        <v>100</v>
      </c>
      <c r="F113" s="1">
        <v>34</v>
      </c>
      <c r="G113" s="1">
        <v>34</v>
      </c>
      <c r="H113" s="1">
        <v>790</v>
      </c>
      <c r="I113" s="1">
        <v>9336</v>
      </c>
      <c r="J113" s="1">
        <v>6747</v>
      </c>
      <c r="K113" s="1">
        <v>9336</v>
      </c>
      <c r="L113" s="1">
        <f t="shared" si="23"/>
        <v>406675226.40000004</v>
      </c>
      <c r="M113" s="1">
        <v>474</v>
      </c>
      <c r="N113" s="1">
        <f t="shared" si="24"/>
        <v>20647440</v>
      </c>
      <c r="O113" s="1">
        <f t="shared" si="25"/>
        <v>0.74062500000000009</v>
      </c>
      <c r="P113" s="1">
        <f t="shared" si="26"/>
        <v>1918211.6400000001</v>
      </c>
      <c r="Q113" s="1">
        <f t="shared" si="27"/>
        <v>1.91821164</v>
      </c>
      <c r="R113" s="1">
        <v>1.3</v>
      </c>
      <c r="S113" s="1">
        <f t="shared" si="28"/>
        <v>3.366987</v>
      </c>
      <c r="T113" s="1">
        <f t="shared" si="29"/>
        <v>832</v>
      </c>
      <c r="U113" s="1">
        <f t="shared" si="30"/>
        <v>36244000</v>
      </c>
      <c r="V113" s="1">
        <v>32266.065173999999</v>
      </c>
      <c r="W113" s="1">
        <f t="shared" si="31"/>
        <v>9.8346966650351995</v>
      </c>
      <c r="X113" s="1">
        <f t="shared" si="32"/>
        <v>6.1109991475645566</v>
      </c>
      <c r="Y113" s="1">
        <f t="shared" si="33"/>
        <v>2.0031229165957258</v>
      </c>
      <c r="Z113" s="1">
        <f t="shared" si="34"/>
        <v>19.696157315386316</v>
      </c>
      <c r="AA113" s="1">
        <f t="shared" si="35"/>
        <v>1.1817296903852501</v>
      </c>
      <c r="AB113" s="1">
        <f t="shared" si="36"/>
        <v>1.7378962337105572</v>
      </c>
      <c r="AC113" s="1">
        <v>34</v>
      </c>
      <c r="AD113" s="1">
        <f t="shared" si="37"/>
        <v>0.57929874457018571</v>
      </c>
      <c r="AE113" s="1" t="s">
        <v>3</v>
      </c>
      <c r="AF113" s="1">
        <f t="shared" si="38"/>
        <v>1.7552742616033756</v>
      </c>
      <c r="AG113" s="1">
        <f t="shared" si="39"/>
        <v>0.38414381617634336</v>
      </c>
      <c r="AH113" s="1">
        <f t="shared" si="40"/>
        <v>0.23049085545156159</v>
      </c>
      <c r="AI113" s="1">
        <f t="shared" si="41"/>
        <v>293898645.30000001</v>
      </c>
      <c r="AJ113" s="1">
        <f t="shared" si="42"/>
        <v>8322289.5600000005</v>
      </c>
      <c r="AK113" s="1">
        <f t="shared" si="43"/>
        <v>8.3222895599999998</v>
      </c>
      <c r="AL113" s="1" t="s">
        <v>320</v>
      </c>
      <c r="AM113" s="1" t="s">
        <v>704</v>
      </c>
      <c r="AN113" s="1" t="s">
        <v>705</v>
      </c>
      <c r="AO113" s="1" t="s">
        <v>706</v>
      </c>
      <c r="AP113" s="1" t="s">
        <v>3</v>
      </c>
      <c r="AQ113" s="1" t="s">
        <v>3</v>
      </c>
      <c r="AR113" s="1" t="s">
        <v>3</v>
      </c>
      <c r="AS113" s="1">
        <v>0</v>
      </c>
      <c r="AT113" s="1" t="s">
        <v>3</v>
      </c>
      <c r="AU113" s="1" t="s">
        <v>3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  <c r="CC113" s="1">
        <v>0</v>
      </c>
      <c r="CD113" s="1">
        <v>0</v>
      </c>
      <c r="CE113" s="1">
        <v>0</v>
      </c>
      <c r="CF113" s="1">
        <v>0</v>
      </c>
      <c r="CG113" s="1">
        <v>0</v>
      </c>
      <c r="CH113" s="1">
        <v>0</v>
      </c>
      <c r="CI113" s="1">
        <v>0</v>
      </c>
      <c r="CJ113" s="1">
        <v>0</v>
      </c>
      <c r="CK113" s="1">
        <v>0</v>
      </c>
      <c r="CL113" s="1">
        <v>0</v>
      </c>
      <c r="CM113" s="1">
        <v>0</v>
      </c>
      <c r="CN113" s="1">
        <v>0</v>
      </c>
      <c r="CO113" s="1">
        <v>0</v>
      </c>
      <c r="CP113" s="1">
        <v>0</v>
      </c>
      <c r="CQ113" s="1">
        <v>0</v>
      </c>
      <c r="CR113" s="1">
        <v>0</v>
      </c>
      <c r="CS113" s="1">
        <v>0</v>
      </c>
      <c r="CT113" s="1">
        <v>0</v>
      </c>
      <c r="CU113" s="1" t="s">
        <v>4</v>
      </c>
    </row>
    <row r="114" spans="1:99" s="1" customFormat="1" x14ac:dyDescent="0.25">
      <c r="A114" s="1" t="s">
        <v>707</v>
      </c>
      <c r="B114" s="1" t="s">
        <v>708</v>
      </c>
      <c r="C114" s="1" t="s">
        <v>709</v>
      </c>
      <c r="F114" s="1">
        <v>42</v>
      </c>
      <c r="G114" s="1">
        <v>48</v>
      </c>
      <c r="H114" s="1">
        <v>3066</v>
      </c>
      <c r="I114" s="1">
        <v>9065</v>
      </c>
      <c r="J114" s="1">
        <v>7128</v>
      </c>
      <c r="K114" s="1">
        <v>9065</v>
      </c>
      <c r="L114" s="1">
        <f t="shared" si="23"/>
        <v>394870493.5</v>
      </c>
      <c r="M114" s="1">
        <v>314</v>
      </c>
      <c r="N114" s="1">
        <f t="shared" si="24"/>
        <v>13677840</v>
      </c>
      <c r="O114" s="1">
        <f t="shared" si="25"/>
        <v>0.49062500000000003</v>
      </c>
      <c r="P114" s="1">
        <f t="shared" si="26"/>
        <v>1270714.04</v>
      </c>
      <c r="Q114" s="1">
        <f t="shared" si="27"/>
        <v>1.2707140400000001</v>
      </c>
      <c r="R114" s="1">
        <v>1.4703124999999999</v>
      </c>
      <c r="S114" s="1">
        <f t="shared" si="28"/>
        <v>3.8080946718749993</v>
      </c>
      <c r="T114" s="1">
        <f t="shared" si="29"/>
        <v>941</v>
      </c>
      <c r="U114" s="1">
        <f t="shared" si="30"/>
        <v>40992312.5</v>
      </c>
      <c r="V114" s="1">
        <v>19022.971665000001</v>
      </c>
      <c r="W114" s="1">
        <f t="shared" si="31"/>
        <v>5.798201763492</v>
      </c>
      <c r="X114" s="1">
        <f t="shared" si="32"/>
        <v>3.6028366955210105</v>
      </c>
      <c r="Y114" s="1">
        <f t="shared" si="33"/>
        <v>1.4509896032941521</v>
      </c>
      <c r="Z114" s="1">
        <f t="shared" si="34"/>
        <v>28.869360476507985</v>
      </c>
      <c r="AA114" s="1">
        <f t="shared" si="35"/>
        <v>0.65946768695892999</v>
      </c>
      <c r="AB114" s="1">
        <f t="shared" si="36"/>
        <v>2.0620971768934275</v>
      </c>
      <c r="AC114" s="1">
        <v>42</v>
      </c>
      <c r="AD114" s="1">
        <f t="shared" si="37"/>
        <v>0.68736572563114251</v>
      </c>
      <c r="AE114" s="1" t="s">
        <v>3</v>
      </c>
      <c r="AF114" s="1">
        <f t="shared" si="38"/>
        <v>2.9968152866242037</v>
      </c>
      <c r="AG114" s="1">
        <f t="shared" si="39"/>
        <v>0.69178931880420413</v>
      </c>
      <c r="AH114" s="1">
        <f t="shared" si="40"/>
        <v>0.14452667963736918</v>
      </c>
      <c r="AI114" s="1">
        <f t="shared" si="41"/>
        <v>310494967.19999999</v>
      </c>
      <c r="AJ114" s="1">
        <f t="shared" si="42"/>
        <v>8792245.4399999995</v>
      </c>
      <c r="AK114" s="1">
        <f t="shared" si="43"/>
        <v>8.7922454400000003</v>
      </c>
      <c r="AL114" s="1" t="s">
        <v>710</v>
      </c>
      <c r="AM114" s="1" t="s">
        <v>711</v>
      </c>
      <c r="AN114" s="1" t="s">
        <v>712</v>
      </c>
      <c r="AO114" s="1" t="s">
        <v>713</v>
      </c>
      <c r="AP114" s="1" t="s">
        <v>3</v>
      </c>
      <c r="AQ114" s="1" t="s">
        <v>3</v>
      </c>
      <c r="AR114" s="1" t="s">
        <v>3</v>
      </c>
      <c r="AS114" s="1">
        <v>0</v>
      </c>
      <c r="AT114" s="1" t="s">
        <v>3</v>
      </c>
      <c r="AU114" s="1" t="s">
        <v>3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  <c r="CC114" s="1">
        <v>0</v>
      </c>
      <c r="CD114" s="1">
        <v>0</v>
      </c>
      <c r="CE114" s="1">
        <v>0</v>
      </c>
      <c r="CF114" s="1">
        <v>0</v>
      </c>
      <c r="CG114" s="1">
        <v>0</v>
      </c>
      <c r="CH114" s="1">
        <v>0</v>
      </c>
      <c r="CI114" s="1">
        <v>0</v>
      </c>
      <c r="CJ114" s="1">
        <v>0</v>
      </c>
      <c r="CK114" s="1">
        <v>0</v>
      </c>
      <c r="CL114" s="1">
        <v>0</v>
      </c>
      <c r="CM114" s="1">
        <v>0</v>
      </c>
      <c r="CN114" s="1">
        <v>0</v>
      </c>
      <c r="CO114" s="1">
        <v>0</v>
      </c>
      <c r="CP114" s="1">
        <v>0</v>
      </c>
      <c r="CQ114" s="1">
        <v>0</v>
      </c>
      <c r="CR114" s="1">
        <v>0</v>
      </c>
      <c r="CS114" s="1">
        <v>0</v>
      </c>
      <c r="CT114" s="1">
        <v>0</v>
      </c>
      <c r="CU114" s="1" t="s">
        <v>4</v>
      </c>
    </row>
    <row r="115" spans="1:99" s="1" customFormat="1" x14ac:dyDescent="0.25">
      <c r="A115" s="1" t="s">
        <v>714</v>
      </c>
      <c r="B115" s="1" t="s">
        <v>715</v>
      </c>
      <c r="C115" s="1" t="s">
        <v>716</v>
      </c>
      <c r="D115" s="1">
        <v>1910</v>
      </c>
      <c r="E115" s="1">
        <f t="shared" ref="E115:E150" si="44">2015-D115</f>
        <v>105</v>
      </c>
      <c r="F115" s="1">
        <v>32.799999237060497</v>
      </c>
      <c r="G115" s="1">
        <v>33.799999237060497</v>
      </c>
      <c r="H115" s="1">
        <v>1400</v>
      </c>
      <c r="I115" s="1">
        <v>38600</v>
      </c>
      <c r="J115" s="1">
        <v>27186</v>
      </c>
      <c r="K115" s="1">
        <v>38600</v>
      </c>
      <c r="L115" s="1">
        <f t="shared" si="23"/>
        <v>1681412140</v>
      </c>
      <c r="M115" s="1">
        <v>1578</v>
      </c>
      <c r="N115" s="1">
        <f t="shared" si="24"/>
        <v>68737680</v>
      </c>
      <c r="O115" s="1">
        <f t="shared" si="25"/>
        <v>2.4656250000000002</v>
      </c>
      <c r="P115" s="1">
        <f t="shared" si="26"/>
        <v>6385945.0800000001</v>
      </c>
      <c r="Q115" s="1">
        <f t="shared" si="27"/>
        <v>6.3859450799999999</v>
      </c>
      <c r="R115" s="1">
        <v>6.5</v>
      </c>
      <c r="S115" s="1">
        <f t="shared" si="28"/>
        <v>16.834934999999998</v>
      </c>
      <c r="T115" s="1">
        <f t="shared" si="29"/>
        <v>4160</v>
      </c>
      <c r="U115" s="1">
        <f t="shared" si="30"/>
        <v>181220000</v>
      </c>
      <c r="V115" s="1">
        <v>39661.832240000003</v>
      </c>
      <c r="W115" s="1">
        <f t="shared" si="31"/>
        <v>12.088926466752</v>
      </c>
      <c r="X115" s="1">
        <f t="shared" si="32"/>
        <v>7.5117130552625611</v>
      </c>
      <c r="Y115" s="1">
        <f t="shared" si="33"/>
        <v>1.3494911396066913</v>
      </c>
      <c r="Z115" s="1">
        <f t="shared" si="34"/>
        <v>24.461287317232703</v>
      </c>
      <c r="AA115" s="1">
        <f t="shared" si="35"/>
        <v>0.36050418544988694</v>
      </c>
      <c r="AB115" s="1">
        <f t="shared" si="36"/>
        <v>2.2373129164217231</v>
      </c>
      <c r="AC115" s="1">
        <v>32.799999237060497</v>
      </c>
      <c r="AD115" s="1">
        <f t="shared" si="37"/>
        <v>0.74577097214057431</v>
      </c>
      <c r="AE115" s="1" t="s">
        <v>3</v>
      </c>
      <c r="AF115" s="1">
        <f t="shared" si="38"/>
        <v>2.6362484157160964</v>
      </c>
      <c r="AG115" s="1">
        <f t="shared" si="39"/>
        <v>0.26147328447986112</v>
      </c>
      <c r="AH115" s="1">
        <f t="shared" si="40"/>
        <v>0.19043543160963963</v>
      </c>
      <c r="AI115" s="1">
        <f t="shared" si="41"/>
        <v>1184219441.4000001</v>
      </c>
      <c r="AJ115" s="1">
        <f t="shared" si="42"/>
        <v>33533387.280000001</v>
      </c>
      <c r="AK115" s="1">
        <f t="shared" si="43"/>
        <v>33.533387279999999</v>
      </c>
      <c r="AL115" s="1" t="s">
        <v>717</v>
      </c>
      <c r="AM115" s="1" t="s">
        <v>718</v>
      </c>
      <c r="AN115" s="1" t="s">
        <v>719</v>
      </c>
      <c r="AO115" s="1" t="s">
        <v>720</v>
      </c>
      <c r="AP115" s="1" t="s">
        <v>3</v>
      </c>
      <c r="AQ115" s="1" t="s">
        <v>3</v>
      </c>
      <c r="AR115" s="1" t="s">
        <v>3</v>
      </c>
      <c r="AS115" s="1">
        <v>0</v>
      </c>
      <c r="AT115" s="1" t="s">
        <v>3</v>
      </c>
      <c r="AU115" s="1" t="s">
        <v>3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  <c r="CC115" s="1">
        <v>0</v>
      </c>
      <c r="CD115" s="1">
        <v>0</v>
      </c>
      <c r="CE115" s="1">
        <v>0</v>
      </c>
      <c r="CF115" s="1">
        <v>0</v>
      </c>
      <c r="CG115" s="1">
        <v>0</v>
      </c>
      <c r="CH115" s="1">
        <v>0</v>
      </c>
      <c r="CI115" s="1">
        <v>0</v>
      </c>
      <c r="CJ115" s="1">
        <v>0</v>
      </c>
      <c r="CK115" s="1">
        <v>0</v>
      </c>
      <c r="CL115" s="1">
        <v>0</v>
      </c>
      <c r="CM115" s="1">
        <v>0</v>
      </c>
      <c r="CN115" s="1">
        <v>0</v>
      </c>
      <c r="CO115" s="1">
        <v>0</v>
      </c>
      <c r="CP115" s="1">
        <v>0</v>
      </c>
      <c r="CQ115" s="1">
        <v>0</v>
      </c>
      <c r="CR115" s="1">
        <v>0</v>
      </c>
      <c r="CS115" s="1">
        <v>0</v>
      </c>
      <c r="CT115" s="1">
        <v>0</v>
      </c>
      <c r="CU115" s="1" t="s">
        <v>4</v>
      </c>
    </row>
    <row r="116" spans="1:99" s="1" customFormat="1" x14ac:dyDescent="0.25">
      <c r="A116" s="1" t="s">
        <v>721</v>
      </c>
      <c r="B116" s="1" t="s">
        <v>722</v>
      </c>
      <c r="C116" s="1" t="s">
        <v>723</v>
      </c>
      <c r="D116" s="1">
        <v>1890</v>
      </c>
      <c r="E116" s="1">
        <f t="shared" si="44"/>
        <v>125</v>
      </c>
      <c r="F116" s="1">
        <v>23</v>
      </c>
      <c r="G116" s="1">
        <v>23</v>
      </c>
      <c r="H116" s="1">
        <v>20000</v>
      </c>
      <c r="I116" s="1">
        <v>7975</v>
      </c>
      <c r="J116" s="1">
        <v>4600</v>
      </c>
      <c r="K116" s="1">
        <v>7975</v>
      </c>
      <c r="L116" s="1">
        <f t="shared" si="23"/>
        <v>347390202.5</v>
      </c>
      <c r="M116" s="1">
        <v>675</v>
      </c>
      <c r="N116" s="1">
        <f t="shared" si="24"/>
        <v>29403000</v>
      </c>
      <c r="O116" s="1">
        <f t="shared" si="25"/>
        <v>1.0546875</v>
      </c>
      <c r="P116" s="1">
        <f t="shared" si="26"/>
        <v>2731630.5</v>
      </c>
      <c r="Q116" s="1">
        <f t="shared" si="27"/>
        <v>2.7316305000000001</v>
      </c>
      <c r="R116" s="1">
        <v>14.9</v>
      </c>
      <c r="S116" s="1">
        <f t="shared" si="28"/>
        <v>38.590851000000001</v>
      </c>
      <c r="T116" s="1">
        <f t="shared" si="29"/>
        <v>9536</v>
      </c>
      <c r="U116" s="1">
        <f t="shared" si="30"/>
        <v>415412000</v>
      </c>
      <c r="V116" s="1">
        <v>24366.305143000001</v>
      </c>
      <c r="W116" s="1">
        <f t="shared" si="31"/>
        <v>7.4268498075864002</v>
      </c>
      <c r="X116" s="1">
        <f t="shared" si="32"/>
        <v>4.6148319962533426</v>
      </c>
      <c r="Y116" s="1">
        <f t="shared" si="33"/>
        <v>1.2676184622872453</v>
      </c>
      <c r="Z116" s="1">
        <f t="shared" si="34"/>
        <v>11.814787691732135</v>
      </c>
      <c r="AA116" s="1">
        <f t="shared" si="35"/>
        <v>1.3089248036989727</v>
      </c>
      <c r="AB116" s="1">
        <f t="shared" si="36"/>
        <v>1.5410592641389742</v>
      </c>
      <c r="AC116" s="1">
        <v>23</v>
      </c>
      <c r="AD116" s="1">
        <f t="shared" si="37"/>
        <v>0.51368642137965803</v>
      </c>
      <c r="AE116" s="1" t="s">
        <v>3</v>
      </c>
      <c r="AF116" s="1">
        <f t="shared" si="38"/>
        <v>14.127407407407407</v>
      </c>
      <c r="AG116" s="1">
        <f t="shared" si="39"/>
        <v>0.19309700972496333</v>
      </c>
      <c r="AH116" s="1">
        <f t="shared" si="40"/>
        <v>0.48142873608919834</v>
      </c>
      <c r="AI116" s="1">
        <f t="shared" si="41"/>
        <v>200375540</v>
      </c>
      <c r="AJ116" s="1">
        <f t="shared" si="42"/>
        <v>5674008</v>
      </c>
      <c r="AK116" s="1">
        <f t="shared" si="43"/>
        <v>5.6740079999999997</v>
      </c>
      <c r="AL116" s="1" t="s">
        <v>724</v>
      </c>
      <c r="AM116" s="1" t="s">
        <v>725</v>
      </c>
      <c r="AN116" s="1" t="s">
        <v>726</v>
      </c>
      <c r="AO116" s="1" t="s">
        <v>727</v>
      </c>
      <c r="AP116" s="1" t="s">
        <v>3</v>
      </c>
      <c r="AQ116" s="1" t="s">
        <v>3</v>
      </c>
      <c r="AR116" s="1" t="s">
        <v>3</v>
      </c>
      <c r="AS116" s="1">
        <v>0</v>
      </c>
      <c r="AT116" s="1" t="s">
        <v>3</v>
      </c>
      <c r="AU116" s="1" t="s">
        <v>3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  <c r="CC116" s="1">
        <v>0</v>
      </c>
      <c r="CD116" s="1">
        <v>0</v>
      </c>
      <c r="CE116" s="1">
        <v>0</v>
      </c>
      <c r="CF116" s="1">
        <v>0</v>
      </c>
      <c r="CG116" s="1">
        <v>0</v>
      </c>
      <c r="CH116" s="1">
        <v>0</v>
      </c>
      <c r="CI116" s="1">
        <v>0</v>
      </c>
      <c r="CJ116" s="1">
        <v>0</v>
      </c>
      <c r="CK116" s="1">
        <v>0</v>
      </c>
      <c r="CL116" s="1">
        <v>0</v>
      </c>
      <c r="CM116" s="1">
        <v>0</v>
      </c>
      <c r="CN116" s="1">
        <v>0</v>
      </c>
      <c r="CO116" s="1">
        <v>0</v>
      </c>
      <c r="CP116" s="1">
        <v>0</v>
      </c>
      <c r="CQ116" s="1">
        <v>0</v>
      </c>
      <c r="CR116" s="1">
        <v>0</v>
      </c>
      <c r="CS116" s="1">
        <v>0</v>
      </c>
      <c r="CT116" s="1">
        <v>0</v>
      </c>
      <c r="CU116" s="1" t="s">
        <v>4</v>
      </c>
    </row>
    <row r="117" spans="1:99" s="1" customFormat="1" x14ac:dyDescent="0.25">
      <c r="A117" s="1" t="s">
        <v>728</v>
      </c>
      <c r="C117" s="1" t="s">
        <v>729</v>
      </c>
      <c r="D117" s="1">
        <v>1926</v>
      </c>
      <c r="E117" s="1">
        <f t="shared" si="44"/>
        <v>89</v>
      </c>
      <c r="F117" s="1">
        <v>30</v>
      </c>
      <c r="G117" s="1">
        <v>30</v>
      </c>
      <c r="H117" s="1">
        <v>0</v>
      </c>
      <c r="I117" s="1">
        <v>41413</v>
      </c>
      <c r="J117" s="1">
        <v>39804</v>
      </c>
      <c r="K117" s="1">
        <v>41413</v>
      </c>
      <c r="L117" s="1">
        <f t="shared" si="23"/>
        <v>1803946138.7</v>
      </c>
      <c r="M117" s="1">
        <v>6223</v>
      </c>
      <c r="N117" s="1">
        <f t="shared" si="24"/>
        <v>271073880</v>
      </c>
      <c r="O117" s="1">
        <f t="shared" si="25"/>
        <v>9.7234375000000011</v>
      </c>
      <c r="P117" s="1">
        <f t="shared" si="26"/>
        <v>25183609.780000001</v>
      </c>
      <c r="Q117" s="1">
        <f t="shared" si="27"/>
        <v>25.183609780000001</v>
      </c>
      <c r="R117" s="1">
        <v>115</v>
      </c>
      <c r="S117" s="1">
        <f t="shared" si="28"/>
        <v>297.84884999999997</v>
      </c>
      <c r="T117" s="1">
        <f t="shared" si="29"/>
        <v>73600</v>
      </c>
      <c r="U117" s="1">
        <f t="shared" si="30"/>
        <v>3206200000</v>
      </c>
      <c r="V117" s="1">
        <v>116954.33962</v>
      </c>
      <c r="W117" s="1">
        <f t="shared" si="31"/>
        <v>35.647682716176</v>
      </c>
      <c r="X117" s="1">
        <f t="shared" si="32"/>
        <v>22.150450197990281</v>
      </c>
      <c r="Y117" s="1">
        <f t="shared" si="33"/>
        <v>2.0038592063492322</v>
      </c>
      <c r="Z117" s="1">
        <f t="shared" si="34"/>
        <v>6.654813583293234</v>
      </c>
      <c r="AA117" s="1">
        <f t="shared" si="35"/>
        <v>0.72605993767456445</v>
      </c>
      <c r="AB117" s="1">
        <f t="shared" si="36"/>
        <v>0.66548135832932342</v>
      </c>
      <c r="AC117" s="1">
        <v>30</v>
      </c>
      <c r="AD117" s="1">
        <f t="shared" si="37"/>
        <v>0.22182711944310779</v>
      </c>
      <c r="AE117" s="1" t="s">
        <v>3</v>
      </c>
      <c r="AF117" s="1">
        <f t="shared" si="38"/>
        <v>11.827093041941186</v>
      </c>
      <c r="AG117" s="1">
        <f t="shared" si="39"/>
        <v>3.5820983596283031E-2</v>
      </c>
      <c r="AH117" s="1">
        <f t="shared" si="40"/>
        <v>0.51293124136201362</v>
      </c>
      <c r="AI117" s="1">
        <f t="shared" si="41"/>
        <v>1733858259.6000001</v>
      </c>
      <c r="AJ117" s="1">
        <f t="shared" si="42"/>
        <v>49097437.920000002</v>
      </c>
      <c r="AK117" s="1">
        <f t="shared" si="43"/>
        <v>49.097437920000004</v>
      </c>
      <c r="AL117" s="1" t="s">
        <v>730</v>
      </c>
      <c r="AM117" s="1" t="s">
        <v>731</v>
      </c>
      <c r="AN117" s="1" t="s">
        <v>732</v>
      </c>
      <c r="AO117" s="1" t="s">
        <v>733</v>
      </c>
      <c r="AP117" s="1" t="s">
        <v>3</v>
      </c>
      <c r="AQ117" s="1" t="s">
        <v>3</v>
      </c>
      <c r="AR117" s="1" t="s">
        <v>3</v>
      </c>
      <c r="AS117" s="1">
        <v>0</v>
      </c>
      <c r="AT117" s="1" t="s">
        <v>3</v>
      </c>
      <c r="AU117" s="1" t="s">
        <v>3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  <c r="CC117" s="1">
        <v>0</v>
      </c>
      <c r="CD117" s="1">
        <v>0</v>
      </c>
      <c r="CE117" s="1">
        <v>0</v>
      </c>
      <c r="CF117" s="1">
        <v>0</v>
      </c>
      <c r="CG117" s="1">
        <v>0</v>
      </c>
      <c r="CH117" s="1">
        <v>0</v>
      </c>
      <c r="CI117" s="1">
        <v>0</v>
      </c>
      <c r="CJ117" s="1">
        <v>0</v>
      </c>
      <c r="CK117" s="1">
        <v>0</v>
      </c>
      <c r="CL117" s="1">
        <v>0</v>
      </c>
      <c r="CM117" s="1">
        <v>0</v>
      </c>
      <c r="CN117" s="1">
        <v>0</v>
      </c>
      <c r="CO117" s="1">
        <v>0</v>
      </c>
      <c r="CP117" s="1">
        <v>0</v>
      </c>
      <c r="CQ117" s="1">
        <v>0</v>
      </c>
      <c r="CR117" s="1">
        <v>0</v>
      </c>
      <c r="CS117" s="1">
        <v>0</v>
      </c>
      <c r="CT117" s="1">
        <v>0</v>
      </c>
      <c r="CU117" s="1" t="s">
        <v>4</v>
      </c>
    </row>
    <row r="118" spans="1:99" s="1" customFormat="1" x14ac:dyDescent="0.25">
      <c r="A118" s="1" t="s">
        <v>734</v>
      </c>
      <c r="C118" s="1" t="s">
        <v>735</v>
      </c>
      <c r="D118" s="1">
        <v>1975</v>
      </c>
      <c r="E118" s="1">
        <f t="shared" si="44"/>
        <v>40</v>
      </c>
      <c r="F118" s="1">
        <v>41</v>
      </c>
      <c r="G118" s="1">
        <v>56</v>
      </c>
      <c r="H118" s="1">
        <v>32000</v>
      </c>
      <c r="I118" s="1">
        <v>17714</v>
      </c>
      <c r="J118" s="1">
        <v>6998</v>
      </c>
      <c r="K118" s="1">
        <v>17714</v>
      </c>
      <c r="L118" s="1">
        <f t="shared" si="23"/>
        <v>771620068.60000002</v>
      </c>
      <c r="M118" s="1">
        <v>705</v>
      </c>
      <c r="N118" s="1">
        <f t="shared" si="24"/>
        <v>30709800</v>
      </c>
      <c r="O118" s="1">
        <f t="shared" si="25"/>
        <v>1.1015625</v>
      </c>
      <c r="P118" s="1">
        <f t="shared" si="26"/>
        <v>2853036.3000000003</v>
      </c>
      <c r="Q118" s="1">
        <f t="shared" si="27"/>
        <v>2.8530363000000003</v>
      </c>
      <c r="R118" s="1">
        <v>90.9</v>
      </c>
      <c r="S118" s="1">
        <f t="shared" si="28"/>
        <v>235.430091</v>
      </c>
      <c r="T118" s="1">
        <f t="shared" si="29"/>
        <v>58176</v>
      </c>
      <c r="U118" s="1">
        <f t="shared" si="30"/>
        <v>2534292000</v>
      </c>
      <c r="W118" s="1">
        <f t="shared" si="31"/>
        <v>0</v>
      </c>
      <c r="X118" s="1">
        <f t="shared" si="32"/>
        <v>0</v>
      </c>
      <c r="Y118" s="1">
        <f t="shared" si="33"/>
        <v>0</v>
      </c>
      <c r="Z118" s="1">
        <f t="shared" si="34"/>
        <v>25.126183452839161</v>
      </c>
      <c r="AA118" s="1">
        <f t="shared" si="35"/>
        <v>0</v>
      </c>
      <c r="AB118" s="1">
        <f t="shared" si="36"/>
        <v>1.8385012282565241</v>
      </c>
      <c r="AC118" s="1">
        <v>41</v>
      </c>
      <c r="AD118" s="1">
        <f t="shared" si="37"/>
        <v>0.61283374275217462</v>
      </c>
      <c r="AE118" s="1" t="s">
        <v>3</v>
      </c>
      <c r="AF118" s="1">
        <f t="shared" si="38"/>
        <v>82.519148936170211</v>
      </c>
      <c r="AG118" s="1">
        <f t="shared" si="39"/>
        <v>0.4018217870349477</v>
      </c>
      <c r="AH118" s="1">
        <f t="shared" si="40"/>
        <v>0.33052266597594449</v>
      </c>
      <c r="AI118" s="1">
        <f t="shared" si="41"/>
        <v>304832180.19999999</v>
      </c>
      <c r="AJ118" s="1">
        <f t="shared" si="42"/>
        <v>8631893.040000001</v>
      </c>
      <c r="AK118" s="1">
        <f t="shared" si="43"/>
        <v>8.6318930400000013</v>
      </c>
      <c r="AL118" s="1" t="s">
        <v>3</v>
      </c>
      <c r="AM118" s="1" t="s">
        <v>3</v>
      </c>
      <c r="AN118" s="1" t="s">
        <v>3</v>
      </c>
      <c r="AO118" s="1" t="s">
        <v>3</v>
      </c>
      <c r="AP118" s="1" t="s">
        <v>3</v>
      </c>
      <c r="AQ118" s="1" t="s">
        <v>3</v>
      </c>
      <c r="AR118" s="1" t="s">
        <v>3</v>
      </c>
      <c r="AS118" s="1">
        <v>0</v>
      </c>
      <c r="AT118" s="1" t="s">
        <v>3</v>
      </c>
      <c r="AU118" s="1" t="s">
        <v>3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  <c r="CC118" s="1">
        <v>0</v>
      </c>
      <c r="CD118" s="1">
        <v>0</v>
      </c>
      <c r="CE118" s="1">
        <v>0</v>
      </c>
      <c r="CF118" s="1">
        <v>0</v>
      </c>
      <c r="CG118" s="1">
        <v>0</v>
      </c>
      <c r="CH118" s="1">
        <v>0</v>
      </c>
      <c r="CI118" s="1">
        <v>0</v>
      </c>
      <c r="CJ118" s="1">
        <v>0</v>
      </c>
      <c r="CK118" s="1">
        <v>0</v>
      </c>
      <c r="CL118" s="1">
        <v>0</v>
      </c>
      <c r="CM118" s="1">
        <v>0</v>
      </c>
      <c r="CN118" s="1">
        <v>0</v>
      </c>
      <c r="CO118" s="1">
        <v>0</v>
      </c>
      <c r="CP118" s="1">
        <v>0</v>
      </c>
      <c r="CQ118" s="1">
        <v>0</v>
      </c>
      <c r="CR118" s="1">
        <v>0</v>
      </c>
      <c r="CS118" s="1">
        <v>0</v>
      </c>
      <c r="CT118" s="1">
        <v>0</v>
      </c>
      <c r="CU118" s="1" t="s">
        <v>4</v>
      </c>
    </row>
    <row r="119" spans="1:99" s="1" customFormat="1" x14ac:dyDescent="0.25">
      <c r="A119" s="1" t="s">
        <v>736</v>
      </c>
      <c r="C119" s="1" t="s">
        <v>737</v>
      </c>
      <c r="D119" s="1">
        <v>1903</v>
      </c>
      <c r="E119" s="1">
        <f t="shared" si="44"/>
        <v>112</v>
      </c>
      <c r="F119" s="1">
        <v>40</v>
      </c>
      <c r="G119" s="1">
        <v>40</v>
      </c>
      <c r="H119" s="1">
        <v>340</v>
      </c>
      <c r="I119" s="1">
        <v>8390</v>
      </c>
      <c r="J119" s="1">
        <v>5640</v>
      </c>
      <c r="K119" s="1">
        <v>8390</v>
      </c>
      <c r="L119" s="1">
        <f t="shared" si="23"/>
        <v>365467561</v>
      </c>
      <c r="M119" s="1">
        <v>550</v>
      </c>
      <c r="N119" s="1">
        <f t="shared" si="24"/>
        <v>23958000</v>
      </c>
      <c r="O119" s="1">
        <f t="shared" si="25"/>
        <v>0.859375</v>
      </c>
      <c r="P119" s="1">
        <f t="shared" si="26"/>
        <v>2225773</v>
      </c>
      <c r="Q119" s="1">
        <f t="shared" si="27"/>
        <v>2.2257730000000002</v>
      </c>
      <c r="R119" s="1">
        <v>0.625</v>
      </c>
      <c r="S119" s="1">
        <f t="shared" si="28"/>
        <v>1.6187437499999999</v>
      </c>
      <c r="T119" s="1">
        <f t="shared" si="29"/>
        <v>400</v>
      </c>
      <c r="U119" s="1">
        <f t="shared" si="30"/>
        <v>17425000</v>
      </c>
      <c r="W119" s="1">
        <f t="shared" si="31"/>
        <v>0</v>
      </c>
      <c r="X119" s="1">
        <f t="shared" si="32"/>
        <v>0</v>
      </c>
      <c r="Y119" s="1">
        <f t="shared" si="33"/>
        <v>0</v>
      </c>
      <c r="Z119" s="1">
        <f t="shared" si="34"/>
        <v>15.25451043492779</v>
      </c>
      <c r="AA119" s="1">
        <f t="shared" si="35"/>
        <v>0</v>
      </c>
      <c r="AB119" s="1">
        <f t="shared" si="36"/>
        <v>1.1440882826195842</v>
      </c>
      <c r="AC119" s="1">
        <v>40</v>
      </c>
      <c r="AD119" s="1">
        <f t="shared" si="37"/>
        <v>0.38136276087319476</v>
      </c>
      <c r="AE119" s="1" t="s">
        <v>3</v>
      </c>
      <c r="AF119" s="1">
        <f t="shared" si="38"/>
        <v>0.72727272727272729</v>
      </c>
      <c r="AG119" s="1">
        <f t="shared" si="39"/>
        <v>0.27619667277320609</v>
      </c>
      <c r="AH119" s="1">
        <f t="shared" si="40"/>
        <v>0.31994082014858727</v>
      </c>
      <c r="AI119" s="1">
        <f t="shared" si="41"/>
        <v>245677836</v>
      </c>
      <c r="AJ119" s="1">
        <f t="shared" si="42"/>
        <v>6956827.2000000002</v>
      </c>
      <c r="AK119" s="1">
        <f t="shared" si="43"/>
        <v>6.9568272000000002</v>
      </c>
      <c r="AL119" s="1" t="s">
        <v>3</v>
      </c>
      <c r="AM119" s="1" t="s">
        <v>3</v>
      </c>
      <c r="AN119" s="1" t="s">
        <v>3</v>
      </c>
      <c r="AO119" s="1" t="s">
        <v>3</v>
      </c>
      <c r="AP119" s="1" t="s">
        <v>3</v>
      </c>
      <c r="AQ119" s="1" t="s">
        <v>3</v>
      </c>
      <c r="AR119" s="1" t="s">
        <v>3</v>
      </c>
      <c r="AS119" s="1">
        <v>0</v>
      </c>
      <c r="AT119" s="1" t="s">
        <v>3</v>
      </c>
      <c r="AU119" s="1" t="s">
        <v>3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  <c r="CC119" s="1">
        <v>0</v>
      </c>
      <c r="CD119" s="1">
        <v>0</v>
      </c>
      <c r="CE119" s="1">
        <v>0</v>
      </c>
      <c r="CF119" s="1">
        <v>0</v>
      </c>
      <c r="CG119" s="1">
        <v>0</v>
      </c>
      <c r="CH119" s="1">
        <v>0</v>
      </c>
      <c r="CI119" s="1">
        <v>0</v>
      </c>
      <c r="CJ119" s="1">
        <v>0</v>
      </c>
      <c r="CK119" s="1">
        <v>0</v>
      </c>
      <c r="CL119" s="1">
        <v>0</v>
      </c>
      <c r="CM119" s="1">
        <v>0</v>
      </c>
      <c r="CN119" s="1">
        <v>0</v>
      </c>
      <c r="CO119" s="1">
        <v>0</v>
      </c>
      <c r="CP119" s="1">
        <v>0</v>
      </c>
      <c r="CQ119" s="1">
        <v>0</v>
      </c>
      <c r="CR119" s="1">
        <v>0</v>
      </c>
      <c r="CS119" s="1">
        <v>0</v>
      </c>
      <c r="CT119" s="1">
        <v>0</v>
      </c>
      <c r="CU119" s="1" t="s">
        <v>4</v>
      </c>
    </row>
    <row r="120" spans="1:99" s="1" customFormat="1" x14ac:dyDescent="0.25">
      <c r="A120" s="1" t="s">
        <v>738</v>
      </c>
      <c r="C120" s="1" t="s">
        <v>739</v>
      </c>
      <c r="D120" s="1">
        <v>1928</v>
      </c>
      <c r="E120" s="1">
        <f t="shared" si="44"/>
        <v>87</v>
      </c>
      <c r="F120" s="1">
        <v>16</v>
      </c>
      <c r="G120" s="1">
        <v>20</v>
      </c>
      <c r="H120" s="1">
        <v>1560</v>
      </c>
      <c r="I120" s="1">
        <v>4550</v>
      </c>
      <c r="J120" s="1">
        <v>2592</v>
      </c>
      <c r="K120" s="1">
        <v>4550</v>
      </c>
      <c r="L120" s="1">
        <f t="shared" si="23"/>
        <v>198197545</v>
      </c>
      <c r="M120" s="1">
        <v>650</v>
      </c>
      <c r="N120" s="1">
        <f t="shared" si="24"/>
        <v>28314000</v>
      </c>
      <c r="O120" s="1">
        <f t="shared" si="25"/>
        <v>1.015625</v>
      </c>
      <c r="P120" s="1">
        <f t="shared" si="26"/>
        <v>2630459</v>
      </c>
      <c r="Q120" s="1">
        <f t="shared" si="27"/>
        <v>2.6304590000000001</v>
      </c>
      <c r="R120" s="1">
        <v>1.5625</v>
      </c>
      <c r="S120" s="1">
        <f t="shared" si="28"/>
        <v>4.0468593749999995</v>
      </c>
      <c r="T120" s="1">
        <f t="shared" si="29"/>
        <v>1000</v>
      </c>
      <c r="U120" s="1">
        <f t="shared" si="30"/>
        <v>43562500</v>
      </c>
      <c r="W120" s="1">
        <f t="shared" si="31"/>
        <v>0</v>
      </c>
      <c r="X120" s="1">
        <f t="shared" si="32"/>
        <v>0</v>
      </c>
      <c r="Y120" s="1">
        <f t="shared" si="33"/>
        <v>0</v>
      </c>
      <c r="Z120" s="1">
        <f t="shared" si="34"/>
        <v>6.9999839302112026</v>
      </c>
      <c r="AA120" s="1">
        <f t="shared" si="35"/>
        <v>0</v>
      </c>
      <c r="AB120" s="1">
        <f t="shared" si="36"/>
        <v>1.3124969869146006</v>
      </c>
      <c r="AC120" s="1">
        <v>16</v>
      </c>
      <c r="AD120" s="1">
        <f t="shared" si="37"/>
        <v>0.43749899563820016</v>
      </c>
      <c r="AE120" s="1" t="s">
        <v>3</v>
      </c>
      <c r="AF120" s="1">
        <f t="shared" si="38"/>
        <v>1.5384615384615385</v>
      </c>
      <c r="AG120" s="1">
        <f t="shared" si="39"/>
        <v>0.11658478539640919</v>
      </c>
      <c r="AH120" s="1">
        <f t="shared" si="40"/>
        <v>0.82274343901846303</v>
      </c>
      <c r="AI120" s="1">
        <f t="shared" si="41"/>
        <v>112907260.8</v>
      </c>
      <c r="AJ120" s="1">
        <f t="shared" si="42"/>
        <v>3197180.16</v>
      </c>
      <c r="AK120" s="1">
        <f t="shared" si="43"/>
        <v>3.1971801600000003</v>
      </c>
      <c r="AL120" s="1" t="s">
        <v>3</v>
      </c>
      <c r="AM120" s="1" t="s">
        <v>3</v>
      </c>
      <c r="AN120" s="1" t="s">
        <v>3</v>
      </c>
      <c r="AO120" s="1" t="s">
        <v>3</v>
      </c>
      <c r="AP120" s="1" t="s">
        <v>3</v>
      </c>
      <c r="AQ120" s="1" t="s">
        <v>3</v>
      </c>
      <c r="AR120" s="1" t="s">
        <v>3</v>
      </c>
      <c r="AS120" s="1">
        <v>0</v>
      </c>
      <c r="AT120" s="1" t="s">
        <v>3</v>
      </c>
      <c r="AU120" s="1" t="s">
        <v>3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  <c r="CC120" s="1">
        <v>0</v>
      </c>
      <c r="CD120" s="1">
        <v>0</v>
      </c>
      <c r="CE120" s="1">
        <v>0</v>
      </c>
      <c r="CF120" s="1">
        <v>0</v>
      </c>
      <c r="CG120" s="1">
        <v>0</v>
      </c>
      <c r="CH120" s="1">
        <v>0</v>
      </c>
      <c r="CI120" s="1">
        <v>0</v>
      </c>
      <c r="CJ120" s="1">
        <v>0</v>
      </c>
      <c r="CK120" s="1">
        <v>0</v>
      </c>
      <c r="CL120" s="1">
        <v>0</v>
      </c>
      <c r="CM120" s="1">
        <v>0</v>
      </c>
      <c r="CN120" s="1">
        <v>0</v>
      </c>
      <c r="CO120" s="1">
        <v>0</v>
      </c>
      <c r="CP120" s="1">
        <v>0</v>
      </c>
      <c r="CQ120" s="1">
        <v>0</v>
      </c>
      <c r="CR120" s="1">
        <v>0</v>
      </c>
      <c r="CS120" s="1">
        <v>0</v>
      </c>
      <c r="CT120" s="1">
        <v>0</v>
      </c>
      <c r="CU120" s="1" t="s">
        <v>4</v>
      </c>
    </row>
    <row r="121" spans="1:99" s="1" customFormat="1" x14ac:dyDescent="0.25">
      <c r="A121" s="1" t="s">
        <v>740</v>
      </c>
      <c r="C121" s="1" t="s">
        <v>741</v>
      </c>
      <c r="D121" s="1">
        <v>1893</v>
      </c>
      <c r="E121" s="1">
        <f t="shared" si="44"/>
        <v>122</v>
      </c>
      <c r="F121" s="1">
        <v>44</v>
      </c>
      <c r="G121" s="1">
        <v>44</v>
      </c>
      <c r="H121" s="1">
        <v>139</v>
      </c>
      <c r="I121" s="1">
        <v>41800</v>
      </c>
      <c r="J121" s="1">
        <v>32100</v>
      </c>
      <c r="K121" s="1">
        <v>41800</v>
      </c>
      <c r="L121" s="1">
        <f t="shared" si="23"/>
        <v>1820803820</v>
      </c>
      <c r="M121" s="1">
        <v>1857</v>
      </c>
      <c r="N121" s="1">
        <f t="shared" si="24"/>
        <v>80890920</v>
      </c>
      <c r="O121" s="1">
        <f t="shared" si="25"/>
        <v>2.9015625000000003</v>
      </c>
      <c r="P121" s="1">
        <f t="shared" si="26"/>
        <v>7515019.0200000005</v>
      </c>
      <c r="Q121" s="1">
        <f t="shared" si="27"/>
        <v>7.5150190200000004</v>
      </c>
      <c r="R121" s="1">
        <v>14.509375</v>
      </c>
      <c r="S121" s="1">
        <f t="shared" si="28"/>
        <v>37.579136156249994</v>
      </c>
      <c r="T121" s="1">
        <f t="shared" si="29"/>
        <v>9286</v>
      </c>
      <c r="U121" s="1">
        <f t="shared" si="30"/>
        <v>404521375</v>
      </c>
      <c r="V121" s="1">
        <v>57742.224093999997</v>
      </c>
      <c r="W121" s="1">
        <f t="shared" si="31"/>
        <v>17.599829903851198</v>
      </c>
      <c r="X121" s="1">
        <f t="shared" si="32"/>
        <v>10.936030790059036</v>
      </c>
      <c r="Y121" s="1">
        <f t="shared" si="33"/>
        <v>1.8110828565821597</v>
      </c>
      <c r="Z121" s="1">
        <f t="shared" si="34"/>
        <v>22.509372127304275</v>
      </c>
      <c r="AA121" s="1">
        <f t="shared" si="35"/>
        <v>0.44449955039070371</v>
      </c>
      <c r="AB121" s="1">
        <f t="shared" si="36"/>
        <v>1.5347299177707461</v>
      </c>
      <c r="AC121" s="1">
        <v>44</v>
      </c>
      <c r="AD121" s="1">
        <f t="shared" si="37"/>
        <v>0.51157663925691532</v>
      </c>
      <c r="AE121" s="1" t="s">
        <v>3</v>
      </c>
      <c r="AF121" s="1">
        <f t="shared" si="38"/>
        <v>5.0005385029617662</v>
      </c>
      <c r="AG121" s="1">
        <f t="shared" si="39"/>
        <v>0.22179867228886579</v>
      </c>
      <c r="AH121" s="1">
        <f t="shared" si="40"/>
        <v>0.18979857156668514</v>
      </c>
      <c r="AI121" s="1">
        <f t="shared" si="41"/>
        <v>1398272790</v>
      </c>
      <c r="AJ121" s="1">
        <f t="shared" si="42"/>
        <v>39594708</v>
      </c>
      <c r="AK121" s="1">
        <f t="shared" si="43"/>
        <v>39.594707999999997</v>
      </c>
      <c r="AL121" s="1" t="s">
        <v>742</v>
      </c>
      <c r="AM121" s="1" t="s">
        <v>743</v>
      </c>
      <c r="AN121" s="1" t="s">
        <v>744</v>
      </c>
      <c r="AO121" s="1" t="s">
        <v>745</v>
      </c>
      <c r="AP121" s="1" t="s">
        <v>3</v>
      </c>
      <c r="AQ121" s="1" t="s">
        <v>3</v>
      </c>
      <c r="AR121" s="1" t="s">
        <v>3</v>
      </c>
      <c r="AS121" s="1">
        <v>0</v>
      </c>
      <c r="AT121" s="1" t="s">
        <v>3</v>
      </c>
      <c r="AU121" s="1" t="s">
        <v>3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  <c r="CC121" s="1">
        <v>0</v>
      </c>
      <c r="CD121" s="1">
        <v>0</v>
      </c>
      <c r="CE121" s="1">
        <v>0</v>
      </c>
      <c r="CF121" s="1">
        <v>0</v>
      </c>
      <c r="CG121" s="1">
        <v>0</v>
      </c>
      <c r="CH121" s="1">
        <v>0</v>
      </c>
      <c r="CI121" s="1">
        <v>0</v>
      </c>
      <c r="CJ121" s="1">
        <v>0</v>
      </c>
      <c r="CK121" s="1">
        <v>0</v>
      </c>
      <c r="CL121" s="1">
        <v>0</v>
      </c>
      <c r="CM121" s="1">
        <v>0</v>
      </c>
      <c r="CN121" s="1">
        <v>0</v>
      </c>
      <c r="CO121" s="1">
        <v>0</v>
      </c>
      <c r="CP121" s="1">
        <v>0</v>
      </c>
      <c r="CQ121" s="1">
        <v>0</v>
      </c>
      <c r="CR121" s="1">
        <v>0</v>
      </c>
      <c r="CS121" s="1">
        <v>0</v>
      </c>
      <c r="CT121" s="1">
        <v>0</v>
      </c>
      <c r="CU121" s="1" t="s">
        <v>4</v>
      </c>
    </row>
    <row r="122" spans="1:99" s="1" customFormat="1" x14ac:dyDescent="0.25">
      <c r="A122" s="1" t="s">
        <v>746</v>
      </c>
      <c r="C122" s="1" t="s">
        <v>747</v>
      </c>
      <c r="D122" s="1">
        <v>1910</v>
      </c>
      <c r="E122" s="1">
        <f t="shared" si="44"/>
        <v>105</v>
      </c>
      <c r="F122" s="1">
        <v>20</v>
      </c>
      <c r="G122" s="1">
        <v>20</v>
      </c>
      <c r="H122" s="1">
        <v>1065</v>
      </c>
      <c r="I122" s="1">
        <v>6563</v>
      </c>
      <c r="J122" s="1">
        <v>4766</v>
      </c>
      <c r="K122" s="1">
        <v>6563</v>
      </c>
      <c r="L122" s="1">
        <f t="shared" si="23"/>
        <v>285883623.69999999</v>
      </c>
      <c r="M122" s="1">
        <v>599</v>
      </c>
      <c r="N122" s="1">
        <f t="shared" si="24"/>
        <v>26092440</v>
      </c>
      <c r="O122" s="1">
        <f t="shared" si="25"/>
        <v>0.93593750000000009</v>
      </c>
      <c r="P122" s="1">
        <f t="shared" si="26"/>
        <v>2424069.14</v>
      </c>
      <c r="Q122" s="1">
        <f t="shared" si="27"/>
        <v>2.4240691400000003</v>
      </c>
      <c r="R122" s="1">
        <v>6.25</v>
      </c>
      <c r="S122" s="1">
        <f t="shared" si="28"/>
        <v>16.187437499999998</v>
      </c>
      <c r="T122" s="1">
        <f t="shared" si="29"/>
        <v>4000</v>
      </c>
      <c r="U122" s="1">
        <f t="shared" si="30"/>
        <v>174250000</v>
      </c>
      <c r="V122" s="1">
        <v>16396.455039</v>
      </c>
      <c r="W122" s="1">
        <f t="shared" si="31"/>
        <v>4.9976394958872001</v>
      </c>
      <c r="X122" s="1">
        <f t="shared" si="32"/>
        <v>3.105390205656366</v>
      </c>
      <c r="Y122" s="1">
        <f t="shared" si="33"/>
        <v>0.90549762366805775</v>
      </c>
      <c r="Z122" s="1">
        <f t="shared" si="34"/>
        <v>10.956569170993591</v>
      </c>
      <c r="AA122" s="1">
        <f t="shared" si="35"/>
        <v>0.85011714497986257</v>
      </c>
      <c r="AB122" s="1">
        <f t="shared" si="36"/>
        <v>1.6434853756490386</v>
      </c>
      <c r="AC122" s="1">
        <v>20</v>
      </c>
      <c r="AD122" s="1">
        <f t="shared" si="37"/>
        <v>0.54782845854967954</v>
      </c>
      <c r="AE122" s="1" t="s">
        <v>3</v>
      </c>
      <c r="AF122" s="1">
        <f t="shared" si="38"/>
        <v>6.67779632721202</v>
      </c>
      <c r="AG122" s="1">
        <f t="shared" si="39"/>
        <v>0.19009149514421483</v>
      </c>
      <c r="AH122" s="1">
        <f t="shared" si="40"/>
        <v>0.41234321487703868</v>
      </c>
      <c r="AI122" s="1">
        <f t="shared" si="41"/>
        <v>207606483.40000001</v>
      </c>
      <c r="AJ122" s="1">
        <f t="shared" si="42"/>
        <v>5878765.6799999997</v>
      </c>
      <c r="AK122" s="1">
        <f t="shared" si="43"/>
        <v>5.8787656799999999</v>
      </c>
      <c r="AL122" s="1" t="s">
        <v>748</v>
      </c>
      <c r="AM122" s="1" t="s">
        <v>3</v>
      </c>
      <c r="AN122" s="1" t="s">
        <v>3</v>
      </c>
      <c r="AO122" s="1" t="s">
        <v>749</v>
      </c>
      <c r="AP122" s="1" t="s">
        <v>3</v>
      </c>
      <c r="AQ122" s="1" t="s">
        <v>3</v>
      </c>
      <c r="AR122" s="1" t="s">
        <v>3</v>
      </c>
      <c r="AS122" s="1">
        <v>0</v>
      </c>
      <c r="AT122" s="1" t="s">
        <v>3</v>
      </c>
      <c r="AU122" s="1" t="s">
        <v>3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  <c r="CC122" s="1">
        <v>0</v>
      </c>
      <c r="CD122" s="1">
        <v>0</v>
      </c>
      <c r="CE122" s="1">
        <v>0</v>
      </c>
      <c r="CF122" s="1">
        <v>0</v>
      </c>
      <c r="CG122" s="1">
        <v>0</v>
      </c>
      <c r="CH122" s="1">
        <v>0</v>
      </c>
      <c r="CI122" s="1">
        <v>0</v>
      </c>
      <c r="CJ122" s="1">
        <v>0</v>
      </c>
      <c r="CK122" s="1">
        <v>0</v>
      </c>
      <c r="CL122" s="1">
        <v>0</v>
      </c>
      <c r="CM122" s="1">
        <v>0</v>
      </c>
      <c r="CN122" s="1">
        <v>0</v>
      </c>
      <c r="CO122" s="1">
        <v>0</v>
      </c>
      <c r="CP122" s="1">
        <v>0</v>
      </c>
      <c r="CQ122" s="1">
        <v>0</v>
      </c>
      <c r="CR122" s="1">
        <v>0</v>
      </c>
      <c r="CS122" s="1">
        <v>0</v>
      </c>
      <c r="CT122" s="1">
        <v>0</v>
      </c>
      <c r="CU122" s="1" t="s">
        <v>4</v>
      </c>
    </row>
    <row r="123" spans="1:99" s="1" customFormat="1" x14ac:dyDescent="0.25">
      <c r="A123" s="1" t="s">
        <v>750</v>
      </c>
      <c r="C123" s="1" t="s">
        <v>751</v>
      </c>
      <c r="D123" s="1">
        <v>1911</v>
      </c>
      <c r="E123" s="1">
        <f t="shared" si="44"/>
        <v>104</v>
      </c>
      <c r="F123" s="1">
        <v>55</v>
      </c>
      <c r="G123" s="1">
        <v>55</v>
      </c>
      <c r="H123" s="1">
        <v>25372</v>
      </c>
      <c r="I123" s="1">
        <v>39660</v>
      </c>
      <c r="J123" s="1">
        <v>29732</v>
      </c>
      <c r="K123" s="1">
        <v>39660</v>
      </c>
      <c r="L123" s="1">
        <f t="shared" si="23"/>
        <v>1727585634</v>
      </c>
      <c r="M123" s="1">
        <v>2600</v>
      </c>
      <c r="N123" s="1">
        <f t="shared" si="24"/>
        <v>113256000</v>
      </c>
      <c r="O123" s="1">
        <f t="shared" si="25"/>
        <v>4.0625</v>
      </c>
      <c r="P123" s="1">
        <f t="shared" si="26"/>
        <v>10521836</v>
      </c>
      <c r="Q123" s="1">
        <f t="shared" si="27"/>
        <v>10.521836</v>
      </c>
      <c r="R123" s="1">
        <v>120</v>
      </c>
      <c r="S123" s="1">
        <f t="shared" si="28"/>
        <v>310.79879999999997</v>
      </c>
      <c r="T123" s="1">
        <f t="shared" si="29"/>
        <v>76800</v>
      </c>
      <c r="U123" s="1">
        <f t="shared" si="30"/>
        <v>3345600000</v>
      </c>
      <c r="V123" s="1">
        <v>28600.663359999999</v>
      </c>
      <c r="W123" s="1">
        <f t="shared" si="31"/>
        <v>8.7174821921279992</v>
      </c>
      <c r="X123" s="1">
        <f t="shared" si="32"/>
        <v>5.4167940364038403</v>
      </c>
      <c r="Y123" s="1">
        <f t="shared" si="33"/>
        <v>0.75812391360713161</v>
      </c>
      <c r="Z123" s="1">
        <f t="shared" si="34"/>
        <v>15.253811135833864</v>
      </c>
      <c r="AA123" s="1">
        <f t="shared" si="35"/>
        <v>0.23770309290478156</v>
      </c>
      <c r="AB123" s="1">
        <f t="shared" si="36"/>
        <v>0.8320260619545744</v>
      </c>
      <c r="AC123" s="1">
        <v>55</v>
      </c>
      <c r="AD123" s="1">
        <f t="shared" si="37"/>
        <v>0.2773420206515248</v>
      </c>
      <c r="AE123" s="1" t="s">
        <v>3</v>
      </c>
      <c r="AF123" s="1">
        <f t="shared" si="38"/>
        <v>29.53846153846154</v>
      </c>
      <c r="AG123" s="1">
        <f t="shared" si="39"/>
        <v>0.12702617002257113</v>
      </c>
      <c r="AH123" s="1">
        <f t="shared" si="40"/>
        <v>0.28690313385387545</v>
      </c>
      <c r="AI123" s="1">
        <f t="shared" si="41"/>
        <v>1295122946.8</v>
      </c>
      <c r="AJ123" s="1">
        <f t="shared" si="42"/>
        <v>36673827.359999999</v>
      </c>
      <c r="AK123" s="1">
        <f t="shared" si="43"/>
        <v>36.673827359999997</v>
      </c>
      <c r="AL123" s="1" t="s">
        <v>752</v>
      </c>
      <c r="AM123" s="1" t="s">
        <v>3</v>
      </c>
      <c r="AN123" s="1" t="s">
        <v>753</v>
      </c>
      <c r="AO123" s="1" t="s">
        <v>754</v>
      </c>
      <c r="AP123" s="1" t="s">
        <v>3</v>
      </c>
      <c r="AQ123" s="1" t="s">
        <v>3</v>
      </c>
      <c r="AR123" s="1" t="s">
        <v>3</v>
      </c>
      <c r="AS123" s="1">
        <v>0</v>
      </c>
      <c r="AT123" s="1" t="s">
        <v>3</v>
      </c>
      <c r="AU123" s="1" t="s">
        <v>3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  <c r="CC123" s="1">
        <v>0</v>
      </c>
      <c r="CD123" s="1">
        <v>0</v>
      </c>
      <c r="CE123" s="1">
        <v>0</v>
      </c>
      <c r="CF123" s="1">
        <v>0</v>
      </c>
      <c r="CG123" s="1">
        <v>0</v>
      </c>
      <c r="CH123" s="1">
        <v>0</v>
      </c>
      <c r="CI123" s="1">
        <v>0</v>
      </c>
      <c r="CJ123" s="1">
        <v>0</v>
      </c>
      <c r="CK123" s="1">
        <v>0</v>
      </c>
      <c r="CL123" s="1">
        <v>0</v>
      </c>
      <c r="CM123" s="1">
        <v>0</v>
      </c>
      <c r="CN123" s="1">
        <v>0</v>
      </c>
      <c r="CO123" s="1">
        <v>0</v>
      </c>
      <c r="CP123" s="1">
        <v>0</v>
      </c>
      <c r="CQ123" s="1">
        <v>0</v>
      </c>
      <c r="CR123" s="1">
        <v>0</v>
      </c>
      <c r="CS123" s="1">
        <v>0</v>
      </c>
      <c r="CT123" s="1">
        <v>0</v>
      </c>
      <c r="CU123" s="1" t="s">
        <v>4</v>
      </c>
    </row>
    <row r="124" spans="1:99" s="1" customFormat="1" x14ac:dyDescent="0.25">
      <c r="A124" s="1" t="s">
        <v>755</v>
      </c>
      <c r="C124" s="1" t="s">
        <v>756</v>
      </c>
      <c r="D124" s="1">
        <v>1909</v>
      </c>
      <c r="E124" s="1">
        <f t="shared" si="44"/>
        <v>106</v>
      </c>
      <c r="F124" s="1">
        <v>31</v>
      </c>
      <c r="G124" s="1">
        <v>31</v>
      </c>
      <c r="H124" s="1">
        <v>4384</v>
      </c>
      <c r="I124" s="1">
        <v>5820</v>
      </c>
      <c r="J124" s="1">
        <v>3468</v>
      </c>
      <c r="K124" s="1">
        <v>5820</v>
      </c>
      <c r="L124" s="1">
        <f t="shared" si="23"/>
        <v>253518618</v>
      </c>
      <c r="M124" s="1">
        <v>336</v>
      </c>
      <c r="N124" s="1">
        <f t="shared" si="24"/>
        <v>14636160</v>
      </c>
      <c r="O124" s="1">
        <f t="shared" si="25"/>
        <v>0.52500000000000002</v>
      </c>
      <c r="P124" s="1">
        <f t="shared" si="26"/>
        <v>1359744.96</v>
      </c>
      <c r="Q124" s="1">
        <f t="shared" si="27"/>
        <v>1.35974496</v>
      </c>
      <c r="R124" s="1">
        <v>12</v>
      </c>
      <c r="S124" s="1">
        <f t="shared" si="28"/>
        <v>31.079879999999996</v>
      </c>
      <c r="T124" s="1">
        <f t="shared" si="29"/>
        <v>7680</v>
      </c>
      <c r="U124" s="1">
        <f t="shared" si="30"/>
        <v>334560000</v>
      </c>
      <c r="W124" s="1">
        <f t="shared" si="31"/>
        <v>0</v>
      </c>
      <c r="X124" s="1">
        <f t="shared" si="32"/>
        <v>0</v>
      </c>
      <c r="Y124" s="1">
        <f t="shared" si="33"/>
        <v>0</v>
      </c>
      <c r="Z124" s="1">
        <f t="shared" si="34"/>
        <v>17.32138880690017</v>
      </c>
      <c r="AA124" s="1">
        <f t="shared" si="35"/>
        <v>0</v>
      </c>
      <c r="AB124" s="1">
        <f t="shared" si="36"/>
        <v>1.6762634329258228</v>
      </c>
      <c r="AC124" s="1">
        <v>31</v>
      </c>
      <c r="AD124" s="1">
        <f t="shared" si="37"/>
        <v>0.55875447764194097</v>
      </c>
      <c r="AE124" s="1" t="s">
        <v>3</v>
      </c>
      <c r="AF124" s="1">
        <f t="shared" si="38"/>
        <v>22.857142857142858</v>
      </c>
      <c r="AG124" s="1">
        <f t="shared" si="39"/>
        <v>0.40124957414452017</v>
      </c>
      <c r="AH124" s="1">
        <f t="shared" si="40"/>
        <v>0.31786759558266692</v>
      </c>
      <c r="AI124" s="1">
        <f t="shared" si="41"/>
        <v>151065733.20000002</v>
      </c>
      <c r="AJ124" s="1">
        <f t="shared" si="42"/>
        <v>4277708.6399999997</v>
      </c>
      <c r="AK124" s="1">
        <f t="shared" si="43"/>
        <v>4.2777086399999993</v>
      </c>
      <c r="AL124" s="1" t="s">
        <v>3</v>
      </c>
      <c r="AM124" s="1" t="s">
        <v>3</v>
      </c>
      <c r="AN124" s="1" t="s">
        <v>3</v>
      </c>
      <c r="AO124" s="1" t="s">
        <v>3</v>
      </c>
      <c r="AP124" s="1" t="s">
        <v>3</v>
      </c>
      <c r="AQ124" s="1" t="s">
        <v>3</v>
      </c>
      <c r="AR124" s="1" t="s">
        <v>3</v>
      </c>
      <c r="AS124" s="1">
        <v>0</v>
      </c>
      <c r="AT124" s="1" t="s">
        <v>3</v>
      </c>
      <c r="AU124" s="1" t="s">
        <v>3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  <c r="CC124" s="1">
        <v>0</v>
      </c>
      <c r="CD124" s="1">
        <v>0</v>
      </c>
      <c r="CE124" s="1">
        <v>0</v>
      </c>
      <c r="CF124" s="1">
        <v>0</v>
      </c>
      <c r="CG124" s="1">
        <v>0</v>
      </c>
      <c r="CH124" s="1">
        <v>0</v>
      </c>
      <c r="CI124" s="1">
        <v>0</v>
      </c>
      <c r="CJ124" s="1">
        <v>0</v>
      </c>
      <c r="CK124" s="1">
        <v>0</v>
      </c>
      <c r="CL124" s="1">
        <v>0</v>
      </c>
      <c r="CM124" s="1">
        <v>0</v>
      </c>
      <c r="CN124" s="1">
        <v>0</v>
      </c>
      <c r="CO124" s="1">
        <v>0</v>
      </c>
      <c r="CP124" s="1">
        <v>0</v>
      </c>
      <c r="CQ124" s="1">
        <v>0</v>
      </c>
      <c r="CR124" s="1">
        <v>0</v>
      </c>
      <c r="CS124" s="1">
        <v>0</v>
      </c>
      <c r="CT124" s="1">
        <v>0</v>
      </c>
      <c r="CU124" s="1" t="s">
        <v>4</v>
      </c>
    </row>
    <row r="125" spans="1:99" s="1" customFormat="1" x14ac:dyDescent="0.25">
      <c r="A125" s="1" t="s">
        <v>757</v>
      </c>
      <c r="C125" s="1" t="s">
        <v>758</v>
      </c>
      <c r="D125" s="1">
        <v>1909</v>
      </c>
      <c r="E125" s="1">
        <f t="shared" si="44"/>
        <v>106</v>
      </c>
      <c r="F125" s="1">
        <v>32</v>
      </c>
      <c r="G125" s="1">
        <v>32</v>
      </c>
      <c r="H125" s="1">
        <v>5700</v>
      </c>
      <c r="I125" s="1">
        <v>5540</v>
      </c>
      <c r="J125" s="1">
        <v>3041</v>
      </c>
      <c r="K125" s="1">
        <v>5540</v>
      </c>
      <c r="L125" s="1">
        <f t="shared" si="23"/>
        <v>241321846</v>
      </c>
      <c r="M125" s="1">
        <v>357</v>
      </c>
      <c r="N125" s="1">
        <f t="shared" si="24"/>
        <v>15550920</v>
      </c>
      <c r="O125" s="1">
        <f t="shared" si="25"/>
        <v>0.55781250000000004</v>
      </c>
      <c r="P125" s="1">
        <f t="shared" si="26"/>
        <v>1444729.02</v>
      </c>
      <c r="Q125" s="1">
        <f t="shared" si="27"/>
        <v>1.44472902</v>
      </c>
      <c r="R125" s="1">
        <v>15</v>
      </c>
      <c r="S125" s="1">
        <f t="shared" si="28"/>
        <v>38.849849999999996</v>
      </c>
      <c r="T125" s="1">
        <f t="shared" si="29"/>
        <v>9600</v>
      </c>
      <c r="U125" s="1">
        <f t="shared" si="30"/>
        <v>418200000</v>
      </c>
      <c r="W125" s="1">
        <f t="shared" si="31"/>
        <v>0</v>
      </c>
      <c r="X125" s="1">
        <f t="shared" si="32"/>
        <v>0</v>
      </c>
      <c r="Y125" s="1">
        <f t="shared" si="33"/>
        <v>0</v>
      </c>
      <c r="Z125" s="1">
        <f t="shared" si="34"/>
        <v>15.51817165801123</v>
      </c>
      <c r="AA125" s="1">
        <f t="shared" si="35"/>
        <v>0</v>
      </c>
      <c r="AB125" s="1">
        <f t="shared" si="36"/>
        <v>1.4548285929385529</v>
      </c>
      <c r="AC125" s="1">
        <v>32</v>
      </c>
      <c r="AD125" s="1">
        <f t="shared" si="37"/>
        <v>0.48494286431285094</v>
      </c>
      <c r="AE125" s="1" t="s">
        <v>3</v>
      </c>
      <c r="AF125" s="1">
        <f t="shared" si="38"/>
        <v>26.890756302521009</v>
      </c>
      <c r="AG125" s="1">
        <f t="shared" si="39"/>
        <v>0.3487449732504051</v>
      </c>
      <c r="AH125" s="1">
        <f t="shared" si="40"/>
        <v>0.38515706110596243</v>
      </c>
      <c r="AI125" s="1">
        <f t="shared" si="41"/>
        <v>132465655.90000001</v>
      </c>
      <c r="AJ125" s="1">
        <f t="shared" si="42"/>
        <v>3751012.68</v>
      </c>
      <c r="AK125" s="1">
        <f t="shared" si="43"/>
        <v>3.7510126800000001</v>
      </c>
      <c r="AL125" s="1" t="s">
        <v>3</v>
      </c>
      <c r="AM125" s="1" t="s">
        <v>3</v>
      </c>
      <c r="AN125" s="1" t="s">
        <v>3</v>
      </c>
      <c r="AO125" s="1" t="s">
        <v>3</v>
      </c>
      <c r="AP125" s="1" t="s">
        <v>3</v>
      </c>
      <c r="AQ125" s="1" t="s">
        <v>3</v>
      </c>
      <c r="AR125" s="1" t="s">
        <v>3</v>
      </c>
      <c r="AS125" s="1">
        <v>0</v>
      </c>
      <c r="AT125" s="1" t="s">
        <v>3</v>
      </c>
      <c r="AU125" s="1" t="s">
        <v>3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  <c r="CC125" s="1">
        <v>0</v>
      </c>
      <c r="CD125" s="1">
        <v>0</v>
      </c>
      <c r="CE125" s="1">
        <v>0</v>
      </c>
      <c r="CF125" s="1">
        <v>0</v>
      </c>
      <c r="CG125" s="1">
        <v>0</v>
      </c>
      <c r="CH125" s="1">
        <v>0</v>
      </c>
      <c r="CI125" s="1">
        <v>0</v>
      </c>
      <c r="CJ125" s="1">
        <v>0</v>
      </c>
      <c r="CK125" s="1">
        <v>0</v>
      </c>
      <c r="CL125" s="1">
        <v>0</v>
      </c>
      <c r="CM125" s="1">
        <v>0</v>
      </c>
      <c r="CN125" s="1">
        <v>0</v>
      </c>
      <c r="CO125" s="1">
        <v>0</v>
      </c>
      <c r="CP125" s="1">
        <v>0</v>
      </c>
      <c r="CQ125" s="1">
        <v>0</v>
      </c>
      <c r="CR125" s="1">
        <v>0</v>
      </c>
      <c r="CS125" s="1">
        <v>0</v>
      </c>
      <c r="CT125" s="1">
        <v>0</v>
      </c>
      <c r="CU125" s="1" t="s">
        <v>4</v>
      </c>
    </row>
    <row r="126" spans="1:99" s="1" customFormat="1" x14ac:dyDescent="0.25">
      <c r="A126" s="1" t="s">
        <v>759</v>
      </c>
      <c r="B126" s="1" t="s">
        <v>760</v>
      </c>
      <c r="C126" s="1" t="s">
        <v>761</v>
      </c>
      <c r="D126" s="1">
        <v>1910</v>
      </c>
      <c r="E126" s="1">
        <f t="shared" si="44"/>
        <v>105</v>
      </c>
      <c r="F126" s="1">
        <v>48</v>
      </c>
      <c r="G126" s="1">
        <v>51</v>
      </c>
      <c r="H126" s="1">
        <v>51990</v>
      </c>
      <c r="I126" s="1">
        <v>23500</v>
      </c>
      <c r="J126" s="1">
        <v>1924</v>
      </c>
      <c r="K126" s="1">
        <v>23500</v>
      </c>
      <c r="L126" s="1">
        <f t="shared" si="23"/>
        <v>1023657650</v>
      </c>
      <c r="M126" s="1">
        <v>298</v>
      </c>
      <c r="N126" s="1">
        <f t="shared" si="24"/>
        <v>12980880</v>
      </c>
      <c r="O126" s="1">
        <f t="shared" si="25"/>
        <v>0.46562500000000001</v>
      </c>
      <c r="P126" s="1">
        <f t="shared" si="26"/>
        <v>1205964.28</v>
      </c>
      <c r="Q126" s="1">
        <f t="shared" si="27"/>
        <v>1.2059642800000001</v>
      </c>
      <c r="R126" s="1">
        <v>69.7</v>
      </c>
      <c r="S126" s="1">
        <f t="shared" si="28"/>
        <v>180.52230299999999</v>
      </c>
      <c r="T126" s="1">
        <f t="shared" si="29"/>
        <v>44608</v>
      </c>
      <c r="U126" s="1">
        <f t="shared" si="30"/>
        <v>1943236000</v>
      </c>
      <c r="W126" s="1">
        <f t="shared" si="31"/>
        <v>0</v>
      </c>
      <c r="X126" s="1">
        <f t="shared" si="32"/>
        <v>0</v>
      </c>
      <c r="Y126" s="1">
        <f t="shared" si="33"/>
        <v>0</v>
      </c>
      <c r="Z126" s="1">
        <f t="shared" si="34"/>
        <v>78.858879367192358</v>
      </c>
      <c r="AA126" s="1">
        <f t="shared" si="35"/>
        <v>0</v>
      </c>
      <c r="AB126" s="1">
        <f t="shared" si="36"/>
        <v>4.9286799604495224</v>
      </c>
      <c r="AC126" s="1">
        <v>48</v>
      </c>
      <c r="AD126" s="1">
        <f t="shared" si="37"/>
        <v>1.6428933201498408</v>
      </c>
      <c r="AE126" s="1" t="s">
        <v>3</v>
      </c>
      <c r="AF126" s="1">
        <f t="shared" si="38"/>
        <v>149.69127516778522</v>
      </c>
      <c r="AG126" s="1">
        <f t="shared" si="39"/>
        <v>1.9397420566255732</v>
      </c>
      <c r="AH126" s="1">
        <f t="shared" si="40"/>
        <v>0.50815624195816822</v>
      </c>
      <c r="AI126" s="1">
        <f t="shared" si="41"/>
        <v>83809247.600000009</v>
      </c>
      <c r="AJ126" s="1">
        <f t="shared" si="42"/>
        <v>2373215.52</v>
      </c>
      <c r="AK126" s="1">
        <f t="shared" si="43"/>
        <v>2.37321552</v>
      </c>
      <c r="AL126" s="1" t="s">
        <v>3</v>
      </c>
      <c r="AM126" s="1" t="s">
        <v>3</v>
      </c>
      <c r="AN126" s="1" t="s">
        <v>3</v>
      </c>
      <c r="AO126" s="1" t="s">
        <v>3</v>
      </c>
      <c r="AP126" s="1" t="s">
        <v>3</v>
      </c>
      <c r="AQ126" s="1" t="s">
        <v>3</v>
      </c>
      <c r="AR126" s="1" t="s">
        <v>3</v>
      </c>
      <c r="AS126" s="1">
        <v>0</v>
      </c>
      <c r="AT126" s="1" t="s">
        <v>3</v>
      </c>
      <c r="AU126" s="1" t="s">
        <v>3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  <c r="CC126" s="1">
        <v>0</v>
      </c>
      <c r="CD126" s="1">
        <v>0</v>
      </c>
      <c r="CE126" s="1">
        <v>0</v>
      </c>
      <c r="CF126" s="1">
        <v>0</v>
      </c>
      <c r="CG126" s="1">
        <v>0</v>
      </c>
      <c r="CH126" s="1">
        <v>0</v>
      </c>
      <c r="CI126" s="1">
        <v>0</v>
      </c>
      <c r="CJ126" s="1">
        <v>0</v>
      </c>
      <c r="CK126" s="1">
        <v>0</v>
      </c>
      <c r="CL126" s="1">
        <v>0</v>
      </c>
      <c r="CM126" s="1">
        <v>0</v>
      </c>
      <c r="CN126" s="1">
        <v>0</v>
      </c>
      <c r="CO126" s="1">
        <v>0</v>
      </c>
      <c r="CP126" s="1">
        <v>0</v>
      </c>
      <c r="CQ126" s="1">
        <v>0</v>
      </c>
      <c r="CR126" s="1">
        <v>0</v>
      </c>
      <c r="CS126" s="1">
        <v>0</v>
      </c>
      <c r="CT126" s="1">
        <v>0</v>
      </c>
      <c r="CU126" s="1" t="s">
        <v>4</v>
      </c>
    </row>
    <row r="127" spans="1:99" s="1" customFormat="1" x14ac:dyDescent="0.25">
      <c r="A127" s="1" t="s">
        <v>762</v>
      </c>
      <c r="C127" s="1" t="s">
        <v>763</v>
      </c>
      <c r="D127" s="1">
        <v>1899</v>
      </c>
      <c r="E127" s="1">
        <f t="shared" si="44"/>
        <v>116</v>
      </c>
      <c r="F127" s="1">
        <v>30</v>
      </c>
      <c r="G127" s="1">
        <v>30</v>
      </c>
      <c r="H127" s="1">
        <v>220</v>
      </c>
      <c r="I127" s="1">
        <v>21100</v>
      </c>
      <c r="J127" s="1">
        <v>19795</v>
      </c>
      <c r="K127" s="1">
        <v>21100</v>
      </c>
      <c r="L127" s="1">
        <f t="shared" si="23"/>
        <v>919113890</v>
      </c>
      <c r="M127" s="1">
        <v>652</v>
      </c>
      <c r="N127" s="1">
        <f t="shared" si="24"/>
        <v>28401120</v>
      </c>
      <c r="O127" s="1">
        <f t="shared" si="25"/>
        <v>1.01875</v>
      </c>
      <c r="P127" s="1">
        <f t="shared" si="26"/>
        <v>2638552.7200000002</v>
      </c>
      <c r="Q127" s="1">
        <f t="shared" si="27"/>
        <v>2.6385527200000003</v>
      </c>
      <c r="R127" s="1">
        <v>1.028125</v>
      </c>
      <c r="S127" s="1">
        <f t="shared" si="28"/>
        <v>2.6628334687499997</v>
      </c>
      <c r="T127" s="1">
        <f t="shared" si="29"/>
        <v>658</v>
      </c>
      <c r="U127" s="1">
        <f t="shared" si="30"/>
        <v>28664125</v>
      </c>
      <c r="V127" s="1">
        <v>21183.321615000001</v>
      </c>
      <c r="W127" s="1">
        <f t="shared" si="31"/>
        <v>6.4566764282519999</v>
      </c>
      <c r="X127" s="1">
        <f t="shared" si="32"/>
        <v>4.0119940139513099</v>
      </c>
      <c r="Y127" s="1">
        <f t="shared" si="33"/>
        <v>1.121297943639241</v>
      </c>
      <c r="Z127" s="1">
        <f t="shared" si="34"/>
        <v>32.361888897339263</v>
      </c>
      <c r="AA127" s="1">
        <f t="shared" si="35"/>
        <v>0.26443650247068645</v>
      </c>
      <c r="AB127" s="1">
        <f t="shared" si="36"/>
        <v>3.2361888897339259</v>
      </c>
      <c r="AC127" s="1">
        <v>30</v>
      </c>
      <c r="AD127" s="1">
        <f t="shared" si="37"/>
        <v>1.0787296299113087</v>
      </c>
      <c r="AE127" s="1" t="s">
        <v>3</v>
      </c>
      <c r="AF127" s="1">
        <f t="shared" si="38"/>
        <v>1.00920245398773</v>
      </c>
      <c r="AG127" s="1">
        <f t="shared" si="39"/>
        <v>0.53816020191645653</v>
      </c>
      <c r="AH127" s="1">
        <f t="shared" si="40"/>
        <v>0.1080632831170403</v>
      </c>
      <c r="AI127" s="1">
        <f t="shared" si="41"/>
        <v>862268220.5</v>
      </c>
      <c r="AJ127" s="1">
        <f t="shared" si="42"/>
        <v>24416736.600000001</v>
      </c>
      <c r="AK127" s="1">
        <f t="shared" si="43"/>
        <v>24.4167366</v>
      </c>
      <c r="AL127" s="1" t="s">
        <v>764</v>
      </c>
      <c r="AM127" s="1" t="s">
        <v>765</v>
      </c>
      <c r="AN127" s="1" t="s">
        <v>766</v>
      </c>
      <c r="AO127" s="1" t="s">
        <v>767</v>
      </c>
      <c r="AP127" s="1" t="s">
        <v>3</v>
      </c>
      <c r="AQ127" s="1" t="s">
        <v>3</v>
      </c>
      <c r="AR127" s="1" t="s">
        <v>3</v>
      </c>
      <c r="AS127" s="1">
        <v>0</v>
      </c>
      <c r="AT127" s="1" t="s">
        <v>3</v>
      </c>
      <c r="AU127" s="1" t="s">
        <v>3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  <c r="CC127" s="1">
        <v>0</v>
      </c>
      <c r="CD127" s="1">
        <v>0</v>
      </c>
      <c r="CE127" s="1">
        <v>0</v>
      </c>
      <c r="CF127" s="1">
        <v>0</v>
      </c>
      <c r="CG127" s="1">
        <v>0</v>
      </c>
      <c r="CH127" s="1">
        <v>0</v>
      </c>
      <c r="CI127" s="1">
        <v>0</v>
      </c>
      <c r="CJ127" s="1">
        <v>0</v>
      </c>
      <c r="CK127" s="1">
        <v>0</v>
      </c>
      <c r="CL127" s="1">
        <v>0</v>
      </c>
      <c r="CM127" s="1">
        <v>0</v>
      </c>
      <c r="CN127" s="1">
        <v>0</v>
      </c>
      <c r="CO127" s="1">
        <v>0</v>
      </c>
      <c r="CP127" s="1">
        <v>0</v>
      </c>
      <c r="CQ127" s="1">
        <v>0</v>
      </c>
      <c r="CR127" s="1">
        <v>0</v>
      </c>
      <c r="CS127" s="1">
        <v>0</v>
      </c>
      <c r="CT127" s="1">
        <v>0</v>
      </c>
      <c r="CU127" s="1" t="s">
        <v>4</v>
      </c>
    </row>
    <row r="128" spans="1:99" s="1" customFormat="1" x14ac:dyDescent="0.25">
      <c r="A128" s="1" t="s">
        <v>768</v>
      </c>
      <c r="B128" s="1" t="s">
        <v>769</v>
      </c>
      <c r="C128" s="1" t="s">
        <v>770</v>
      </c>
      <c r="D128" s="1">
        <v>1905</v>
      </c>
      <c r="E128" s="1">
        <f t="shared" si="44"/>
        <v>110</v>
      </c>
      <c r="F128" s="1">
        <v>41.200000762939503</v>
      </c>
      <c r="G128" s="1">
        <v>41.200000762939503</v>
      </c>
      <c r="H128" s="1">
        <v>12500</v>
      </c>
      <c r="I128" s="1">
        <v>9839</v>
      </c>
      <c r="J128" s="1">
        <v>7704</v>
      </c>
      <c r="K128" s="1">
        <v>9839</v>
      </c>
      <c r="L128" s="1">
        <f t="shared" si="23"/>
        <v>428585856.10000002</v>
      </c>
      <c r="M128" s="1">
        <v>442</v>
      </c>
      <c r="N128" s="1">
        <f t="shared" si="24"/>
        <v>19253520</v>
      </c>
      <c r="O128" s="1">
        <f t="shared" si="25"/>
        <v>0.69062500000000004</v>
      </c>
      <c r="P128" s="1">
        <f t="shared" si="26"/>
        <v>1788712.12</v>
      </c>
      <c r="Q128" s="1">
        <f t="shared" si="27"/>
        <v>1.78871212</v>
      </c>
      <c r="R128" s="1">
        <v>8.46875</v>
      </c>
      <c r="S128" s="1">
        <f t="shared" si="28"/>
        <v>21.933977812499997</v>
      </c>
      <c r="T128" s="1">
        <f t="shared" si="29"/>
        <v>5420</v>
      </c>
      <c r="U128" s="1">
        <f t="shared" si="30"/>
        <v>236108750</v>
      </c>
      <c r="V128" s="1">
        <v>28146.300124000001</v>
      </c>
      <c r="W128" s="1">
        <f t="shared" si="31"/>
        <v>8.5789922777951997</v>
      </c>
      <c r="X128" s="1">
        <f t="shared" si="32"/>
        <v>5.3307403656848562</v>
      </c>
      <c r="Y128" s="1">
        <f t="shared" si="33"/>
        <v>1.8095098153492968</v>
      </c>
      <c r="Z128" s="1">
        <f t="shared" si="34"/>
        <v>22.260129893131232</v>
      </c>
      <c r="AA128" s="1">
        <f t="shared" si="35"/>
        <v>0.90279239229343478</v>
      </c>
      <c r="AB128" s="1">
        <f t="shared" si="36"/>
        <v>1.6208832146300451</v>
      </c>
      <c r="AC128" s="1">
        <v>41.200000762939503</v>
      </c>
      <c r="AD128" s="1">
        <f t="shared" si="37"/>
        <v>0.54029440487668179</v>
      </c>
      <c r="AE128" s="1" t="s">
        <v>3</v>
      </c>
      <c r="AF128" s="1">
        <f t="shared" si="38"/>
        <v>12.262443438914028</v>
      </c>
      <c r="AG128" s="1">
        <f t="shared" si="39"/>
        <v>0.44959147994072007</v>
      </c>
      <c r="AH128" s="1">
        <f t="shared" si="40"/>
        <v>0.18823139614179418</v>
      </c>
      <c r="AI128" s="1">
        <f t="shared" si="41"/>
        <v>335585469.60000002</v>
      </c>
      <c r="AJ128" s="1">
        <f t="shared" si="42"/>
        <v>9502729.9199999999</v>
      </c>
      <c r="AK128" s="1">
        <f t="shared" si="43"/>
        <v>9.5027299200000002</v>
      </c>
      <c r="AL128" s="1" t="s">
        <v>771</v>
      </c>
      <c r="AM128" s="1" t="s">
        <v>3</v>
      </c>
      <c r="AN128" s="1" t="s">
        <v>772</v>
      </c>
      <c r="AO128" s="1" t="s">
        <v>773</v>
      </c>
      <c r="AP128" s="1" t="s">
        <v>3</v>
      </c>
      <c r="AQ128" s="1" t="s">
        <v>3</v>
      </c>
      <c r="AR128" s="1" t="s">
        <v>3</v>
      </c>
      <c r="AS128" s="1">
        <v>0</v>
      </c>
      <c r="AT128" s="1" t="s">
        <v>3</v>
      </c>
      <c r="AU128" s="1" t="s">
        <v>3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  <c r="CC128" s="1">
        <v>0</v>
      </c>
      <c r="CD128" s="1">
        <v>0</v>
      </c>
      <c r="CE128" s="1">
        <v>0</v>
      </c>
      <c r="CF128" s="1">
        <v>0</v>
      </c>
      <c r="CG128" s="1">
        <v>0</v>
      </c>
      <c r="CH128" s="1">
        <v>0</v>
      </c>
      <c r="CI128" s="1">
        <v>0</v>
      </c>
      <c r="CJ128" s="1">
        <v>0</v>
      </c>
      <c r="CK128" s="1">
        <v>0</v>
      </c>
      <c r="CL128" s="1">
        <v>0</v>
      </c>
      <c r="CM128" s="1">
        <v>0</v>
      </c>
      <c r="CN128" s="1">
        <v>0</v>
      </c>
      <c r="CO128" s="1">
        <v>0</v>
      </c>
      <c r="CP128" s="1">
        <v>0</v>
      </c>
      <c r="CQ128" s="1">
        <v>0</v>
      </c>
      <c r="CR128" s="1">
        <v>0</v>
      </c>
      <c r="CS128" s="1">
        <v>0</v>
      </c>
      <c r="CT128" s="1">
        <v>0</v>
      </c>
      <c r="CU128" s="1" t="s">
        <v>4</v>
      </c>
    </row>
    <row r="129" spans="1:99" s="1" customFormat="1" x14ac:dyDescent="0.25">
      <c r="A129" s="1" t="s">
        <v>774</v>
      </c>
      <c r="C129" s="1" t="s">
        <v>775</v>
      </c>
      <c r="D129" s="1">
        <v>1896</v>
      </c>
      <c r="E129" s="1">
        <f t="shared" si="44"/>
        <v>119</v>
      </c>
      <c r="F129" s="1">
        <v>25</v>
      </c>
      <c r="G129" s="1">
        <v>25</v>
      </c>
      <c r="H129" s="1">
        <v>4800</v>
      </c>
      <c r="I129" s="1">
        <v>60618</v>
      </c>
      <c r="J129" s="1">
        <v>60618</v>
      </c>
      <c r="K129" s="1">
        <v>60618</v>
      </c>
      <c r="L129" s="1">
        <f t="shared" si="23"/>
        <v>2640514018.2000003</v>
      </c>
      <c r="M129" s="1">
        <v>3696</v>
      </c>
      <c r="N129" s="1">
        <f t="shared" si="24"/>
        <v>160997760</v>
      </c>
      <c r="O129" s="1">
        <f t="shared" si="25"/>
        <v>5.7750000000000004</v>
      </c>
      <c r="P129" s="1">
        <f t="shared" si="26"/>
        <v>14957194.560000001</v>
      </c>
      <c r="Q129" s="1">
        <f t="shared" si="27"/>
        <v>14.957194560000001</v>
      </c>
      <c r="R129" s="1">
        <v>32</v>
      </c>
      <c r="S129" s="1">
        <f t="shared" si="28"/>
        <v>82.879679999999993</v>
      </c>
      <c r="T129" s="1">
        <f t="shared" si="29"/>
        <v>20480</v>
      </c>
      <c r="U129" s="1">
        <f t="shared" si="30"/>
        <v>892160000</v>
      </c>
      <c r="V129" s="1">
        <v>56513.101446000001</v>
      </c>
      <c r="W129" s="1">
        <f t="shared" si="31"/>
        <v>17.2251933207408</v>
      </c>
      <c r="X129" s="1">
        <f t="shared" si="32"/>
        <v>10.703242335263724</v>
      </c>
      <c r="Y129" s="1">
        <f t="shared" si="33"/>
        <v>1.2564173484484753</v>
      </c>
      <c r="Z129" s="1">
        <f t="shared" si="34"/>
        <v>16.400936374518505</v>
      </c>
      <c r="AA129" s="1">
        <f t="shared" si="35"/>
        <v>0.23037236949872583</v>
      </c>
      <c r="AB129" s="1">
        <f t="shared" si="36"/>
        <v>1.9681123649422205</v>
      </c>
      <c r="AC129" s="1">
        <v>25</v>
      </c>
      <c r="AD129" s="1">
        <f t="shared" si="37"/>
        <v>0.65603745498074018</v>
      </c>
      <c r="AE129" s="1" t="s">
        <v>3</v>
      </c>
      <c r="AF129" s="1">
        <f t="shared" si="38"/>
        <v>5.5411255411255409</v>
      </c>
      <c r="AG129" s="1">
        <f t="shared" si="39"/>
        <v>0.11455239548947377</v>
      </c>
      <c r="AH129" s="1">
        <f t="shared" si="40"/>
        <v>0.20003980725671544</v>
      </c>
      <c r="AI129" s="1">
        <f t="shared" si="41"/>
        <v>2640514018.2000003</v>
      </c>
      <c r="AJ129" s="1">
        <f t="shared" si="42"/>
        <v>74771090.640000001</v>
      </c>
      <c r="AK129" s="1">
        <f t="shared" si="43"/>
        <v>74.771090639999997</v>
      </c>
      <c r="AL129" s="1" t="s">
        <v>776</v>
      </c>
      <c r="AM129" s="1" t="s">
        <v>777</v>
      </c>
      <c r="AN129" s="1" t="s">
        <v>778</v>
      </c>
      <c r="AO129" s="1" t="s">
        <v>779</v>
      </c>
      <c r="AP129" s="1" t="s">
        <v>3</v>
      </c>
      <c r="AQ129" s="1" t="s">
        <v>3</v>
      </c>
      <c r="AR129" s="1" t="s">
        <v>3</v>
      </c>
      <c r="AS129" s="1">
        <v>0</v>
      </c>
      <c r="AT129" s="1" t="s">
        <v>3</v>
      </c>
      <c r="AU129" s="1" t="s">
        <v>3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  <c r="CC129" s="1">
        <v>0</v>
      </c>
      <c r="CD129" s="1">
        <v>0</v>
      </c>
      <c r="CE129" s="1">
        <v>0</v>
      </c>
      <c r="CF129" s="1">
        <v>0</v>
      </c>
      <c r="CG129" s="1">
        <v>0</v>
      </c>
      <c r="CH129" s="1">
        <v>0</v>
      </c>
      <c r="CI129" s="1">
        <v>0</v>
      </c>
      <c r="CJ129" s="1">
        <v>0</v>
      </c>
      <c r="CK129" s="1">
        <v>0</v>
      </c>
      <c r="CL129" s="1">
        <v>0</v>
      </c>
      <c r="CM129" s="1">
        <v>0</v>
      </c>
      <c r="CN129" s="1">
        <v>0</v>
      </c>
      <c r="CO129" s="1">
        <v>0</v>
      </c>
      <c r="CP129" s="1">
        <v>0</v>
      </c>
      <c r="CQ129" s="1">
        <v>0</v>
      </c>
      <c r="CR129" s="1">
        <v>0</v>
      </c>
      <c r="CS129" s="1">
        <v>0</v>
      </c>
      <c r="CT129" s="1">
        <v>0</v>
      </c>
      <c r="CU129" s="1" t="s">
        <v>4</v>
      </c>
    </row>
    <row r="130" spans="1:99" s="1" customFormat="1" x14ac:dyDescent="0.25">
      <c r="A130" s="1" t="s">
        <v>780</v>
      </c>
      <c r="B130" s="1" t="s">
        <v>781</v>
      </c>
      <c r="C130" s="1" t="s">
        <v>782</v>
      </c>
      <c r="D130" s="1">
        <v>1896</v>
      </c>
      <c r="E130" s="1">
        <f t="shared" si="44"/>
        <v>119</v>
      </c>
      <c r="F130" s="1">
        <v>25</v>
      </c>
      <c r="G130" s="1">
        <v>25</v>
      </c>
      <c r="H130" s="1">
        <v>44000</v>
      </c>
      <c r="I130" s="1">
        <v>32690</v>
      </c>
      <c r="J130" s="1">
        <v>23040</v>
      </c>
      <c r="K130" s="1">
        <v>32690</v>
      </c>
      <c r="L130" s="1">
        <f t="shared" si="23"/>
        <v>1423973131</v>
      </c>
      <c r="M130" s="1">
        <v>1930</v>
      </c>
      <c r="N130" s="1">
        <f t="shared" si="24"/>
        <v>84070800</v>
      </c>
      <c r="O130" s="1">
        <f t="shared" si="25"/>
        <v>3.015625</v>
      </c>
      <c r="P130" s="1">
        <f t="shared" si="26"/>
        <v>7810439.7999999998</v>
      </c>
      <c r="Q130" s="1">
        <f t="shared" si="27"/>
        <v>7.8104398000000002</v>
      </c>
      <c r="R130" s="1">
        <v>20</v>
      </c>
      <c r="S130" s="1">
        <f t="shared" si="28"/>
        <v>51.799799999999998</v>
      </c>
      <c r="T130" s="1">
        <f t="shared" si="29"/>
        <v>12800</v>
      </c>
      <c r="U130" s="1">
        <f t="shared" si="30"/>
        <v>557600000</v>
      </c>
      <c r="V130" s="1">
        <v>15136.114893</v>
      </c>
      <c r="W130" s="1">
        <f t="shared" si="31"/>
        <v>4.6134878193863997</v>
      </c>
      <c r="X130" s="1">
        <f t="shared" si="32"/>
        <v>2.866689344044842</v>
      </c>
      <c r="Y130" s="1">
        <f t="shared" si="33"/>
        <v>0.46567886179502144</v>
      </c>
      <c r="Z130" s="1">
        <f t="shared" si="34"/>
        <v>16.93778495030379</v>
      </c>
      <c r="AA130" s="1">
        <f t="shared" si="35"/>
        <v>0.16233598161730431</v>
      </c>
      <c r="AB130" s="1">
        <f t="shared" si="36"/>
        <v>2.0325341940364545</v>
      </c>
      <c r="AC130" s="1">
        <v>25</v>
      </c>
      <c r="AD130" s="1">
        <f t="shared" si="37"/>
        <v>0.67751139801215166</v>
      </c>
      <c r="AE130" s="1" t="s">
        <v>3</v>
      </c>
      <c r="AF130" s="1">
        <f t="shared" si="38"/>
        <v>6.6321243523316058</v>
      </c>
      <c r="AG130" s="1">
        <f t="shared" si="39"/>
        <v>0.16371160753278485</v>
      </c>
      <c r="AH130" s="1">
        <f t="shared" si="40"/>
        <v>0.27482795261059045</v>
      </c>
      <c r="AI130" s="1">
        <f t="shared" si="41"/>
        <v>1003620096</v>
      </c>
      <c r="AJ130" s="1">
        <f t="shared" si="42"/>
        <v>28419379.199999999</v>
      </c>
      <c r="AK130" s="1">
        <f t="shared" si="43"/>
        <v>28.419379199999998</v>
      </c>
      <c r="AL130" s="1" t="s">
        <v>783</v>
      </c>
      <c r="AM130" s="1" t="s">
        <v>784</v>
      </c>
      <c r="AN130" s="1" t="s">
        <v>785</v>
      </c>
      <c r="AO130" s="1" t="s">
        <v>786</v>
      </c>
      <c r="AP130" s="1" t="s">
        <v>3</v>
      </c>
      <c r="AQ130" s="1" t="s">
        <v>3</v>
      </c>
      <c r="AR130" s="1" t="s">
        <v>3</v>
      </c>
      <c r="AS130" s="1">
        <v>0</v>
      </c>
      <c r="AT130" s="1" t="s">
        <v>3</v>
      </c>
      <c r="AU130" s="1" t="s">
        <v>3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  <c r="CC130" s="1">
        <v>0</v>
      </c>
      <c r="CD130" s="1">
        <v>0</v>
      </c>
      <c r="CE130" s="1">
        <v>0</v>
      </c>
      <c r="CF130" s="1">
        <v>0</v>
      </c>
      <c r="CG130" s="1">
        <v>0</v>
      </c>
      <c r="CH130" s="1">
        <v>0</v>
      </c>
      <c r="CI130" s="1">
        <v>0</v>
      </c>
      <c r="CJ130" s="1">
        <v>0</v>
      </c>
      <c r="CK130" s="1">
        <v>0</v>
      </c>
      <c r="CL130" s="1">
        <v>0</v>
      </c>
      <c r="CM130" s="1">
        <v>0</v>
      </c>
      <c r="CN130" s="1">
        <v>0</v>
      </c>
      <c r="CO130" s="1">
        <v>0</v>
      </c>
      <c r="CP130" s="1">
        <v>0</v>
      </c>
      <c r="CQ130" s="1">
        <v>0</v>
      </c>
      <c r="CR130" s="1">
        <v>0</v>
      </c>
      <c r="CS130" s="1">
        <v>0</v>
      </c>
      <c r="CT130" s="1">
        <v>0</v>
      </c>
      <c r="CU130" s="1" t="s">
        <v>4</v>
      </c>
    </row>
    <row r="131" spans="1:99" s="1" customFormat="1" x14ac:dyDescent="0.25">
      <c r="A131" s="1" t="s">
        <v>787</v>
      </c>
      <c r="C131" s="1" t="s">
        <v>788</v>
      </c>
      <c r="D131" s="1">
        <v>1979</v>
      </c>
      <c r="E131" s="1">
        <f t="shared" si="44"/>
        <v>36</v>
      </c>
      <c r="F131" s="1">
        <v>55</v>
      </c>
      <c r="G131" s="1">
        <v>100</v>
      </c>
      <c r="H131" s="1">
        <v>0</v>
      </c>
      <c r="I131" s="1">
        <v>147500</v>
      </c>
      <c r="J131" s="1">
        <v>141000</v>
      </c>
      <c r="K131" s="1">
        <v>147500</v>
      </c>
      <c r="L131" s="1">
        <f t="shared" ref="L131:L163" si="45">K131*43559.9</f>
        <v>6425085250</v>
      </c>
      <c r="M131" s="1">
        <v>2805</v>
      </c>
      <c r="N131" s="1">
        <f t="shared" ref="N131:N163" si="46">M131*43560</f>
        <v>122185800</v>
      </c>
      <c r="O131" s="1">
        <f t="shared" ref="O131:O163" si="47">M131*0.0015625</f>
        <v>4.3828125</v>
      </c>
      <c r="P131" s="1">
        <f t="shared" ref="P131:P163" si="48">M131*4046.86</f>
        <v>11351442.300000001</v>
      </c>
      <c r="Q131" s="1">
        <f t="shared" ref="Q131:Q163" si="49">M131*0.00404686</f>
        <v>11.3514423</v>
      </c>
      <c r="R131" s="1">
        <v>75</v>
      </c>
      <c r="S131" s="1">
        <f t="shared" ref="S131:S163" si="50">R131*2.58999</f>
        <v>194.24924999999999</v>
      </c>
      <c r="T131" s="1">
        <f t="shared" ref="T131:T163" si="51">R131*640</f>
        <v>48000</v>
      </c>
      <c r="U131" s="1">
        <f t="shared" ref="U131:U163" si="52">R131*27880000</f>
        <v>2091000000</v>
      </c>
      <c r="V131" s="1">
        <v>67501.798326000004</v>
      </c>
      <c r="W131" s="1">
        <f t="shared" ref="W131:W163" si="53">V131*0.0003048</f>
        <v>20.5745481297648</v>
      </c>
      <c r="X131" s="1">
        <f t="shared" ref="X131:X163" si="54">V131*0.000189394</f>
        <v>12.784435592154445</v>
      </c>
      <c r="Y131" s="1">
        <f t="shared" ref="Y131:Y163" si="55">X131/(2*(SQRT(3.1416*O131)))</f>
        <v>1.7226604140139261</v>
      </c>
      <c r="Z131" s="1">
        <f t="shared" ref="Z131:Z163" si="56">L131/N131</f>
        <v>52.58454951393697</v>
      </c>
      <c r="AA131" s="1">
        <f t="shared" ref="AA131:AA163" si="57">W131/AK131</f>
        <v>0.11829845726088926</v>
      </c>
      <c r="AB131" s="1">
        <f t="shared" ref="AB131:AB163" si="58">3*Z131/AC131</f>
        <v>2.8682481553056531</v>
      </c>
      <c r="AC131" s="1">
        <v>55</v>
      </c>
      <c r="AD131" s="1">
        <f t="shared" ref="AD131:AD163" si="59">Z131/AC131</f>
        <v>0.95608271843521764</v>
      </c>
      <c r="AE131" s="1">
        <v>138.27000000000001</v>
      </c>
      <c r="AF131" s="1">
        <f t="shared" ref="AF131:AF163" si="60">T131/M131</f>
        <v>17.112299465240643</v>
      </c>
      <c r="AG131" s="1">
        <f t="shared" ref="AG131:AG163" si="61">50*Z131*SQRT(3.1416)*(SQRT(N131))^-1</f>
        <v>0.4215928509643625</v>
      </c>
      <c r="AH131" s="1">
        <f t="shared" ref="AH131:AH163" si="62">P131/AJ131</f>
        <v>6.5267927310311807E-2</v>
      </c>
      <c r="AI131" s="1">
        <f t="shared" ref="AI131:AI163" si="63">J131*43559.9</f>
        <v>6141945900</v>
      </c>
      <c r="AJ131" s="1">
        <f t="shared" ref="AJ131:AJ163" si="64">J131*1233.48</f>
        <v>173920680</v>
      </c>
      <c r="AK131" s="1">
        <f t="shared" ref="AK131:AK163" si="65">AJ131/10^6</f>
        <v>173.92068</v>
      </c>
      <c r="AL131" s="1" t="s">
        <v>789</v>
      </c>
      <c r="AM131" s="1" t="s">
        <v>3</v>
      </c>
      <c r="AN131" s="1" t="s">
        <v>790</v>
      </c>
      <c r="AO131" s="1" t="s">
        <v>791</v>
      </c>
      <c r="AP131" s="1" t="s">
        <v>792</v>
      </c>
      <c r="AQ131" s="1" t="s">
        <v>435</v>
      </c>
      <c r="AR131" s="1" t="s">
        <v>793</v>
      </c>
      <c r="AS131" s="1">
        <v>1</v>
      </c>
      <c r="AT131" s="1" t="s">
        <v>794</v>
      </c>
      <c r="AU131" s="1" t="s">
        <v>795</v>
      </c>
      <c r="AV131" s="1">
        <v>2</v>
      </c>
      <c r="AW131" s="2">
        <v>97</v>
      </c>
      <c r="AX131" s="2">
        <v>3</v>
      </c>
      <c r="AY131" s="1">
        <v>0</v>
      </c>
      <c r="AZ131" s="2">
        <v>4.5999999999999996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2">
        <v>3.8</v>
      </c>
      <c r="BG131" s="2">
        <v>27.7</v>
      </c>
      <c r="BH131" s="2">
        <v>0.4</v>
      </c>
      <c r="BI131" s="2">
        <v>2.9</v>
      </c>
      <c r="BJ131" s="2">
        <v>40.1</v>
      </c>
      <c r="BK131" s="1">
        <v>0</v>
      </c>
      <c r="BL131" s="1">
        <v>0</v>
      </c>
      <c r="BM131" s="1">
        <v>0</v>
      </c>
      <c r="BN131" s="2">
        <v>20.6</v>
      </c>
      <c r="BO131" s="2">
        <v>22540</v>
      </c>
      <c r="BP131" s="2">
        <v>3120</v>
      </c>
      <c r="BQ131" s="2">
        <v>85</v>
      </c>
      <c r="BR131" s="2">
        <v>12</v>
      </c>
      <c r="BS131" s="2">
        <v>0.18</v>
      </c>
      <c r="BT131" s="2">
        <v>0.03</v>
      </c>
      <c r="BU131" s="2">
        <v>25077</v>
      </c>
      <c r="BV131" s="2">
        <v>95</v>
      </c>
      <c r="BW131" s="2">
        <v>0.2</v>
      </c>
      <c r="BX131" s="2">
        <v>37067</v>
      </c>
      <c r="BY131" s="2">
        <v>1476</v>
      </c>
      <c r="BZ131" s="2">
        <v>140</v>
      </c>
      <c r="CA131" s="2">
        <v>6</v>
      </c>
      <c r="CB131" s="2">
        <v>0.3</v>
      </c>
      <c r="CC131" s="2">
        <v>0.01</v>
      </c>
      <c r="CD131" s="2">
        <v>1</v>
      </c>
      <c r="CE131" s="2">
        <v>2</v>
      </c>
      <c r="CF131" s="1">
        <v>0</v>
      </c>
      <c r="CG131" s="1">
        <v>0</v>
      </c>
      <c r="CH131" s="2">
        <v>19</v>
      </c>
      <c r="CI131" s="2">
        <v>19</v>
      </c>
      <c r="CJ131" s="2">
        <v>27</v>
      </c>
      <c r="CK131" s="2">
        <v>46</v>
      </c>
      <c r="CL131" s="1">
        <v>0</v>
      </c>
      <c r="CM131" s="2">
        <v>2</v>
      </c>
      <c r="CN131" s="2">
        <v>3</v>
      </c>
      <c r="CO131" s="2">
        <v>13</v>
      </c>
      <c r="CP131" s="2">
        <v>68</v>
      </c>
      <c r="CQ131" s="1">
        <v>0</v>
      </c>
      <c r="CR131" s="1">
        <v>0</v>
      </c>
      <c r="CS131" s="1">
        <v>0</v>
      </c>
      <c r="CT131" s="1">
        <v>0</v>
      </c>
      <c r="CU131" s="1" t="s">
        <v>4</v>
      </c>
    </row>
    <row r="132" spans="1:99" s="1" customFormat="1" x14ac:dyDescent="0.25">
      <c r="A132" s="1" t="s">
        <v>796</v>
      </c>
      <c r="C132" s="1" t="s">
        <v>797</v>
      </c>
      <c r="D132" s="1">
        <v>1915</v>
      </c>
      <c r="E132" s="1">
        <f t="shared" si="44"/>
        <v>100</v>
      </c>
      <c r="F132" s="1">
        <v>63</v>
      </c>
      <c r="G132" s="1">
        <v>63</v>
      </c>
      <c r="H132" s="1">
        <v>400</v>
      </c>
      <c r="I132" s="1">
        <v>4441</v>
      </c>
      <c r="J132" s="1">
        <v>4180</v>
      </c>
      <c r="K132" s="1">
        <v>4441</v>
      </c>
      <c r="L132" s="1">
        <f t="shared" si="45"/>
        <v>193449515.90000001</v>
      </c>
      <c r="M132" s="1">
        <v>250</v>
      </c>
      <c r="N132" s="1">
        <f t="shared" si="46"/>
        <v>10890000</v>
      </c>
      <c r="O132" s="1">
        <f t="shared" si="47"/>
        <v>0.390625</v>
      </c>
      <c r="P132" s="1">
        <f t="shared" si="48"/>
        <v>1011715</v>
      </c>
      <c r="Q132" s="1">
        <f t="shared" si="49"/>
        <v>1.0117150000000001</v>
      </c>
      <c r="R132" s="1">
        <v>370.95937500000002</v>
      </c>
      <c r="S132" s="1">
        <f t="shared" si="50"/>
        <v>960.78107165624999</v>
      </c>
      <c r="T132" s="1">
        <f t="shared" si="51"/>
        <v>237414</v>
      </c>
      <c r="U132" s="1">
        <f t="shared" si="52"/>
        <v>10342347375</v>
      </c>
      <c r="V132" s="1">
        <v>35171.506782999997</v>
      </c>
      <c r="W132" s="1">
        <f t="shared" si="53"/>
        <v>10.720275267458398</v>
      </c>
      <c r="X132" s="1">
        <f t="shared" si="54"/>
        <v>6.6612723556595022</v>
      </c>
      <c r="Y132" s="1">
        <f t="shared" si="55"/>
        <v>3.0065728656546233</v>
      </c>
      <c r="Z132" s="1">
        <f t="shared" si="56"/>
        <v>17.763959219467402</v>
      </c>
      <c r="AA132" s="1">
        <f t="shared" si="57"/>
        <v>2.0792061118902239</v>
      </c>
      <c r="AB132" s="1">
        <f t="shared" si="58"/>
        <v>0.84590281997463823</v>
      </c>
      <c r="AC132" s="1">
        <v>63</v>
      </c>
      <c r="AD132" s="1">
        <f t="shared" si="59"/>
        <v>0.28196760665821274</v>
      </c>
      <c r="AE132" s="1">
        <v>23.8949</v>
      </c>
      <c r="AF132" s="1">
        <f t="shared" si="60"/>
        <v>949.65599999999995</v>
      </c>
      <c r="AG132" s="1">
        <f t="shared" si="61"/>
        <v>0.47705810211511973</v>
      </c>
      <c r="AH132" s="1">
        <f t="shared" si="62"/>
        <v>0.19622294754654546</v>
      </c>
      <c r="AI132" s="1">
        <f t="shared" si="63"/>
        <v>182080382</v>
      </c>
      <c r="AJ132" s="1">
        <f t="shared" si="64"/>
        <v>5155946.4000000004</v>
      </c>
      <c r="AK132" s="1">
        <f t="shared" si="65"/>
        <v>5.1559464000000004</v>
      </c>
      <c r="AL132" s="1" t="s">
        <v>90</v>
      </c>
      <c r="AM132" s="1" t="s">
        <v>798</v>
      </c>
      <c r="AN132" s="1" t="s">
        <v>799</v>
      </c>
      <c r="AO132" s="1" t="s">
        <v>800</v>
      </c>
      <c r="AP132" s="1" t="s">
        <v>801</v>
      </c>
      <c r="AQ132" s="1" t="s">
        <v>435</v>
      </c>
      <c r="AR132" s="1" t="s">
        <v>802</v>
      </c>
      <c r="AS132" s="1">
        <v>2</v>
      </c>
      <c r="AT132" s="1" t="s">
        <v>803</v>
      </c>
      <c r="AU132" s="1" t="s">
        <v>804</v>
      </c>
      <c r="AV132" s="1">
        <v>2</v>
      </c>
      <c r="AW132" s="2">
        <v>91</v>
      </c>
      <c r="AX132" s="2">
        <v>8</v>
      </c>
      <c r="AY132" s="1">
        <v>0</v>
      </c>
      <c r="AZ132" s="2">
        <v>0.1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2">
        <v>5.6</v>
      </c>
      <c r="BG132" s="2">
        <v>22.6</v>
      </c>
      <c r="BH132" s="2">
        <v>0.7</v>
      </c>
      <c r="BI132" s="2">
        <v>17.600000000000001</v>
      </c>
      <c r="BJ132" s="2">
        <v>45.8</v>
      </c>
      <c r="BK132" s="2">
        <v>6.3</v>
      </c>
      <c r="BL132" s="1">
        <v>0</v>
      </c>
      <c r="BM132" s="1">
        <v>0</v>
      </c>
      <c r="BN132" s="2">
        <v>1.2</v>
      </c>
      <c r="BO132" s="2">
        <v>2915</v>
      </c>
      <c r="BP132" s="2">
        <v>1134</v>
      </c>
      <c r="BQ132" s="2">
        <v>2</v>
      </c>
      <c r="BR132" s="2">
        <v>1</v>
      </c>
      <c r="BS132" s="2">
        <v>0.03</v>
      </c>
      <c r="BT132" s="2">
        <v>0.01</v>
      </c>
      <c r="BU132" s="2">
        <v>3814</v>
      </c>
      <c r="BV132" s="2">
        <v>3</v>
      </c>
      <c r="BW132" s="2">
        <v>0.03</v>
      </c>
      <c r="BX132" s="2">
        <v>46399</v>
      </c>
      <c r="BY132" s="2">
        <v>12159</v>
      </c>
      <c r="BZ132" s="2">
        <v>39</v>
      </c>
      <c r="CA132" s="2">
        <v>10</v>
      </c>
      <c r="CB132" s="2">
        <v>2.2400000000000002</v>
      </c>
      <c r="CC132" s="2">
        <v>0.57999999999999996</v>
      </c>
      <c r="CD132" s="2">
        <v>4</v>
      </c>
      <c r="CE132" s="2">
        <v>2</v>
      </c>
      <c r="CF132" s="1">
        <v>0</v>
      </c>
      <c r="CG132" s="1">
        <v>0</v>
      </c>
      <c r="CH132" s="2">
        <v>25</v>
      </c>
      <c r="CI132" s="2">
        <v>28</v>
      </c>
      <c r="CJ132" s="2">
        <v>20</v>
      </c>
      <c r="CK132" s="2">
        <v>3</v>
      </c>
      <c r="CL132" s="1">
        <v>0</v>
      </c>
      <c r="CM132" s="2">
        <v>14</v>
      </c>
      <c r="CN132" s="2">
        <v>13</v>
      </c>
      <c r="CO132" s="2">
        <v>24</v>
      </c>
      <c r="CP132" s="2">
        <v>61</v>
      </c>
      <c r="CQ132" s="2">
        <v>2</v>
      </c>
      <c r="CR132" s="2">
        <v>4</v>
      </c>
      <c r="CS132" s="1">
        <v>0</v>
      </c>
      <c r="CT132" s="1">
        <v>0</v>
      </c>
      <c r="CU132" s="1" t="s">
        <v>4</v>
      </c>
    </row>
    <row r="133" spans="1:99" s="1" customFormat="1" x14ac:dyDescent="0.25">
      <c r="A133" s="1" t="s">
        <v>805</v>
      </c>
      <c r="B133" s="1" t="s">
        <v>105</v>
      </c>
      <c r="C133" s="1" t="s">
        <v>806</v>
      </c>
      <c r="D133" s="1">
        <v>1974</v>
      </c>
      <c r="E133" s="1">
        <f t="shared" si="44"/>
        <v>41</v>
      </c>
      <c r="F133" s="1">
        <v>52</v>
      </c>
      <c r="G133" s="1">
        <v>69</v>
      </c>
      <c r="H133" s="1">
        <v>30900</v>
      </c>
      <c r="I133" s="1">
        <v>15867</v>
      </c>
      <c r="J133" s="1">
        <v>7422</v>
      </c>
      <c r="K133" s="1">
        <v>15867</v>
      </c>
      <c r="L133" s="1">
        <f t="shared" si="45"/>
        <v>691164933.30000007</v>
      </c>
      <c r="M133" s="1">
        <v>563</v>
      </c>
      <c r="N133" s="1">
        <f t="shared" si="46"/>
        <v>24524280</v>
      </c>
      <c r="O133" s="1">
        <f t="shared" si="47"/>
        <v>0.87968750000000007</v>
      </c>
      <c r="P133" s="1">
        <f t="shared" si="48"/>
        <v>2278382.1800000002</v>
      </c>
      <c r="Q133" s="1">
        <f t="shared" si="49"/>
        <v>2.2783821799999999</v>
      </c>
      <c r="R133" s="1">
        <v>390</v>
      </c>
      <c r="S133" s="1">
        <f t="shared" si="50"/>
        <v>1010.0960999999999</v>
      </c>
      <c r="T133" s="1">
        <f t="shared" si="51"/>
        <v>249600</v>
      </c>
      <c r="U133" s="1">
        <f t="shared" si="52"/>
        <v>10873200000</v>
      </c>
      <c r="V133" s="1">
        <v>28984.950842999999</v>
      </c>
      <c r="W133" s="1">
        <f t="shared" si="53"/>
        <v>8.834613016946399</v>
      </c>
      <c r="X133" s="1">
        <f t="shared" si="54"/>
        <v>5.489575779959142</v>
      </c>
      <c r="Y133" s="1">
        <f t="shared" si="55"/>
        <v>1.6510838689580176</v>
      </c>
      <c r="Z133" s="1">
        <f t="shared" si="56"/>
        <v>28.182883791083778</v>
      </c>
      <c r="AA133" s="1">
        <f t="shared" si="57"/>
        <v>0.96501589932476461</v>
      </c>
      <c r="AB133" s="1">
        <f t="shared" si="58"/>
        <v>1.6259356033317565</v>
      </c>
      <c r="AC133" s="1">
        <v>52</v>
      </c>
      <c r="AD133" s="1">
        <f t="shared" si="59"/>
        <v>0.54197853444391886</v>
      </c>
      <c r="AE133" s="1">
        <v>255.102</v>
      </c>
      <c r="AF133" s="1">
        <f t="shared" si="60"/>
        <v>443.33925399644761</v>
      </c>
      <c r="AG133" s="1">
        <f t="shared" si="61"/>
        <v>0.50435083639689304</v>
      </c>
      <c r="AH133" s="1">
        <f t="shared" si="62"/>
        <v>0.24887055315504572</v>
      </c>
      <c r="AI133" s="1">
        <f t="shared" si="63"/>
        <v>323301577.80000001</v>
      </c>
      <c r="AJ133" s="1">
        <f t="shared" si="64"/>
        <v>9154888.5600000005</v>
      </c>
      <c r="AK133" s="1">
        <f t="shared" si="65"/>
        <v>9.1548885599999998</v>
      </c>
      <c r="AL133" s="1" t="s">
        <v>807</v>
      </c>
      <c r="AM133" s="1" t="s">
        <v>3</v>
      </c>
      <c r="AN133" s="1" t="s">
        <v>808</v>
      </c>
      <c r="AO133" s="1" t="s">
        <v>809</v>
      </c>
      <c r="AP133" s="1" t="s">
        <v>810</v>
      </c>
      <c r="AQ133" s="1" t="s">
        <v>391</v>
      </c>
      <c r="AR133" s="1" t="s">
        <v>811</v>
      </c>
      <c r="AS133" s="1">
        <v>3</v>
      </c>
      <c r="AT133" s="1" t="s">
        <v>812</v>
      </c>
      <c r="AU133" s="1" t="s">
        <v>813</v>
      </c>
      <c r="AV133" s="1">
        <v>2</v>
      </c>
      <c r="AW133" s="2">
        <v>99</v>
      </c>
      <c r="AX133" s="2">
        <v>1</v>
      </c>
      <c r="AY133" s="1">
        <v>0</v>
      </c>
      <c r="AZ133" s="2">
        <v>0.6</v>
      </c>
      <c r="BA133" s="1">
        <v>0</v>
      </c>
      <c r="BB133" s="1">
        <v>0</v>
      </c>
      <c r="BC133" s="2">
        <v>0.1</v>
      </c>
      <c r="BD133" s="1">
        <v>0</v>
      </c>
      <c r="BE133" s="1">
        <v>0</v>
      </c>
      <c r="BF133" s="2">
        <v>22</v>
      </c>
      <c r="BG133" s="2">
        <v>45.2</v>
      </c>
      <c r="BH133" s="2">
        <v>2.7</v>
      </c>
      <c r="BI133" s="2">
        <v>8.3000000000000007</v>
      </c>
      <c r="BJ133" s="2">
        <v>12.9</v>
      </c>
      <c r="BK133" s="2">
        <v>7.1</v>
      </c>
      <c r="BL133" s="2">
        <v>0.3</v>
      </c>
      <c r="BM133" s="1">
        <v>0</v>
      </c>
      <c r="BN133" s="2">
        <v>0.8</v>
      </c>
      <c r="BO133" s="2">
        <v>54536</v>
      </c>
      <c r="BP133" s="2">
        <v>9053</v>
      </c>
      <c r="BQ133" s="2">
        <v>41</v>
      </c>
      <c r="BR133" s="2">
        <v>7</v>
      </c>
      <c r="BS133" s="2">
        <v>0.13</v>
      </c>
      <c r="BT133" s="2">
        <v>0.02</v>
      </c>
      <c r="BU133" s="2">
        <v>65559</v>
      </c>
      <c r="BV133" s="2">
        <v>50</v>
      </c>
      <c r="BW133" s="2">
        <v>0.16</v>
      </c>
      <c r="BX133" s="2">
        <v>186200</v>
      </c>
      <c r="BY133" s="2">
        <v>14732</v>
      </c>
      <c r="BZ133" s="2">
        <v>142</v>
      </c>
      <c r="CA133" s="2">
        <v>11</v>
      </c>
      <c r="CB133" s="2">
        <v>0.82</v>
      </c>
      <c r="CC133" s="2">
        <v>7.0000000000000007E-2</v>
      </c>
      <c r="CD133" s="2">
        <v>1</v>
      </c>
      <c r="CE133" s="2">
        <v>2</v>
      </c>
      <c r="CF133" s="2">
        <v>4</v>
      </c>
      <c r="CG133" s="2">
        <v>4</v>
      </c>
      <c r="CH133" s="2">
        <v>31</v>
      </c>
      <c r="CI133" s="2">
        <v>49</v>
      </c>
      <c r="CJ133" s="2">
        <v>54</v>
      </c>
      <c r="CK133" s="2">
        <v>2</v>
      </c>
      <c r="CL133" s="2">
        <v>1</v>
      </c>
      <c r="CM133" s="2">
        <v>5</v>
      </c>
      <c r="CN133" s="2">
        <v>8</v>
      </c>
      <c r="CO133" s="2">
        <v>4</v>
      </c>
      <c r="CP133" s="2">
        <v>20</v>
      </c>
      <c r="CQ133" s="2">
        <v>4</v>
      </c>
      <c r="CR133" s="2">
        <v>11</v>
      </c>
      <c r="CS133" s="1">
        <v>0</v>
      </c>
      <c r="CT133" s="1">
        <v>0</v>
      </c>
      <c r="CU133" s="1" t="s">
        <v>4</v>
      </c>
    </row>
    <row r="134" spans="1:99" s="1" customFormat="1" x14ac:dyDescent="0.25">
      <c r="A134" s="1" t="s">
        <v>814</v>
      </c>
      <c r="B134" s="1" t="s">
        <v>815</v>
      </c>
      <c r="C134" s="1" t="s">
        <v>816</v>
      </c>
      <c r="D134" s="1">
        <v>1968</v>
      </c>
      <c r="E134" s="1">
        <f t="shared" si="44"/>
        <v>47</v>
      </c>
      <c r="F134" s="1">
        <v>125</v>
      </c>
      <c r="G134" s="1">
        <v>125</v>
      </c>
      <c r="H134" s="1">
        <v>2920</v>
      </c>
      <c r="I134" s="1">
        <v>149004</v>
      </c>
      <c r="J134" s="1">
        <v>129432</v>
      </c>
      <c r="K134" s="1">
        <v>149004</v>
      </c>
      <c r="L134" s="1">
        <f t="shared" si="45"/>
        <v>6490599339.6000004</v>
      </c>
      <c r="M134" s="1">
        <v>1788</v>
      </c>
      <c r="N134" s="1">
        <f t="shared" si="46"/>
        <v>77885280</v>
      </c>
      <c r="O134" s="1">
        <f t="shared" si="47"/>
        <v>2.7937500000000002</v>
      </c>
      <c r="P134" s="1">
        <f t="shared" si="48"/>
        <v>7235785.6800000006</v>
      </c>
      <c r="Q134" s="1">
        <f t="shared" si="49"/>
        <v>7.2357856800000002</v>
      </c>
      <c r="R134" s="1">
        <v>26</v>
      </c>
      <c r="S134" s="1">
        <f t="shared" si="50"/>
        <v>67.339739999999992</v>
      </c>
      <c r="T134" s="1">
        <f t="shared" si="51"/>
        <v>16640</v>
      </c>
      <c r="U134" s="1">
        <f t="shared" si="52"/>
        <v>724880000</v>
      </c>
      <c r="V134" s="1">
        <v>57769.496974000002</v>
      </c>
      <c r="W134" s="1">
        <f t="shared" si="53"/>
        <v>17.6081426776752</v>
      </c>
      <c r="X134" s="1">
        <f t="shared" si="54"/>
        <v>10.941196109893756</v>
      </c>
      <c r="Y134" s="1">
        <f t="shared" si="55"/>
        <v>1.8465692209405171</v>
      </c>
      <c r="Z134" s="1">
        <f t="shared" si="56"/>
        <v>83.335379157653421</v>
      </c>
      <c r="AA134" s="1">
        <f t="shared" si="57"/>
        <v>0.1102909238287083</v>
      </c>
      <c r="AB134" s="1">
        <f t="shared" si="58"/>
        <v>2.0000490997836819</v>
      </c>
      <c r="AC134" s="1">
        <v>125</v>
      </c>
      <c r="AD134" s="1">
        <f t="shared" si="59"/>
        <v>0.66668303326122735</v>
      </c>
      <c r="AE134" s="1" t="s">
        <v>3</v>
      </c>
      <c r="AF134" s="1">
        <f t="shared" si="60"/>
        <v>9.3064876957494409</v>
      </c>
      <c r="AG134" s="1">
        <f t="shared" si="61"/>
        <v>0.83684913468576749</v>
      </c>
      <c r="AH134" s="1">
        <f t="shared" si="62"/>
        <v>4.532229786424604E-2</v>
      </c>
      <c r="AI134" s="1">
        <f t="shared" si="63"/>
        <v>5638044976.8000002</v>
      </c>
      <c r="AJ134" s="1">
        <f t="shared" si="64"/>
        <v>159651783.36000001</v>
      </c>
      <c r="AK134" s="1">
        <f t="shared" si="65"/>
        <v>159.65178336000002</v>
      </c>
      <c r="AL134" s="1" t="s">
        <v>598</v>
      </c>
      <c r="AM134" s="1" t="s">
        <v>599</v>
      </c>
      <c r="AN134" s="1" t="s">
        <v>600</v>
      </c>
      <c r="AO134" s="1" t="s">
        <v>601</v>
      </c>
      <c r="AP134" s="1" t="s">
        <v>3</v>
      </c>
      <c r="AQ134" s="1" t="s">
        <v>3</v>
      </c>
      <c r="AR134" s="1" t="s">
        <v>3</v>
      </c>
      <c r="AS134" s="1">
        <v>0</v>
      </c>
      <c r="AT134" s="1" t="s">
        <v>3</v>
      </c>
      <c r="AU134" s="1" t="s">
        <v>3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  <c r="CC134" s="1">
        <v>0</v>
      </c>
      <c r="CD134" s="1">
        <v>0</v>
      </c>
      <c r="CE134" s="1">
        <v>0</v>
      </c>
      <c r="CF134" s="1">
        <v>0</v>
      </c>
      <c r="CG134" s="1">
        <v>0</v>
      </c>
      <c r="CH134" s="1">
        <v>0</v>
      </c>
      <c r="CI134" s="1">
        <v>0</v>
      </c>
      <c r="CJ134" s="1">
        <v>0</v>
      </c>
      <c r="CK134" s="1">
        <v>0</v>
      </c>
      <c r="CL134" s="1">
        <v>0</v>
      </c>
      <c r="CM134" s="1">
        <v>0</v>
      </c>
      <c r="CN134" s="1">
        <v>0</v>
      </c>
      <c r="CO134" s="1">
        <v>0</v>
      </c>
      <c r="CP134" s="1">
        <v>0</v>
      </c>
      <c r="CQ134" s="1">
        <v>0</v>
      </c>
      <c r="CR134" s="1">
        <v>0</v>
      </c>
      <c r="CS134" s="1">
        <v>0</v>
      </c>
      <c r="CT134" s="1">
        <v>0</v>
      </c>
      <c r="CU134" s="1" t="s">
        <v>4</v>
      </c>
    </row>
    <row r="135" spans="1:99" s="1" customFormat="1" x14ac:dyDescent="0.25">
      <c r="A135" s="1" t="s">
        <v>817</v>
      </c>
      <c r="C135" s="1" t="s">
        <v>818</v>
      </c>
      <c r="D135" s="1">
        <v>1980</v>
      </c>
      <c r="E135" s="1">
        <f t="shared" si="44"/>
        <v>35</v>
      </c>
      <c r="F135" s="1">
        <v>45</v>
      </c>
      <c r="G135" s="1">
        <v>45</v>
      </c>
      <c r="H135" s="1">
        <v>180</v>
      </c>
      <c r="I135" s="1">
        <v>5775</v>
      </c>
      <c r="J135" s="1">
        <v>4400</v>
      </c>
      <c r="K135" s="1">
        <v>5775</v>
      </c>
      <c r="L135" s="1">
        <f t="shared" si="45"/>
        <v>251558422.5</v>
      </c>
      <c r="M135" s="1">
        <v>275</v>
      </c>
      <c r="N135" s="1">
        <f t="shared" si="46"/>
        <v>11979000</v>
      </c>
      <c r="O135" s="1">
        <f t="shared" si="47"/>
        <v>0.4296875</v>
      </c>
      <c r="P135" s="1">
        <f t="shared" si="48"/>
        <v>1112886.5</v>
      </c>
      <c r="Q135" s="1">
        <f t="shared" si="49"/>
        <v>1.1128865000000001</v>
      </c>
      <c r="R135" s="1">
        <v>8</v>
      </c>
      <c r="S135" s="1">
        <f t="shared" si="50"/>
        <v>20.719919999999998</v>
      </c>
      <c r="T135" s="1">
        <f t="shared" si="51"/>
        <v>5120</v>
      </c>
      <c r="U135" s="1">
        <f t="shared" si="52"/>
        <v>223040000</v>
      </c>
      <c r="W135" s="1">
        <f t="shared" si="53"/>
        <v>0</v>
      </c>
      <c r="X135" s="1">
        <f t="shared" si="54"/>
        <v>0</v>
      </c>
      <c r="Y135" s="1">
        <f t="shared" si="55"/>
        <v>0</v>
      </c>
      <c r="Z135" s="1">
        <f t="shared" si="56"/>
        <v>20.99995179063361</v>
      </c>
      <c r="AA135" s="1">
        <f t="shared" si="57"/>
        <v>0</v>
      </c>
      <c r="AB135" s="1">
        <f t="shared" si="58"/>
        <v>1.3999967860422406</v>
      </c>
      <c r="AC135" s="1">
        <v>45</v>
      </c>
      <c r="AD135" s="1">
        <f t="shared" si="59"/>
        <v>0.46666559534741353</v>
      </c>
      <c r="AE135" s="1" t="s">
        <v>3</v>
      </c>
      <c r="AF135" s="1">
        <f t="shared" si="60"/>
        <v>18.618181818181817</v>
      </c>
      <c r="AG135" s="1">
        <f t="shared" si="61"/>
        <v>0.53771662455126523</v>
      </c>
      <c r="AH135" s="1">
        <f t="shared" si="62"/>
        <v>0.20505298018614002</v>
      </c>
      <c r="AI135" s="1">
        <f t="shared" si="63"/>
        <v>191663560</v>
      </c>
      <c r="AJ135" s="1">
        <f t="shared" si="64"/>
        <v>5427312</v>
      </c>
      <c r="AK135" s="1">
        <f t="shared" si="65"/>
        <v>5.4273119999999997</v>
      </c>
      <c r="AL135" s="1" t="s">
        <v>3</v>
      </c>
      <c r="AM135" s="1" t="s">
        <v>3</v>
      </c>
      <c r="AN135" s="1" t="s">
        <v>3</v>
      </c>
      <c r="AO135" s="1" t="s">
        <v>3</v>
      </c>
      <c r="AP135" s="1" t="s">
        <v>3</v>
      </c>
      <c r="AQ135" s="1" t="s">
        <v>3</v>
      </c>
      <c r="AR135" s="1" t="s">
        <v>3</v>
      </c>
      <c r="AS135" s="1">
        <v>0</v>
      </c>
      <c r="AT135" s="1" t="s">
        <v>3</v>
      </c>
      <c r="AU135" s="1" t="s">
        <v>3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  <c r="CC135" s="1">
        <v>0</v>
      </c>
      <c r="CD135" s="1">
        <v>0</v>
      </c>
      <c r="CE135" s="1">
        <v>0</v>
      </c>
      <c r="CF135" s="1">
        <v>0</v>
      </c>
      <c r="CG135" s="1">
        <v>0</v>
      </c>
      <c r="CH135" s="1">
        <v>0</v>
      </c>
      <c r="CI135" s="1">
        <v>0</v>
      </c>
      <c r="CJ135" s="1">
        <v>0</v>
      </c>
      <c r="CK135" s="1">
        <v>0</v>
      </c>
      <c r="CL135" s="1">
        <v>0</v>
      </c>
      <c r="CM135" s="1">
        <v>0</v>
      </c>
      <c r="CN135" s="1">
        <v>0</v>
      </c>
      <c r="CO135" s="1">
        <v>0</v>
      </c>
      <c r="CP135" s="1">
        <v>0</v>
      </c>
      <c r="CQ135" s="1">
        <v>0</v>
      </c>
      <c r="CR135" s="1">
        <v>0</v>
      </c>
      <c r="CS135" s="1">
        <v>0</v>
      </c>
      <c r="CT135" s="1">
        <v>0</v>
      </c>
      <c r="CU135" s="1" t="s">
        <v>4</v>
      </c>
    </row>
    <row r="136" spans="1:99" s="1" customFormat="1" x14ac:dyDescent="0.25">
      <c r="A136" s="1" t="s">
        <v>819</v>
      </c>
      <c r="C136" s="1" t="s">
        <v>820</v>
      </c>
      <c r="D136" s="1">
        <v>1908</v>
      </c>
      <c r="E136" s="1">
        <f t="shared" si="44"/>
        <v>107</v>
      </c>
      <c r="F136" s="1">
        <v>13</v>
      </c>
      <c r="G136" s="1">
        <v>13</v>
      </c>
      <c r="H136" s="1">
        <v>0</v>
      </c>
      <c r="I136" s="1">
        <v>2500</v>
      </c>
      <c r="J136" s="1">
        <v>2500</v>
      </c>
      <c r="K136" s="1">
        <v>2500</v>
      </c>
      <c r="L136" s="1">
        <f t="shared" si="45"/>
        <v>108899750</v>
      </c>
      <c r="M136" s="1">
        <v>600</v>
      </c>
      <c r="N136" s="1">
        <f t="shared" si="46"/>
        <v>26136000</v>
      </c>
      <c r="O136" s="1">
        <f t="shared" si="47"/>
        <v>0.9375</v>
      </c>
      <c r="P136" s="1">
        <f t="shared" si="48"/>
        <v>2428116</v>
      </c>
      <c r="Q136" s="1">
        <f t="shared" si="49"/>
        <v>2.4281160000000002</v>
      </c>
      <c r="R136" s="1">
        <v>7.03125</v>
      </c>
      <c r="S136" s="1">
        <f t="shared" si="50"/>
        <v>18.2108671875</v>
      </c>
      <c r="T136" s="1">
        <f t="shared" si="51"/>
        <v>4500</v>
      </c>
      <c r="U136" s="1">
        <f t="shared" si="52"/>
        <v>196031250</v>
      </c>
      <c r="V136" s="1">
        <v>19253.283810000001</v>
      </c>
      <c r="W136" s="1">
        <f t="shared" si="53"/>
        <v>5.8684009052879995</v>
      </c>
      <c r="X136" s="1">
        <f t="shared" si="54"/>
        <v>3.6464564339111405</v>
      </c>
      <c r="Y136" s="1">
        <f t="shared" si="55"/>
        <v>1.0623801589384558</v>
      </c>
      <c r="Z136" s="1">
        <f t="shared" si="56"/>
        <v>4.1666571013161926</v>
      </c>
      <c r="AA136" s="1">
        <f t="shared" si="57"/>
        <v>1.9030388511489444</v>
      </c>
      <c r="AB136" s="1">
        <f t="shared" si="58"/>
        <v>0.96153625414989052</v>
      </c>
      <c r="AC136" s="1">
        <v>13</v>
      </c>
      <c r="AD136" s="1">
        <f t="shared" si="59"/>
        <v>0.32051208471663017</v>
      </c>
      <c r="AE136" s="1" t="s">
        <v>3</v>
      </c>
      <c r="AF136" s="1">
        <f t="shared" si="60"/>
        <v>7.5</v>
      </c>
      <c r="AG136" s="1">
        <f t="shared" si="61"/>
        <v>7.2229340421059773E-2</v>
      </c>
      <c r="AH136" s="1">
        <f t="shared" si="62"/>
        <v>0.78740344391477768</v>
      </c>
      <c r="AI136" s="1">
        <f t="shared" si="63"/>
        <v>108899750</v>
      </c>
      <c r="AJ136" s="1">
        <f t="shared" si="64"/>
        <v>3083700</v>
      </c>
      <c r="AK136" s="1">
        <f t="shared" si="65"/>
        <v>3.0836999999999999</v>
      </c>
      <c r="AL136" s="1" t="s">
        <v>821</v>
      </c>
      <c r="AM136" s="1" t="s">
        <v>822</v>
      </c>
      <c r="AN136" s="1" t="s">
        <v>823</v>
      </c>
      <c r="AO136" s="1" t="s">
        <v>824</v>
      </c>
      <c r="AP136" s="1" t="s">
        <v>3</v>
      </c>
      <c r="AQ136" s="1" t="s">
        <v>3</v>
      </c>
      <c r="AR136" s="1" t="s">
        <v>3</v>
      </c>
      <c r="AS136" s="1">
        <v>0</v>
      </c>
      <c r="AT136" s="1" t="s">
        <v>3</v>
      </c>
      <c r="AU136" s="1" t="s">
        <v>3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  <c r="CC136" s="1">
        <v>0</v>
      </c>
      <c r="CD136" s="1">
        <v>0</v>
      </c>
      <c r="CE136" s="1">
        <v>0</v>
      </c>
      <c r="CF136" s="1">
        <v>0</v>
      </c>
      <c r="CG136" s="1">
        <v>0</v>
      </c>
      <c r="CH136" s="1">
        <v>0</v>
      </c>
      <c r="CI136" s="1">
        <v>0</v>
      </c>
      <c r="CJ136" s="1">
        <v>0</v>
      </c>
      <c r="CK136" s="1">
        <v>0</v>
      </c>
      <c r="CL136" s="1">
        <v>0</v>
      </c>
      <c r="CM136" s="1">
        <v>0</v>
      </c>
      <c r="CN136" s="1">
        <v>0</v>
      </c>
      <c r="CO136" s="1">
        <v>0</v>
      </c>
      <c r="CP136" s="1">
        <v>0</v>
      </c>
      <c r="CQ136" s="1">
        <v>0</v>
      </c>
      <c r="CR136" s="1">
        <v>0</v>
      </c>
      <c r="CS136" s="1">
        <v>0</v>
      </c>
      <c r="CT136" s="1">
        <v>0</v>
      </c>
      <c r="CU136" s="1" t="s">
        <v>4</v>
      </c>
    </row>
    <row r="137" spans="1:99" s="1" customFormat="1" x14ac:dyDescent="0.25">
      <c r="A137" s="1" t="s">
        <v>825</v>
      </c>
      <c r="B137" s="1" t="s">
        <v>826</v>
      </c>
      <c r="C137" s="1" t="s">
        <v>827</v>
      </c>
      <c r="D137" s="1">
        <v>1984</v>
      </c>
      <c r="E137" s="1">
        <f t="shared" si="44"/>
        <v>31</v>
      </c>
      <c r="F137" s="1">
        <v>71</v>
      </c>
      <c r="G137" s="1">
        <v>81</v>
      </c>
      <c r="H137" s="1">
        <v>137500</v>
      </c>
      <c r="I137" s="1">
        <v>22230</v>
      </c>
      <c r="J137" s="1">
        <v>13800</v>
      </c>
      <c r="K137" s="1">
        <v>22230</v>
      </c>
      <c r="L137" s="1">
        <f t="shared" si="45"/>
        <v>968336577</v>
      </c>
      <c r="M137" s="1">
        <v>615</v>
      </c>
      <c r="N137" s="1">
        <f t="shared" si="46"/>
        <v>26789400</v>
      </c>
      <c r="O137" s="1">
        <f t="shared" si="47"/>
        <v>0.9609375</v>
      </c>
      <c r="P137" s="1">
        <f t="shared" si="48"/>
        <v>2488818.9</v>
      </c>
      <c r="Q137" s="1">
        <f t="shared" si="49"/>
        <v>2.4888189000000001</v>
      </c>
      <c r="R137" s="1">
        <v>2788</v>
      </c>
      <c r="S137" s="1">
        <f t="shared" si="50"/>
        <v>7220.8921199999995</v>
      </c>
      <c r="T137" s="1">
        <f t="shared" si="51"/>
        <v>1784320</v>
      </c>
      <c r="U137" s="1">
        <f t="shared" si="52"/>
        <v>77729440000</v>
      </c>
      <c r="V137" s="1">
        <v>25025.116538999999</v>
      </c>
      <c r="W137" s="1">
        <f t="shared" si="53"/>
        <v>7.627655521087199</v>
      </c>
      <c r="X137" s="1">
        <f t="shared" si="54"/>
        <v>4.7396069217873658</v>
      </c>
      <c r="Y137" s="1">
        <f t="shared" si="55"/>
        <v>1.3639213083726682</v>
      </c>
      <c r="Z137" s="1">
        <f t="shared" si="56"/>
        <v>36.146258482832764</v>
      </c>
      <c r="AA137" s="1">
        <f t="shared" si="57"/>
        <v>0.44810508556956563</v>
      </c>
      <c r="AB137" s="1">
        <f t="shared" si="58"/>
        <v>1.5273066964577224</v>
      </c>
      <c r="AC137" s="1">
        <v>71</v>
      </c>
      <c r="AD137" s="1">
        <f t="shared" si="59"/>
        <v>0.50910223215257411</v>
      </c>
      <c r="AE137" s="1">
        <v>660.99599999999998</v>
      </c>
      <c r="AF137" s="1">
        <f t="shared" si="60"/>
        <v>2901.3333333333335</v>
      </c>
      <c r="AG137" s="1">
        <f t="shared" si="61"/>
        <v>0.61890972227995567</v>
      </c>
      <c r="AH137" s="1">
        <f t="shared" si="62"/>
        <v>0.14621169021968244</v>
      </c>
      <c r="AI137" s="1">
        <f t="shared" si="63"/>
        <v>601126620</v>
      </c>
      <c r="AJ137" s="1">
        <f t="shared" si="64"/>
        <v>17022024</v>
      </c>
      <c r="AK137" s="1">
        <f t="shared" si="65"/>
        <v>17.022023999999998</v>
      </c>
      <c r="AL137" s="1" t="s">
        <v>828</v>
      </c>
      <c r="AM137" s="1" t="s">
        <v>3</v>
      </c>
      <c r="AN137" s="1" t="s">
        <v>3</v>
      </c>
      <c r="AO137" s="1" t="s">
        <v>829</v>
      </c>
      <c r="AP137" s="1" t="s">
        <v>830</v>
      </c>
      <c r="AQ137" s="1" t="s">
        <v>831</v>
      </c>
      <c r="AR137" s="1" t="s">
        <v>832</v>
      </c>
      <c r="AS137" s="1">
        <v>4</v>
      </c>
      <c r="AT137" s="1" t="s">
        <v>833</v>
      </c>
      <c r="AU137" s="1" t="s">
        <v>834</v>
      </c>
      <c r="AV137" s="1">
        <v>3</v>
      </c>
      <c r="AW137" s="2">
        <v>99</v>
      </c>
      <c r="AX137" s="2">
        <v>1</v>
      </c>
      <c r="AY137" s="1">
        <v>0</v>
      </c>
      <c r="AZ137" s="2">
        <v>0.1</v>
      </c>
      <c r="BA137" s="1">
        <v>0</v>
      </c>
      <c r="BB137" s="1">
        <v>0</v>
      </c>
      <c r="BC137" s="1">
        <v>0</v>
      </c>
      <c r="BD137" s="1">
        <v>0</v>
      </c>
      <c r="BE137" s="2">
        <v>0.1</v>
      </c>
      <c r="BF137" s="2">
        <v>12.8</v>
      </c>
      <c r="BG137" s="2">
        <v>31.5</v>
      </c>
      <c r="BH137" s="2">
        <v>2.1</v>
      </c>
      <c r="BI137" s="2">
        <v>35.200000000000003</v>
      </c>
      <c r="BJ137" s="2">
        <v>16</v>
      </c>
      <c r="BK137" s="2">
        <v>1.3</v>
      </c>
      <c r="BL137" s="2">
        <v>0.2</v>
      </c>
      <c r="BM137" s="1">
        <v>0</v>
      </c>
      <c r="BN137" s="2">
        <v>0.7</v>
      </c>
      <c r="BO137" s="2">
        <v>13208</v>
      </c>
      <c r="BP137" s="2">
        <v>6205</v>
      </c>
      <c r="BQ137" s="2">
        <v>2</v>
      </c>
      <c r="BR137" s="2">
        <v>1</v>
      </c>
      <c r="BS137" s="2">
        <v>0.02</v>
      </c>
      <c r="BT137" s="2">
        <v>0.01</v>
      </c>
      <c r="BU137" s="2">
        <v>17710</v>
      </c>
      <c r="BV137" s="2">
        <v>2</v>
      </c>
      <c r="BW137" s="2">
        <v>0.03</v>
      </c>
      <c r="BX137" s="2">
        <v>443694</v>
      </c>
      <c r="BY137" s="2">
        <v>70889</v>
      </c>
      <c r="BZ137" s="2">
        <v>62</v>
      </c>
      <c r="CA137" s="2">
        <v>10</v>
      </c>
      <c r="CB137" s="2">
        <v>0.77</v>
      </c>
      <c r="CC137" s="2">
        <v>0.13</v>
      </c>
      <c r="CD137" s="2">
        <v>1</v>
      </c>
      <c r="CE137" s="2">
        <v>1</v>
      </c>
      <c r="CF137" s="2">
        <v>8</v>
      </c>
      <c r="CG137" s="2">
        <v>9</v>
      </c>
      <c r="CH137" s="2">
        <v>21</v>
      </c>
      <c r="CI137" s="2">
        <v>39</v>
      </c>
      <c r="CJ137" s="2">
        <v>33</v>
      </c>
      <c r="CK137" s="2">
        <v>2</v>
      </c>
      <c r="CL137" s="1">
        <v>0</v>
      </c>
      <c r="CM137" s="2">
        <v>18</v>
      </c>
      <c r="CN137" s="2">
        <v>29</v>
      </c>
      <c r="CO137" s="2">
        <v>8</v>
      </c>
      <c r="CP137" s="2">
        <v>24</v>
      </c>
      <c r="CQ137" s="2">
        <v>2</v>
      </c>
      <c r="CR137" s="2">
        <v>4</v>
      </c>
      <c r="CS137" s="1">
        <v>0</v>
      </c>
      <c r="CT137" s="1">
        <v>0</v>
      </c>
      <c r="CU137" s="1" t="s">
        <v>4</v>
      </c>
    </row>
    <row r="138" spans="1:99" s="1" customFormat="1" x14ac:dyDescent="0.25">
      <c r="A138" s="1" t="s">
        <v>835</v>
      </c>
      <c r="B138" s="1" t="s">
        <v>836</v>
      </c>
      <c r="C138" s="1" t="s">
        <v>837</v>
      </c>
      <c r="D138" s="1">
        <v>1990</v>
      </c>
      <c r="E138" s="1">
        <f t="shared" si="44"/>
        <v>25</v>
      </c>
      <c r="F138" s="1">
        <v>53</v>
      </c>
      <c r="G138" s="1">
        <v>53</v>
      </c>
      <c r="H138" s="1">
        <v>0</v>
      </c>
      <c r="I138" s="1">
        <v>9100</v>
      </c>
      <c r="J138" s="1">
        <v>6409</v>
      </c>
      <c r="K138" s="1">
        <v>9100</v>
      </c>
      <c r="L138" s="1">
        <f t="shared" si="45"/>
        <v>396395090</v>
      </c>
      <c r="M138" s="1">
        <v>306</v>
      </c>
      <c r="N138" s="1">
        <f t="shared" si="46"/>
        <v>13329360</v>
      </c>
      <c r="O138" s="1">
        <f t="shared" si="47"/>
        <v>0.47812500000000002</v>
      </c>
      <c r="P138" s="1">
        <f t="shared" si="48"/>
        <v>1238339.1600000001</v>
      </c>
      <c r="Q138" s="1">
        <f t="shared" si="49"/>
        <v>1.23833916</v>
      </c>
      <c r="R138" s="1">
        <v>2.2062499999999998</v>
      </c>
      <c r="S138" s="1">
        <f t="shared" si="50"/>
        <v>5.7141654374999993</v>
      </c>
      <c r="T138" s="1">
        <f t="shared" si="51"/>
        <v>1412</v>
      </c>
      <c r="U138" s="1">
        <f t="shared" si="52"/>
        <v>61510249.999999993</v>
      </c>
      <c r="W138" s="1">
        <f t="shared" si="53"/>
        <v>0</v>
      </c>
      <c r="X138" s="1">
        <f t="shared" si="54"/>
        <v>0</v>
      </c>
      <c r="Y138" s="1">
        <f t="shared" si="55"/>
        <v>0</v>
      </c>
      <c r="Z138" s="1">
        <f t="shared" si="56"/>
        <v>29.738493821158706</v>
      </c>
      <c r="AA138" s="1">
        <f t="shared" si="57"/>
        <v>0</v>
      </c>
      <c r="AB138" s="1">
        <f t="shared" si="58"/>
        <v>1.6833109710089835</v>
      </c>
      <c r="AC138" s="1">
        <v>53</v>
      </c>
      <c r="AD138" s="1">
        <f t="shared" si="59"/>
        <v>0.56110365700299447</v>
      </c>
      <c r="AE138" s="1" t="s">
        <v>3</v>
      </c>
      <c r="AF138" s="1">
        <f t="shared" si="60"/>
        <v>4.6143790849673199</v>
      </c>
      <c r="AG138" s="1">
        <f t="shared" si="61"/>
        <v>0.72187128827781377</v>
      </c>
      <c r="AH138" s="1">
        <f t="shared" si="62"/>
        <v>0.15664524746315209</v>
      </c>
      <c r="AI138" s="1">
        <f t="shared" si="63"/>
        <v>279175399.10000002</v>
      </c>
      <c r="AJ138" s="1">
        <f t="shared" si="64"/>
        <v>7905373.3200000003</v>
      </c>
      <c r="AK138" s="1">
        <f t="shared" si="65"/>
        <v>7.9053733200000007</v>
      </c>
      <c r="AL138" s="1" t="s">
        <v>3</v>
      </c>
      <c r="AM138" s="1" t="s">
        <v>3</v>
      </c>
      <c r="AN138" s="1" t="s">
        <v>3</v>
      </c>
      <c r="AO138" s="1" t="s">
        <v>3</v>
      </c>
      <c r="AP138" s="1" t="s">
        <v>3</v>
      </c>
      <c r="AQ138" s="1" t="s">
        <v>3</v>
      </c>
      <c r="AR138" s="1" t="s">
        <v>3</v>
      </c>
      <c r="AS138" s="1">
        <v>0</v>
      </c>
      <c r="AT138" s="1" t="s">
        <v>3</v>
      </c>
      <c r="AU138" s="1" t="s">
        <v>3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  <c r="CC138" s="1">
        <v>0</v>
      </c>
      <c r="CD138" s="1">
        <v>0</v>
      </c>
      <c r="CE138" s="1">
        <v>0</v>
      </c>
      <c r="CF138" s="1">
        <v>0</v>
      </c>
      <c r="CG138" s="1">
        <v>0</v>
      </c>
      <c r="CH138" s="1">
        <v>0</v>
      </c>
      <c r="CI138" s="1">
        <v>0</v>
      </c>
      <c r="CJ138" s="1">
        <v>0</v>
      </c>
      <c r="CK138" s="1">
        <v>0</v>
      </c>
      <c r="CL138" s="1">
        <v>0</v>
      </c>
      <c r="CM138" s="1">
        <v>0</v>
      </c>
      <c r="CN138" s="1">
        <v>0</v>
      </c>
      <c r="CO138" s="1">
        <v>0</v>
      </c>
      <c r="CP138" s="1">
        <v>0</v>
      </c>
      <c r="CQ138" s="1">
        <v>0</v>
      </c>
      <c r="CR138" s="1">
        <v>0</v>
      </c>
      <c r="CS138" s="1">
        <v>0</v>
      </c>
      <c r="CT138" s="1">
        <v>0</v>
      </c>
      <c r="CU138" s="1" t="s">
        <v>4</v>
      </c>
    </row>
    <row r="139" spans="1:99" s="1" customFormat="1" x14ac:dyDescent="0.25">
      <c r="A139" s="1" t="s">
        <v>838</v>
      </c>
      <c r="C139" s="1" t="s">
        <v>839</v>
      </c>
      <c r="D139" s="1">
        <v>1980</v>
      </c>
      <c r="E139" s="1">
        <f t="shared" si="44"/>
        <v>35</v>
      </c>
      <c r="F139" s="1">
        <v>95</v>
      </c>
      <c r="G139" s="1">
        <v>113</v>
      </c>
      <c r="H139" s="1">
        <v>850</v>
      </c>
      <c r="I139" s="1">
        <v>20245</v>
      </c>
      <c r="J139" s="1">
        <v>15400</v>
      </c>
      <c r="K139" s="1">
        <v>20245</v>
      </c>
      <c r="L139" s="1">
        <f t="shared" si="45"/>
        <v>881870175.5</v>
      </c>
      <c r="M139" s="1">
        <v>510</v>
      </c>
      <c r="N139" s="1">
        <f t="shared" si="46"/>
        <v>22215600</v>
      </c>
      <c r="O139" s="1">
        <f t="shared" si="47"/>
        <v>0.796875</v>
      </c>
      <c r="P139" s="1">
        <f t="shared" si="48"/>
        <v>2063898.6</v>
      </c>
      <c r="Q139" s="1">
        <f t="shared" si="49"/>
        <v>2.0638985999999999</v>
      </c>
      <c r="R139" s="1">
        <v>2.5</v>
      </c>
      <c r="S139" s="1">
        <f t="shared" si="50"/>
        <v>6.4749749999999997</v>
      </c>
      <c r="T139" s="1">
        <f t="shared" si="51"/>
        <v>1600</v>
      </c>
      <c r="U139" s="1">
        <f t="shared" si="52"/>
        <v>69700000</v>
      </c>
      <c r="V139" s="1">
        <v>29729.620315</v>
      </c>
      <c r="W139" s="1">
        <f t="shared" si="53"/>
        <v>9.0615882720119991</v>
      </c>
      <c r="X139" s="1">
        <f t="shared" si="54"/>
        <v>5.6306117099391102</v>
      </c>
      <c r="Y139" s="1">
        <f t="shared" si="55"/>
        <v>1.7793240068153526</v>
      </c>
      <c r="Z139" s="1">
        <f t="shared" si="56"/>
        <v>39.69598730171591</v>
      </c>
      <c r="AA139" s="1">
        <f t="shared" si="57"/>
        <v>0.47703637096501122</v>
      </c>
      <c r="AB139" s="1">
        <f t="shared" si="58"/>
        <v>1.2535574937383971</v>
      </c>
      <c r="AC139" s="1">
        <v>95</v>
      </c>
      <c r="AD139" s="1">
        <f t="shared" si="59"/>
        <v>0.41785249791279905</v>
      </c>
      <c r="AE139" s="1" t="s">
        <v>3</v>
      </c>
      <c r="AF139" s="1">
        <f t="shared" si="60"/>
        <v>3.1372549019607843</v>
      </c>
      <c r="AG139" s="1">
        <f t="shared" si="61"/>
        <v>0.74638522343892677</v>
      </c>
      <c r="AH139" s="1">
        <f t="shared" si="62"/>
        <v>0.10865144924148719</v>
      </c>
      <c r="AI139" s="1">
        <f t="shared" si="63"/>
        <v>670822460</v>
      </c>
      <c r="AJ139" s="1">
        <f t="shared" si="64"/>
        <v>18995592</v>
      </c>
      <c r="AK139" s="1">
        <f t="shared" si="65"/>
        <v>18.995591999999998</v>
      </c>
      <c r="AL139" s="1" t="s">
        <v>840</v>
      </c>
      <c r="AM139" s="1" t="s">
        <v>3</v>
      </c>
      <c r="AN139" s="1" t="s">
        <v>3</v>
      </c>
      <c r="AO139" s="1" t="s">
        <v>841</v>
      </c>
      <c r="AP139" s="1" t="s">
        <v>3</v>
      </c>
      <c r="AQ139" s="1" t="s">
        <v>3</v>
      </c>
      <c r="AR139" s="1" t="s">
        <v>3</v>
      </c>
      <c r="AS139" s="1">
        <v>0</v>
      </c>
      <c r="AT139" s="1" t="s">
        <v>3</v>
      </c>
      <c r="AU139" s="1" t="s">
        <v>3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  <c r="CC139" s="1">
        <v>0</v>
      </c>
      <c r="CD139" s="1">
        <v>0</v>
      </c>
      <c r="CE139" s="1">
        <v>0</v>
      </c>
      <c r="CF139" s="1">
        <v>0</v>
      </c>
      <c r="CG139" s="1">
        <v>0</v>
      </c>
      <c r="CH139" s="1">
        <v>0</v>
      </c>
      <c r="CI139" s="1">
        <v>0</v>
      </c>
      <c r="CJ139" s="1">
        <v>0</v>
      </c>
      <c r="CK139" s="1">
        <v>0</v>
      </c>
      <c r="CL139" s="1">
        <v>0</v>
      </c>
      <c r="CM139" s="1">
        <v>0</v>
      </c>
      <c r="CN139" s="1">
        <v>0</v>
      </c>
      <c r="CO139" s="1">
        <v>0</v>
      </c>
      <c r="CP139" s="1">
        <v>0</v>
      </c>
      <c r="CQ139" s="1">
        <v>0</v>
      </c>
      <c r="CR139" s="1">
        <v>0</v>
      </c>
      <c r="CS139" s="1">
        <v>0</v>
      </c>
      <c r="CT139" s="1">
        <v>0</v>
      </c>
      <c r="CU139" s="1" t="s">
        <v>4</v>
      </c>
    </row>
    <row r="140" spans="1:99" s="1" customFormat="1" x14ac:dyDescent="0.25">
      <c r="A140" s="1" t="s">
        <v>842</v>
      </c>
      <c r="C140" s="1" t="s">
        <v>843</v>
      </c>
      <c r="D140" s="1">
        <v>1982</v>
      </c>
      <c r="E140" s="1">
        <f t="shared" si="44"/>
        <v>33</v>
      </c>
      <c r="F140" s="1">
        <v>66.5</v>
      </c>
      <c r="G140" s="1">
        <v>100</v>
      </c>
      <c r="H140" s="1">
        <v>135740</v>
      </c>
      <c r="I140" s="1">
        <v>83300</v>
      </c>
      <c r="J140" s="1">
        <v>53873</v>
      </c>
      <c r="K140" s="1">
        <v>83300</v>
      </c>
      <c r="L140" s="1">
        <f t="shared" si="45"/>
        <v>3628539670</v>
      </c>
      <c r="M140" s="1">
        <v>2450</v>
      </c>
      <c r="N140" s="1">
        <f t="shared" si="46"/>
        <v>106722000</v>
      </c>
      <c r="O140" s="1">
        <f t="shared" si="47"/>
        <v>3.828125</v>
      </c>
      <c r="P140" s="1">
        <f t="shared" si="48"/>
        <v>9914807</v>
      </c>
      <c r="Q140" s="1">
        <f t="shared" si="49"/>
        <v>9.9148069999999997</v>
      </c>
      <c r="R140" s="1">
        <v>772</v>
      </c>
      <c r="S140" s="1">
        <f t="shared" si="50"/>
        <v>1999.4722799999997</v>
      </c>
      <c r="T140" s="1">
        <f t="shared" si="51"/>
        <v>494080</v>
      </c>
      <c r="U140" s="1">
        <f t="shared" si="52"/>
        <v>21523360000</v>
      </c>
      <c r="V140" s="1">
        <v>76330.084392999997</v>
      </c>
      <c r="W140" s="1">
        <f t="shared" si="53"/>
        <v>23.265409722986398</v>
      </c>
      <c r="X140" s="1">
        <f t="shared" si="54"/>
        <v>14.456460003527843</v>
      </c>
      <c r="Y140" s="1">
        <f t="shared" si="55"/>
        <v>2.0843155280223673</v>
      </c>
      <c r="Z140" s="1">
        <f t="shared" si="56"/>
        <v>33.99992194674013</v>
      </c>
      <c r="AA140" s="1">
        <f t="shared" si="57"/>
        <v>0.35011235164063237</v>
      </c>
      <c r="AB140" s="1">
        <f t="shared" si="58"/>
        <v>1.5338310652664719</v>
      </c>
      <c r="AC140" s="1">
        <v>66.5</v>
      </c>
      <c r="AD140" s="1">
        <f t="shared" si="59"/>
        <v>0.51127702175549072</v>
      </c>
      <c r="AE140" s="1">
        <v>77.046300000000002</v>
      </c>
      <c r="AF140" s="1">
        <f t="shared" si="60"/>
        <v>201.66530612244898</v>
      </c>
      <c r="AG140" s="1">
        <f t="shared" si="61"/>
        <v>0.29167310892478449</v>
      </c>
      <c r="AH140" s="1">
        <f t="shared" si="62"/>
        <v>0.14920418063402241</v>
      </c>
      <c r="AI140" s="1">
        <f t="shared" si="63"/>
        <v>2346702492.7000003</v>
      </c>
      <c r="AJ140" s="1">
        <f t="shared" si="64"/>
        <v>66451268.039999999</v>
      </c>
      <c r="AK140" s="1">
        <f t="shared" si="65"/>
        <v>66.451268040000002</v>
      </c>
      <c r="AL140" s="1" t="s">
        <v>844</v>
      </c>
      <c r="AM140" s="1" t="s">
        <v>3</v>
      </c>
      <c r="AN140" s="1" t="s">
        <v>845</v>
      </c>
      <c r="AO140" s="1" t="s">
        <v>846</v>
      </c>
      <c r="AP140" s="1" t="s">
        <v>847</v>
      </c>
      <c r="AQ140" s="1" t="s">
        <v>170</v>
      </c>
      <c r="AR140" s="1" t="s">
        <v>848</v>
      </c>
      <c r="AS140" s="1">
        <v>3</v>
      </c>
      <c r="AT140" s="1" t="s">
        <v>849</v>
      </c>
      <c r="AU140" s="1" t="s">
        <v>850</v>
      </c>
      <c r="AV140" s="1">
        <v>2</v>
      </c>
      <c r="AW140" s="2">
        <v>51</v>
      </c>
      <c r="AX140" s="2">
        <v>46</v>
      </c>
      <c r="AY140" s="2">
        <v>2</v>
      </c>
      <c r="AZ140" s="2">
        <v>1.9</v>
      </c>
      <c r="BA140" s="1">
        <v>0</v>
      </c>
      <c r="BB140" s="1">
        <v>0</v>
      </c>
      <c r="BC140" s="1">
        <v>0</v>
      </c>
      <c r="BD140" s="1">
        <v>0</v>
      </c>
      <c r="BE140" s="2">
        <v>0.7</v>
      </c>
      <c r="BF140" s="2">
        <v>7.2</v>
      </c>
      <c r="BG140" s="2">
        <v>13.4</v>
      </c>
      <c r="BH140" s="1">
        <v>0</v>
      </c>
      <c r="BI140" s="2">
        <v>17.5</v>
      </c>
      <c r="BJ140" s="2">
        <v>56</v>
      </c>
      <c r="BK140" s="2">
        <v>2.5</v>
      </c>
      <c r="BL140" s="1">
        <v>0</v>
      </c>
      <c r="BM140" s="1">
        <v>0</v>
      </c>
      <c r="BN140" s="2">
        <v>0.8</v>
      </c>
      <c r="BO140" s="2">
        <v>2616</v>
      </c>
      <c r="BP140" s="2">
        <v>1050</v>
      </c>
      <c r="BQ140" s="2">
        <v>1</v>
      </c>
      <c r="BR140" s="2">
        <v>1</v>
      </c>
      <c r="BS140" s="2">
        <v>0.02</v>
      </c>
      <c r="BT140" s="2">
        <v>0.01</v>
      </c>
      <c r="BU140" s="2">
        <v>4357</v>
      </c>
      <c r="BV140" s="2">
        <v>2</v>
      </c>
      <c r="BW140" s="2">
        <v>0.04</v>
      </c>
      <c r="BX140" s="2">
        <v>78873</v>
      </c>
      <c r="BY140" s="2">
        <v>3565</v>
      </c>
      <c r="BZ140" s="2">
        <v>39</v>
      </c>
      <c r="CA140" s="2">
        <v>2</v>
      </c>
      <c r="CB140" s="2">
        <v>1.17</v>
      </c>
      <c r="CC140" s="2">
        <v>0.05</v>
      </c>
      <c r="CD140" s="2">
        <v>1</v>
      </c>
      <c r="CE140" s="2">
        <v>1</v>
      </c>
      <c r="CF140" s="1">
        <v>0</v>
      </c>
      <c r="CG140" s="1">
        <v>0</v>
      </c>
      <c r="CH140" s="2">
        <v>41</v>
      </c>
      <c r="CI140" s="2">
        <v>11</v>
      </c>
      <c r="CJ140" s="2">
        <v>7</v>
      </c>
      <c r="CK140" s="2">
        <v>4</v>
      </c>
      <c r="CL140" s="1">
        <v>0</v>
      </c>
      <c r="CM140" s="2">
        <v>12</v>
      </c>
      <c r="CN140" s="2">
        <v>11</v>
      </c>
      <c r="CO140" s="2">
        <v>30</v>
      </c>
      <c r="CP140" s="2">
        <v>80</v>
      </c>
      <c r="CQ140" s="2">
        <v>1</v>
      </c>
      <c r="CR140" s="2">
        <v>1</v>
      </c>
      <c r="CS140" s="2">
        <v>1.7309999999999999E-2</v>
      </c>
      <c r="CT140" s="1">
        <v>0</v>
      </c>
      <c r="CU140" s="1" t="s">
        <v>4</v>
      </c>
    </row>
    <row r="141" spans="1:99" s="1" customFormat="1" x14ac:dyDescent="0.25">
      <c r="A141" s="1" t="s">
        <v>851</v>
      </c>
      <c r="C141" s="1" t="s">
        <v>852</v>
      </c>
      <c r="D141" s="1">
        <v>1989</v>
      </c>
      <c r="E141" s="1">
        <f t="shared" si="44"/>
        <v>26</v>
      </c>
      <c r="F141" s="1">
        <v>145</v>
      </c>
      <c r="G141" s="1">
        <v>145</v>
      </c>
      <c r="H141" s="1">
        <v>40600</v>
      </c>
      <c r="I141" s="1">
        <v>41700</v>
      </c>
      <c r="J141" s="1">
        <v>33275</v>
      </c>
      <c r="K141" s="1">
        <v>41700</v>
      </c>
      <c r="L141" s="1">
        <f t="shared" si="45"/>
        <v>1816447830</v>
      </c>
      <c r="M141" s="1">
        <v>780</v>
      </c>
      <c r="N141" s="1">
        <f t="shared" si="46"/>
        <v>33976800</v>
      </c>
      <c r="O141" s="1">
        <f t="shared" si="47"/>
        <v>1.21875</v>
      </c>
      <c r="P141" s="1">
        <f t="shared" si="48"/>
        <v>3156550.8000000003</v>
      </c>
      <c r="Q141" s="1">
        <f t="shared" si="49"/>
        <v>3.1565508000000002</v>
      </c>
      <c r="R141" s="1">
        <v>0.35468749999999999</v>
      </c>
      <c r="S141" s="1">
        <f t="shared" si="50"/>
        <v>0.91863707812499995</v>
      </c>
      <c r="T141" s="1">
        <f t="shared" si="51"/>
        <v>227</v>
      </c>
      <c r="U141" s="1">
        <f t="shared" si="52"/>
        <v>9888687.5</v>
      </c>
      <c r="V141" s="1">
        <v>51850.852539</v>
      </c>
      <c r="W141" s="1">
        <f t="shared" si="53"/>
        <v>15.804139853887198</v>
      </c>
      <c r="X141" s="1">
        <f t="shared" si="54"/>
        <v>9.8202403657713671</v>
      </c>
      <c r="Y141" s="1">
        <f t="shared" si="55"/>
        <v>2.5093391581357025</v>
      </c>
      <c r="Z141" s="1">
        <f t="shared" si="56"/>
        <v>53.461415730733911</v>
      </c>
      <c r="AA141" s="1">
        <f t="shared" si="57"/>
        <v>0.38505315652443334</v>
      </c>
      <c r="AB141" s="1">
        <f t="shared" si="58"/>
        <v>1.1060982564979431</v>
      </c>
      <c r="AC141" s="1">
        <v>145</v>
      </c>
      <c r="AD141" s="1">
        <f t="shared" si="59"/>
        <v>0.36869941883264767</v>
      </c>
      <c r="AE141" s="1">
        <v>107.339</v>
      </c>
      <c r="AF141" s="1">
        <f t="shared" si="60"/>
        <v>0.29102564102564105</v>
      </c>
      <c r="AG141" s="1">
        <f t="shared" si="61"/>
        <v>0.81282053465825976</v>
      </c>
      <c r="AH141" s="1">
        <f t="shared" si="62"/>
        <v>7.6906422020226226E-2</v>
      </c>
      <c r="AI141" s="1">
        <f t="shared" si="63"/>
        <v>1449455672.5</v>
      </c>
      <c r="AJ141" s="1">
        <f t="shared" si="64"/>
        <v>41044047</v>
      </c>
      <c r="AK141" s="1">
        <f t="shared" si="65"/>
        <v>41.044046999999999</v>
      </c>
      <c r="AL141" s="1" t="s">
        <v>853</v>
      </c>
      <c r="AM141" s="1" t="s">
        <v>3</v>
      </c>
      <c r="AN141" s="1" t="s">
        <v>3</v>
      </c>
      <c r="AO141" s="1" t="s">
        <v>854</v>
      </c>
      <c r="AP141" s="1" t="s">
        <v>855</v>
      </c>
      <c r="AQ141" s="1" t="s">
        <v>391</v>
      </c>
      <c r="AR141" s="1" t="s">
        <v>856</v>
      </c>
      <c r="AS141" s="1">
        <v>2</v>
      </c>
      <c r="AT141" s="1" t="s">
        <v>857</v>
      </c>
      <c r="AU141" s="1" t="s">
        <v>858</v>
      </c>
      <c r="AV141" s="1">
        <v>2</v>
      </c>
      <c r="AW141" s="2">
        <v>99</v>
      </c>
      <c r="AX141" s="2">
        <v>1</v>
      </c>
      <c r="AY141" s="1">
        <v>0</v>
      </c>
      <c r="AZ141" s="2">
        <v>0.7</v>
      </c>
      <c r="BA141" s="1">
        <v>0</v>
      </c>
      <c r="BB141" s="1">
        <v>0</v>
      </c>
      <c r="BC141" s="2">
        <v>0.1</v>
      </c>
      <c r="BD141" s="1">
        <v>0</v>
      </c>
      <c r="BE141" s="1">
        <v>0</v>
      </c>
      <c r="BF141" s="2">
        <v>23</v>
      </c>
      <c r="BG141" s="2">
        <v>35.700000000000003</v>
      </c>
      <c r="BH141" s="2">
        <v>2.5</v>
      </c>
      <c r="BI141" s="2">
        <v>11.6</v>
      </c>
      <c r="BJ141" s="2">
        <v>17.899999999999999</v>
      </c>
      <c r="BK141" s="2">
        <v>7.5</v>
      </c>
      <c r="BL141" s="2">
        <v>0.1</v>
      </c>
      <c r="BM141" s="1">
        <v>0</v>
      </c>
      <c r="BN141" s="2">
        <v>1</v>
      </c>
      <c r="BO141" s="2">
        <v>37558</v>
      </c>
      <c r="BP141" s="2">
        <v>6509</v>
      </c>
      <c r="BQ141" s="2">
        <v>44</v>
      </c>
      <c r="BR141" s="2">
        <v>8</v>
      </c>
      <c r="BS141" s="2">
        <v>0.15</v>
      </c>
      <c r="BT141" s="2">
        <v>0.03</v>
      </c>
      <c r="BU141" s="2">
        <v>44292</v>
      </c>
      <c r="BV141" s="2">
        <v>51</v>
      </c>
      <c r="BW141" s="2">
        <v>0.18</v>
      </c>
      <c r="BX141" s="2">
        <v>110690</v>
      </c>
      <c r="BY141" s="2">
        <v>12146</v>
      </c>
      <c r="BZ141" s="2">
        <v>129</v>
      </c>
      <c r="CA141" s="2">
        <v>14</v>
      </c>
      <c r="CB141" s="2">
        <v>1.1599999999999999</v>
      </c>
      <c r="CC141" s="2">
        <v>0.13</v>
      </c>
      <c r="CD141" s="2">
        <v>2</v>
      </c>
      <c r="CE141" s="2">
        <v>2</v>
      </c>
      <c r="CF141" s="2">
        <v>4</v>
      </c>
      <c r="CG141" s="2">
        <v>4</v>
      </c>
      <c r="CH141" s="2">
        <v>29</v>
      </c>
      <c r="CI141" s="2">
        <v>44</v>
      </c>
      <c r="CJ141" s="2">
        <v>47</v>
      </c>
      <c r="CK141" s="2">
        <v>3</v>
      </c>
      <c r="CL141" s="1">
        <v>0</v>
      </c>
      <c r="CM141" s="2">
        <v>7</v>
      </c>
      <c r="CN141" s="2">
        <v>11</v>
      </c>
      <c r="CO141" s="2">
        <v>7</v>
      </c>
      <c r="CP141" s="2">
        <v>27</v>
      </c>
      <c r="CQ141" s="2">
        <v>4</v>
      </c>
      <c r="CR141" s="2">
        <v>10</v>
      </c>
      <c r="CS141" s="1">
        <v>0</v>
      </c>
      <c r="CT141" s="1">
        <v>0</v>
      </c>
      <c r="CU141" s="1" t="s">
        <v>4</v>
      </c>
    </row>
    <row r="142" spans="1:99" s="1" customFormat="1" x14ac:dyDescent="0.25">
      <c r="A142" s="1" t="s">
        <v>859</v>
      </c>
      <c r="C142" s="1" t="s">
        <v>860</v>
      </c>
      <c r="D142" s="1">
        <v>1987</v>
      </c>
      <c r="E142" s="1">
        <f t="shared" si="44"/>
        <v>28</v>
      </c>
      <c r="F142" s="1">
        <v>233</v>
      </c>
      <c r="G142" s="1">
        <v>300</v>
      </c>
      <c r="H142" s="1">
        <v>8660</v>
      </c>
      <c r="I142" s="1">
        <v>103</v>
      </c>
      <c r="J142" s="1">
        <v>94126</v>
      </c>
      <c r="K142" s="1">
        <v>94126</v>
      </c>
      <c r="L142" s="1">
        <f t="shared" si="45"/>
        <v>4100119147.4000001</v>
      </c>
      <c r="M142" s="1">
        <v>1398</v>
      </c>
      <c r="N142" s="1">
        <f t="shared" si="46"/>
        <v>60896880</v>
      </c>
      <c r="O142" s="1">
        <f t="shared" si="47"/>
        <v>2.1843750000000002</v>
      </c>
      <c r="P142" s="1">
        <f t="shared" si="48"/>
        <v>5657510.2800000003</v>
      </c>
      <c r="Q142" s="1">
        <f t="shared" si="49"/>
        <v>5.6575102800000003</v>
      </c>
      <c r="R142" s="1">
        <v>307.1875</v>
      </c>
      <c r="S142" s="1">
        <f t="shared" si="50"/>
        <v>795.61255312499998</v>
      </c>
      <c r="T142" s="1">
        <f t="shared" si="51"/>
        <v>196600</v>
      </c>
      <c r="U142" s="1">
        <f t="shared" si="52"/>
        <v>8564387500</v>
      </c>
      <c r="V142" s="1">
        <v>61843.842392999999</v>
      </c>
      <c r="W142" s="1">
        <f t="shared" si="53"/>
        <v>18.8500031613864</v>
      </c>
      <c r="X142" s="1">
        <f t="shared" si="54"/>
        <v>11.712852686179842</v>
      </c>
      <c r="Y142" s="1">
        <f t="shared" si="55"/>
        <v>2.2355976408262968</v>
      </c>
      <c r="Z142" s="1">
        <f t="shared" si="56"/>
        <v>67.328886921628822</v>
      </c>
      <c r="AA142" s="1">
        <f t="shared" si="57"/>
        <v>0.16235651182281022</v>
      </c>
      <c r="AB142" s="1">
        <f t="shared" si="58"/>
        <v>0.86689553976346123</v>
      </c>
      <c r="AC142" s="1">
        <v>233</v>
      </c>
      <c r="AD142" s="1">
        <f t="shared" si="59"/>
        <v>0.28896517992115373</v>
      </c>
      <c r="AE142" s="1">
        <v>199.95400000000001</v>
      </c>
      <c r="AF142" s="1">
        <f t="shared" si="60"/>
        <v>140.62947067238912</v>
      </c>
      <c r="AG142" s="1">
        <f t="shared" si="61"/>
        <v>0.76462652910112738</v>
      </c>
      <c r="AH142" s="1">
        <f t="shared" si="62"/>
        <v>4.8728566610751332E-2</v>
      </c>
      <c r="AI142" s="1">
        <f t="shared" si="63"/>
        <v>4100119147.4000001</v>
      </c>
      <c r="AJ142" s="1">
        <f t="shared" si="64"/>
        <v>116102538.48</v>
      </c>
      <c r="AK142" s="1">
        <f t="shared" si="65"/>
        <v>116.10253848000001</v>
      </c>
      <c r="AL142" s="1" t="s">
        <v>861</v>
      </c>
      <c r="AM142" s="1" t="s">
        <v>3</v>
      </c>
      <c r="AN142" s="1" t="s">
        <v>3</v>
      </c>
      <c r="AO142" s="1" t="s">
        <v>862</v>
      </c>
      <c r="AP142" s="1" t="s">
        <v>863</v>
      </c>
      <c r="AQ142" s="1" t="s">
        <v>864</v>
      </c>
      <c r="AR142" s="1" t="s">
        <v>865</v>
      </c>
      <c r="AS142" s="1">
        <v>2</v>
      </c>
      <c r="AT142" s="1" t="s">
        <v>866</v>
      </c>
      <c r="AU142" s="1" t="s">
        <v>867</v>
      </c>
      <c r="AV142" s="1">
        <v>3</v>
      </c>
      <c r="AW142" s="2">
        <v>100</v>
      </c>
      <c r="AX142" s="1">
        <v>0</v>
      </c>
      <c r="AY142" s="1">
        <v>0</v>
      </c>
      <c r="AZ142" s="2">
        <v>0.6</v>
      </c>
      <c r="BA142" s="1">
        <v>0</v>
      </c>
      <c r="BB142" s="1">
        <v>0</v>
      </c>
      <c r="BC142" s="2">
        <v>0.1</v>
      </c>
      <c r="BD142" s="1">
        <v>0</v>
      </c>
      <c r="BE142" s="1">
        <v>0</v>
      </c>
      <c r="BF142" s="2">
        <v>13.1</v>
      </c>
      <c r="BG142" s="2">
        <v>38.1</v>
      </c>
      <c r="BH142" s="2">
        <v>1.9</v>
      </c>
      <c r="BI142" s="2">
        <v>9.3000000000000007</v>
      </c>
      <c r="BJ142" s="2">
        <v>21.2</v>
      </c>
      <c r="BK142" s="2">
        <v>6.7</v>
      </c>
      <c r="BL142" s="2">
        <v>0.2</v>
      </c>
      <c r="BM142" s="1">
        <v>0</v>
      </c>
      <c r="BN142" s="2">
        <v>8.6</v>
      </c>
      <c r="BO142" s="2">
        <v>36780</v>
      </c>
      <c r="BP142" s="2">
        <v>6065</v>
      </c>
      <c r="BQ142" s="2">
        <v>50</v>
      </c>
      <c r="BR142" s="2">
        <v>8</v>
      </c>
      <c r="BS142" s="2">
        <v>0.14000000000000001</v>
      </c>
      <c r="BT142" s="2">
        <v>0.02</v>
      </c>
      <c r="BU142" s="2">
        <v>43471</v>
      </c>
      <c r="BV142" s="2">
        <v>59</v>
      </c>
      <c r="BW142" s="2">
        <v>0.16</v>
      </c>
      <c r="BX142" s="2">
        <v>102459</v>
      </c>
      <c r="BY142" s="2">
        <v>12982</v>
      </c>
      <c r="BZ142" s="2">
        <v>140</v>
      </c>
      <c r="CA142" s="2">
        <v>18</v>
      </c>
      <c r="CB142" s="2">
        <v>0.57999999999999996</v>
      </c>
      <c r="CC142" s="2">
        <v>0.08</v>
      </c>
      <c r="CD142" s="2">
        <v>3</v>
      </c>
      <c r="CE142" s="2">
        <v>2</v>
      </c>
      <c r="CF142" s="2">
        <v>5</v>
      </c>
      <c r="CG142" s="2">
        <v>8</v>
      </c>
      <c r="CH142" s="2">
        <v>25</v>
      </c>
      <c r="CI142" s="2">
        <v>33</v>
      </c>
      <c r="CJ142" s="2">
        <v>42</v>
      </c>
      <c r="CK142" s="2">
        <v>21</v>
      </c>
      <c r="CL142" s="1">
        <v>0</v>
      </c>
      <c r="CM142" s="2">
        <v>5</v>
      </c>
      <c r="CN142" s="2">
        <v>10</v>
      </c>
      <c r="CO142" s="2">
        <v>7</v>
      </c>
      <c r="CP142" s="2">
        <v>35</v>
      </c>
      <c r="CQ142" s="2">
        <v>1</v>
      </c>
      <c r="CR142" s="2">
        <v>4</v>
      </c>
      <c r="CS142" s="1">
        <v>0</v>
      </c>
      <c r="CT142" s="1">
        <v>0</v>
      </c>
      <c r="CU142" s="1" t="s">
        <v>4</v>
      </c>
    </row>
    <row r="143" spans="1:99" s="1" customFormat="1" x14ac:dyDescent="0.25">
      <c r="A143" s="1" t="s">
        <v>868</v>
      </c>
      <c r="C143" s="1" t="s">
        <v>869</v>
      </c>
      <c r="D143" s="1">
        <v>1985</v>
      </c>
      <c r="E143" s="1">
        <f t="shared" si="44"/>
        <v>30</v>
      </c>
      <c r="F143" s="1">
        <v>295</v>
      </c>
      <c r="G143" s="1">
        <v>295</v>
      </c>
      <c r="H143" s="1">
        <v>33300</v>
      </c>
      <c r="I143" s="1">
        <v>440000</v>
      </c>
      <c r="J143" s="1">
        <v>381100</v>
      </c>
      <c r="K143" s="1">
        <v>440000</v>
      </c>
      <c r="L143" s="1">
        <f t="shared" si="45"/>
        <v>19166356000</v>
      </c>
      <c r="M143" s="1">
        <v>4300</v>
      </c>
      <c r="N143" s="1">
        <f t="shared" si="46"/>
        <v>187308000</v>
      </c>
      <c r="O143" s="1">
        <f t="shared" si="47"/>
        <v>6.71875</v>
      </c>
      <c r="P143" s="1">
        <f t="shared" si="48"/>
        <v>17401498</v>
      </c>
      <c r="Q143" s="1">
        <f t="shared" si="49"/>
        <v>17.401498</v>
      </c>
      <c r="R143" s="1">
        <v>827</v>
      </c>
      <c r="S143" s="1">
        <f t="shared" si="50"/>
        <v>2141.92173</v>
      </c>
      <c r="T143" s="1">
        <f t="shared" si="51"/>
        <v>529280</v>
      </c>
      <c r="U143" s="1">
        <f t="shared" si="52"/>
        <v>23056760000</v>
      </c>
      <c r="V143" s="1">
        <v>292381.45647999999</v>
      </c>
      <c r="W143" s="1">
        <f t="shared" si="53"/>
        <v>89.117867935103988</v>
      </c>
      <c r="X143" s="1">
        <f t="shared" si="54"/>
        <v>55.37529356857312</v>
      </c>
      <c r="Y143" s="1">
        <f t="shared" si="55"/>
        <v>6.0265166536791179</v>
      </c>
      <c r="Z143" s="1">
        <f t="shared" si="56"/>
        <v>102.32534648813719</v>
      </c>
      <c r="AA143" s="1">
        <f t="shared" si="57"/>
        <v>0.18958052733847663</v>
      </c>
      <c r="AB143" s="1">
        <f t="shared" si="58"/>
        <v>1.0405967439471577</v>
      </c>
      <c r="AC143" s="1">
        <v>295</v>
      </c>
      <c r="AD143" s="1">
        <f t="shared" si="59"/>
        <v>0.34686558131571926</v>
      </c>
      <c r="AE143" s="1">
        <v>466.71100000000001</v>
      </c>
      <c r="AF143" s="1">
        <f t="shared" si="60"/>
        <v>123.08837209302325</v>
      </c>
      <c r="AG143" s="1">
        <f t="shared" si="61"/>
        <v>0.6625985925377732</v>
      </c>
      <c r="AH143" s="1">
        <f t="shared" si="62"/>
        <v>3.7018223659948661E-2</v>
      </c>
      <c r="AI143" s="1">
        <f t="shared" si="63"/>
        <v>16600677890</v>
      </c>
      <c r="AJ143" s="1">
        <f t="shared" si="64"/>
        <v>470079228</v>
      </c>
      <c r="AK143" s="1">
        <f t="shared" si="65"/>
        <v>470.079228</v>
      </c>
      <c r="AL143" s="1" t="s">
        <v>870</v>
      </c>
      <c r="AM143" s="1" t="s">
        <v>871</v>
      </c>
      <c r="AN143" s="1" t="s">
        <v>872</v>
      </c>
      <c r="AO143" s="1" t="s">
        <v>873</v>
      </c>
      <c r="AP143" s="1" t="s">
        <v>874</v>
      </c>
      <c r="AQ143" s="1" t="s">
        <v>407</v>
      </c>
      <c r="AR143" s="1" t="s">
        <v>875</v>
      </c>
      <c r="AS143" s="1">
        <v>3</v>
      </c>
      <c r="AT143" s="1" t="s">
        <v>876</v>
      </c>
      <c r="AU143" s="1" t="s">
        <v>877</v>
      </c>
      <c r="AV143" s="1">
        <v>2</v>
      </c>
      <c r="AW143" s="2">
        <v>25</v>
      </c>
      <c r="AX143" s="2">
        <v>73</v>
      </c>
      <c r="AY143" s="2">
        <v>2</v>
      </c>
      <c r="AZ143" s="2">
        <v>0.8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2">
        <v>27.8</v>
      </c>
      <c r="BG143" s="2">
        <v>45.1</v>
      </c>
      <c r="BH143" s="2">
        <v>3.4</v>
      </c>
      <c r="BI143" s="2">
        <v>7.9</v>
      </c>
      <c r="BJ143" s="2">
        <v>11.2</v>
      </c>
      <c r="BK143" s="2">
        <v>0.9</v>
      </c>
      <c r="BL143" s="2">
        <v>1</v>
      </c>
      <c r="BM143" s="1">
        <v>0</v>
      </c>
      <c r="BN143" s="2">
        <v>1.8</v>
      </c>
      <c r="BO143" s="2">
        <v>27733</v>
      </c>
      <c r="BP143" s="2">
        <v>6990</v>
      </c>
      <c r="BQ143" s="2">
        <v>13</v>
      </c>
      <c r="BR143" s="2">
        <v>3</v>
      </c>
      <c r="BS143" s="2">
        <v>0.06</v>
      </c>
      <c r="BT143" s="2">
        <v>0.01</v>
      </c>
      <c r="BU143" s="2">
        <v>35965</v>
      </c>
      <c r="BV143" s="2">
        <v>17</v>
      </c>
      <c r="BW143" s="2">
        <v>7.0000000000000007E-2</v>
      </c>
      <c r="BX143" s="2">
        <v>282353</v>
      </c>
      <c r="BY143" s="2">
        <v>29913</v>
      </c>
      <c r="BZ143" s="2">
        <v>133</v>
      </c>
      <c r="CA143" s="2">
        <v>14</v>
      </c>
      <c r="CB143" s="2">
        <v>0.68</v>
      </c>
      <c r="CC143" s="2">
        <v>0.08</v>
      </c>
      <c r="CD143" s="2">
        <v>2</v>
      </c>
      <c r="CE143" s="2">
        <v>2</v>
      </c>
      <c r="CF143" s="2">
        <v>2</v>
      </c>
      <c r="CG143" s="2">
        <v>3</v>
      </c>
      <c r="CH143" s="2">
        <v>30</v>
      </c>
      <c r="CI143" s="2">
        <v>52</v>
      </c>
      <c r="CJ143" s="2">
        <v>66</v>
      </c>
      <c r="CK143" s="2">
        <v>6</v>
      </c>
      <c r="CL143" s="1">
        <v>0</v>
      </c>
      <c r="CM143" s="2">
        <v>4</v>
      </c>
      <c r="CN143" s="2">
        <v>8</v>
      </c>
      <c r="CO143" s="2">
        <v>3</v>
      </c>
      <c r="CP143" s="2">
        <v>17</v>
      </c>
      <c r="CQ143" s="2">
        <v>1</v>
      </c>
      <c r="CR143" s="2">
        <v>3</v>
      </c>
      <c r="CS143" s="1">
        <v>0</v>
      </c>
      <c r="CT143" s="1">
        <v>0</v>
      </c>
      <c r="CU143" s="1" t="s">
        <v>4</v>
      </c>
    </row>
    <row r="144" spans="1:99" s="1" customFormat="1" x14ac:dyDescent="0.25">
      <c r="A144" s="1" t="s">
        <v>878</v>
      </c>
      <c r="C144" s="1" t="s">
        <v>879</v>
      </c>
      <c r="D144" s="1">
        <v>1991</v>
      </c>
      <c r="E144" s="1">
        <f t="shared" si="44"/>
        <v>24</v>
      </c>
      <c r="F144" s="1">
        <v>44.5</v>
      </c>
      <c r="G144" s="1">
        <v>50.5</v>
      </c>
      <c r="H144" s="1">
        <v>70000</v>
      </c>
      <c r="I144" s="1">
        <v>9300</v>
      </c>
      <c r="J144" s="1">
        <v>4150</v>
      </c>
      <c r="K144" s="1">
        <v>9300</v>
      </c>
      <c r="L144" s="1">
        <f t="shared" si="45"/>
        <v>405107070</v>
      </c>
      <c r="M144" s="1">
        <v>256</v>
      </c>
      <c r="N144" s="1">
        <f t="shared" si="46"/>
        <v>11151360</v>
      </c>
      <c r="O144" s="1">
        <f t="shared" si="47"/>
        <v>0.4</v>
      </c>
      <c r="P144" s="1">
        <f t="shared" si="48"/>
        <v>1035996.16</v>
      </c>
      <c r="Q144" s="1">
        <f t="shared" si="49"/>
        <v>1.0359961600000001</v>
      </c>
      <c r="R144" s="1">
        <v>9.2906250000000004</v>
      </c>
      <c r="S144" s="1">
        <f t="shared" si="50"/>
        <v>24.062625843749998</v>
      </c>
      <c r="T144" s="1">
        <f t="shared" si="51"/>
        <v>5946</v>
      </c>
      <c r="U144" s="1">
        <f t="shared" si="52"/>
        <v>259022625</v>
      </c>
      <c r="W144" s="1">
        <f t="shared" si="53"/>
        <v>0</v>
      </c>
      <c r="X144" s="1">
        <f t="shared" si="54"/>
        <v>0</v>
      </c>
      <c r="Y144" s="1">
        <f t="shared" si="55"/>
        <v>0</v>
      </c>
      <c r="Z144" s="1">
        <f t="shared" si="56"/>
        <v>36.328041602100548</v>
      </c>
      <c r="AA144" s="1">
        <f t="shared" si="57"/>
        <v>0</v>
      </c>
      <c r="AB144" s="1">
        <f t="shared" si="58"/>
        <v>2.4490814563213856</v>
      </c>
      <c r="AC144" s="1">
        <v>44.5</v>
      </c>
      <c r="AD144" s="1">
        <f t="shared" si="59"/>
        <v>0.8163604854404618</v>
      </c>
      <c r="AE144" s="1" t="s">
        <v>3</v>
      </c>
      <c r="AF144" s="1">
        <f t="shared" si="60"/>
        <v>23.2265625</v>
      </c>
      <c r="AG144" s="1">
        <f t="shared" si="61"/>
        <v>0.96410318258861527</v>
      </c>
      <c r="AH144" s="1">
        <f t="shared" si="62"/>
        <v>0.20238482092588664</v>
      </c>
      <c r="AI144" s="1">
        <f t="shared" si="63"/>
        <v>180773585</v>
      </c>
      <c r="AJ144" s="1">
        <f t="shared" si="64"/>
        <v>5118942</v>
      </c>
      <c r="AK144" s="1">
        <f t="shared" si="65"/>
        <v>5.1189419999999997</v>
      </c>
      <c r="AL144" s="1" t="s">
        <v>3</v>
      </c>
      <c r="AM144" s="1" t="s">
        <v>3</v>
      </c>
      <c r="AN144" s="1" t="s">
        <v>3</v>
      </c>
      <c r="AO144" s="1" t="s">
        <v>3</v>
      </c>
      <c r="AP144" s="1" t="s">
        <v>3</v>
      </c>
      <c r="AQ144" s="1" t="s">
        <v>3</v>
      </c>
      <c r="AR144" s="1" t="s">
        <v>3</v>
      </c>
      <c r="AS144" s="1">
        <v>0</v>
      </c>
      <c r="AT144" s="1" t="s">
        <v>3</v>
      </c>
      <c r="AU144" s="1" t="s">
        <v>3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  <c r="CC144" s="1">
        <v>0</v>
      </c>
      <c r="CD144" s="1">
        <v>0</v>
      </c>
      <c r="CE144" s="1">
        <v>0</v>
      </c>
      <c r="CF144" s="1">
        <v>0</v>
      </c>
      <c r="CG144" s="1">
        <v>0</v>
      </c>
      <c r="CH144" s="1">
        <v>0</v>
      </c>
      <c r="CI144" s="1">
        <v>0</v>
      </c>
      <c r="CJ144" s="1">
        <v>0</v>
      </c>
      <c r="CK144" s="1">
        <v>0</v>
      </c>
      <c r="CL144" s="1">
        <v>0</v>
      </c>
      <c r="CM144" s="1">
        <v>0</v>
      </c>
      <c r="CN144" s="1">
        <v>0</v>
      </c>
      <c r="CO144" s="1">
        <v>0</v>
      </c>
      <c r="CP144" s="1">
        <v>0</v>
      </c>
      <c r="CQ144" s="1">
        <v>0</v>
      </c>
      <c r="CR144" s="1">
        <v>0</v>
      </c>
      <c r="CS144" s="1">
        <v>0</v>
      </c>
      <c r="CT144" s="1">
        <v>0</v>
      </c>
      <c r="CU144" s="1" t="s">
        <v>4</v>
      </c>
    </row>
    <row r="145" spans="1:99" s="1" customFormat="1" x14ac:dyDescent="0.25">
      <c r="A145" s="1" t="s">
        <v>880</v>
      </c>
      <c r="B145" s="1" t="s">
        <v>881</v>
      </c>
      <c r="C145" s="1" t="s">
        <v>882</v>
      </c>
      <c r="D145" s="1">
        <v>1990</v>
      </c>
      <c r="E145" s="1">
        <f t="shared" si="44"/>
        <v>25</v>
      </c>
      <c r="F145" s="1">
        <v>122</v>
      </c>
      <c r="G145" s="1">
        <v>163</v>
      </c>
      <c r="H145" s="1">
        <v>9000</v>
      </c>
      <c r="I145" s="1">
        <v>40400</v>
      </c>
      <c r="J145" s="1">
        <v>32400</v>
      </c>
      <c r="K145" s="1">
        <v>40400</v>
      </c>
      <c r="L145" s="1">
        <f t="shared" si="45"/>
        <v>1759819960</v>
      </c>
      <c r="M145" s="1">
        <v>820</v>
      </c>
      <c r="N145" s="1">
        <f t="shared" si="46"/>
        <v>35719200</v>
      </c>
      <c r="O145" s="1">
        <f t="shared" si="47"/>
        <v>1.28125</v>
      </c>
      <c r="P145" s="1">
        <f t="shared" si="48"/>
        <v>3318425.2</v>
      </c>
      <c r="Q145" s="1">
        <f t="shared" si="49"/>
        <v>3.3184252000000001</v>
      </c>
      <c r="R145" s="1">
        <v>4.7406249999999996</v>
      </c>
      <c r="S145" s="1">
        <f t="shared" si="50"/>
        <v>12.278171343749998</v>
      </c>
      <c r="T145" s="1">
        <f t="shared" si="51"/>
        <v>3034</v>
      </c>
      <c r="U145" s="1">
        <f t="shared" si="52"/>
        <v>132168624.99999999</v>
      </c>
      <c r="V145" s="1">
        <v>49975.885190000001</v>
      </c>
      <c r="W145" s="1">
        <f t="shared" si="53"/>
        <v>15.232649805911999</v>
      </c>
      <c r="X145" s="1">
        <f t="shared" si="54"/>
        <v>9.4651327996748602</v>
      </c>
      <c r="Y145" s="1">
        <f t="shared" si="55"/>
        <v>2.3588717684555416</v>
      </c>
      <c r="Z145" s="1">
        <f t="shared" si="56"/>
        <v>49.268179578489999</v>
      </c>
      <c r="AA145" s="1">
        <f t="shared" si="57"/>
        <v>0.38115211639276531</v>
      </c>
      <c r="AB145" s="1">
        <f t="shared" si="58"/>
        <v>1.2115126125858198</v>
      </c>
      <c r="AC145" s="1">
        <v>122</v>
      </c>
      <c r="AD145" s="1">
        <f t="shared" si="59"/>
        <v>0.40383753752860657</v>
      </c>
      <c r="AE145" s="1">
        <v>1</v>
      </c>
      <c r="AF145" s="1">
        <f t="shared" si="60"/>
        <v>3.7</v>
      </c>
      <c r="AG145" s="1">
        <f t="shared" si="61"/>
        <v>0.7305687686437915</v>
      </c>
      <c r="AH145" s="1">
        <f t="shared" si="62"/>
        <v>8.3033799384017198E-2</v>
      </c>
      <c r="AI145" s="1">
        <f t="shared" si="63"/>
        <v>1411340760</v>
      </c>
      <c r="AJ145" s="1">
        <f t="shared" si="64"/>
        <v>39964752</v>
      </c>
      <c r="AK145" s="1">
        <f t="shared" si="65"/>
        <v>39.964751999999997</v>
      </c>
      <c r="AL145" s="1" t="s">
        <v>883</v>
      </c>
      <c r="AM145" s="1" t="s">
        <v>3</v>
      </c>
      <c r="AN145" s="1" t="s">
        <v>884</v>
      </c>
      <c r="AO145" s="1" t="s">
        <v>885</v>
      </c>
      <c r="AP145" s="1" t="s">
        <v>886</v>
      </c>
      <c r="AQ145" s="1" t="s">
        <v>23</v>
      </c>
      <c r="AR145" s="1" t="s">
        <v>887</v>
      </c>
      <c r="AS145" s="1">
        <v>1</v>
      </c>
      <c r="AT145" s="1" t="s">
        <v>888</v>
      </c>
      <c r="AU145" s="1" t="s">
        <v>889</v>
      </c>
      <c r="AV145" s="1">
        <v>4</v>
      </c>
      <c r="AW145" s="2">
        <v>89</v>
      </c>
      <c r="AX145" s="2">
        <v>11</v>
      </c>
      <c r="AY145" s="1">
        <v>0</v>
      </c>
      <c r="AZ145" s="2">
        <v>9.5</v>
      </c>
      <c r="BA145" s="1">
        <v>0</v>
      </c>
      <c r="BB145" s="1">
        <v>0</v>
      </c>
      <c r="BC145" s="2">
        <v>0.2</v>
      </c>
      <c r="BD145" s="1">
        <v>0</v>
      </c>
      <c r="BE145" s="2">
        <v>0.1</v>
      </c>
      <c r="BF145" s="2">
        <v>0.1</v>
      </c>
      <c r="BG145" s="2">
        <v>0.2</v>
      </c>
      <c r="BH145" s="1">
        <v>0</v>
      </c>
      <c r="BI145" s="2">
        <v>0.1</v>
      </c>
      <c r="BJ145" s="2">
        <v>69.099999999999994</v>
      </c>
      <c r="BK145" s="2">
        <v>1.4</v>
      </c>
      <c r="BL145" s="2">
        <v>19.3</v>
      </c>
      <c r="BM145" s="1">
        <v>0</v>
      </c>
      <c r="BN145" s="1">
        <v>0</v>
      </c>
      <c r="BO145" s="2">
        <v>127</v>
      </c>
      <c r="BP145" s="2">
        <v>58</v>
      </c>
      <c r="BQ145" s="2">
        <v>4</v>
      </c>
      <c r="BR145" s="2">
        <v>2</v>
      </c>
      <c r="BS145" s="2">
        <v>0.16</v>
      </c>
      <c r="BT145" s="2">
        <v>0.08</v>
      </c>
      <c r="BU145" s="2">
        <v>286</v>
      </c>
      <c r="BV145" s="2">
        <v>8</v>
      </c>
      <c r="BW145" s="2">
        <v>0.37</v>
      </c>
      <c r="BX145" s="2">
        <v>2664</v>
      </c>
      <c r="BY145" s="2">
        <v>348</v>
      </c>
      <c r="BZ145" s="2">
        <v>78</v>
      </c>
      <c r="CA145" s="2">
        <v>10</v>
      </c>
      <c r="CB145" s="2">
        <v>3</v>
      </c>
      <c r="CC145" s="2">
        <v>0.4</v>
      </c>
      <c r="CD145" s="2">
        <v>34</v>
      </c>
      <c r="CE145" s="2">
        <v>32</v>
      </c>
      <c r="CF145" s="2">
        <v>7</v>
      </c>
      <c r="CG145" s="2">
        <v>3</v>
      </c>
      <c r="CH145" s="2">
        <v>34</v>
      </c>
      <c r="CI145" s="1">
        <v>0</v>
      </c>
      <c r="CJ145" s="1">
        <v>0</v>
      </c>
      <c r="CK145" s="1">
        <v>0</v>
      </c>
      <c r="CL145" s="1">
        <v>0</v>
      </c>
      <c r="CM145" s="1">
        <v>0</v>
      </c>
      <c r="CN145" s="1">
        <v>0</v>
      </c>
      <c r="CO145" s="2">
        <v>22</v>
      </c>
      <c r="CP145" s="2">
        <v>60</v>
      </c>
      <c r="CQ145" s="2">
        <v>3</v>
      </c>
      <c r="CR145" s="2">
        <v>5</v>
      </c>
      <c r="CS145" s="2">
        <v>2.912E-2</v>
      </c>
      <c r="CT145" s="2">
        <v>7.3789999999999994E-2</v>
      </c>
      <c r="CU145" s="1" t="s">
        <v>4</v>
      </c>
    </row>
    <row r="146" spans="1:99" s="1" customFormat="1" x14ac:dyDescent="0.25">
      <c r="A146" s="1" t="s">
        <v>890</v>
      </c>
      <c r="C146" s="1" t="s">
        <v>891</v>
      </c>
      <c r="D146" s="1">
        <v>1910</v>
      </c>
      <c r="E146" s="1">
        <f t="shared" si="44"/>
        <v>105</v>
      </c>
      <c r="F146" s="1">
        <v>23.399999618530298</v>
      </c>
      <c r="G146" s="1">
        <v>23.4</v>
      </c>
      <c r="H146" s="1">
        <v>2592</v>
      </c>
      <c r="I146" s="1">
        <v>38600</v>
      </c>
      <c r="J146" s="1">
        <v>23202</v>
      </c>
      <c r="K146" s="1">
        <v>38600</v>
      </c>
      <c r="L146" s="1">
        <f t="shared" si="45"/>
        <v>1681412140</v>
      </c>
      <c r="M146" s="1">
        <v>1578</v>
      </c>
      <c r="N146" s="1">
        <f t="shared" si="46"/>
        <v>68737680</v>
      </c>
      <c r="O146" s="1">
        <f t="shared" si="47"/>
        <v>2.4656250000000002</v>
      </c>
      <c r="P146" s="1">
        <f t="shared" si="48"/>
        <v>6385945.0800000001</v>
      </c>
      <c r="Q146" s="1">
        <f t="shared" si="49"/>
        <v>6.3859450799999999</v>
      </c>
      <c r="R146" s="1">
        <v>6.4546875000000004</v>
      </c>
      <c r="S146" s="1">
        <f t="shared" si="50"/>
        <v>16.717576078124999</v>
      </c>
      <c r="T146" s="1">
        <f t="shared" si="51"/>
        <v>4131</v>
      </c>
      <c r="U146" s="1">
        <f t="shared" si="52"/>
        <v>179956687.5</v>
      </c>
      <c r="V146" s="1">
        <v>39661.832240000003</v>
      </c>
      <c r="W146" s="1">
        <f t="shared" si="53"/>
        <v>12.088926466752</v>
      </c>
      <c r="X146" s="1">
        <f t="shared" si="54"/>
        <v>7.5117130552625611</v>
      </c>
      <c r="Y146" s="1">
        <f t="shared" si="55"/>
        <v>1.3494911396066913</v>
      </c>
      <c r="Z146" s="1">
        <f t="shared" si="56"/>
        <v>24.461287317232703</v>
      </c>
      <c r="AA146" s="1">
        <f t="shared" si="57"/>
        <v>0.42240611954316976</v>
      </c>
      <c r="AB146" s="1">
        <f t="shared" si="58"/>
        <v>3.1360625276927756</v>
      </c>
      <c r="AC146" s="1">
        <v>23.399999618530298</v>
      </c>
      <c r="AD146" s="1">
        <f t="shared" si="59"/>
        <v>1.0453541758975917</v>
      </c>
      <c r="AE146" s="1" t="s">
        <v>3</v>
      </c>
      <c r="AF146" s="1">
        <f t="shared" si="60"/>
        <v>2.6178707224334601</v>
      </c>
      <c r="AG146" s="1">
        <f t="shared" si="61"/>
        <v>0.26147328447986112</v>
      </c>
      <c r="AH146" s="1">
        <f t="shared" si="62"/>
        <v>0.22313497300834684</v>
      </c>
      <c r="AI146" s="1">
        <f t="shared" si="63"/>
        <v>1010676799.8000001</v>
      </c>
      <c r="AJ146" s="1">
        <f t="shared" si="64"/>
        <v>28619202.960000001</v>
      </c>
      <c r="AK146" s="1">
        <f t="shared" si="65"/>
        <v>28.619202960000003</v>
      </c>
      <c r="AL146" s="1" t="s">
        <v>717</v>
      </c>
      <c r="AM146" s="1" t="s">
        <v>718</v>
      </c>
      <c r="AN146" s="1" t="s">
        <v>719</v>
      </c>
      <c r="AO146" s="1" t="s">
        <v>720</v>
      </c>
      <c r="AP146" s="1" t="s">
        <v>3</v>
      </c>
      <c r="AQ146" s="1" t="s">
        <v>3</v>
      </c>
      <c r="AR146" s="1" t="s">
        <v>3</v>
      </c>
      <c r="AS146" s="1">
        <v>0</v>
      </c>
      <c r="AT146" s="1" t="s">
        <v>3</v>
      </c>
      <c r="AU146" s="1" t="s">
        <v>3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  <c r="CC146" s="1">
        <v>0</v>
      </c>
      <c r="CD146" s="1">
        <v>0</v>
      </c>
      <c r="CE146" s="1">
        <v>0</v>
      </c>
      <c r="CF146" s="1">
        <v>0</v>
      </c>
      <c r="CG146" s="1">
        <v>0</v>
      </c>
      <c r="CH146" s="1">
        <v>0</v>
      </c>
      <c r="CI146" s="1">
        <v>0</v>
      </c>
      <c r="CJ146" s="1">
        <v>0</v>
      </c>
      <c r="CK146" s="1">
        <v>0</v>
      </c>
      <c r="CL146" s="1">
        <v>0</v>
      </c>
      <c r="CM146" s="1">
        <v>0</v>
      </c>
      <c r="CN146" s="1">
        <v>0</v>
      </c>
      <c r="CO146" s="1">
        <v>0</v>
      </c>
      <c r="CP146" s="1">
        <v>0</v>
      </c>
      <c r="CQ146" s="1">
        <v>0</v>
      </c>
      <c r="CR146" s="1">
        <v>0</v>
      </c>
      <c r="CS146" s="1">
        <v>0</v>
      </c>
      <c r="CT146" s="1">
        <v>0</v>
      </c>
      <c r="CU146" s="1" t="s">
        <v>4</v>
      </c>
    </row>
    <row r="147" spans="1:99" s="1" customFormat="1" x14ac:dyDescent="0.25">
      <c r="A147" s="1" t="s">
        <v>892</v>
      </c>
      <c r="B147" s="1" t="s">
        <v>893</v>
      </c>
      <c r="C147" s="1" t="s">
        <v>894</v>
      </c>
      <c r="D147" s="1">
        <v>1995</v>
      </c>
      <c r="E147" s="1">
        <f t="shared" si="44"/>
        <v>20</v>
      </c>
      <c r="F147" s="1">
        <v>122</v>
      </c>
      <c r="G147" s="1">
        <v>126</v>
      </c>
      <c r="H147" s="1">
        <v>44432</v>
      </c>
      <c r="I147" s="1">
        <v>84639</v>
      </c>
      <c r="J147" s="1">
        <v>65985</v>
      </c>
      <c r="K147" s="1">
        <v>84639</v>
      </c>
      <c r="L147" s="1">
        <f t="shared" si="45"/>
        <v>3686866376.0999999</v>
      </c>
      <c r="M147" s="1">
        <v>1550</v>
      </c>
      <c r="N147" s="1">
        <f t="shared" si="46"/>
        <v>67518000</v>
      </c>
      <c r="O147" s="1">
        <f t="shared" si="47"/>
        <v>2.421875</v>
      </c>
      <c r="P147" s="1">
        <f t="shared" si="48"/>
        <v>6272633</v>
      </c>
      <c r="Q147" s="1">
        <f t="shared" si="49"/>
        <v>6.2726329999999999</v>
      </c>
      <c r="R147" s="1">
        <v>269</v>
      </c>
      <c r="S147" s="1">
        <f t="shared" si="50"/>
        <v>696.70730999999989</v>
      </c>
      <c r="T147" s="1">
        <f t="shared" si="51"/>
        <v>172160</v>
      </c>
      <c r="U147" s="1">
        <f t="shared" si="52"/>
        <v>7499720000</v>
      </c>
      <c r="V147" s="1">
        <v>128212.45649</v>
      </c>
      <c r="W147" s="1">
        <f t="shared" si="53"/>
        <v>39.079156738151994</v>
      </c>
      <c r="X147" s="1">
        <f t="shared" si="54"/>
        <v>24.282669984467059</v>
      </c>
      <c r="Y147" s="1">
        <f t="shared" si="55"/>
        <v>4.4016462429596483</v>
      </c>
      <c r="Z147" s="1">
        <f t="shared" si="56"/>
        <v>54.605681093930507</v>
      </c>
      <c r="AA147" s="1">
        <f t="shared" si="57"/>
        <v>0.48013995858592917</v>
      </c>
      <c r="AB147" s="1">
        <f t="shared" si="58"/>
        <v>1.3427626498507501</v>
      </c>
      <c r="AC147" s="1">
        <v>122</v>
      </c>
      <c r="AD147" s="1">
        <f t="shared" si="59"/>
        <v>0.44758754995025007</v>
      </c>
      <c r="AE147" s="1">
        <v>10.200900000000001</v>
      </c>
      <c r="AF147" s="1">
        <f t="shared" si="60"/>
        <v>111.07096774193549</v>
      </c>
      <c r="AG147" s="1">
        <f t="shared" si="61"/>
        <v>0.58894330917948723</v>
      </c>
      <c r="AH147" s="1">
        <f t="shared" si="62"/>
        <v>7.7067726128912217E-2</v>
      </c>
      <c r="AI147" s="1">
        <f t="shared" si="63"/>
        <v>2874300001.5</v>
      </c>
      <c r="AJ147" s="1">
        <f t="shared" si="64"/>
        <v>81391177.799999997</v>
      </c>
      <c r="AK147" s="1">
        <f t="shared" si="65"/>
        <v>81.391177799999994</v>
      </c>
      <c r="AL147" s="1" t="s">
        <v>895</v>
      </c>
      <c r="AM147" s="1" t="s">
        <v>3</v>
      </c>
      <c r="AN147" s="1" t="s">
        <v>3</v>
      </c>
      <c r="AO147" s="1" t="s">
        <v>896</v>
      </c>
      <c r="AP147" s="1" t="s">
        <v>897</v>
      </c>
      <c r="AQ147" s="1" t="s">
        <v>556</v>
      </c>
      <c r="AR147" s="1" t="s">
        <v>898</v>
      </c>
      <c r="AS147" s="1">
        <v>2</v>
      </c>
      <c r="AT147" s="1" t="s">
        <v>899</v>
      </c>
      <c r="AU147" s="1" t="s">
        <v>900</v>
      </c>
      <c r="AV147" s="1">
        <v>2</v>
      </c>
      <c r="AW147" s="2">
        <v>98</v>
      </c>
      <c r="AX147" s="2">
        <v>2</v>
      </c>
      <c r="AY147" s="1">
        <v>0</v>
      </c>
      <c r="AZ147" s="2">
        <v>0.3</v>
      </c>
      <c r="BA147" s="1">
        <v>0</v>
      </c>
      <c r="BB147" s="1">
        <v>0</v>
      </c>
      <c r="BC147" s="2">
        <v>0.1</v>
      </c>
      <c r="BD147" s="1">
        <v>0</v>
      </c>
      <c r="BE147" s="2">
        <v>0.1</v>
      </c>
      <c r="BF147" s="2">
        <v>15.2</v>
      </c>
      <c r="BG147" s="2">
        <v>28.3</v>
      </c>
      <c r="BH147" s="2">
        <v>1.4</v>
      </c>
      <c r="BI147" s="2">
        <v>34.5</v>
      </c>
      <c r="BJ147" s="2">
        <v>15.6</v>
      </c>
      <c r="BK147" s="2">
        <v>4.0999999999999996</v>
      </c>
      <c r="BL147" s="2">
        <v>0.1</v>
      </c>
      <c r="BM147" s="1">
        <v>0</v>
      </c>
      <c r="BN147" s="2">
        <v>0.3</v>
      </c>
      <c r="BO147" s="2">
        <v>6444</v>
      </c>
      <c r="BP147" s="2">
        <v>2036</v>
      </c>
      <c r="BQ147" s="2">
        <v>8</v>
      </c>
      <c r="BR147" s="2">
        <v>2</v>
      </c>
      <c r="BS147" s="2">
        <v>0.03</v>
      </c>
      <c r="BT147" s="2">
        <v>0.01</v>
      </c>
      <c r="BU147" s="2">
        <v>8795</v>
      </c>
      <c r="BV147" s="2">
        <v>10</v>
      </c>
      <c r="BW147" s="2">
        <v>0.04</v>
      </c>
      <c r="BX147" s="2">
        <v>57000</v>
      </c>
      <c r="BY147" s="2">
        <v>9084</v>
      </c>
      <c r="BZ147" s="2">
        <v>67</v>
      </c>
      <c r="CA147" s="2">
        <v>11</v>
      </c>
      <c r="CB147" s="2">
        <v>6.71</v>
      </c>
      <c r="CC147" s="2">
        <v>1.06</v>
      </c>
      <c r="CD147" s="2">
        <v>4</v>
      </c>
      <c r="CE147" s="2">
        <v>3</v>
      </c>
      <c r="CF147" s="2">
        <v>5</v>
      </c>
      <c r="CG147" s="2">
        <v>7</v>
      </c>
      <c r="CH147" s="2">
        <v>36</v>
      </c>
      <c r="CI147" s="2">
        <v>15</v>
      </c>
      <c r="CJ147" s="2">
        <v>14</v>
      </c>
      <c r="CK147" s="2">
        <v>1</v>
      </c>
      <c r="CL147" s="1">
        <v>0</v>
      </c>
      <c r="CM147" s="2">
        <v>31</v>
      </c>
      <c r="CN147" s="2">
        <v>48</v>
      </c>
      <c r="CO147" s="2">
        <v>4</v>
      </c>
      <c r="CP147" s="2">
        <v>15</v>
      </c>
      <c r="CQ147" s="2">
        <v>5</v>
      </c>
      <c r="CR147" s="2">
        <v>13</v>
      </c>
      <c r="CS147" s="1">
        <v>0</v>
      </c>
      <c r="CT147" s="1">
        <v>0</v>
      </c>
      <c r="CU147" s="1" t="s">
        <v>4</v>
      </c>
    </row>
    <row r="148" spans="1:99" s="1" customFormat="1" x14ac:dyDescent="0.25">
      <c r="A148" s="1" t="s">
        <v>901</v>
      </c>
      <c r="C148" s="1" t="s">
        <v>902</v>
      </c>
      <c r="D148" s="1">
        <v>1899</v>
      </c>
      <c r="E148" s="1">
        <f t="shared" si="44"/>
        <v>116</v>
      </c>
      <c r="F148" s="1">
        <v>17</v>
      </c>
      <c r="G148" s="1">
        <v>17</v>
      </c>
      <c r="H148" s="1">
        <v>220</v>
      </c>
      <c r="I148" s="1">
        <v>21100</v>
      </c>
      <c r="J148" s="1">
        <v>19795</v>
      </c>
      <c r="K148" s="1">
        <v>21100</v>
      </c>
      <c r="L148" s="1">
        <f t="shared" si="45"/>
        <v>919113890</v>
      </c>
      <c r="M148" s="1">
        <v>652</v>
      </c>
      <c r="N148" s="1">
        <f t="shared" si="46"/>
        <v>28401120</v>
      </c>
      <c r="O148" s="1">
        <f t="shared" si="47"/>
        <v>1.01875</v>
      </c>
      <c r="P148" s="1">
        <f t="shared" si="48"/>
        <v>2638552.7200000002</v>
      </c>
      <c r="Q148" s="1">
        <f t="shared" si="49"/>
        <v>2.6385527200000003</v>
      </c>
      <c r="R148" s="1">
        <v>1.028125</v>
      </c>
      <c r="S148" s="1">
        <f t="shared" si="50"/>
        <v>2.6628334687499997</v>
      </c>
      <c r="T148" s="1">
        <f t="shared" si="51"/>
        <v>658</v>
      </c>
      <c r="U148" s="1">
        <f t="shared" si="52"/>
        <v>28664125</v>
      </c>
      <c r="V148" s="1">
        <v>21183.321615000001</v>
      </c>
      <c r="W148" s="1">
        <f t="shared" si="53"/>
        <v>6.4566764282519999</v>
      </c>
      <c r="X148" s="1">
        <f t="shared" si="54"/>
        <v>4.0119940139513099</v>
      </c>
      <c r="Y148" s="1">
        <f t="shared" si="55"/>
        <v>1.121297943639241</v>
      </c>
      <c r="Z148" s="1">
        <f t="shared" si="56"/>
        <v>32.361888897339263</v>
      </c>
      <c r="AA148" s="1">
        <f t="shared" si="57"/>
        <v>0.26443650247068645</v>
      </c>
      <c r="AB148" s="1">
        <f t="shared" si="58"/>
        <v>5.7109215701186926</v>
      </c>
      <c r="AC148" s="1">
        <v>17</v>
      </c>
      <c r="AD148" s="1">
        <f t="shared" si="59"/>
        <v>1.9036405233728979</v>
      </c>
      <c r="AE148" s="1" t="s">
        <v>3</v>
      </c>
      <c r="AF148" s="1">
        <f t="shared" si="60"/>
        <v>1.00920245398773</v>
      </c>
      <c r="AG148" s="1">
        <f t="shared" si="61"/>
        <v>0.53816020191645653</v>
      </c>
      <c r="AH148" s="1">
        <f t="shared" si="62"/>
        <v>0.1080632831170403</v>
      </c>
      <c r="AI148" s="1">
        <f t="shared" si="63"/>
        <v>862268220.5</v>
      </c>
      <c r="AJ148" s="1">
        <f t="shared" si="64"/>
        <v>24416736.600000001</v>
      </c>
      <c r="AK148" s="1">
        <f t="shared" si="65"/>
        <v>24.4167366</v>
      </c>
      <c r="AL148" s="1" t="s">
        <v>764</v>
      </c>
      <c r="AM148" s="1" t="s">
        <v>765</v>
      </c>
      <c r="AN148" s="1" t="s">
        <v>766</v>
      </c>
      <c r="AO148" s="1" t="s">
        <v>767</v>
      </c>
      <c r="AP148" s="1" t="s">
        <v>3</v>
      </c>
      <c r="AQ148" s="1" t="s">
        <v>3</v>
      </c>
      <c r="AR148" s="1" t="s">
        <v>3</v>
      </c>
      <c r="AS148" s="1">
        <v>0</v>
      </c>
      <c r="AT148" s="1" t="s">
        <v>3</v>
      </c>
      <c r="AU148" s="1" t="s">
        <v>3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  <c r="CC148" s="1">
        <v>0</v>
      </c>
      <c r="CD148" s="1">
        <v>0</v>
      </c>
      <c r="CE148" s="1">
        <v>0</v>
      </c>
      <c r="CF148" s="1">
        <v>0</v>
      </c>
      <c r="CG148" s="1">
        <v>0</v>
      </c>
      <c r="CH148" s="1">
        <v>0</v>
      </c>
      <c r="CI148" s="1">
        <v>0</v>
      </c>
      <c r="CJ148" s="1">
        <v>0</v>
      </c>
      <c r="CK148" s="1">
        <v>0</v>
      </c>
      <c r="CL148" s="1">
        <v>0</v>
      </c>
      <c r="CM148" s="1">
        <v>0</v>
      </c>
      <c r="CN148" s="1">
        <v>0</v>
      </c>
      <c r="CO148" s="1">
        <v>0</v>
      </c>
      <c r="CP148" s="1">
        <v>0</v>
      </c>
      <c r="CQ148" s="1">
        <v>0</v>
      </c>
      <c r="CR148" s="1">
        <v>0</v>
      </c>
      <c r="CS148" s="1">
        <v>0</v>
      </c>
      <c r="CT148" s="1">
        <v>0</v>
      </c>
      <c r="CU148" s="1" t="s">
        <v>4</v>
      </c>
    </row>
    <row r="149" spans="1:99" s="1" customFormat="1" x14ac:dyDescent="0.25">
      <c r="A149" s="1" t="s">
        <v>903</v>
      </c>
      <c r="C149" s="1" t="s">
        <v>904</v>
      </c>
      <c r="D149" s="1">
        <v>1955</v>
      </c>
      <c r="E149" s="1">
        <f t="shared" si="44"/>
        <v>60</v>
      </c>
      <c r="F149" s="1">
        <v>43.5</v>
      </c>
      <c r="G149" s="1">
        <v>58.5</v>
      </c>
      <c r="H149" s="1">
        <v>25500</v>
      </c>
      <c r="I149" s="1">
        <v>17700</v>
      </c>
      <c r="J149" s="1">
        <v>13300</v>
      </c>
      <c r="K149" s="1">
        <v>17700</v>
      </c>
      <c r="L149" s="1">
        <f t="shared" si="45"/>
        <v>771010230</v>
      </c>
      <c r="M149" s="1">
        <v>684</v>
      </c>
      <c r="N149" s="1">
        <f t="shared" si="46"/>
        <v>29795040</v>
      </c>
      <c r="O149" s="1">
        <f t="shared" si="47"/>
        <v>1.0687500000000001</v>
      </c>
      <c r="P149" s="1">
        <f t="shared" si="48"/>
        <v>2768052.24</v>
      </c>
      <c r="Q149" s="1">
        <f t="shared" si="49"/>
        <v>2.7680522400000003</v>
      </c>
      <c r="R149" s="1">
        <v>14.453125</v>
      </c>
      <c r="S149" s="1">
        <f t="shared" si="50"/>
        <v>37.433449218749999</v>
      </c>
      <c r="T149" s="1">
        <f t="shared" si="51"/>
        <v>9250</v>
      </c>
      <c r="U149" s="1">
        <f t="shared" si="52"/>
        <v>402953125</v>
      </c>
      <c r="V149" s="1">
        <v>22876.244795999999</v>
      </c>
      <c r="W149" s="1">
        <f t="shared" si="53"/>
        <v>6.9726794138207993</v>
      </c>
      <c r="X149" s="1">
        <f t="shared" si="54"/>
        <v>4.3326235068936239</v>
      </c>
      <c r="Y149" s="1">
        <f t="shared" si="55"/>
        <v>1.1822448967073891</v>
      </c>
      <c r="Z149" s="1">
        <f t="shared" si="56"/>
        <v>25.877133576595298</v>
      </c>
      <c r="AA149" s="1">
        <f t="shared" si="57"/>
        <v>0.42502643744666646</v>
      </c>
      <c r="AB149" s="1">
        <f t="shared" si="58"/>
        <v>1.7846299018341585</v>
      </c>
      <c r="AC149" s="1">
        <v>43.5</v>
      </c>
      <c r="AD149" s="1">
        <f t="shared" si="59"/>
        <v>0.59487663394471946</v>
      </c>
      <c r="AE149" s="1" t="s">
        <v>3</v>
      </c>
      <c r="AF149" s="1">
        <f t="shared" si="60"/>
        <v>13.523391812865498</v>
      </c>
      <c r="AG149" s="1">
        <f t="shared" si="61"/>
        <v>0.42013574207135307</v>
      </c>
      <c r="AH149" s="1">
        <f t="shared" si="62"/>
        <v>0.16872930941030953</v>
      </c>
      <c r="AI149" s="1">
        <f t="shared" si="63"/>
        <v>579346670</v>
      </c>
      <c r="AJ149" s="1">
        <f t="shared" si="64"/>
        <v>16405284</v>
      </c>
      <c r="AK149" s="1">
        <f t="shared" si="65"/>
        <v>16.405284000000002</v>
      </c>
      <c r="AL149" s="1" t="s">
        <v>120</v>
      </c>
      <c r="AM149" s="1" t="s">
        <v>121</v>
      </c>
      <c r="AN149" s="1" t="s">
        <v>122</v>
      </c>
      <c r="AO149" s="1" t="s">
        <v>123</v>
      </c>
      <c r="AP149" s="1" t="s">
        <v>3</v>
      </c>
      <c r="AQ149" s="1" t="s">
        <v>3</v>
      </c>
      <c r="AR149" s="1" t="s">
        <v>3</v>
      </c>
      <c r="AS149" s="1">
        <v>0</v>
      </c>
      <c r="AT149" s="1" t="s">
        <v>3</v>
      </c>
      <c r="AU149" s="1" t="s">
        <v>3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  <c r="CC149" s="1">
        <v>0</v>
      </c>
      <c r="CD149" s="1">
        <v>0</v>
      </c>
      <c r="CE149" s="1">
        <v>0</v>
      </c>
      <c r="CF149" s="1">
        <v>0</v>
      </c>
      <c r="CG149" s="1">
        <v>0</v>
      </c>
      <c r="CH149" s="1">
        <v>0</v>
      </c>
      <c r="CI149" s="1">
        <v>0</v>
      </c>
      <c r="CJ149" s="1">
        <v>0</v>
      </c>
      <c r="CK149" s="1">
        <v>0</v>
      </c>
      <c r="CL149" s="1">
        <v>0</v>
      </c>
      <c r="CM149" s="1">
        <v>0</v>
      </c>
      <c r="CN149" s="1">
        <v>0</v>
      </c>
      <c r="CO149" s="1">
        <v>0</v>
      </c>
      <c r="CP149" s="1">
        <v>0</v>
      </c>
      <c r="CQ149" s="1">
        <v>0</v>
      </c>
      <c r="CR149" s="1">
        <v>0</v>
      </c>
      <c r="CS149" s="1">
        <v>0</v>
      </c>
      <c r="CT149" s="1">
        <v>0</v>
      </c>
      <c r="CU149" s="1" t="s">
        <v>4</v>
      </c>
    </row>
    <row r="150" spans="1:99" s="1" customFormat="1" x14ac:dyDescent="0.25">
      <c r="A150" s="1" t="s">
        <v>905</v>
      </c>
      <c r="C150" s="1" t="s">
        <v>906</v>
      </c>
      <c r="D150" s="1">
        <v>1905</v>
      </c>
      <c r="E150" s="1">
        <f t="shared" si="44"/>
        <v>110</v>
      </c>
      <c r="F150" s="1">
        <v>20</v>
      </c>
      <c r="G150" s="1">
        <v>20</v>
      </c>
      <c r="H150" s="1">
        <v>1665</v>
      </c>
      <c r="I150" s="1">
        <v>6592</v>
      </c>
      <c r="J150" s="1">
        <v>5300</v>
      </c>
      <c r="K150" s="1">
        <v>6592</v>
      </c>
      <c r="L150" s="1">
        <f t="shared" si="45"/>
        <v>287146860.80000001</v>
      </c>
      <c r="M150" s="1">
        <v>270</v>
      </c>
      <c r="N150" s="1">
        <f t="shared" si="46"/>
        <v>11761200</v>
      </c>
      <c r="O150" s="1">
        <f t="shared" si="47"/>
        <v>0.421875</v>
      </c>
      <c r="P150" s="1">
        <f t="shared" si="48"/>
        <v>1092652.2</v>
      </c>
      <c r="Q150" s="1">
        <f t="shared" si="49"/>
        <v>1.0926522000000001</v>
      </c>
      <c r="R150" s="1">
        <v>0.59062499999999996</v>
      </c>
      <c r="S150" s="1">
        <f t="shared" si="50"/>
        <v>1.5297128437499998</v>
      </c>
      <c r="T150" s="1">
        <f t="shared" si="51"/>
        <v>378</v>
      </c>
      <c r="U150" s="1">
        <f t="shared" si="52"/>
        <v>16466624.999999998</v>
      </c>
      <c r="V150" s="1">
        <v>14869.039672999999</v>
      </c>
      <c r="W150" s="1">
        <f t="shared" si="53"/>
        <v>4.5320832923303991</v>
      </c>
      <c r="X150" s="1">
        <f t="shared" si="54"/>
        <v>2.8161068998281622</v>
      </c>
      <c r="Y150" s="1">
        <f t="shared" si="55"/>
        <v>1.2230713744472139</v>
      </c>
      <c r="Z150" s="1">
        <f t="shared" si="56"/>
        <v>24.414758766112303</v>
      </c>
      <c r="AA150" s="1">
        <f t="shared" si="57"/>
        <v>0.69325003660917006</v>
      </c>
      <c r="AB150" s="1">
        <f t="shared" si="58"/>
        <v>3.6622138149168455</v>
      </c>
      <c r="AC150" s="1">
        <v>20</v>
      </c>
      <c r="AD150" s="1">
        <f t="shared" si="59"/>
        <v>1.2207379383056152</v>
      </c>
      <c r="AE150" s="1" t="s">
        <v>3</v>
      </c>
      <c r="AF150" s="1">
        <f t="shared" si="60"/>
        <v>1.4</v>
      </c>
      <c r="AG150" s="1">
        <f t="shared" si="61"/>
        <v>0.63091676579463341</v>
      </c>
      <c r="AH150" s="1">
        <f t="shared" si="62"/>
        <v>0.1671375234724764</v>
      </c>
      <c r="AI150" s="1">
        <f t="shared" si="63"/>
        <v>230867470</v>
      </c>
      <c r="AJ150" s="1">
        <f t="shared" si="64"/>
        <v>6537444</v>
      </c>
      <c r="AK150" s="1">
        <f t="shared" si="65"/>
        <v>6.5374439999999998</v>
      </c>
      <c r="AL150" s="1" t="s">
        <v>114</v>
      </c>
      <c r="AM150" s="1" t="s">
        <v>115</v>
      </c>
      <c r="AN150" s="1" t="s">
        <v>116</v>
      </c>
      <c r="AO150" s="1" t="s">
        <v>117</v>
      </c>
      <c r="AP150" s="1" t="s">
        <v>3</v>
      </c>
      <c r="AQ150" s="1" t="s">
        <v>3</v>
      </c>
      <c r="AR150" s="1" t="s">
        <v>3</v>
      </c>
      <c r="AS150" s="1">
        <v>0</v>
      </c>
      <c r="AT150" s="1" t="s">
        <v>3</v>
      </c>
      <c r="AU150" s="1" t="s">
        <v>3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  <c r="CC150" s="1">
        <v>0</v>
      </c>
      <c r="CD150" s="1">
        <v>0</v>
      </c>
      <c r="CE150" s="1">
        <v>0</v>
      </c>
      <c r="CF150" s="1">
        <v>0</v>
      </c>
      <c r="CG150" s="1">
        <v>0</v>
      </c>
      <c r="CH150" s="1">
        <v>0</v>
      </c>
      <c r="CI150" s="1">
        <v>0</v>
      </c>
      <c r="CJ150" s="1">
        <v>0</v>
      </c>
      <c r="CK150" s="1">
        <v>0</v>
      </c>
      <c r="CL150" s="1">
        <v>0</v>
      </c>
      <c r="CM150" s="1">
        <v>0</v>
      </c>
      <c r="CN150" s="1">
        <v>0</v>
      </c>
      <c r="CO150" s="1">
        <v>0</v>
      </c>
      <c r="CP150" s="1">
        <v>0</v>
      </c>
      <c r="CQ150" s="1">
        <v>0</v>
      </c>
      <c r="CR150" s="1">
        <v>0</v>
      </c>
      <c r="CS150" s="1">
        <v>0</v>
      </c>
      <c r="CT150" s="1">
        <v>0</v>
      </c>
      <c r="CU150" s="1" t="s">
        <v>4</v>
      </c>
    </row>
    <row r="151" spans="1:99" s="1" customFormat="1" x14ac:dyDescent="0.25">
      <c r="A151" s="1" t="s">
        <v>907</v>
      </c>
      <c r="C151" s="1" t="s">
        <v>908</v>
      </c>
      <c r="F151" s="1">
        <v>12</v>
      </c>
      <c r="G151" s="1">
        <v>12</v>
      </c>
      <c r="H151" s="1">
        <v>3066</v>
      </c>
      <c r="I151" s="1">
        <v>9065</v>
      </c>
      <c r="J151" s="1">
        <v>7128</v>
      </c>
      <c r="K151" s="1">
        <v>9065</v>
      </c>
      <c r="L151" s="1">
        <f t="shared" si="45"/>
        <v>394870493.5</v>
      </c>
      <c r="M151" s="1">
        <v>314</v>
      </c>
      <c r="N151" s="1">
        <f t="shared" si="46"/>
        <v>13677840</v>
      </c>
      <c r="O151" s="1">
        <f t="shared" si="47"/>
        <v>0.49062500000000003</v>
      </c>
      <c r="P151" s="1">
        <f t="shared" si="48"/>
        <v>1270714.04</v>
      </c>
      <c r="Q151" s="1">
        <f t="shared" si="49"/>
        <v>1.2707140400000001</v>
      </c>
      <c r="R151" s="1">
        <v>1.4703124999999999</v>
      </c>
      <c r="S151" s="1">
        <f t="shared" si="50"/>
        <v>3.8080946718749993</v>
      </c>
      <c r="T151" s="1">
        <f t="shared" si="51"/>
        <v>941</v>
      </c>
      <c r="U151" s="1">
        <f t="shared" si="52"/>
        <v>40992312.5</v>
      </c>
      <c r="V151" s="1">
        <v>19022.971665000001</v>
      </c>
      <c r="W151" s="1">
        <f t="shared" si="53"/>
        <v>5.798201763492</v>
      </c>
      <c r="X151" s="1">
        <f t="shared" si="54"/>
        <v>3.6028366955210105</v>
      </c>
      <c r="Y151" s="1">
        <f t="shared" si="55"/>
        <v>1.4509896032941521</v>
      </c>
      <c r="Z151" s="1">
        <f t="shared" si="56"/>
        <v>28.869360476507985</v>
      </c>
      <c r="AA151" s="1">
        <f t="shared" si="57"/>
        <v>0.65946768695892999</v>
      </c>
      <c r="AB151" s="1">
        <f t="shared" si="58"/>
        <v>7.2173401191269972</v>
      </c>
      <c r="AC151" s="1">
        <v>12</v>
      </c>
      <c r="AD151" s="1">
        <f t="shared" si="59"/>
        <v>2.4057800397089988</v>
      </c>
      <c r="AE151" s="1" t="s">
        <v>3</v>
      </c>
      <c r="AF151" s="1">
        <f t="shared" si="60"/>
        <v>2.9968152866242037</v>
      </c>
      <c r="AG151" s="1">
        <f t="shared" si="61"/>
        <v>0.69178931880420413</v>
      </c>
      <c r="AH151" s="1">
        <f t="shared" si="62"/>
        <v>0.14452667963736918</v>
      </c>
      <c r="AI151" s="1">
        <f t="shared" si="63"/>
        <v>310494967.19999999</v>
      </c>
      <c r="AJ151" s="1">
        <f t="shared" si="64"/>
        <v>8792245.4399999995</v>
      </c>
      <c r="AK151" s="1">
        <f t="shared" si="65"/>
        <v>8.7922454400000003</v>
      </c>
      <c r="AL151" s="1" t="s">
        <v>710</v>
      </c>
      <c r="AM151" s="1" t="s">
        <v>711</v>
      </c>
      <c r="AN151" s="1" t="s">
        <v>712</v>
      </c>
      <c r="AO151" s="1" t="s">
        <v>713</v>
      </c>
      <c r="AP151" s="1" t="s">
        <v>3</v>
      </c>
      <c r="AQ151" s="1" t="s">
        <v>3</v>
      </c>
      <c r="AR151" s="1" t="s">
        <v>3</v>
      </c>
      <c r="AS151" s="1">
        <v>0</v>
      </c>
      <c r="AT151" s="1" t="s">
        <v>3</v>
      </c>
      <c r="AU151" s="1" t="s">
        <v>3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  <c r="CC151" s="1">
        <v>0</v>
      </c>
      <c r="CD151" s="1">
        <v>0</v>
      </c>
      <c r="CE151" s="1">
        <v>0</v>
      </c>
      <c r="CF151" s="1">
        <v>0</v>
      </c>
      <c r="CG151" s="1">
        <v>0</v>
      </c>
      <c r="CH151" s="1">
        <v>0</v>
      </c>
      <c r="CI151" s="1">
        <v>0</v>
      </c>
      <c r="CJ151" s="1">
        <v>0</v>
      </c>
      <c r="CK151" s="1">
        <v>0</v>
      </c>
      <c r="CL151" s="1">
        <v>0</v>
      </c>
      <c r="CM151" s="1">
        <v>0</v>
      </c>
      <c r="CN151" s="1">
        <v>0</v>
      </c>
      <c r="CO151" s="1">
        <v>0</v>
      </c>
      <c r="CP151" s="1">
        <v>0</v>
      </c>
      <c r="CQ151" s="1">
        <v>0</v>
      </c>
      <c r="CR151" s="1">
        <v>0</v>
      </c>
      <c r="CS151" s="1">
        <v>0</v>
      </c>
      <c r="CT151" s="1">
        <v>0</v>
      </c>
      <c r="CU151" s="1" t="s">
        <v>4</v>
      </c>
    </row>
    <row r="152" spans="1:99" s="1" customFormat="1" x14ac:dyDescent="0.25">
      <c r="A152" s="1" t="s">
        <v>909</v>
      </c>
      <c r="C152" s="1" t="s">
        <v>910</v>
      </c>
      <c r="D152" s="1">
        <v>1905</v>
      </c>
      <c r="E152" s="1">
        <f t="shared" ref="E152:E163" si="66">2015-D152</f>
        <v>110</v>
      </c>
      <c r="F152" s="1">
        <v>23.600000381469702</v>
      </c>
      <c r="G152" s="1">
        <v>26.799999237060501</v>
      </c>
      <c r="H152" s="1">
        <v>1750</v>
      </c>
      <c r="I152" s="1">
        <v>10559</v>
      </c>
      <c r="J152" s="1">
        <v>8051</v>
      </c>
      <c r="K152" s="1">
        <v>10559</v>
      </c>
      <c r="L152" s="1">
        <f t="shared" si="45"/>
        <v>459948984.10000002</v>
      </c>
      <c r="M152" s="1">
        <v>650</v>
      </c>
      <c r="N152" s="1">
        <f t="shared" si="46"/>
        <v>28314000</v>
      </c>
      <c r="O152" s="1">
        <f t="shared" si="47"/>
        <v>1.015625</v>
      </c>
      <c r="P152" s="1">
        <f t="shared" si="48"/>
        <v>2630459</v>
      </c>
      <c r="Q152" s="1">
        <f t="shared" si="49"/>
        <v>2.6304590000000001</v>
      </c>
      <c r="R152" s="1">
        <v>11.6</v>
      </c>
      <c r="S152" s="1">
        <f t="shared" si="50"/>
        <v>30.043883999999995</v>
      </c>
      <c r="T152" s="1">
        <f t="shared" si="51"/>
        <v>7424</v>
      </c>
      <c r="U152" s="1">
        <f t="shared" si="52"/>
        <v>323408000</v>
      </c>
      <c r="V152" s="1">
        <v>36607.476604000003</v>
      </c>
      <c r="W152" s="1">
        <f t="shared" si="53"/>
        <v>11.1579588688992</v>
      </c>
      <c r="X152" s="1">
        <f t="shared" si="54"/>
        <v>6.9332364239379771</v>
      </c>
      <c r="Y152" s="1">
        <f t="shared" si="55"/>
        <v>1.940724456700573</v>
      </c>
      <c r="Z152" s="1">
        <f t="shared" si="56"/>
        <v>16.244578092109911</v>
      </c>
      <c r="AA152" s="1">
        <f t="shared" si="57"/>
        <v>1.1235769403431854</v>
      </c>
      <c r="AB152" s="1">
        <f t="shared" si="58"/>
        <v>2.06498870714403</v>
      </c>
      <c r="AC152" s="1">
        <v>23.600000381469702</v>
      </c>
      <c r="AD152" s="1">
        <f t="shared" si="59"/>
        <v>0.68832956904801001</v>
      </c>
      <c r="AE152" s="1" t="s">
        <v>3</v>
      </c>
      <c r="AF152" s="1">
        <f t="shared" si="60"/>
        <v>11.421538461538461</v>
      </c>
      <c r="AG152" s="1">
        <f t="shared" si="61"/>
        <v>0.27055357120894175</v>
      </c>
      <c r="AH152" s="1">
        <f t="shared" si="62"/>
        <v>0.26488026256811031</v>
      </c>
      <c r="AI152" s="1">
        <f t="shared" si="63"/>
        <v>350700754.90000004</v>
      </c>
      <c r="AJ152" s="1">
        <f t="shared" si="64"/>
        <v>9930747.4800000004</v>
      </c>
      <c r="AK152" s="1">
        <f t="shared" si="65"/>
        <v>9.9307474800000008</v>
      </c>
      <c r="AL152" s="1" t="s">
        <v>473</v>
      </c>
      <c r="AM152" s="1" t="s">
        <v>3</v>
      </c>
      <c r="AN152" s="1" t="s">
        <v>474</v>
      </c>
      <c r="AO152" s="1" t="s">
        <v>475</v>
      </c>
      <c r="AP152" s="1" t="s">
        <v>3</v>
      </c>
      <c r="AQ152" s="1" t="s">
        <v>3</v>
      </c>
      <c r="AR152" s="1" t="s">
        <v>3</v>
      </c>
      <c r="AS152" s="1">
        <v>0</v>
      </c>
      <c r="AT152" s="1" t="s">
        <v>3</v>
      </c>
      <c r="AU152" s="1" t="s">
        <v>3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  <c r="CC152" s="1">
        <v>0</v>
      </c>
      <c r="CD152" s="1">
        <v>0</v>
      </c>
      <c r="CE152" s="1">
        <v>0</v>
      </c>
      <c r="CF152" s="1">
        <v>0</v>
      </c>
      <c r="CG152" s="1">
        <v>0</v>
      </c>
      <c r="CH152" s="1">
        <v>0</v>
      </c>
      <c r="CI152" s="1">
        <v>0</v>
      </c>
      <c r="CJ152" s="1">
        <v>0</v>
      </c>
      <c r="CK152" s="1">
        <v>0</v>
      </c>
      <c r="CL152" s="1">
        <v>0</v>
      </c>
      <c r="CM152" s="1">
        <v>0</v>
      </c>
      <c r="CN152" s="1">
        <v>0</v>
      </c>
      <c r="CO152" s="1">
        <v>0</v>
      </c>
      <c r="CP152" s="1">
        <v>0</v>
      </c>
      <c r="CQ152" s="1">
        <v>0</v>
      </c>
      <c r="CR152" s="1">
        <v>0</v>
      </c>
      <c r="CS152" s="1">
        <v>0</v>
      </c>
      <c r="CT152" s="1">
        <v>0</v>
      </c>
      <c r="CU152" s="1" t="s">
        <v>4</v>
      </c>
    </row>
    <row r="153" spans="1:99" s="1" customFormat="1" x14ac:dyDescent="0.25">
      <c r="A153" s="1" t="s">
        <v>911</v>
      </c>
      <c r="B153" s="1" t="s">
        <v>912</v>
      </c>
      <c r="C153" s="1" t="s">
        <v>913</v>
      </c>
      <c r="D153" s="1">
        <v>1906</v>
      </c>
      <c r="E153" s="1">
        <f t="shared" si="66"/>
        <v>109</v>
      </c>
      <c r="F153" s="1">
        <v>24</v>
      </c>
      <c r="G153" s="1">
        <v>30</v>
      </c>
      <c r="H153" s="1">
        <v>1650</v>
      </c>
      <c r="I153" s="1">
        <v>0</v>
      </c>
      <c r="J153" s="1">
        <v>14055</v>
      </c>
      <c r="K153" s="1">
        <v>14055</v>
      </c>
      <c r="L153" s="1">
        <f t="shared" si="45"/>
        <v>612234394.5</v>
      </c>
      <c r="M153" s="1">
        <v>1241</v>
      </c>
      <c r="N153" s="1">
        <f t="shared" si="46"/>
        <v>54057960</v>
      </c>
      <c r="O153" s="1">
        <f t="shared" si="47"/>
        <v>1.9390625000000001</v>
      </c>
      <c r="P153" s="1">
        <f t="shared" si="48"/>
        <v>5022153.26</v>
      </c>
      <c r="Q153" s="1">
        <f t="shared" si="49"/>
        <v>5.0221532600000005</v>
      </c>
      <c r="R153" s="1">
        <v>40</v>
      </c>
      <c r="S153" s="1">
        <f t="shared" si="50"/>
        <v>103.5996</v>
      </c>
      <c r="T153" s="1">
        <f t="shared" si="51"/>
        <v>25600</v>
      </c>
      <c r="U153" s="1">
        <f t="shared" si="52"/>
        <v>1115200000</v>
      </c>
      <c r="V153" s="1">
        <v>53579.216117999997</v>
      </c>
      <c r="W153" s="1">
        <f t="shared" si="53"/>
        <v>16.330945072766397</v>
      </c>
      <c r="X153" s="1">
        <f t="shared" si="54"/>
        <v>10.147582057452492</v>
      </c>
      <c r="Y153" s="1">
        <f t="shared" si="55"/>
        <v>2.0557070644094173</v>
      </c>
      <c r="Z153" s="1">
        <f t="shared" si="56"/>
        <v>11.325517916325367</v>
      </c>
      <c r="AA153" s="1">
        <f t="shared" si="57"/>
        <v>0.94199447606527087</v>
      </c>
      <c r="AB153" s="1">
        <f t="shared" si="58"/>
        <v>1.4156897395406709</v>
      </c>
      <c r="AC153" s="1">
        <v>24</v>
      </c>
      <c r="AD153" s="1">
        <f t="shared" si="59"/>
        <v>0.47189657984689032</v>
      </c>
      <c r="AE153" s="1">
        <v>9.7224000000000004</v>
      </c>
      <c r="AF153" s="1">
        <f t="shared" si="60"/>
        <v>20.628525382755843</v>
      </c>
      <c r="AG153" s="1">
        <f t="shared" si="61"/>
        <v>0.13651290030312441</v>
      </c>
      <c r="AH153" s="1">
        <f t="shared" si="62"/>
        <v>0.28968566165606519</v>
      </c>
      <c r="AI153" s="1">
        <f t="shared" si="63"/>
        <v>612234394.5</v>
      </c>
      <c r="AJ153" s="1">
        <f t="shared" si="64"/>
        <v>17336561.399999999</v>
      </c>
      <c r="AK153" s="1">
        <f t="shared" si="65"/>
        <v>17.336561399999997</v>
      </c>
      <c r="AL153" s="1" t="s">
        <v>289</v>
      </c>
      <c r="AM153" s="1" t="s">
        <v>290</v>
      </c>
      <c r="AN153" s="1" t="s">
        <v>291</v>
      </c>
      <c r="AO153" s="1" t="s">
        <v>292</v>
      </c>
      <c r="AP153" s="1" t="s">
        <v>293</v>
      </c>
      <c r="AQ153" s="1" t="s">
        <v>272</v>
      </c>
      <c r="AR153" s="1" t="s">
        <v>283</v>
      </c>
      <c r="AS153" s="1">
        <v>1</v>
      </c>
      <c r="AT153" s="1" t="s">
        <v>294</v>
      </c>
      <c r="AU153" s="1" t="s">
        <v>295</v>
      </c>
      <c r="AV153" s="1">
        <v>3</v>
      </c>
      <c r="AW153" s="2">
        <v>82</v>
      </c>
      <c r="AX153" s="2">
        <v>18</v>
      </c>
      <c r="AY153" s="1">
        <v>0</v>
      </c>
      <c r="AZ153" s="2">
        <v>0.5</v>
      </c>
      <c r="BA153" s="2">
        <v>0.2</v>
      </c>
      <c r="BB153" s="1">
        <v>0</v>
      </c>
      <c r="BC153" s="2">
        <v>0.2</v>
      </c>
      <c r="BD153" s="1">
        <v>0</v>
      </c>
      <c r="BE153" s="1">
        <v>0</v>
      </c>
      <c r="BF153" s="2">
        <v>2.6</v>
      </c>
      <c r="BG153" s="2">
        <v>10.4</v>
      </c>
      <c r="BH153" s="2">
        <v>1.2</v>
      </c>
      <c r="BI153" s="2">
        <v>35.5</v>
      </c>
      <c r="BJ153" s="2">
        <v>32.5</v>
      </c>
      <c r="BK153" s="2">
        <v>10.7</v>
      </c>
      <c r="BL153" s="2">
        <v>6</v>
      </c>
      <c r="BM153" s="1">
        <v>0</v>
      </c>
      <c r="BN153" s="2">
        <v>0.1</v>
      </c>
      <c r="BO153" s="2">
        <v>922</v>
      </c>
      <c r="BP153" s="2">
        <v>1470</v>
      </c>
      <c r="BQ153" s="2">
        <v>1</v>
      </c>
      <c r="BR153" s="2">
        <v>2</v>
      </c>
      <c r="BS153" s="2">
        <v>0.01</v>
      </c>
      <c r="BT153" s="2">
        <v>0.02</v>
      </c>
      <c r="BU153" s="2">
        <v>1557</v>
      </c>
      <c r="BV153" s="2">
        <v>2</v>
      </c>
      <c r="BW153" s="2">
        <v>0.02</v>
      </c>
      <c r="BX153" s="2">
        <v>13914</v>
      </c>
      <c r="BY153" s="2">
        <v>548</v>
      </c>
      <c r="BZ153" s="2">
        <v>18</v>
      </c>
      <c r="CA153" s="2">
        <v>1</v>
      </c>
      <c r="CB153" s="2">
        <v>1.67</v>
      </c>
      <c r="CC153" s="2">
        <v>7.0000000000000007E-2</v>
      </c>
      <c r="CD153" s="2">
        <v>4</v>
      </c>
      <c r="CE153" s="2">
        <v>3</v>
      </c>
      <c r="CF153" s="2">
        <v>27</v>
      </c>
      <c r="CG153" s="2">
        <v>19</v>
      </c>
      <c r="CH153" s="2">
        <v>12</v>
      </c>
      <c r="CI153" s="2">
        <v>11</v>
      </c>
      <c r="CJ153" s="2">
        <v>7</v>
      </c>
      <c r="CK153" s="1">
        <v>0</v>
      </c>
      <c r="CL153" s="1">
        <v>0</v>
      </c>
      <c r="CM153" s="2">
        <v>26</v>
      </c>
      <c r="CN153" s="2">
        <v>24</v>
      </c>
      <c r="CO153" s="2">
        <v>14</v>
      </c>
      <c r="CP153" s="2">
        <v>35</v>
      </c>
      <c r="CQ153" s="2">
        <v>7</v>
      </c>
      <c r="CR153" s="2">
        <v>11</v>
      </c>
      <c r="CS153" s="1">
        <v>0</v>
      </c>
      <c r="CT153" s="1">
        <v>0</v>
      </c>
      <c r="CU153" s="1" t="s">
        <v>4</v>
      </c>
    </row>
    <row r="154" spans="1:99" s="1" customFormat="1" x14ac:dyDescent="0.25">
      <c r="A154" s="1" t="s">
        <v>914</v>
      </c>
      <c r="C154" s="1" t="s">
        <v>915</v>
      </c>
      <c r="D154" s="1">
        <v>1911</v>
      </c>
      <c r="E154" s="1">
        <f t="shared" si="66"/>
        <v>104</v>
      </c>
      <c r="F154" s="1">
        <v>31</v>
      </c>
      <c r="G154" s="1">
        <v>31</v>
      </c>
      <c r="H154" s="1">
        <v>24500</v>
      </c>
      <c r="I154" s="1">
        <v>137850</v>
      </c>
      <c r="J154" s="1">
        <v>103114</v>
      </c>
      <c r="K154" s="1">
        <v>137850</v>
      </c>
      <c r="L154" s="1">
        <f t="shared" si="45"/>
        <v>6004732215</v>
      </c>
      <c r="M154" s="1">
        <v>3145</v>
      </c>
      <c r="N154" s="1">
        <f t="shared" si="46"/>
        <v>136996200</v>
      </c>
      <c r="O154" s="1">
        <f t="shared" si="47"/>
        <v>4.9140625</v>
      </c>
      <c r="P154" s="1">
        <f t="shared" si="48"/>
        <v>12727374.700000001</v>
      </c>
      <c r="Q154" s="1">
        <f t="shared" si="49"/>
        <v>12.7273747</v>
      </c>
      <c r="R154" s="1">
        <v>86.9</v>
      </c>
      <c r="S154" s="1">
        <f t="shared" si="50"/>
        <v>225.070131</v>
      </c>
      <c r="T154" s="1">
        <f t="shared" si="51"/>
        <v>55616</v>
      </c>
      <c r="U154" s="1">
        <f t="shared" si="52"/>
        <v>2422772000</v>
      </c>
      <c r="V154" s="1">
        <v>44701.131740999997</v>
      </c>
      <c r="W154" s="1">
        <f t="shared" si="53"/>
        <v>13.624904954656799</v>
      </c>
      <c r="X154" s="1">
        <f t="shared" si="54"/>
        <v>8.4661261449549539</v>
      </c>
      <c r="Y154" s="1">
        <f t="shared" si="55"/>
        <v>1.0773553123312507</v>
      </c>
      <c r="Z154" s="1">
        <f t="shared" si="56"/>
        <v>43.831377914131927</v>
      </c>
      <c r="AA154" s="1">
        <f t="shared" si="57"/>
        <v>0.10712324869781296</v>
      </c>
      <c r="AB154" s="1">
        <f t="shared" si="58"/>
        <v>4.2417462497547023</v>
      </c>
      <c r="AC154" s="1">
        <v>31</v>
      </c>
      <c r="AD154" s="1">
        <f t="shared" si="59"/>
        <v>1.4139154165849008</v>
      </c>
      <c r="AE154" s="1">
        <v>10.7829</v>
      </c>
      <c r="AF154" s="1">
        <f t="shared" si="60"/>
        <v>17.683942766295708</v>
      </c>
      <c r="AG154" s="1">
        <f t="shared" si="61"/>
        <v>0.33187635507986829</v>
      </c>
      <c r="AH154" s="1">
        <f t="shared" si="62"/>
        <v>0.10006658613734863</v>
      </c>
      <c r="AI154" s="1">
        <f t="shared" si="63"/>
        <v>4491635528.6000004</v>
      </c>
      <c r="AJ154" s="1">
        <f t="shared" si="64"/>
        <v>127189056.72</v>
      </c>
      <c r="AK154" s="1">
        <f t="shared" si="65"/>
        <v>127.18905672</v>
      </c>
      <c r="AL154" s="1" t="s">
        <v>267</v>
      </c>
      <c r="AM154" s="1" t="s">
        <v>268</v>
      </c>
      <c r="AN154" s="1" t="s">
        <v>269</v>
      </c>
      <c r="AO154" s="1" t="s">
        <v>270</v>
      </c>
      <c r="AP154" s="1" t="s">
        <v>271</v>
      </c>
      <c r="AQ154" s="1" t="s">
        <v>272</v>
      </c>
      <c r="AR154" s="1" t="s">
        <v>273</v>
      </c>
      <c r="AS154" s="1">
        <v>1</v>
      </c>
      <c r="AT154" s="1" t="s">
        <v>274</v>
      </c>
      <c r="AU154" s="1" t="s">
        <v>275</v>
      </c>
      <c r="AV154" s="1">
        <v>3</v>
      </c>
      <c r="AW154" s="2">
        <v>93</v>
      </c>
      <c r="AX154" s="2">
        <v>7</v>
      </c>
      <c r="AY154" s="1">
        <v>0</v>
      </c>
      <c r="AZ154" s="2">
        <v>2.2000000000000002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2">
        <v>3</v>
      </c>
      <c r="BG154" s="2">
        <v>25.3</v>
      </c>
      <c r="BH154" s="2">
        <v>0.6</v>
      </c>
      <c r="BI154" s="2">
        <v>40.4</v>
      </c>
      <c r="BJ154" s="2">
        <v>26.6</v>
      </c>
      <c r="BK154" s="2">
        <v>0.8</v>
      </c>
      <c r="BL154" s="2">
        <v>0.8</v>
      </c>
      <c r="BM154" s="1">
        <v>0</v>
      </c>
      <c r="BN154" s="2">
        <v>0.4</v>
      </c>
      <c r="BO154" s="2">
        <v>830</v>
      </c>
      <c r="BP154" s="2">
        <v>551</v>
      </c>
      <c r="BQ154" s="2">
        <v>6</v>
      </c>
      <c r="BR154" s="2">
        <v>4</v>
      </c>
      <c r="BS154" s="2">
        <v>0.04</v>
      </c>
      <c r="BT154" s="2">
        <v>0.03</v>
      </c>
      <c r="BU154" s="2">
        <v>1460</v>
      </c>
      <c r="BV154" s="2">
        <v>10</v>
      </c>
      <c r="BW154" s="2">
        <v>0.08</v>
      </c>
      <c r="BX154" s="2">
        <v>2455</v>
      </c>
      <c r="BY154" s="2">
        <v>81</v>
      </c>
      <c r="BZ154" s="2">
        <v>16</v>
      </c>
      <c r="CA154" s="2">
        <v>1</v>
      </c>
      <c r="CB154" s="2">
        <v>0.27</v>
      </c>
      <c r="CC154" s="2">
        <v>0.01</v>
      </c>
      <c r="CD154" s="2">
        <v>2</v>
      </c>
      <c r="CE154" s="2">
        <v>1</v>
      </c>
      <c r="CF154" s="2">
        <v>6</v>
      </c>
      <c r="CG154" s="2">
        <v>4</v>
      </c>
      <c r="CH154" s="2">
        <v>17</v>
      </c>
      <c r="CI154" s="2">
        <v>26</v>
      </c>
      <c r="CJ154" s="2">
        <v>20</v>
      </c>
      <c r="CK154" s="2">
        <v>1</v>
      </c>
      <c r="CL154" s="2">
        <v>1</v>
      </c>
      <c r="CM154" s="2">
        <v>35</v>
      </c>
      <c r="CN154" s="2">
        <v>36</v>
      </c>
      <c r="CO154" s="2">
        <v>13</v>
      </c>
      <c r="CP154" s="2">
        <v>37</v>
      </c>
      <c r="CQ154" s="2">
        <v>1</v>
      </c>
      <c r="CR154" s="2">
        <v>1</v>
      </c>
      <c r="CS154" s="2">
        <v>1.3010000000000001E-2</v>
      </c>
      <c r="CT154" s="1">
        <v>0</v>
      </c>
      <c r="CU154" s="1" t="s">
        <v>4</v>
      </c>
    </row>
    <row r="155" spans="1:99" s="1" customFormat="1" x14ac:dyDescent="0.25">
      <c r="A155" s="1" t="s">
        <v>916</v>
      </c>
      <c r="B155" s="1" t="s">
        <v>917</v>
      </c>
      <c r="C155" s="1" t="s">
        <v>918</v>
      </c>
      <c r="D155" s="1">
        <v>1946</v>
      </c>
      <c r="E155" s="1">
        <f t="shared" si="66"/>
        <v>69</v>
      </c>
      <c r="F155" s="1">
        <v>9.5</v>
      </c>
      <c r="G155" s="1">
        <v>11</v>
      </c>
      <c r="H155" s="1">
        <v>462</v>
      </c>
      <c r="I155" s="1">
        <v>2996</v>
      </c>
      <c r="J155" s="1">
        <v>1300</v>
      </c>
      <c r="K155" s="1">
        <v>2996</v>
      </c>
      <c r="L155" s="1">
        <f t="shared" si="45"/>
        <v>130505460.40000001</v>
      </c>
      <c r="M155" s="1">
        <v>320</v>
      </c>
      <c r="N155" s="1">
        <f t="shared" si="46"/>
        <v>13939200</v>
      </c>
      <c r="O155" s="1">
        <f t="shared" si="47"/>
        <v>0.5</v>
      </c>
      <c r="P155" s="1">
        <f t="shared" si="48"/>
        <v>1294995.2</v>
      </c>
      <c r="Q155" s="1">
        <f t="shared" si="49"/>
        <v>1.2949952</v>
      </c>
      <c r="R155" s="1">
        <v>2.1906249999999998</v>
      </c>
      <c r="S155" s="1">
        <f t="shared" si="50"/>
        <v>5.6736968437499993</v>
      </c>
      <c r="T155" s="1">
        <f t="shared" si="51"/>
        <v>1402</v>
      </c>
      <c r="U155" s="1">
        <f t="shared" si="52"/>
        <v>61074624.999999993</v>
      </c>
      <c r="W155" s="1">
        <f t="shared" si="53"/>
        <v>0</v>
      </c>
      <c r="X155" s="1">
        <f t="shared" si="54"/>
        <v>0</v>
      </c>
      <c r="Y155" s="1">
        <f t="shared" si="55"/>
        <v>0</v>
      </c>
      <c r="Z155" s="1">
        <f t="shared" si="56"/>
        <v>9.3624785066574852</v>
      </c>
      <c r="AA155" s="1">
        <f t="shared" si="57"/>
        <v>0</v>
      </c>
      <c r="AB155" s="1">
        <f t="shared" si="58"/>
        <v>2.9565721599971004</v>
      </c>
      <c r="AC155" s="1">
        <v>9.5</v>
      </c>
      <c r="AD155" s="1">
        <f t="shared" si="59"/>
        <v>0.98552405333236681</v>
      </c>
      <c r="AE155" s="1" t="s">
        <v>3</v>
      </c>
      <c r="AF155" s="1">
        <f t="shared" si="60"/>
        <v>4.3812499999999996</v>
      </c>
      <c r="AG155" s="1">
        <f t="shared" si="61"/>
        <v>0.22223750743266196</v>
      </c>
      <c r="AH155" s="1">
        <f t="shared" si="62"/>
        <v>0.80759327581002838</v>
      </c>
      <c r="AI155" s="1">
        <f t="shared" si="63"/>
        <v>56627870</v>
      </c>
      <c r="AJ155" s="1">
        <f t="shared" si="64"/>
        <v>1603524</v>
      </c>
      <c r="AK155" s="1">
        <f t="shared" si="65"/>
        <v>1.6035239999999999</v>
      </c>
      <c r="AL155" s="1" t="s">
        <v>3</v>
      </c>
      <c r="AM155" s="1" t="s">
        <v>3</v>
      </c>
      <c r="AN155" s="1" t="s">
        <v>3</v>
      </c>
      <c r="AO155" s="1" t="s">
        <v>3</v>
      </c>
      <c r="AP155" s="1" t="s">
        <v>3</v>
      </c>
      <c r="AQ155" s="1" t="s">
        <v>3</v>
      </c>
      <c r="AR155" s="1" t="s">
        <v>3</v>
      </c>
      <c r="AS155" s="1">
        <v>0</v>
      </c>
      <c r="AT155" s="1" t="s">
        <v>3</v>
      </c>
      <c r="AU155" s="1" t="s">
        <v>3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  <c r="CC155" s="1">
        <v>0</v>
      </c>
      <c r="CD155" s="1">
        <v>0</v>
      </c>
      <c r="CE155" s="1">
        <v>0</v>
      </c>
      <c r="CF155" s="1">
        <v>0</v>
      </c>
      <c r="CG155" s="1">
        <v>0</v>
      </c>
      <c r="CH155" s="1">
        <v>0</v>
      </c>
      <c r="CI155" s="1">
        <v>0</v>
      </c>
      <c r="CJ155" s="1">
        <v>0</v>
      </c>
      <c r="CK155" s="1">
        <v>0</v>
      </c>
      <c r="CL155" s="1">
        <v>0</v>
      </c>
      <c r="CM155" s="1">
        <v>0</v>
      </c>
      <c r="CN155" s="1">
        <v>0</v>
      </c>
      <c r="CO155" s="1">
        <v>0</v>
      </c>
      <c r="CP155" s="1">
        <v>0</v>
      </c>
      <c r="CQ155" s="1">
        <v>0</v>
      </c>
      <c r="CR155" s="1">
        <v>0</v>
      </c>
      <c r="CS155" s="1">
        <v>0</v>
      </c>
      <c r="CT155" s="1">
        <v>0</v>
      </c>
      <c r="CU155" s="1" t="s">
        <v>4</v>
      </c>
    </row>
    <row r="156" spans="1:99" s="1" customFormat="1" x14ac:dyDescent="0.25">
      <c r="A156" s="1" t="s">
        <v>919</v>
      </c>
      <c r="C156" s="1" t="s">
        <v>920</v>
      </c>
      <c r="D156" s="1">
        <v>1984</v>
      </c>
      <c r="E156" s="1">
        <f t="shared" si="66"/>
        <v>31</v>
      </c>
      <c r="F156" s="1">
        <v>94</v>
      </c>
      <c r="G156" s="1">
        <v>94</v>
      </c>
      <c r="H156" s="1">
        <v>0</v>
      </c>
      <c r="I156" s="1">
        <v>399200</v>
      </c>
      <c r="J156" s="1">
        <v>381000</v>
      </c>
      <c r="K156" s="1">
        <v>399200</v>
      </c>
      <c r="L156" s="1">
        <f t="shared" si="45"/>
        <v>17389112080</v>
      </c>
      <c r="M156" s="1">
        <v>4918</v>
      </c>
      <c r="N156" s="1">
        <f t="shared" si="46"/>
        <v>214228080</v>
      </c>
      <c r="O156" s="1">
        <f t="shared" si="47"/>
        <v>7.6843750000000002</v>
      </c>
      <c r="P156" s="1">
        <f t="shared" si="48"/>
        <v>19902457.48</v>
      </c>
      <c r="Q156" s="1">
        <f t="shared" si="49"/>
        <v>19.902457480000002</v>
      </c>
      <c r="R156" s="1">
        <v>809</v>
      </c>
      <c r="S156" s="1">
        <f t="shared" si="50"/>
        <v>2095.3019099999997</v>
      </c>
      <c r="T156" s="1">
        <f t="shared" si="51"/>
        <v>517760</v>
      </c>
      <c r="U156" s="1">
        <f t="shared" si="52"/>
        <v>22554920000</v>
      </c>
      <c r="W156" s="1">
        <f t="shared" si="53"/>
        <v>0</v>
      </c>
      <c r="X156" s="1">
        <f t="shared" si="54"/>
        <v>0</v>
      </c>
      <c r="Y156" s="1">
        <f t="shared" si="55"/>
        <v>0</v>
      </c>
      <c r="Z156" s="1">
        <f t="shared" si="56"/>
        <v>81.171021464599789</v>
      </c>
      <c r="AA156" s="1">
        <f t="shared" si="57"/>
        <v>0</v>
      </c>
      <c r="AB156" s="1">
        <f t="shared" si="58"/>
        <v>2.590564514827653</v>
      </c>
      <c r="AC156" s="1">
        <v>94</v>
      </c>
      <c r="AD156" s="1">
        <f t="shared" si="59"/>
        <v>0.86352150494255098</v>
      </c>
      <c r="AE156" s="1" t="s">
        <v>3</v>
      </c>
      <c r="AF156" s="1">
        <f t="shared" si="60"/>
        <v>105.27856852379016</v>
      </c>
      <c r="AG156" s="1">
        <f t="shared" si="61"/>
        <v>0.49148272998081027</v>
      </c>
      <c r="AH156" s="1">
        <f t="shared" si="62"/>
        <v>4.2349629671619385E-2</v>
      </c>
      <c r="AI156" s="1">
        <f t="shared" si="63"/>
        <v>16596321900</v>
      </c>
      <c r="AJ156" s="1">
        <f t="shared" si="64"/>
        <v>469955880</v>
      </c>
      <c r="AK156" s="1">
        <f t="shared" si="65"/>
        <v>469.95587999999998</v>
      </c>
      <c r="AL156" s="1" t="s">
        <v>3</v>
      </c>
      <c r="AM156" s="1" t="s">
        <v>3</v>
      </c>
      <c r="AN156" s="1" t="s">
        <v>3</v>
      </c>
      <c r="AO156" s="1" t="s">
        <v>3</v>
      </c>
      <c r="AP156" s="1" t="s">
        <v>3</v>
      </c>
      <c r="AQ156" s="1" t="s">
        <v>3</v>
      </c>
      <c r="AR156" s="1" t="s">
        <v>3</v>
      </c>
      <c r="AS156" s="1">
        <v>0</v>
      </c>
      <c r="AT156" s="1" t="s">
        <v>3</v>
      </c>
      <c r="AU156" s="1" t="s">
        <v>3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  <c r="CC156" s="1">
        <v>0</v>
      </c>
      <c r="CD156" s="1">
        <v>0</v>
      </c>
      <c r="CE156" s="1">
        <v>0</v>
      </c>
      <c r="CF156" s="1">
        <v>0</v>
      </c>
      <c r="CG156" s="1">
        <v>0</v>
      </c>
      <c r="CH156" s="1">
        <v>0</v>
      </c>
      <c r="CI156" s="1">
        <v>0</v>
      </c>
      <c r="CJ156" s="1">
        <v>0</v>
      </c>
      <c r="CK156" s="1">
        <v>0</v>
      </c>
      <c r="CL156" s="1">
        <v>0</v>
      </c>
      <c r="CM156" s="1">
        <v>0</v>
      </c>
      <c r="CN156" s="1">
        <v>0</v>
      </c>
      <c r="CO156" s="1">
        <v>0</v>
      </c>
      <c r="CP156" s="1">
        <v>0</v>
      </c>
      <c r="CQ156" s="1">
        <v>0</v>
      </c>
      <c r="CR156" s="1">
        <v>0</v>
      </c>
      <c r="CS156" s="1">
        <v>0</v>
      </c>
      <c r="CT156" s="1">
        <v>0</v>
      </c>
      <c r="CU156" s="1" t="s">
        <v>4</v>
      </c>
    </row>
    <row r="157" spans="1:99" s="1" customFormat="1" x14ac:dyDescent="0.25">
      <c r="A157" s="1" t="s">
        <v>921</v>
      </c>
      <c r="C157" s="1" t="s">
        <v>922</v>
      </c>
      <c r="D157" s="1">
        <v>1977</v>
      </c>
      <c r="E157" s="1">
        <f t="shared" si="66"/>
        <v>38</v>
      </c>
      <c r="F157" s="1">
        <v>75</v>
      </c>
      <c r="G157" s="1">
        <v>92</v>
      </c>
      <c r="H157" s="1">
        <v>0</v>
      </c>
      <c r="I157" s="1">
        <v>11420</v>
      </c>
      <c r="J157" s="1">
        <v>11070</v>
      </c>
      <c r="K157" s="1">
        <v>11420</v>
      </c>
      <c r="L157" s="1">
        <f t="shared" si="45"/>
        <v>497454058</v>
      </c>
      <c r="M157" s="1">
        <v>384</v>
      </c>
      <c r="N157" s="1">
        <f t="shared" si="46"/>
        <v>16727040</v>
      </c>
      <c r="O157" s="1">
        <f t="shared" si="47"/>
        <v>0.60000000000000009</v>
      </c>
      <c r="P157" s="1">
        <f t="shared" si="48"/>
        <v>1553994.24</v>
      </c>
      <c r="Q157" s="1">
        <f t="shared" si="49"/>
        <v>1.5539942400000002</v>
      </c>
      <c r="R157" s="1">
        <v>1</v>
      </c>
      <c r="S157" s="1">
        <f t="shared" si="50"/>
        <v>2.5899899999999998</v>
      </c>
      <c r="T157" s="1">
        <f t="shared" si="51"/>
        <v>640</v>
      </c>
      <c r="U157" s="1">
        <f t="shared" si="52"/>
        <v>27880000</v>
      </c>
      <c r="W157" s="1">
        <f t="shared" si="53"/>
        <v>0</v>
      </c>
      <c r="X157" s="1">
        <f t="shared" si="54"/>
        <v>0</v>
      </c>
      <c r="Y157" s="1">
        <f t="shared" si="55"/>
        <v>0</v>
      </c>
      <c r="Z157" s="1">
        <f t="shared" si="56"/>
        <v>29.739515060644322</v>
      </c>
      <c r="AA157" s="1">
        <f t="shared" si="57"/>
        <v>0</v>
      </c>
      <c r="AB157" s="1">
        <f t="shared" si="58"/>
        <v>1.1895806024257729</v>
      </c>
      <c r="AC157" s="1">
        <v>75</v>
      </c>
      <c r="AD157" s="1">
        <f t="shared" si="59"/>
        <v>0.39652686747525762</v>
      </c>
      <c r="AE157" s="1" t="s">
        <v>3</v>
      </c>
      <c r="AF157" s="1">
        <f t="shared" si="60"/>
        <v>1.6666666666666667</v>
      </c>
      <c r="AG157" s="1">
        <f t="shared" si="61"/>
        <v>0.64442114656914262</v>
      </c>
      <c r="AH157" s="1">
        <f t="shared" si="62"/>
        <v>0.1138071824989742</v>
      </c>
      <c r="AI157" s="1">
        <f t="shared" si="63"/>
        <v>482208093</v>
      </c>
      <c r="AJ157" s="1">
        <f t="shared" si="64"/>
        <v>13654623.6</v>
      </c>
      <c r="AK157" s="1">
        <f t="shared" si="65"/>
        <v>13.654623599999999</v>
      </c>
      <c r="AL157" s="1" t="s">
        <v>3</v>
      </c>
      <c r="AM157" s="1" t="s">
        <v>3</v>
      </c>
      <c r="AN157" s="1" t="s">
        <v>3</v>
      </c>
      <c r="AO157" s="1" t="s">
        <v>3</v>
      </c>
      <c r="AP157" s="1" t="s">
        <v>3</v>
      </c>
      <c r="AQ157" s="1" t="s">
        <v>3</v>
      </c>
      <c r="AR157" s="1" t="s">
        <v>3</v>
      </c>
      <c r="AS157" s="1">
        <v>0</v>
      </c>
      <c r="AT157" s="1" t="s">
        <v>3</v>
      </c>
      <c r="AU157" s="1" t="s">
        <v>3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  <c r="CC157" s="1">
        <v>0</v>
      </c>
      <c r="CD157" s="1">
        <v>0</v>
      </c>
      <c r="CE157" s="1">
        <v>0</v>
      </c>
      <c r="CF157" s="1">
        <v>0</v>
      </c>
      <c r="CG157" s="1">
        <v>0</v>
      </c>
      <c r="CH157" s="1">
        <v>0</v>
      </c>
      <c r="CI157" s="1">
        <v>0</v>
      </c>
      <c r="CJ157" s="1">
        <v>0</v>
      </c>
      <c r="CK157" s="1">
        <v>0</v>
      </c>
      <c r="CL157" s="1">
        <v>0</v>
      </c>
      <c r="CM157" s="1">
        <v>0</v>
      </c>
      <c r="CN157" s="1">
        <v>0</v>
      </c>
      <c r="CO157" s="1">
        <v>0</v>
      </c>
      <c r="CP157" s="1">
        <v>0</v>
      </c>
      <c r="CQ157" s="1">
        <v>0</v>
      </c>
      <c r="CR157" s="1">
        <v>0</v>
      </c>
      <c r="CS157" s="1">
        <v>0</v>
      </c>
      <c r="CT157" s="1">
        <v>0</v>
      </c>
      <c r="CU157" s="1" t="s">
        <v>4</v>
      </c>
    </row>
    <row r="158" spans="1:99" s="1" customFormat="1" x14ac:dyDescent="0.25">
      <c r="A158" s="1" t="s">
        <v>923</v>
      </c>
      <c r="C158" s="1" t="s">
        <v>924</v>
      </c>
      <c r="D158" s="1">
        <v>1951</v>
      </c>
      <c r="E158" s="1">
        <f t="shared" si="66"/>
        <v>64</v>
      </c>
      <c r="F158" s="1">
        <v>55</v>
      </c>
      <c r="G158" s="1">
        <v>85</v>
      </c>
      <c r="H158" s="1">
        <v>0</v>
      </c>
      <c r="I158" s="1">
        <v>67790</v>
      </c>
      <c r="J158" s="1">
        <v>53500</v>
      </c>
      <c r="K158" s="1">
        <v>67790</v>
      </c>
      <c r="L158" s="1">
        <f t="shared" si="45"/>
        <v>2952925621</v>
      </c>
      <c r="M158" s="1">
        <v>1000</v>
      </c>
      <c r="N158" s="1">
        <f t="shared" si="46"/>
        <v>43560000</v>
      </c>
      <c r="O158" s="1">
        <f t="shared" si="47"/>
        <v>1.5625</v>
      </c>
      <c r="P158" s="1">
        <f t="shared" si="48"/>
        <v>4046860</v>
      </c>
      <c r="Q158" s="1">
        <f t="shared" si="49"/>
        <v>4.0468600000000006</v>
      </c>
      <c r="R158" s="1">
        <v>40</v>
      </c>
      <c r="S158" s="1">
        <f t="shared" si="50"/>
        <v>103.5996</v>
      </c>
      <c r="T158" s="1">
        <f t="shared" si="51"/>
        <v>25600</v>
      </c>
      <c r="U158" s="1">
        <f t="shared" si="52"/>
        <v>1115200000</v>
      </c>
      <c r="W158" s="1">
        <f t="shared" si="53"/>
        <v>0</v>
      </c>
      <c r="X158" s="1">
        <f t="shared" si="54"/>
        <v>0</v>
      </c>
      <c r="Y158" s="1">
        <f t="shared" si="55"/>
        <v>0</v>
      </c>
      <c r="Z158" s="1">
        <f t="shared" si="56"/>
        <v>67.789844375573921</v>
      </c>
      <c r="AA158" s="1">
        <f t="shared" si="57"/>
        <v>0</v>
      </c>
      <c r="AB158" s="1">
        <f t="shared" si="58"/>
        <v>3.697627875031305</v>
      </c>
      <c r="AC158" s="1">
        <v>55</v>
      </c>
      <c r="AD158" s="1">
        <f t="shared" si="59"/>
        <v>1.232542625010435</v>
      </c>
      <c r="AE158" s="1" t="s">
        <v>3</v>
      </c>
      <c r="AF158" s="1">
        <f t="shared" si="60"/>
        <v>25.6</v>
      </c>
      <c r="AG158" s="1">
        <f t="shared" si="61"/>
        <v>0.91026144850213819</v>
      </c>
      <c r="AH158" s="1">
        <f t="shared" si="62"/>
        <v>6.1324255756602622E-2</v>
      </c>
      <c r="AI158" s="1">
        <f t="shared" si="63"/>
        <v>2330454650</v>
      </c>
      <c r="AJ158" s="1">
        <f t="shared" si="64"/>
        <v>65991180</v>
      </c>
      <c r="AK158" s="1">
        <f t="shared" si="65"/>
        <v>65.99118</v>
      </c>
      <c r="AL158" s="1" t="s">
        <v>3</v>
      </c>
      <c r="AM158" s="1" t="s">
        <v>3</v>
      </c>
      <c r="AN158" s="1" t="s">
        <v>3</v>
      </c>
      <c r="AO158" s="1" t="s">
        <v>3</v>
      </c>
      <c r="AP158" s="1" t="s">
        <v>3</v>
      </c>
      <c r="AQ158" s="1" t="s">
        <v>3</v>
      </c>
      <c r="AR158" s="1" t="s">
        <v>3</v>
      </c>
      <c r="AS158" s="1">
        <v>0</v>
      </c>
      <c r="AT158" s="1" t="s">
        <v>3</v>
      </c>
      <c r="AU158" s="1" t="s">
        <v>3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  <c r="CC158" s="1">
        <v>0</v>
      </c>
      <c r="CD158" s="1">
        <v>0</v>
      </c>
      <c r="CE158" s="1">
        <v>0</v>
      </c>
      <c r="CF158" s="1">
        <v>0</v>
      </c>
      <c r="CG158" s="1">
        <v>0</v>
      </c>
      <c r="CH158" s="1">
        <v>0</v>
      </c>
      <c r="CI158" s="1">
        <v>0</v>
      </c>
      <c r="CJ158" s="1">
        <v>0</v>
      </c>
      <c r="CK158" s="1">
        <v>0</v>
      </c>
      <c r="CL158" s="1">
        <v>0</v>
      </c>
      <c r="CM158" s="1">
        <v>0</v>
      </c>
      <c r="CN158" s="1">
        <v>0</v>
      </c>
      <c r="CO158" s="1">
        <v>0</v>
      </c>
      <c r="CP158" s="1">
        <v>0</v>
      </c>
      <c r="CQ158" s="1">
        <v>0</v>
      </c>
      <c r="CR158" s="1">
        <v>0</v>
      </c>
      <c r="CS158" s="1">
        <v>0</v>
      </c>
      <c r="CT158" s="1">
        <v>0</v>
      </c>
      <c r="CU158" s="1" t="s">
        <v>4</v>
      </c>
    </row>
    <row r="159" spans="1:99" s="1" customFormat="1" x14ac:dyDescent="0.25">
      <c r="A159" s="1" t="s">
        <v>859</v>
      </c>
      <c r="C159" s="1" t="s">
        <v>925</v>
      </c>
      <c r="D159" s="1">
        <v>1986</v>
      </c>
      <c r="E159" s="1">
        <f t="shared" si="66"/>
        <v>29</v>
      </c>
      <c r="F159" s="1">
        <v>221</v>
      </c>
      <c r="G159" s="1">
        <v>330</v>
      </c>
      <c r="H159" s="1">
        <v>9830</v>
      </c>
      <c r="I159" s="1">
        <v>89230</v>
      </c>
      <c r="J159" s="1">
        <v>84410</v>
      </c>
      <c r="K159" s="1">
        <v>89230</v>
      </c>
      <c r="L159" s="1">
        <f t="shared" si="45"/>
        <v>3886849877</v>
      </c>
      <c r="M159" s="1">
        <v>1065</v>
      </c>
      <c r="N159" s="1">
        <f t="shared" si="46"/>
        <v>46391400</v>
      </c>
      <c r="O159" s="1">
        <f t="shared" si="47"/>
        <v>1.6640625</v>
      </c>
      <c r="P159" s="1">
        <f t="shared" si="48"/>
        <v>4309905.9000000004</v>
      </c>
      <c r="Q159" s="1">
        <f t="shared" si="49"/>
        <v>4.3099059000000004</v>
      </c>
      <c r="R159" s="1">
        <v>265</v>
      </c>
      <c r="S159" s="1">
        <f t="shared" si="50"/>
        <v>686.34734999999989</v>
      </c>
      <c r="T159" s="1">
        <f t="shared" si="51"/>
        <v>169600</v>
      </c>
      <c r="U159" s="1">
        <f t="shared" si="52"/>
        <v>7388200000</v>
      </c>
      <c r="V159" s="1">
        <v>61843.842392999999</v>
      </c>
      <c r="W159" s="1">
        <f t="shared" si="53"/>
        <v>18.8500031613864</v>
      </c>
      <c r="X159" s="1">
        <f t="shared" si="54"/>
        <v>11.712852686179842</v>
      </c>
      <c r="Y159" s="1">
        <f t="shared" si="55"/>
        <v>2.561370624631448</v>
      </c>
      <c r="Z159" s="1">
        <f t="shared" si="56"/>
        <v>83.783845217001428</v>
      </c>
      <c r="AA159" s="1">
        <f t="shared" si="57"/>
        <v>0.18104453301544646</v>
      </c>
      <c r="AB159" s="1">
        <f t="shared" si="58"/>
        <v>1.1373372653891596</v>
      </c>
      <c r="AC159" s="1">
        <v>221</v>
      </c>
      <c r="AD159" s="1">
        <f t="shared" si="59"/>
        <v>0.37911242179638655</v>
      </c>
      <c r="AE159" s="1">
        <v>199.95400000000001</v>
      </c>
      <c r="AF159" s="1">
        <f t="shared" si="60"/>
        <v>159.24882629107981</v>
      </c>
      <c r="AG159" s="1">
        <f t="shared" si="61"/>
        <v>1.0901518528050005</v>
      </c>
      <c r="AH159" s="1">
        <f t="shared" si="62"/>
        <v>4.139441751417873E-2</v>
      </c>
      <c r="AI159" s="1">
        <f t="shared" si="63"/>
        <v>3676891159</v>
      </c>
      <c r="AJ159" s="1">
        <f t="shared" si="64"/>
        <v>104118046.8</v>
      </c>
      <c r="AK159" s="1">
        <f t="shared" si="65"/>
        <v>104.1180468</v>
      </c>
      <c r="AL159" s="1" t="s">
        <v>861</v>
      </c>
      <c r="AM159" s="1" t="s">
        <v>3</v>
      </c>
      <c r="AN159" s="1" t="s">
        <v>3</v>
      </c>
      <c r="AO159" s="1" t="s">
        <v>862</v>
      </c>
      <c r="AP159" s="1" t="s">
        <v>863</v>
      </c>
      <c r="AQ159" s="1" t="s">
        <v>864</v>
      </c>
      <c r="AR159" s="1" t="s">
        <v>865</v>
      </c>
      <c r="AS159" s="1">
        <v>2</v>
      </c>
      <c r="AT159" s="1" t="s">
        <v>866</v>
      </c>
      <c r="AU159" s="1" t="s">
        <v>867</v>
      </c>
      <c r="AV159" s="1">
        <v>3</v>
      </c>
      <c r="AW159" s="2">
        <v>100</v>
      </c>
      <c r="AX159" s="1">
        <v>0</v>
      </c>
      <c r="AY159" s="1">
        <v>0</v>
      </c>
      <c r="AZ159" s="2">
        <v>0.6</v>
      </c>
      <c r="BA159" s="1">
        <v>0</v>
      </c>
      <c r="BB159" s="1">
        <v>0</v>
      </c>
      <c r="BC159" s="2">
        <v>0.1</v>
      </c>
      <c r="BD159" s="1">
        <v>0</v>
      </c>
      <c r="BE159" s="1">
        <v>0</v>
      </c>
      <c r="BF159" s="2">
        <v>13.1</v>
      </c>
      <c r="BG159" s="2">
        <v>38.1</v>
      </c>
      <c r="BH159" s="2">
        <v>1.9</v>
      </c>
      <c r="BI159" s="2">
        <v>9.3000000000000007</v>
      </c>
      <c r="BJ159" s="2">
        <v>21.2</v>
      </c>
      <c r="BK159" s="2">
        <v>6.7</v>
      </c>
      <c r="BL159" s="2">
        <v>0.2</v>
      </c>
      <c r="BM159" s="1">
        <v>0</v>
      </c>
      <c r="BN159" s="2">
        <v>8.6</v>
      </c>
      <c r="BO159" s="2">
        <v>36780</v>
      </c>
      <c r="BP159" s="2">
        <v>6065</v>
      </c>
      <c r="BQ159" s="2">
        <v>50</v>
      </c>
      <c r="BR159" s="2">
        <v>8</v>
      </c>
      <c r="BS159" s="2">
        <v>0.14000000000000001</v>
      </c>
      <c r="BT159" s="2">
        <v>0.02</v>
      </c>
      <c r="BU159" s="2">
        <v>43471</v>
      </c>
      <c r="BV159" s="2">
        <v>59</v>
      </c>
      <c r="BW159" s="2">
        <v>0.16</v>
      </c>
      <c r="BX159" s="2">
        <v>102459</v>
      </c>
      <c r="BY159" s="2">
        <v>12982</v>
      </c>
      <c r="BZ159" s="2">
        <v>140</v>
      </c>
      <c r="CA159" s="2">
        <v>18</v>
      </c>
      <c r="CB159" s="2">
        <v>0.57999999999999996</v>
      </c>
      <c r="CC159" s="2">
        <v>0.08</v>
      </c>
      <c r="CD159" s="2">
        <v>3</v>
      </c>
      <c r="CE159" s="2">
        <v>2</v>
      </c>
      <c r="CF159" s="2">
        <v>5</v>
      </c>
      <c r="CG159" s="2">
        <v>8</v>
      </c>
      <c r="CH159" s="2">
        <v>25</v>
      </c>
      <c r="CI159" s="2">
        <v>33</v>
      </c>
      <c r="CJ159" s="2">
        <v>42</v>
      </c>
      <c r="CK159" s="2">
        <v>21</v>
      </c>
      <c r="CL159" s="1">
        <v>0</v>
      </c>
      <c r="CM159" s="2">
        <v>5</v>
      </c>
      <c r="CN159" s="2">
        <v>10</v>
      </c>
      <c r="CO159" s="2">
        <v>7</v>
      </c>
      <c r="CP159" s="2">
        <v>35</v>
      </c>
      <c r="CQ159" s="2">
        <v>1</v>
      </c>
      <c r="CR159" s="2">
        <v>4</v>
      </c>
      <c r="CS159" s="1">
        <v>0</v>
      </c>
      <c r="CT159" s="1">
        <v>0</v>
      </c>
      <c r="CU159" s="1" t="s">
        <v>4</v>
      </c>
    </row>
    <row r="160" spans="1:99" s="1" customFormat="1" x14ac:dyDescent="0.25">
      <c r="A160" s="1" t="s">
        <v>926</v>
      </c>
      <c r="C160" s="1" t="s">
        <v>927</v>
      </c>
      <c r="D160" s="1">
        <v>1968</v>
      </c>
      <c r="E160" s="1">
        <f t="shared" si="66"/>
        <v>47</v>
      </c>
      <c r="F160" s="1">
        <v>6</v>
      </c>
      <c r="G160" s="1">
        <v>12</v>
      </c>
      <c r="H160" s="1">
        <v>0</v>
      </c>
      <c r="I160" s="1">
        <v>135525</v>
      </c>
      <c r="J160" s="1">
        <v>129398</v>
      </c>
      <c r="K160" s="1">
        <v>135525</v>
      </c>
      <c r="L160" s="1">
        <f t="shared" si="45"/>
        <v>5903455447.5</v>
      </c>
      <c r="M160" s="1">
        <v>1805</v>
      </c>
      <c r="N160" s="1">
        <f t="shared" si="46"/>
        <v>78625800</v>
      </c>
      <c r="O160" s="1">
        <f t="shared" si="47"/>
        <v>2.8203125</v>
      </c>
      <c r="P160" s="1">
        <f t="shared" si="48"/>
        <v>7304582.2999999998</v>
      </c>
      <c r="Q160" s="1">
        <f t="shared" si="49"/>
        <v>7.3045823000000007</v>
      </c>
      <c r="R160" s="1">
        <v>28</v>
      </c>
      <c r="S160" s="1">
        <f t="shared" si="50"/>
        <v>72.519719999999992</v>
      </c>
      <c r="T160" s="1">
        <f t="shared" si="51"/>
        <v>17920</v>
      </c>
      <c r="U160" s="1">
        <f t="shared" si="52"/>
        <v>780640000</v>
      </c>
      <c r="W160" s="1">
        <f t="shared" si="53"/>
        <v>0</v>
      </c>
      <c r="X160" s="1">
        <f t="shared" si="54"/>
        <v>0</v>
      </c>
      <c r="Y160" s="1">
        <f t="shared" si="55"/>
        <v>0</v>
      </c>
      <c r="Z160" s="1">
        <f t="shared" si="56"/>
        <v>75.082930125989179</v>
      </c>
      <c r="AA160" s="1">
        <f t="shared" si="57"/>
        <v>0</v>
      </c>
      <c r="AB160" s="1">
        <f t="shared" si="58"/>
        <v>37.54146506299459</v>
      </c>
      <c r="AC160" s="1">
        <v>6</v>
      </c>
      <c r="AD160" s="1">
        <f t="shared" si="59"/>
        <v>12.513821687664864</v>
      </c>
      <c r="AE160" s="1" t="s">
        <v>3</v>
      </c>
      <c r="AF160" s="1">
        <f t="shared" si="60"/>
        <v>9.9279778393351794</v>
      </c>
      <c r="AG160" s="1">
        <f t="shared" si="61"/>
        <v>0.75041952012916147</v>
      </c>
      <c r="AH160" s="1">
        <f t="shared" si="62"/>
        <v>4.5765236462508879E-2</v>
      </c>
      <c r="AI160" s="1">
        <f t="shared" si="63"/>
        <v>5636563940.1999998</v>
      </c>
      <c r="AJ160" s="1">
        <f t="shared" si="64"/>
        <v>159609845.03999999</v>
      </c>
      <c r="AK160" s="1">
        <f t="shared" si="65"/>
        <v>159.60984503999998</v>
      </c>
      <c r="AL160" s="1" t="s">
        <v>3</v>
      </c>
      <c r="AM160" s="1" t="s">
        <v>3</v>
      </c>
      <c r="AN160" s="1" t="s">
        <v>3</v>
      </c>
      <c r="AO160" s="1" t="s">
        <v>3</v>
      </c>
      <c r="AP160" s="1" t="s">
        <v>3</v>
      </c>
      <c r="AQ160" s="1" t="s">
        <v>3</v>
      </c>
      <c r="AR160" s="1" t="s">
        <v>3</v>
      </c>
      <c r="AS160" s="1">
        <v>0</v>
      </c>
      <c r="AT160" s="1" t="s">
        <v>3</v>
      </c>
      <c r="AU160" s="1" t="s">
        <v>3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  <c r="CC160" s="1">
        <v>0</v>
      </c>
      <c r="CD160" s="1">
        <v>0</v>
      </c>
      <c r="CE160" s="1">
        <v>0</v>
      </c>
      <c r="CF160" s="1">
        <v>0</v>
      </c>
      <c r="CG160" s="1">
        <v>0</v>
      </c>
      <c r="CH160" s="1">
        <v>0</v>
      </c>
      <c r="CI160" s="1">
        <v>0</v>
      </c>
      <c r="CJ160" s="1">
        <v>0</v>
      </c>
      <c r="CK160" s="1">
        <v>0</v>
      </c>
      <c r="CL160" s="1">
        <v>0</v>
      </c>
      <c r="CM160" s="1">
        <v>0</v>
      </c>
      <c r="CN160" s="1">
        <v>0</v>
      </c>
      <c r="CO160" s="1">
        <v>0</v>
      </c>
      <c r="CP160" s="1">
        <v>0</v>
      </c>
      <c r="CQ160" s="1">
        <v>0</v>
      </c>
      <c r="CR160" s="1">
        <v>0</v>
      </c>
      <c r="CS160" s="1">
        <v>0</v>
      </c>
      <c r="CT160" s="1">
        <v>0</v>
      </c>
      <c r="CU160" s="1" t="s">
        <v>4</v>
      </c>
    </row>
    <row r="161" spans="1:99" s="1" customFormat="1" x14ac:dyDescent="0.25">
      <c r="A161" s="1" t="s">
        <v>928</v>
      </c>
      <c r="C161" s="1" t="s">
        <v>929</v>
      </c>
      <c r="D161" s="1">
        <v>1983</v>
      </c>
      <c r="E161" s="1">
        <f t="shared" si="66"/>
        <v>32</v>
      </c>
      <c r="F161" s="1">
        <v>262</v>
      </c>
      <c r="G161" s="1">
        <v>295</v>
      </c>
      <c r="H161" s="1">
        <v>33300</v>
      </c>
      <c r="I161" s="1">
        <v>399200</v>
      </c>
      <c r="J161" s="1">
        <v>381000</v>
      </c>
      <c r="K161" s="1">
        <v>399200</v>
      </c>
      <c r="L161" s="1">
        <f t="shared" si="45"/>
        <v>17389112080</v>
      </c>
      <c r="M161" s="1">
        <v>4470</v>
      </c>
      <c r="N161" s="1">
        <f t="shared" si="46"/>
        <v>194713200</v>
      </c>
      <c r="O161" s="1">
        <f t="shared" si="47"/>
        <v>6.984375</v>
      </c>
      <c r="P161" s="1">
        <f t="shared" si="48"/>
        <v>18089464.199999999</v>
      </c>
      <c r="Q161" s="1">
        <f t="shared" si="49"/>
        <v>18.089464200000002</v>
      </c>
      <c r="R161" s="1">
        <v>809</v>
      </c>
      <c r="S161" s="1">
        <f t="shared" si="50"/>
        <v>2095.3019099999997</v>
      </c>
      <c r="T161" s="1">
        <f t="shared" si="51"/>
        <v>517760</v>
      </c>
      <c r="U161" s="1">
        <f t="shared" si="52"/>
        <v>22554920000</v>
      </c>
      <c r="V161" s="1">
        <v>292381.45647999999</v>
      </c>
      <c r="W161" s="1">
        <f t="shared" si="53"/>
        <v>89.117867935103988</v>
      </c>
      <c r="X161" s="1">
        <f t="shared" si="54"/>
        <v>55.37529356857312</v>
      </c>
      <c r="Y161" s="1">
        <f t="shared" si="55"/>
        <v>5.9108076570932155</v>
      </c>
      <c r="Z161" s="1">
        <f t="shared" si="56"/>
        <v>89.306282676264374</v>
      </c>
      <c r="AA161" s="1">
        <f t="shared" si="57"/>
        <v>0.18963028600706941</v>
      </c>
      <c r="AB161" s="1">
        <f t="shared" si="58"/>
        <v>1.022591023010661</v>
      </c>
      <c r="AC161" s="1">
        <v>262</v>
      </c>
      <c r="AD161" s="1">
        <f t="shared" si="59"/>
        <v>0.34086367433688691</v>
      </c>
      <c r="AE161" s="1">
        <v>466.71100000000001</v>
      </c>
      <c r="AF161" s="1">
        <f t="shared" si="60"/>
        <v>115.82997762863535</v>
      </c>
      <c r="AG161" s="1">
        <f t="shared" si="61"/>
        <v>0.56719156530583248</v>
      </c>
      <c r="AH161" s="1">
        <f t="shared" si="62"/>
        <v>3.8491835020768334E-2</v>
      </c>
      <c r="AI161" s="1">
        <f t="shared" si="63"/>
        <v>16596321900</v>
      </c>
      <c r="AJ161" s="1">
        <f t="shared" si="64"/>
        <v>469955880</v>
      </c>
      <c r="AK161" s="1">
        <f t="shared" si="65"/>
        <v>469.95587999999998</v>
      </c>
      <c r="AL161" s="1" t="s">
        <v>870</v>
      </c>
      <c r="AM161" s="1" t="s">
        <v>871</v>
      </c>
      <c r="AN161" s="1" t="s">
        <v>872</v>
      </c>
      <c r="AO161" s="1" t="s">
        <v>873</v>
      </c>
      <c r="AP161" s="1" t="s">
        <v>874</v>
      </c>
      <c r="AQ161" s="1" t="s">
        <v>407</v>
      </c>
      <c r="AR161" s="1" t="s">
        <v>875</v>
      </c>
      <c r="AS161" s="1">
        <v>3</v>
      </c>
      <c r="AT161" s="1" t="s">
        <v>876</v>
      </c>
      <c r="AU161" s="1" t="s">
        <v>877</v>
      </c>
      <c r="AV161" s="1">
        <v>2</v>
      </c>
      <c r="AW161" s="2">
        <v>25</v>
      </c>
      <c r="AX161" s="2">
        <v>73</v>
      </c>
      <c r="AY161" s="2">
        <v>2</v>
      </c>
      <c r="AZ161" s="2">
        <v>0.8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2">
        <v>27.8</v>
      </c>
      <c r="BG161" s="2">
        <v>45.1</v>
      </c>
      <c r="BH161" s="2">
        <v>3.4</v>
      </c>
      <c r="BI161" s="2">
        <v>7.9</v>
      </c>
      <c r="BJ161" s="2">
        <v>11.2</v>
      </c>
      <c r="BK161" s="2">
        <v>0.9</v>
      </c>
      <c r="BL161" s="2">
        <v>1</v>
      </c>
      <c r="BM161" s="1">
        <v>0</v>
      </c>
      <c r="BN161" s="2">
        <v>1.8</v>
      </c>
      <c r="BO161" s="2">
        <v>27733</v>
      </c>
      <c r="BP161" s="2">
        <v>6990</v>
      </c>
      <c r="BQ161" s="2">
        <v>13</v>
      </c>
      <c r="BR161" s="2">
        <v>3</v>
      </c>
      <c r="BS161" s="2">
        <v>0.06</v>
      </c>
      <c r="BT161" s="2">
        <v>0.01</v>
      </c>
      <c r="BU161" s="2">
        <v>35965</v>
      </c>
      <c r="BV161" s="2">
        <v>17</v>
      </c>
      <c r="BW161" s="2">
        <v>7.0000000000000007E-2</v>
      </c>
      <c r="BX161" s="2">
        <v>282353</v>
      </c>
      <c r="BY161" s="2">
        <v>29913</v>
      </c>
      <c r="BZ161" s="2">
        <v>133</v>
      </c>
      <c r="CA161" s="2">
        <v>14</v>
      </c>
      <c r="CB161" s="2">
        <v>0.68</v>
      </c>
      <c r="CC161" s="2">
        <v>0.08</v>
      </c>
      <c r="CD161" s="2">
        <v>2</v>
      </c>
      <c r="CE161" s="2">
        <v>2</v>
      </c>
      <c r="CF161" s="2">
        <v>2</v>
      </c>
      <c r="CG161" s="2">
        <v>3</v>
      </c>
      <c r="CH161" s="2">
        <v>30</v>
      </c>
      <c r="CI161" s="2">
        <v>52</v>
      </c>
      <c r="CJ161" s="2">
        <v>66</v>
      </c>
      <c r="CK161" s="2">
        <v>6</v>
      </c>
      <c r="CL161" s="1">
        <v>0</v>
      </c>
      <c r="CM161" s="2">
        <v>4</v>
      </c>
      <c r="CN161" s="2">
        <v>8</v>
      </c>
      <c r="CO161" s="2">
        <v>3</v>
      </c>
      <c r="CP161" s="2">
        <v>17</v>
      </c>
      <c r="CQ161" s="2">
        <v>1</v>
      </c>
      <c r="CR161" s="2">
        <v>3</v>
      </c>
      <c r="CS161" s="1">
        <v>0</v>
      </c>
      <c r="CT161" s="1">
        <v>0</v>
      </c>
      <c r="CU161" s="1" t="s">
        <v>4</v>
      </c>
    </row>
    <row r="162" spans="1:99" s="1" customFormat="1" x14ac:dyDescent="0.25">
      <c r="A162" s="1" t="s">
        <v>930</v>
      </c>
      <c r="B162" s="1" t="s">
        <v>931</v>
      </c>
      <c r="C162" s="1" t="s">
        <v>932</v>
      </c>
      <c r="D162" s="1">
        <v>1984</v>
      </c>
      <c r="E162" s="1">
        <f t="shared" si="66"/>
        <v>31</v>
      </c>
      <c r="F162" s="1">
        <v>0</v>
      </c>
      <c r="G162" s="1">
        <v>81</v>
      </c>
      <c r="H162" s="1">
        <v>138000</v>
      </c>
      <c r="I162" s="1">
        <v>22200</v>
      </c>
      <c r="J162" s="1">
        <v>13800</v>
      </c>
      <c r="K162" s="1">
        <v>22200</v>
      </c>
      <c r="L162" s="1">
        <f t="shared" si="45"/>
        <v>967029780</v>
      </c>
      <c r="M162" s="1">
        <v>878</v>
      </c>
      <c r="N162" s="1">
        <f t="shared" si="46"/>
        <v>38245680</v>
      </c>
      <c r="O162" s="1">
        <f t="shared" si="47"/>
        <v>1.3718750000000002</v>
      </c>
      <c r="P162" s="1">
        <f t="shared" si="48"/>
        <v>3553143.08</v>
      </c>
      <c r="Q162" s="1">
        <f t="shared" si="49"/>
        <v>3.5531430800000003</v>
      </c>
      <c r="R162" s="1">
        <v>0</v>
      </c>
      <c r="S162" s="1">
        <f t="shared" si="50"/>
        <v>0</v>
      </c>
      <c r="T162" s="1">
        <f t="shared" si="51"/>
        <v>0</v>
      </c>
      <c r="U162" s="1">
        <f t="shared" si="52"/>
        <v>0</v>
      </c>
      <c r="V162" s="1">
        <v>25025.116538999999</v>
      </c>
      <c r="W162" s="1">
        <f t="shared" si="53"/>
        <v>7.627655521087199</v>
      </c>
      <c r="X162" s="1">
        <f t="shared" si="54"/>
        <v>4.7396069217873658</v>
      </c>
      <c r="Y162" s="1">
        <f t="shared" si="55"/>
        <v>1.1415097211080467</v>
      </c>
      <c r="Z162" s="1">
        <f t="shared" si="56"/>
        <v>25.284679995230835</v>
      </c>
      <c r="AA162" s="1">
        <f t="shared" si="57"/>
        <v>0.44810508556956563</v>
      </c>
      <c r="AB162" s="1" t="e">
        <f t="shared" si="58"/>
        <v>#DIV/0!</v>
      </c>
      <c r="AC162" s="1">
        <v>0</v>
      </c>
      <c r="AD162" s="1" t="e">
        <f t="shared" si="59"/>
        <v>#DIV/0!</v>
      </c>
      <c r="AE162" s="1">
        <v>660.99599999999998</v>
      </c>
      <c r="AF162" s="1">
        <f t="shared" si="60"/>
        <v>0</v>
      </c>
      <c r="AG162" s="1">
        <f t="shared" si="61"/>
        <v>0.36233619262402272</v>
      </c>
      <c r="AH162" s="1">
        <f t="shared" si="62"/>
        <v>0.20873799026484746</v>
      </c>
      <c r="AI162" s="1">
        <f t="shared" si="63"/>
        <v>601126620</v>
      </c>
      <c r="AJ162" s="1">
        <f t="shared" si="64"/>
        <v>17022024</v>
      </c>
      <c r="AK162" s="1">
        <f t="shared" si="65"/>
        <v>17.022023999999998</v>
      </c>
      <c r="AL162" s="1" t="s">
        <v>828</v>
      </c>
      <c r="AM162" s="1" t="s">
        <v>3</v>
      </c>
      <c r="AN162" s="1" t="s">
        <v>3</v>
      </c>
      <c r="AO162" s="1" t="s">
        <v>829</v>
      </c>
      <c r="AP162" s="1" t="s">
        <v>830</v>
      </c>
      <c r="AQ162" s="1" t="s">
        <v>831</v>
      </c>
      <c r="AR162" s="1" t="s">
        <v>832</v>
      </c>
      <c r="AS162" s="1">
        <v>4</v>
      </c>
      <c r="AT162" s="1" t="s">
        <v>833</v>
      </c>
      <c r="AU162" s="1" t="s">
        <v>834</v>
      </c>
      <c r="AV162" s="1">
        <v>3</v>
      </c>
      <c r="AW162" s="2">
        <v>99</v>
      </c>
      <c r="AX162" s="2">
        <v>1</v>
      </c>
      <c r="AY162" s="1">
        <v>0</v>
      </c>
      <c r="AZ162" s="2">
        <v>0.1</v>
      </c>
      <c r="BA162" s="1">
        <v>0</v>
      </c>
      <c r="BB162" s="1">
        <v>0</v>
      </c>
      <c r="BC162" s="1">
        <v>0</v>
      </c>
      <c r="BD162" s="1">
        <v>0</v>
      </c>
      <c r="BE162" s="2">
        <v>0.1</v>
      </c>
      <c r="BF162" s="2">
        <v>12.8</v>
      </c>
      <c r="BG162" s="2">
        <v>31.5</v>
      </c>
      <c r="BH162" s="2">
        <v>2.1</v>
      </c>
      <c r="BI162" s="2">
        <v>35.200000000000003</v>
      </c>
      <c r="BJ162" s="2">
        <v>16</v>
      </c>
      <c r="BK162" s="2">
        <v>1.3</v>
      </c>
      <c r="BL162" s="2">
        <v>0.2</v>
      </c>
      <c r="BM162" s="1">
        <v>0</v>
      </c>
      <c r="BN162" s="2">
        <v>0.7</v>
      </c>
      <c r="BO162" s="2">
        <v>13208</v>
      </c>
      <c r="BP162" s="2">
        <v>6205</v>
      </c>
      <c r="BQ162" s="2">
        <v>2</v>
      </c>
      <c r="BR162" s="2">
        <v>1</v>
      </c>
      <c r="BS162" s="2">
        <v>0.02</v>
      </c>
      <c r="BT162" s="2">
        <v>0.01</v>
      </c>
      <c r="BU162" s="2">
        <v>17710</v>
      </c>
      <c r="BV162" s="2">
        <v>2</v>
      </c>
      <c r="BW162" s="2">
        <v>0.03</v>
      </c>
      <c r="BX162" s="2">
        <v>443694</v>
      </c>
      <c r="BY162" s="2">
        <v>70889</v>
      </c>
      <c r="BZ162" s="2">
        <v>62</v>
      </c>
      <c r="CA162" s="2">
        <v>10</v>
      </c>
      <c r="CB162" s="2">
        <v>0.77</v>
      </c>
      <c r="CC162" s="2">
        <v>0.13</v>
      </c>
      <c r="CD162" s="2">
        <v>1</v>
      </c>
      <c r="CE162" s="2">
        <v>1</v>
      </c>
      <c r="CF162" s="2">
        <v>8</v>
      </c>
      <c r="CG162" s="2">
        <v>9</v>
      </c>
      <c r="CH162" s="2">
        <v>21</v>
      </c>
      <c r="CI162" s="2">
        <v>39</v>
      </c>
      <c r="CJ162" s="2">
        <v>33</v>
      </c>
      <c r="CK162" s="2">
        <v>2</v>
      </c>
      <c r="CL162" s="1">
        <v>0</v>
      </c>
      <c r="CM162" s="2">
        <v>18</v>
      </c>
      <c r="CN162" s="2">
        <v>29</v>
      </c>
      <c r="CO162" s="2">
        <v>8</v>
      </c>
      <c r="CP162" s="2">
        <v>24</v>
      </c>
      <c r="CQ162" s="2">
        <v>2</v>
      </c>
      <c r="CR162" s="2">
        <v>4</v>
      </c>
      <c r="CS162" s="1">
        <v>0</v>
      </c>
      <c r="CT162" s="1">
        <v>0</v>
      </c>
      <c r="CU162" s="1" t="s">
        <v>4</v>
      </c>
    </row>
    <row r="163" spans="1:99" s="1" customFormat="1" x14ac:dyDescent="0.25">
      <c r="A163" s="1" t="s">
        <v>933</v>
      </c>
      <c r="C163" s="1" t="s">
        <v>934</v>
      </c>
      <c r="D163" s="1">
        <v>1988</v>
      </c>
      <c r="E163" s="1">
        <f t="shared" si="66"/>
        <v>27</v>
      </c>
      <c r="F163" s="1">
        <v>140</v>
      </c>
      <c r="G163" s="1">
        <v>150</v>
      </c>
      <c r="H163" s="1">
        <v>450</v>
      </c>
      <c r="I163" s="1">
        <v>33700</v>
      </c>
      <c r="J163" s="1">
        <v>33275</v>
      </c>
      <c r="K163" s="1">
        <v>33700</v>
      </c>
      <c r="L163" s="1">
        <f t="shared" si="45"/>
        <v>1467968630</v>
      </c>
      <c r="M163" s="1">
        <v>766.91938762400002</v>
      </c>
      <c r="N163" s="1">
        <f t="shared" si="46"/>
        <v>33407008.524901442</v>
      </c>
      <c r="O163" s="1">
        <f t="shared" si="47"/>
        <v>1.1983115431625</v>
      </c>
      <c r="P163" s="1">
        <f t="shared" si="48"/>
        <v>3103615.3930000607</v>
      </c>
      <c r="Q163" s="1">
        <f t="shared" si="49"/>
        <v>3.103615393000061</v>
      </c>
      <c r="R163" s="1">
        <v>227</v>
      </c>
      <c r="S163" s="1">
        <f t="shared" si="50"/>
        <v>587.92773</v>
      </c>
      <c r="T163" s="1">
        <f t="shared" si="51"/>
        <v>145280</v>
      </c>
      <c r="U163" s="1">
        <f t="shared" si="52"/>
        <v>6328760000</v>
      </c>
      <c r="V163" s="1">
        <v>51850.852539</v>
      </c>
      <c r="W163" s="1">
        <f t="shared" si="53"/>
        <v>15.804139853887198</v>
      </c>
      <c r="X163" s="1">
        <f t="shared" si="54"/>
        <v>9.8202403657713671</v>
      </c>
      <c r="Y163" s="1">
        <f t="shared" si="55"/>
        <v>2.5306483816241774</v>
      </c>
      <c r="Z163" s="1">
        <f t="shared" si="56"/>
        <v>43.941935983456361</v>
      </c>
      <c r="AA163" s="1">
        <f t="shared" si="57"/>
        <v>0.38505315652443334</v>
      </c>
      <c r="AB163" s="1">
        <f t="shared" si="58"/>
        <v>0.94161291393120783</v>
      </c>
      <c r="AC163" s="1">
        <v>140</v>
      </c>
      <c r="AD163" s="1">
        <f t="shared" si="59"/>
        <v>0.31387097131040259</v>
      </c>
      <c r="AE163" s="1">
        <v>107.339</v>
      </c>
      <c r="AF163" s="1">
        <f t="shared" si="60"/>
        <v>189.43320816297694</v>
      </c>
      <c r="AG163" s="1">
        <f t="shared" si="61"/>
        <v>0.67376095796890623</v>
      </c>
      <c r="AH163" s="1">
        <f t="shared" si="62"/>
        <v>7.561670010269847E-2</v>
      </c>
      <c r="AI163" s="1">
        <f t="shared" si="63"/>
        <v>1449455672.5</v>
      </c>
      <c r="AJ163" s="1">
        <f t="shared" si="64"/>
        <v>41044047</v>
      </c>
      <c r="AK163" s="1">
        <f t="shared" si="65"/>
        <v>41.044046999999999</v>
      </c>
      <c r="AL163" s="1" t="s">
        <v>853</v>
      </c>
      <c r="AM163" s="1" t="s">
        <v>3</v>
      </c>
      <c r="AN163" s="1" t="s">
        <v>3</v>
      </c>
      <c r="AO163" s="1" t="s">
        <v>854</v>
      </c>
      <c r="AP163" s="1" t="s">
        <v>855</v>
      </c>
      <c r="AQ163" s="1" t="s">
        <v>391</v>
      </c>
      <c r="AR163" s="1" t="s">
        <v>856</v>
      </c>
      <c r="AS163" s="1">
        <v>2</v>
      </c>
      <c r="AT163" s="1" t="s">
        <v>857</v>
      </c>
      <c r="AU163" s="1" t="s">
        <v>858</v>
      </c>
      <c r="AV163" s="1">
        <v>2</v>
      </c>
      <c r="AW163" s="2">
        <v>99</v>
      </c>
      <c r="AX163" s="2">
        <v>1</v>
      </c>
      <c r="AY163" s="1">
        <v>0</v>
      </c>
      <c r="AZ163" s="2">
        <v>0.7</v>
      </c>
      <c r="BA163" s="1">
        <v>0</v>
      </c>
      <c r="BB163" s="1">
        <v>0</v>
      </c>
      <c r="BC163" s="2">
        <v>0.1</v>
      </c>
      <c r="BD163" s="1">
        <v>0</v>
      </c>
      <c r="BE163" s="1">
        <v>0</v>
      </c>
      <c r="BF163" s="2">
        <v>23</v>
      </c>
      <c r="BG163" s="2">
        <v>35.700000000000003</v>
      </c>
      <c r="BH163" s="2">
        <v>2.5</v>
      </c>
      <c r="BI163" s="2">
        <v>11.6</v>
      </c>
      <c r="BJ163" s="2">
        <v>17.899999999999999</v>
      </c>
      <c r="BK163" s="2">
        <v>7.5</v>
      </c>
      <c r="BL163" s="2">
        <v>0.1</v>
      </c>
      <c r="BM163" s="1">
        <v>0</v>
      </c>
      <c r="BN163" s="2">
        <v>1</v>
      </c>
      <c r="BO163" s="2">
        <v>37558</v>
      </c>
      <c r="BP163" s="2">
        <v>6509</v>
      </c>
      <c r="BQ163" s="2">
        <v>44</v>
      </c>
      <c r="BR163" s="2">
        <v>8</v>
      </c>
      <c r="BS163" s="2">
        <v>0.15</v>
      </c>
      <c r="BT163" s="2">
        <v>0.03</v>
      </c>
      <c r="BU163" s="2">
        <v>44292</v>
      </c>
      <c r="BV163" s="2">
        <v>51</v>
      </c>
      <c r="BW163" s="2">
        <v>0.18</v>
      </c>
      <c r="BX163" s="2">
        <v>110690</v>
      </c>
      <c r="BY163" s="2">
        <v>12146</v>
      </c>
      <c r="BZ163" s="2">
        <v>129</v>
      </c>
      <c r="CA163" s="2">
        <v>14</v>
      </c>
      <c r="CB163" s="2">
        <v>1.1599999999999999</v>
      </c>
      <c r="CC163" s="2">
        <v>0.13</v>
      </c>
      <c r="CD163" s="2">
        <v>2</v>
      </c>
      <c r="CE163" s="2">
        <v>2</v>
      </c>
      <c r="CF163" s="2">
        <v>4</v>
      </c>
      <c r="CG163" s="2">
        <v>4</v>
      </c>
      <c r="CH163" s="2">
        <v>29</v>
      </c>
      <c r="CI163" s="2">
        <v>44</v>
      </c>
      <c r="CJ163" s="2">
        <v>47</v>
      </c>
      <c r="CK163" s="2">
        <v>3</v>
      </c>
      <c r="CL163" s="1">
        <v>0</v>
      </c>
      <c r="CM163" s="2">
        <v>7</v>
      </c>
      <c r="CN163" s="2">
        <v>11</v>
      </c>
      <c r="CO163" s="2">
        <v>7</v>
      </c>
      <c r="CP163" s="2">
        <v>27</v>
      </c>
      <c r="CQ163" s="2">
        <v>4</v>
      </c>
      <c r="CR163" s="2">
        <v>10</v>
      </c>
      <c r="CS163" s="1">
        <v>0</v>
      </c>
      <c r="CT163" s="1">
        <v>0</v>
      </c>
      <c r="CU163" s="1" t="s">
        <v>935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2016-08-04T20:10:31Z</dcterms:created>
  <dcterms:modified xsi:type="dcterms:W3CDTF">2016-08-04T20:15:44Z</dcterms:modified>
</cp:coreProperties>
</file>