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128" i="1" l="1"/>
  <c r="AK128" i="1" s="1"/>
  <c r="AI128" i="1"/>
  <c r="AH128" i="1"/>
  <c r="AF128" i="1"/>
  <c r="Z128" i="1"/>
  <c r="X128" i="1"/>
  <c r="W128" i="1"/>
  <c r="AA128" i="1" s="1"/>
  <c r="U128" i="1"/>
  <c r="T128" i="1"/>
  <c r="S128" i="1"/>
  <c r="Q128" i="1"/>
  <c r="P128" i="1"/>
  <c r="O128" i="1"/>
  <c r="Y128" i="1" s="1"/>
  <c r="N128" i="1"/>
  <c r="L128" i="1"/>
  <c r="E128" i="1"/>
  <c r="AK127" i="1"/>
  <c r="AJ127" i="1"/>
  <c r="AI127" i="1"/>
  <c r="AF127" i="1"/>
  <c r="AA127" i="1"/>
  <c r="Z127" i="1"/>
  <c r="AG127" i="1" s="1"/>
  <c r="X127" i="1"/>
  <c r="Y127" i="1" s="1"/>
  <c r="W127" i="1"/>
  <c r="U127" i="1"/>
  <c r="T127" i="1"/>
  <c r="S127" i="1"/>
  <c r="Q127" i="1"/>
  <c r="P127" i="1"/>
  <c r="AH127" i="1" s="1"/>
  <c r="O127" i="1"/>
  <c r="N127" i="1"/>
  <c r="L127" i="1"/>
  <c r="E127" i="1"/>
  <c r="AJ126" i="1"/>
  <c r="AK126" i="1" s="1"/>
  <c r="AI126" i="1"/>
  <c r="AF126" i="1"/>
  <c r="AD126" i="1"/>
  <c r="X126" i="1"/>
  <c r="W126" i="1"/>
  <c r="U126" i="1"/>
  <c r="T126" i="1"/>
  <c r="S126" i="1"/>
  <c r="Q126" i="1"/>
  <c r="P126" i="1"/>
  <c r="AH126" i="1" s="1"/>
  <c r="O126" i="1"/>
  <c r="Y126" i="1" s="1"/>
  <c r="N126" i="1"/>
  <c r="Z126" i="1" s="1"/>
  <c r="L126" i="1"/>
  <c r="E126" i="1"/>
  <c r="AK125" i="1"/>
  <c r="AA125" i="1" s="1"/>
  <c r="AJ125" i="1"/>
  <c r="AI125" i="1"/>
  <c r="AG125" i="1"/>
  <c r="AF125" i="1"/>
  <c r="X125" i="1"/>
  <c r="Y125" i="1" s="1"/>
  <c r="W125" i="1"/>
  <c r="U125" i="1"/>
  <c r="T125" i="1"/>
  <c r="S125" i="1"/>
  <c r="Q125" i="1"/>
  <c r="P125" i="1"/>
  <c r="AH125" i="1" s="1"/>
  <c r="O125" i="1"/>
  <c r="N125" i="1"/>
  <c r="Z125" i="1" s="1"/>
  <c r="L125" i="1"/>
  <c r="E125" i="1"/>
  <c r="AJ124" i="1"/>
  <c r="AK124" i="1" s="1"/>
  <c r="AI124" i="1"/>
  <c r="AD124" i="1"/>
  <c r="AB124" i="1"/>
  <c r="X124" i="1"/>
  <c r="Y124" i="1" s="1"/>
  <c r="W124" i="1"/>
  <c r="AA124" i="1" s="1"/>
  <c r="U124" i="1"/>
  <c r="T124" i="1"/>
  <c r="AF124" i="1" s="1"/>
  <c r="S124" i="1"/>
  <c r="Q124" i="1"/>
  <c r="P124" i="1"/>
  <c r="AH124" i="1" s="1"/>
  <c r="O124" i="1"/>
  <c r="N124" i="1"/>
  <c r="Z124" i="1" s="1"/>
  <c r="AG124" i="1" s="1"/>
  <c r="L124" i="1"/>
  <c r="E124" i="1"/>
  <c r="AJ123" i="1"/>
  <c r="AK123" i="1" s="1"/>
  <c r="AI123" i="1"/>
  <c r="AF123" i="1"/>
  <c r="X123" i="1"/>
  <c r="Y123" i="1" s="1"/>
  <c r="W123" i="1"/>
  <c r="U123" i="1"/>
  <c r="T123" i="1"/>
  <c r="S123" i="1"/>
  <c r="Q123" i="1"/>
  <c r="P123" i="1"/>
  <c r="AH123" i="1" s="1"/>
  <c r="O123" i="1"/>
  <c r="N123" i="1"/>
  <c r="L123" i="1"/>
  <c r="E123" i="1"/>
  <c r="AJ122" i="1"/>
  <c r="AK122" i="1" s="1"/>
  <c r="AI122" i="1"/>
  <c r="Z122" i="1"/>
  <c r="X122" i="1"/>
  <c r="Y122" i="1" s="1"/>
  <c r="W122" i="1"/>
  <c r="AA122" i="1" s="1"/>
  <c r="U122" i="1"/>
  <c r="T122" i="1"/>
  <c r="AF122" i="1" s="1"/>
  <c r="S122" i="1"/>
  <c r="Q122" i="1"/>
  <c r="P122" i="1"/>
  <c r="AH122" i="1" s="1"/>
  <c r="O122" i="1"/>
  <c r="N122" i="1"/>
  <c r="L122" i="1"/>
  <c r="E122" i="1"/>
  <c r="AJ121" i="1"/>
  <c r="AK121" i="1" s="1"/>
  <c r="AI121" i="1"/>
  <c r="AF121" i="1"/>
  <c r="X121" i="1"/>
  <c r="Y121" i="1" s="1"/>
  <c r="W121" i="1"/>
  <c r="AA121" i="1" s="1"/>
  <c r="U121" i="1"/>
  <c r="T121" i="1"/>
  <c r="S121" i="1"/>
  <c r="Q121" i="1"/>
  <c r="P121" i="1"/>
  <c r="AH121" i="1" s="1"/>
  <c r="O121" i="1"/>
  <c r="N121" i="1"/>
  <c r="L121" i="1"/>
  <c r="Z121" i="1" s="1"/>
  <c r="E121" i="1"/>
  <c r="AJ120" i="1"/>
  <c r="AK120" i="1" s="1"/>
  <c r="AI120" i="1"/>
  <c r="AH120" i="1"/>
  <c r="AF120" i="1"/>
  <c r="Z120" i="1"/>
  <c r="X120" i="1"/>
  <c r="W120" i="1"/>
  <c r="AA120" i="1" s="1"/>
  <c r="U120" i="1"/>
  <c r="T120" i="1"/>
  <c r="S120" i="1"/>
  <c r="Q120" i="1"/>
  <c r="P120" i="1"/>
  <c r="O120" i="1"/>
  <c r="Y120" i="1" s="1"/>
  <c r="N120" i="1"/>
  <c r="L120" i="1"/>
  <c r="E120" i="1"/>
  <c r="AK119" i="1"/>
  <c r="AJ119" i="1"/>
  <c r="AI119" i="1"/>
  <c r="AF119" i="1"/>
  <c r="AA119" i="1"/>
  <c r="Z119" i="1"/>
  <c r="AG119" i="1" s="1"/>
  <c r="X119" i="1"/>
  <c r="Y119" i="1" s="1"/>
  <c r="W119" i="1"/>
  <c r="U119" i="1"/>
  <c r="T119" i="1"/>
  <c r="S119" i="1"/>
  <c r="Q119" i="1"/>
  <c r="P119" i="1"/>
  <c r="AH119" i="1" s="1"/>
  <c r="O119" i="1"/>
  <c r="N119" i="1"/>
  <c r="L119" i="1"/>
  <c r="E119" i="1"/>
  <c r="AJ118" i="1"/>
  <c r="AK118" i="1" s="1"/>
  <c r="AI118" i="1"/>
  <c r="AF118" i="1"/>
  <c r="AD118" i="1"/>
  <c r="X118" i="1"/>
  <c r="W118" i="1"/>
  <c r="U118" i="1"/>
  <c r="T118" i="1"/>
  <c r="S118" i="1"/>
  <c r="Q118" i="1"/>
  <c r="P118" i="1"/>
  <c r="AH118" i="1" s="1"/>
  <c r="O118" i="1"/>
  <c r="Y118" i="1" s="1"/>
  <c r="N118" i="1"/>
  <c r="Z118" i="1" s="1"/>
  <c r="L118" i="1"/>
  <c r="E118" i="1"/>
  <c r="AK117" i="1"/>
  <c r="AA117" i="1" s="1"/>
  <c r="AJ117" i="1"/>
  <c r="AI117" i="1"/>
  <c r="AG117" i="1"/>
  <c r="AF117" i="1"/>
  <c r="X117" i="1"/>
  <c r="Y117" i="1" s="1"/>
  <c r="W117" i="1"/>
  <c r="U117" i="1"/>
  <c r="T117" i="1"/>
  <c r="S117" i="1"/>
  <c r="Q117" i="1"/>
  <c r="P117" i="1"/>
  <c r="AH117" i="1" s="1"/>
  <c r="O117" i="1"/>
  <c r="N117" i="1"/>
  <c r="Z117" i="1" s="1"/>
  <c r="L117" i="1"/>
  <c r="E117" i="1"/>
  <c r="AJ116" i="1"/>
  <c r="AK116" i="1" s="1"/>
  <c r="AI116" i="1"/>
  <c r="AD116" i="1"/>
  <c r="AB116" i="1"/>
  <c r="X116" i="1"/>
  <c r="Y116" i="1" s="1"/>
  <c r="W116" i="1"/>
  <c r="AA116" i="1" s="1"/>
  <c r="U116" i="1"/>
  <c r="T116" i="1"/>
  <c r="AF116" i="1" s="1"/>
  <c r="S116" i="1"/>
  <c r="Q116" i="1"/>
  <c r="P116" i="1"/>
  <c r="AH116" i="1" s="1"/>
  <c r="O116" i="1"/>
  <c r="N116" i="1"/>
  <c r="Z116" i="1" s="1"/>
  <c r="AG116" i="1" s="1"/>
  <c r="L116" i="1"/>
  <c r="E116" i="1"/>
  <c r="AJ115" i="1"/>
  <c r="AK115" i="1" s="1"/>
  <c r="AI115" i="1"/>
  <c r="AF115" i="1"/>
  <c r="X115" i="1"/>
  <c r="Y115" i="1" s="1"/>
  <c r="W115" i="1"/>
  <c r="U115" i="1"/>
  <c r="T115" i="1"/>
  <c r="S115" i="1"/>
  <c r="Q115" i="1"/>
  <c r="P115" i="1"/>
  <c r="AH115" i="1" s="1"/>
  <c r="O115" i="1"/>
  <c r="N115" i="1"/>
  <c r="L115" i="1"/>
  <c r="E115" i="1"/>
  <c r="AJ114" i="1"/>
  <c r="AK114" i="1" s="1"/>
  <c r="AI114" i="1"/>
  <c r="Z114" i="1"/>
  <c r="X114" i="1"/>
  <c r="Y114" i="1" s="1"/>
  <c r="W114" i="1"/>
  <c r="AA114" i="1" s="1"/>
  <c r="U114" i="1"/>
  <c r="T114" i="1"/>
  <c r="AF114" i="1" s="1"/>
  <c r="S114" i="1"/>
  <c r="Q114" i="1"/>
  <c r="P114" i="1"/>
  <c r="AH114" i="1" s="1"/>
  <c r="O114" i="1"/>
  <c r="N114" i="1"/>
  <c r="L114" i="1"/>
  <c r="E114" i="1"/>
  <c r="AJ113" i="1"/>
  <c r="AK113" i="1" s="1"/>
  <c r="AI113" i="1"/>
  <c r="AF113" i="1"/>
  <c r="X113" i="1"/>
  <c r="Y113" i="1" s="1"/>
  <c r="W113" i="1"/>
  <c r="AA113" i="1" s="1"/>
  <c r="U113" i="1"/>
  <c r="T113" i="1"/>
  <c r="S113" i="1"/>
  <c r="Q113" i="1"/>
  <c r="P113" i="1"/>
  <c r="AH113" i="1" s="1"/>
  <c r="O113" i="1"/>
  <c r="N113" i="1"/>
  <c r="L113" i="1"/>
  <c r="Z113" i="1" s="1"/>
  <c r="E113" i="1"/>
  <c r="AJ112" i="1"/>
  <c r="AK112" i="1" s="1"/>
  <c r="AI112" i="1"/>
  <c r="AH112" i="1"/>
  <c r="AF112" i="1"/>
  <c r="Z112" i="1"/>
  <c r="X112" i="1"/>
  <c r="W112" i="1"/>
  <c r="AA112" i="1" s="1"/>
  <c r="U112" i="1"/>
  <c r="T112" i="1"/>
  <c r="S112" i="1"/>
  <c r="Q112" i="1"/>
  <c r="P112" i="1"/>
  <c r="O112" i="1"/>
  <c r="Y112" i="1" s="1"/>
  <c r="N112" i="1"/>
  <c r="L112" i="1"/>
  <c r="E112" i="1"/>
  <c r="AK111" i="1"/>
  <c r="AJ111" i="1"/>
  <c r="AI111" i="1"/>
  <c r="AF111" i="1"/>
  <c r="AA111" i="1"/>
  <c r="Z111" i="1"/>
  <c r="AG111" i="1" s="1"/>
  <c r="X111" i="1"/>
  <c r="Y111" i="1" s="1"/>
  <c r="W111" i="1"/>
  <c r="U111" i="1"/>
  <c r="T111" i="1"/>
  <c r="S111" i="1"/>
  <c r="Q111" i="1"/>
  <c r="P111" i="1"/>
  <c r="AH111" i="1" s="1"/>
  <c r="O111" i="1"/>
  <c r="N111" i="1"/>
  <c r="L111" i="1"/>
  <c r="E111" i="1"/>
  <c r="AJ110" i="1"/>
  <c r="AK110" i="1" s="1"/>
  <c r="AI110" i="1"/>
  <c r="AF110" i="1"/>
  <c r="AD110" i="1"/>
  <c r="X110" i="1"/>
  <c r="W110" i="1"/>
  <c r="U110" i="1"/>
  <c r="T110" i="1"/>
  <c r="S110" i="1"/>
  <c r="Q110" i="1"/>
  <c r="P110" i="1"/>
  <c r="AH110" i="1" s="1"/>
  <c r="O110" i="1"/>
  <c r="Y110" i="1" s="1"/>
  <c r="N110" i="1"/>
  <c r="Z110" i="1" s="1"/>
  <c r="L110" i="1"/>
  <c r="E110" i="1"/>
  <c r="AK109" i="1"/>
  <c r="AA109" i="1" s="1"/>
  <c r="AJ109" i="1"/>
  <c r="AI109" i="1"/>
  <c r="AG109" i="1"/>
  <c r="AF109" i="1"/>
  <c r="X109" i="1"/>
  <c r="Y109" i="1" s="1"/>
  <c r="W109" i="1"/>
  <c r="U109" i="1"/>
  <c r="T109" i="1"/>
  <c r="S109" i="1"/>
  <c r="Q109" i="1"/>
  <c r="P109" i="1"/>
  <c r="AH109" i="1" s="1"/>
  <c r="O109" i="1"/>
  <c r="N109" i="1"/>
  <c r="Z109" i="1" s="1"/>
  <c r="L109" i="1"/>
  <c r="E109" i="1"/>
  <c r="AJ108" i="1"/>
  <c r="AK108" i="1" s="1"/>
  <c r="AI108" i="1"/>
  <c r="AD108" i="1"/>
  <c r="AB108" i="1"/>
  <c r="X108" i="1"/>
  <c r="Y108" i="1" s="1"/>
  <c r="W108" i="1"/>
  <c r="AA108" i="1" s="1"/>
  <c r="U108" i="1"/>
  <c r="T108" i="1"/>
  <c r="AF108" i="1" s="1"/>
  <c r="S108" i="1"/>
  <c r="Q108" i="1"/>
  <c r="P108" i="1"/>
  <c r="AH108" i="1" s="1"/>
  <c r="O108" i="1"/>
  <c r="N108" i="1"/>
  <c r="Z108" i="1" s="1"/>
  <c r="AG108" i="1" s="1"/>
  <c r="L108" i="1"/>
  <c r="E108" i="1"/>
  <c r="AJ107" i="1"/>
  <c r="AK107" i="1" s="1"/>
  <c r="AI107" i="1"/>
  <c r="AF107" i="1"/>
  <c r="X107" i="1"/>
  <c r="Y107" i="1" s="1"/>
  <c r="W107" i="1"/>
  <c r="U107" i="1"/>
  <c r="T107" i="1"/>
  <c r="S107" i="1"/>
  <c r="Q107" i="1"/>
  <c r="P107" i="1"/>
  <c r="AH107" i="1" s="1"/>
  <c r="O107" i="1"/>
  <c r="N107" i="1"/>
  <c r="L107" i="1"/>
  <c r="E107" i="1"/>
  <c r="AJ106" i="1"/>
  <c r="AK106" i="1" s="1"/>
  <c r="AI106" i="1"/>
  <c r="Z106" i="1"/>
  <c r="X106" i="1"/>
  <c r="Y106" i="1" s="1"/>
  <c r="W106" i="1"/>
  <c r="AA106" i="1" s="1"/>
  <c r="U106" i="1"/>
  <c r="T106" i="1"/>
  <c r="AF106" i="1" s="1"/>
  <c r="S106" i="1"/>
  <c r="Q106" i="1"/>
  <c r="P106" i="1"/>
  <c r="AH106" i="1" s="1"/>
  <c r="O106" i="1"/>
  <c r="N106" i="1"/>
  <c r="L106" i="1"/>
  <c r="E106" i="1"/>
  <c r="AJ105" i="1"/>
  <c r="AK105" i="1" s="1"/>
  <c r="AI105" i="1"/>
  <c r="AF105" i="1"/>
  <c r="X105" i="1"/>
  <c r="Y105" i="1" s="1"/>
  <c r="W105" i="1"/>
  <c r="AA105" i="1" s="1"/>
  <c r="U105" i="1"/>
  <c r="T105" i="1"/>
  <c r="S105" i="1"/>
  <c r="Q105" i="1"/>
  <c r="P105" i="1"/>
  <c r="AH105" i="1" s="1"/>
  <c r="O105" i="1"/>
  <c r="N105" i="1"/>
  <c r="L105" i="1"/>
  <c r="Z105" i="1" s="1"/>
  <c r="E105" i="1"/>
  <c r="AJ104" i="1"/>
  <c r="AK104" i="1" s="1"/>
  <c r="AI104" i="1"/>
  <c r="AH104" i="1"/>
  <c r="AF104" i="1"/>
  <c r="Z104" i="1"/>
  <c r="X104" i="1"/>
  <c r="W104" i="1"/>
  <c r="AA104" i="1" s="1"/>
  <c r="U104" i="1"/>
  <c r="T104" i="1"/>
  <c r="S104" i="1"/>
  <c r="Q104" i="1"/>
  <c r="P104" i="1"/>
  <c r="O104" i="1"/>
  <c r="Y104" i="1" s="1"/>
  <c r="N104" i="1"/>
  <c r="L104" i="1"/>
  <c r="E104" i="1"/>
  <c r="AK103" i="1"/>
  <c r="AJ103" i="1"/>
  <c r="AI103" i="1"/>
  <c r="AF103" i="1"/>
  <c r="AA103" i="1"/>
  <c r="Z103" i="1"/>
  <c r="AG103" i="1" s="1"/>
  <c r="X103" i="1"/>
  <c r="Y103" i="1" s="1"/>
  <c r="W103" i="1"/>
  <c r="U103" i="1"/>
  <c r="T103" i="1"/>
  <c r="S103" i="1"/>
  <c r="Q103" i="1"/>
  <c r="P103" i="1"/>
  <c r="AH103" i="1" s="1"/>
  <c r="O103" i="1"/>
  <c r="N103" i="1"/>
  <c r="L103" i="1"/>
  <c r="E103" i="1"/>
  <c r="AJ102" i="1"/>
  <c r="AK102" i="1" s="1"/>
  <c r="AI102" i="1"/>
  <c r="AF102" i="1"/>
  <c r="AD102" i="1"/>
  <c r="X102" i="1"/>
  <c r="W102" i="1"/>
  <c r="U102" i="1"/>
  <c r="T102" i="1"/>
  <c r="S102" i="1"/>
  <c r="Q102" i="1"/>
  <c r="P102" i="1"/>
  <c r="AH102" i="1" s="1"/>
  <c r="O102" i="1"/>
  <c r="Y102" i="1" s="1"/>
  <c r="N102" i="1"/>
  <c r="Z102" i="1" s="1"/>
  <c r="L102" i="1"/>
  <c r="E102" i="1"/>
  <c r="AK101" i="1"/>
  <c r="AA101" i="1" s="1"/>
  <c r="AJ101" i="1"/>
  <c r="AI101" i="1"/>
  <c r="AG101" i="1"/>
  <c r="AF101" i="1"/>
  <c r="X101" i="1"/>
  <c r="Y101" i="1" s="1"/>
  <c r="W101" i="1"/>
  <c r="U101" i="1"/>
  <c r="T101" i="1"/>
  <c r="S101" i="1"/>
  <c r="Q101" i="1"/>
  <c r="P101" i="1"/>
  <c r="AH101" i="1" s="1"/>
  <c r="O101" i="1"/>
  <c r="N101" i="1"/>
  <c r="Z101" i="1" s="1"/>
  <c r="L101" i="1"/>
  <c r="E101" i="1"/>
  <c r="AJ100" i="1"/>
  <c r="AK100" i="1" s="1"/>
  <c r="AI100" i="1"/>
  <c r="AD100" i="1"/>
  <c r="AB100" i="1"/>
  <c r="X100" i="1"/>
  <c r="Y100" i="1" s="1"/>
  <c r="W100" i="1"/>
  <c r="AA100" i="1" s="1"/>
  <c r="U100" i="1"/>
  <c r="T100" i="1"/>
  <c r="AF100" i="1" s="1"/>
  <c r="S100" i="1"/>
  <c r="Q100" i="1"/>
  <c r="P100" i="1"/>
  <c r="AH100" i="1" s="1"/>
  <c r="O100" i="1"/>
  <c r="N100" i="1"/>
  <c r="Z100" i="1" s="1"/>
  <c r="AG100" i="1" s="1"/>
  <c r="L100" i="1"/>
  <c r="E100" i="1"/>
  <c r="AJ99" i="1"/>
  <c r="AK99" i="1" s="1"/>
  <c r="AI99" i="1"/>
  <c r="AF99" i="1"/>
  <c r="X99" i="1"/>
  <c r="Y99" i="1" s="1"/>
  <c r="W99" i="1"/>
  <c r="U99" i="1"/>
  <c r="T99" i="1"/>
  <c r="S99" i="1"/>
  <c r="Q99" i="1"/>
  <c r="P99" i="1"/>
  <c r="AH99" i="1" s="1"/>
  <c r="O99" i="1"/>
  <c r="N99" i="1"/>
  <c r="L99" i="1"/>
  <c r="E99" i="1"/>
  <c r="AJ98" i="1"/>
  <c r="AK98" i="1" s="1"/>
  <c r="AI98" i="1"/>
  <c r="Z98" i="1"/>
  <c r="X98" i="1"/>
  <c r="Y98" i="1" s="1"/>
  <c r="W98" i="1"/>
  <c r="AA98" i="1" s="1"/>
  <c r="U98" i="1"/>
  <c r="T98" i="1"/>
  <c r="AF98" i="1" s="1"/>
  <c r="S98" i="1"/>
  <c r="Q98" i="1"/>
  <c r="P98" i="1"/>
  <c r="AH98" i="1" s="1"/>
  <c r="O98" i="1"/>
  <c r="N98" i="1"/>
  <c r="L98" i="1"/>
  <c r="E98" i="1"/>
  <c r="AJ97" i="1"/>
  <c r="AK97" i="1" s="1"/>
  <c r="AI97" i="1"/>
  <c r="AF97" i="1"/>
  <c r="X97" i="1"/>
  <c r="Y97" i="1" s="1"/>
  <c r="W97" i="1"/>
  <c r="AA97" i="1" s="1"/>
  <c r="U97" i="1"/>
  <c r="T97" i="1"/>
  <c r="S97" i="1"/>
  <c r="Q97" i="1"/>
  <c r="P97" i="1"/>
  <c r="AH97" i="1" s="1"/>
  <c r="O97" i="1"/>
  <c r="N97" i="1"/>
  <c r="L97" i="1"/>
  <c r="Z97" i="1" s="1"/>
  <c r="E97" i="1"/>
  <c r="AJ96" i="1"/>
  <c r="AK96" i="1" s="1"/>
  <c r="AI96" i="1"/>
  <c r="AH96" i="1"/>
  <c r="AF96" i="1"/>
  <c r="Z96" i="1"/>
  <c r="X96" i="1"/>
  <c r="W96" i="1"/>
  <c r="AA96" i="1" s="1"/>
  <c r="U96" i="1"/>
  <c r="T96" i="1"/>
  <c r="S96" i="1"/>
  <c r="Q96" i="1"/>
  <c r="P96" i="1"/>
  <c r="O96" i="1"/>
  <c r="Y96" i="1" s="1"/>
  <c r="N96" i="1"/>
  <c r="L96" i="1"/>
  <c r="E96" i="1"/>
  <c r="AK95" i="1"/>
  <c r="AJ95" i="1"/>
  <c r="AI95" i="1"/>
  <c r="AA95" i="1"/>
  <c r="Z95" i="1"/>
  <c r="X95" i="1"/>
  <c r="W95" i="1"/>
  <c r="U95" i="1"/>
  <c r="T95" i="1"/>
  <c r="AF95" i="1" s="1"/>
  <c r="S95" i="1"/>
  <c r="Q95" i="1"/>
  <c r="P95" i="1"/>
  <c r="AH95" i="1" s="1"/>
  <c r="O95" i="1"/>
  <c r="N95" i="1"/>
  <c r="L95" i="1"/>
  <c r="E95" i="1"/>
  <c r="AK94" i="1"/>
  <c r="AJ94" i="1"/>
  <c r="AI94" i="1"/>
  <c r="AH94" i="1"/>
  <c r="X94" i="1"/>
  <c r="Y94" i="1" s="1"/>
  <c r="W94" i="1"/>
  <c r="AA94" i="1" s="1"/>
  <c r="U94" i="1"/>
  <c r="T94" i="1"/>
  <c r="AF94" i="1" s="1"/>
  <c r="S94" i="1"/>
  <c r="Q94" i="1"/>
  <c r="P94" i="1"/>
  <c r="O94" i="1"/>
  <c r="N94" i="1"/>
  <c r="L94" i="1"/>
  <c r="Z94" i="1" s="1"/>
  <c r="E94" i="1"/>
  <c r="AJ93" i="1"/>
  <c r="AK93" i="1" s="1"/>
  <c r="AI93" i="1"/>
  <c r="AF93" i="1"/>
  <c r="AD93" i="1"/>
  <c r="Z93" i="1"/>
  <c r="X93" i="1"/>
  <c r="W93" i="1"/>
  <c r="AA93" i="1" s="1"/>
  <c r="U93" i="1"/>
  <c r="T93" i="1"/>
  <c r="S93" i="1"/>
  <c r="Q93" i="1"/>
  <c r="P93" i="1"/>
  <c r="AH93" i="1" s="1"/>
  <c r="O93" i="1"/>
  <c r="Y93" i="1" s="1"/>
  <c r="N93" i="1"/>
  <c r="L93" i="1"/>
  <c r="E93" i="1"/>
  <c r="AK92" i="1"/>
  <c r="AJ92" i="1"/>
  <c r="AI92" i="1"/>
  <c r="AH92" i="1"/>
  <c r="AG92" i="1"/>
  <c r="AB92" i="1"/>
  <c r="X92" i="1"/>
  <c r="Y92" i="1" s="1"/>
  <c r="W92" i="1"/>
  <c r="U92" i="1"/>
  <c r="T92" i="1"/>
  <c r="AF92" i="1" s="1"/>
  <c r="S92" i="1"/>
  <c r="Q92" i="1"/>
  <c r="P92" i="1"/>
  <c r="O92" i="1"/>
  <c r="N92" i="1"/>
  <c r="L92" i="1"/>
  <c r="Z92" i="1" s="1"/>
  <c r="AD92" i="1" s="1"/>
  <c r="E92" i="1"/>
  <c r="AJ91" i="1"/>
  <c r="AK91" i="1" s="1"/>
  <c r="AI91" i="1"/>
  <c r="AF91" i="1"/>
  <c r="AD91" i="1"/>
  <c r="Z91" i="1"/>
  <c r="X91" i="1"/>
  <c r="W91" i="1"/>
  <c r="AA91" i="1" s="1"/>
  <c r="U91" i="1"/>
  <c r="T91" i="1"/>
  <c r="S91" i="1"/>
  <c r="Q91" i="1"/>
  <c r="P91" i="1"/>
  <c r="AH91" i="1" s="1"/>
  <c r="O91" i="1"/>
  <c r="Y91" i="1" s="1"/>
  <c r="N91" i="1"/>
  <c r="L91" i="1"/>
  <c r="E91" i="1"/>
  <c r="AK90" i="1"/>
  <c r="AJ90" i="1"/>
  <c r="AI90" i="1"/>
  <c r="AH90" i="1"/>
  <c r="AA90" i="1"/>
  <c r="X90" i="1"/>
  <c r="W90" i="1"/>
  <c r="U90" i="1"/>
  <c r="T90" i="1"/>
  <c r="AF90" i="1" s="1"/>
  <c r="S90" i="1"/>
  <c r="Q90" i="1"/>
  <c r="P90" i="1"/>
  <c r="O90" i="1"/>
  <c r="N90" i="1"/>
  <c r="L90" i="1"/>
  <c r="E90" i="1"/>
  <c r="AK89" i="1"/>
  <c r="AJ89" i="1"/>
  <c r="AI89" i="1"/>
  <c r="AG89" i="1"/>
  <c r="AF89" i="1"/>
  <c r="Z89" i="1"/>
  <c r="X89" i="1"/>
  <c r="W89" i="1"/>
  <c r="AA89" i="1" s="1"/>
  <c r="U89" i="1"/>
  <c r="T89" i="1"/>
  <c r="S89" i="1"/>
  <c r="Q89" i="1"/>
  <c r="P89" i="1"/>
  <c r="AH89" i="1" s="1"/>
  <c r="O89" i="1"/>
  <c r="Y89" i="1" s="1"/>
  <c r="N89" i="1"/>
  <c r="L89" i="1"/>
  <c r="E89" i="1"/>
  <c r="AK88" i="1"/>
  <c r="AJ88" i="1"/>
  <c r="AI88" i="1"/>
  <c r="AH88" i="1"/>
  <c r="AA88" i="1"/>
  <c r="X88" i="1"/>
  <c r="W88" i="1"/>
  <c r="U88" i="1"/>
  <c r="T88" i="1"/>
  <c r="AF88" i="1" s="1"/>
  <c r="S88" i="1"/>
  <c r="Q88" i="1"/>
  <c r="P88" i="1"/>
  <c r="O88" i="1"/>
  <c r="Y88" i="1" s="1"/>
  <c r="N88" i="1"/>
  <c r="L88" i="1"/>
  <c r="E88" i="1"/>
  <c r="AK87" i="1"/>
  <c r="AJ87" i="1"/>
  <c r="AI87" i="1"/>
  <c r="AG87" i="1"/>
  <c r="AF87" i="1"/>
  <c r="Z87" i="1"/>
  <c r="X87" i="1"/>
  <c r="W87" i="1"/>
  <c r="U87" i="1"/>
  <c r="T87" i="1"/>
  <c r="S87" i="1"/>
  <c r="Q87" i="1"/>
  <c r="P87" i="1"/>
  <c r="AH87" i="1" s="1"/>
  <c r="O87" i="1"/>
  <c r="Y87" i="1" s="1"/>
  <c r="N87" i="1"/>
  <c r="L87" i="1"/>
  <c r="E87" i="1"/>
  <c r="AK86" i="1"/>
  <c r="AJ86" i="1"/>
  <c r="AI86" i="1"/>
  <c r="AH86" i="1"/>
  <c r="AA86" i="1"/>
  <c r="X86" i="1"/>
  <c r="W86" i="1"/>
  <c r="U86" i="1"/>
  <c r="T86" i="1"/>
  <c r="AF86" i="1" s="1"/>
  <c r="S86" i="1"/>
  <c r="Q86" i="1"/>
  <c r="P86" i="1"/>
  <c r="O86" i="1"/>
  <c r="Y86" i="1" s="1"/>
  <c r="N86" i="1"/>
  <c r="L86" i="1"/>
  <c r="E86" i="1"/>
  <c r="AK85" i="1"/>
  <c r="AJ85" i="1"/>
  <c r="AI85" i="1"/>
  <c r="AG85" i="1"/>
  <c r="AF85" i="1"/>
  <c r="Z85" i="1"/>
  <c r="X85" i="1"/>
  <c r="W85" i="1"/>
  <c r="AA85" i="1" s="1"/>
  <c r="U85" i="1"/>
  <c r="T85" i="1"/>
  <c r="S85" i="1"/>
  <c r="Q85" i="1"/>
  <c r="P85" i="1"/>
  <c r="AH85" i="1" s="1"/>
  <c r="O85" i="1"/>
  <c r="Y85" i="1" s="1"/>
  <c r="N85" i="1"/>
  <c r="L85" i="1"/>
  <c r="E85" i="1"/>
  <c r="AK84" i="1"/>
  <c r="AJ84" i="1"/>
  <c r="AI84" i="1"/>
  <c r="AH84" i="1"/>
  <c r="AA84" i="1"/>
  <c r="X84" i="1"/>
  <c r="W84" i="1"/>
  <c r="U84" i="1"/>
  <c r="T84" i="1"/>
  <c r="AF84" i="1" s="1"/>
  <c r="S84" i="1"/>
  <c r="Q84" i="1"/>
  <c r="P84" i="1"/>
  <c r="O84" i="1"/>
  <c r="Y84" i="1" s="1"/>
  <c r="N84" i="1"/>
  <c r="L84" i="1"/>
  <c r="E84" i="1"/>
  <c r="AK83" i="1"/>
  <c r="AJ83" i="1"/>
  <c r="AI83" i="1"/>
  <c r="AG83" i="1"/>
  <c r="AF83" i="1"/>
  <c r="Z83" i="1"/>
  <c r="X83" i="1"/>
  <c r="W83" i="1"/>
  <c r="U83" i="1"/>
  <c r="T83" i="1"/>
  <c r="S83" i="1"/>
  <c r="Q83" i="1"/>
  <c r="P83" i="1"/>
  <c r="AH83" i="1" s="1"/>
  <c r="O83" i="1"/>
  <c r="Y83" i="1" s="1"/>
  <c r="N83" i="1"/>
  <c r="L83" i="1"/>
  <c r="E83" i="1"/>
  <c r="AK82" i="1"/>
  <c r="AJ82" i="1"/>
  <c r="AI82" i="1"/>
  <c r="AH82" i="1"/>
  <c r="AA82" i="1"/>
  <c r="X82" i="1"/>
  <c r="W82" i="1"/>
  <c r="U82" i="1"/>
  <c r="T82" i="1"/>
  <c r="AF82" i="1" s="1"/>
  <c r="S82" i="1"/>
  <c r="Q82" i="1"/>
  <c r="P82" i="1"/>
  <c r="O82" i="1"/>
  <c r="Y82" i="1" s="1"/>
  <c r="N82" i="1"/>
  <c r="L82" i="1"/>
  <c r="E82" i="1"/>
  <c r="AK81" i="1"/>
  <c r="AJ81" i="1"/>
  <c r="AI81" i="1"/>
  <c r="AG81" i="1"/>
  <c r="AF81" i="1"/>
  <c r="Z81" i="1"/>
  <c r="X81" i="1"/>
  <c r="W81" i="1"/>
  <c r="AA81" i="1" s="1"/>
  <c r="U81" i="1"/>
  <c r="T81" i="1"/>
  <c r="S81" i="1"/>
  <c r="Q81" i="1"/>
  <c r="P81" i="1"/>
  <c r="AH81" i="1" s="1"/>
  <c r="O81" i="1"/>
  <c r="Y81" i="1" s="1"/>
  <c r="N81" i="1"/>
  <c r="L81" i="1"/>
  <c r="E81" i="1"/>
  <c r="AK80" i="1"/>
  <c r="AJ80" i="1"/>
  <c r="AI80" i="1"/>
  <c r="AH80" i="1"/>
  <c r="AA80" i="1"/>
  <c r="X80" i="1"/>
  <c r="W80" i="1"/>
  <c r="U80" i="1"/>
  <c r="T80" i="1"/>
  <c r="AF80" i="1" s="1"/>
  <c r="S80" i="1"/>
  <c r="Q80" i="1"/>
  <c r="P80" i="1"/>
  <c r="O80" i="1"/>
  <c r="Y80" i="1" s="1"/>
  <c r="N80" i="1"/>
  <c r="L80" i="1"/>
  <c r="E80" i="1"/>
  <c r="AK79" i="1"/>
  <c r="AJ79" i="1"/>
  <c r="AI79" i="1"/>
  <c r="AG79" i="1"/>
  <c r="AF79" i="1"/>
  <c r="Z79" i="1"/>
  <c r="X79" i="1"/>
  <c r="W79" i="1"/>
  <c r="U79" i="1"/>
  <c r="T79" i="1"/>
  <c r="S79" i="1"/>
  <c r="Q79" i="1"/>
  <c r="P79" i="1"/>
  <c r="AH79" i="1" s="1"/>
  <c r="O79" i="1"/>
  <c r="Y79" i="1" s="1"/>
  <c r="N79" i="1"/>
  <c r="L79" i="1"/>
  <c r="E79" i="1"/>
  <c r="AK78" i="1"/>
  <c r="AJ78" i="1"/>
  <c r="AI78" i="1"/>
  <c r="AH78" i="1"/>
  <c r="AA78" i="1"/>
  <c r="X78" i="1"/>
  <c r="W78" i="1"/>
  <c r="U78" i="1"/>
  <c r="T78" i="1"/>
  <c r="AF78" i="1" s="1"/>
  <c r="S78" i="1"/>
  <c r="Q78" i="1"/>
  <c r="P78" i="1"/>
  <c r="O78" i="1"/>
  <c r="Y78" i="1" s="1"/>
  <c r="N78" i="1"/>
  <c r="L78" i="1"/>
  <c r="E78" i="1"/>
  <c r="AK77" i="1"/>
  <c r="AJ77" i="1"/>
  <c r="AI77" i="1"/>
  <c r="AG77" i="1"/>
  <c r="AF77" i="1"/>
  <c r="Z77" i="1"/>
  <c r="X77" i="1"/>
  <c r="W77" i="1"/>
  <c r="AA77" i="1" s="1"/>
  <c r="U77" i="1"/>
  <c r="T77" i="1"/>
  <c r="S77" i="1"/>
  <c r="Q77" i="1"/>
  <c r="P77" i="1"/>
  <c r="AH77" i="1" s="1"/>
  <c r="O77" i="1"/>
  <c r="Y77" i="1" s="1"/>
  <c r="N77" i="1"/>
  <c r="L77" i="1"/>
  <c r="E77" i="1"/>
  <c r="AK76" i="1"/>
  <c r="AJ76" i="1"/>
  <c r="AI76" i="1"/>
  <c r="AH76" i="1"/>
  <c r="AA76" i="1"/>
  <c r="X76" i="1"/>
  <c r="W76" i="1"/>
  <c r="U76" i="1"/>
  <c r="T76" i="1"/>
  <c r="AF76" i="1" s="1"/>
  <c r="S76" i="1"/>
  <c r="Q76" i="1"/>
  <c r="P76" i="1"/>
  <c r="O76" i="1"/>
  <c r="Y76" i="1" s="1"/>
  <c r="N76" i="1"/>
  <c r="L76" i="1"/>
  <c r="E76" i="1"/>
  <c r="AK75" i="1"/>
  <c r="AJ75" i="1"/>
  <c r="AI75" i="1"/>
  <c r="AG75" i="1"/>
  <c r="AF75" i="1"/>
  <c r="Z75" i="1"/>
  <c r="X75" i="1"/>
  <c r="W75" i="1"/>
  <c r="U75" i="1"/>
  <c r="T75" i="1"/>
  <c r="S75" i="1"/>
  <c r="Q75" i="1"/>
  <c r="P75" i="1"/>
  <c r="AH75" i="1" s="1"/>
  <c r="O75" i="1"/>
  <c r="Y75" i="1" s="1"/>
  <c r="N75" i="1"/>
  <c r="L75" i="1"/>
  <c r="E75" i="1"/>
  <c r="AK74" i="1"/>
  <c r="AJ74" i="1"/>
  <c r="AI74" i="1"/>
  <c r="AH74" i="1"/>
  <c r="AA74" i="1"/>
  <c r="X74" i="1"/>
  <c r="W74" i="1"/>
  <c r="U74" i="1"/>
  <c r="T74" i="1"/>
  <c r="AF74" i="1" s="1"/>
  <c r="S74" i="1"/>
  <c r="Q74" i="1"/>
  <c r="P74" i="1"/>
  <c r="O74" i="1"/>
  <c r="Y74" i="1" s="1"/>
  <c r="N74" i="1"/>
  <c r="L74" i="1"/>
  <c r="E74" i="1"/>
  <c r="AK73" i="1"/>
  <c r="AJ73" i="1"/>
  <c r="AI73" i="1"/>
  <c r="AG73" i="1"/>
  <c r="AF73" i="1"/>
  <c r="Z73" i="1"/>
  <c r="X73" i="1"/>
  <c r="W73" i="1"/>
  <c r="AA73" i="1" s="1"/>
  <c r="U73" i="1"/>
  <c r="T73" i="1"/>
  <c r="S73" i="1"/>
  <c r="Q73" i="1"/>
  <c r="P73" i="1"/>
  <c r="AH73" i="1" s="1"/>
  <c r="O73" i="1"/>
  <c r="Y73" i="1" s="1"/>
  <c r="N73" i="1"/>
  <c r="L73" i="1"/>
  <c r="E73" i="1"/>
  <c r="AK72" i="1"/>
  <c r="AJ72" i="1"/>
  <c r="AI72" i="1"/>
  <c r="AH72" i="1"/>
  <c r="AG72" i="1"/>
  <c r="AA72" i="1"/>
  <c r="X72" i="1"/>
  <c r="W72" i="1"/>
  <c r="U72" i="1"/>
  <c r="T72" i="1"/>
  <c r="AF72" i="1" s="1"/>
  <c r="S72" i="1"/>
  <c r="Q72" i="1"/>
  <c r="P72" i="1"/>
  <c r="O72" i="1"/>
  <c r="Y72" i="1" s="1"/>
  <c r="N72" i="1"/>
  <c r="L72" i="1"/>
  <c r="Z72" i="1" s="1"/>
  <c r="AD72" i="1" s="1"/>
  <c r="E72" i="1"/>
  <c r="AK71" i="1"/>
  <c r="AJ71" i="1"/>
  <c r="AI71" i="1"/>
  <c r="AG71" i="1"/>
  <c r="AF71" i="1"/>
  <c r="Z71" i="1"/>
  <c r="X71" i="1"/>
  <c r="W71" i="1"/>
  <c r="U71" i="1"/>
  <c r="T71" i="1"/>
  <c r="S71" i="1"/>
  <c r="Q71" i="1"/>
  <c r="P71" i="1"/>
  <c r="AH71" i="1" s="1"/>
  <c r="O71" i="1"/>
  <c r="Y71" i="1" s="1"/>
  <c r="N71" i="1"/>
  <c r="L71" i="1"/>
  <c r="E71" i="1"/>
  <c r="AK70" i="1"/>
  <c r="AJ70" i="1"/>
  <c r="AI70" i="1"/>
  <c r="AH70" i="1"/>
  <c r="AG70" i="1"/>
  <c r="AA70" i="1"/>
  <c r="X70" i="1"/>
  <c r="W70" i="1"/>
  <c r="U70" i="1"/>
  <c r="T70" i="1"/>
  <c r="AF70" i="1" s="1"/>
  <c r="S70" i="1"/>
  <c r="Q70" i="1"/>
  <c r="P70" i="1"/>
  <c r="O70" i="1"/>
  <c r="Y70" i="1" s="1"/>
  <c r="N70" i="1"/>
  <c r="L70" i="1"/>
  <c r="Z70" i="1" s="1"/>
  <c r="AD70" i="1" s="1"/>
  <c r="E70" i="1"/>
  <c r="AK69" i="1"/>
  <c r="AJ69" i="1"/>
  <c r="AI69" i="1"/>
  <c r="AG69" i="1"/>
  <c r="AF69" i="1"/>
  <c r="Z69" i="1"/>
  <c r="X69" i="1"/>
  <c r="W69" i="1"/>
  <c r="U69" i="1"/>
  <c r="T69" i="1"/>
  <c r="S69" i="1"/>
  <c r="Q69" i="1"/>
  <c r="P69" i="1"/>
  <c r="AH69" i="1" s="1"/>
  <c r="O69" i="1"/>
  <c r="Y69" i="1" s="1"/>
  <c r="N69" i="1"/>
  <c r="L69" i="1"/>
  <c r="E69" i="1"/>
  <c r="AK68" i="1"/>
  <c r="AJ68" i="1"/>
  <c r="AI68" i="1"/>
  <c r="AH68" i="1"/>
  <c r="AG68" i="1"/>
  <c r="AA68" i="1"/>
  <c r="X68" i="1"/>
  <c r="W68" i="1"/>
  <c r="U68" i="1"/>
  <c r="T68" i="1"/>
  <c r="AF68" i="1" s="1"/>
  <c r="S68" i="1"/>
  <c r="Q68" i="1"/>
  <c r="P68" i="1"/>
  <c r="O68" i="1"/>
  <c r="Y68" i="1" s="1"/>
  <c r="N68" i="1"/>
  <c r="L68" i="1"/>
  <c r="Z68" i="1" s="1"/>
  <c r="AD68" i="1" s="1"/>
  <c r="E68" i="1"/>
  <c r="AK67" i="1"/>
  <c r="AJ67" i="1"/>
  <c r="AI67" i="1"/>
  <c r="AG67" i="1"/>
  <c r="AF67" i="1"/>
  <c r="Z67" i="1"/>
  <c r="X67" i="1"/>
  <c r="W67" i="1"/>
  <c r="AA67" i="1" s="1"/>
  <c r="U67" i="1"/>
  <c r="T67" i="1"/>
  <c r="S67" i="1"/>
  <c r="Q67" i="1"/>
  <c r="P67" i="1"/>
  <c r="AH67" i="1" s="1"/>
  <c r="O67" i="1"/>
  <c r="Y67" i="1" s="1"/>
  <c r="N67" i="1"/>
  <c r="L67" i="1"/>
  <c r="E67" i="1"/>
  <c r="AK66" i="1"/>
  <c r="AJ66" i="1"/>
  <c r="AI66" i="1"/>
  <c r="AH66" i="1"/>
  <c r="AG66" i="1"/>
  <c r="AA66" i="1"/>
  <c r="X66" i="1"/>
  <c r="W66" i="1"/>
  <c r="U66" i="1"/>
  <c r="T66" i="1"/>
  <c r="AF66" i="1" s="1"/>
  <c r="S66" i="1"/>
  <c r="Q66" i="1"/>
  <c r="P66" i="1"/>
  <c r="O66" i="1"/>
  <c r="Y66" i="1" s="1"/>
  <c r="N66" i="1"/>
  <c r="L66" i="1"/>
  <c r="Z66" i="1" s="1"/>
  <c r="AD66" i="1" s="1"/>
  <c r="E66" i="1"/>
  <c r="AK65" i="1"/>
  <c r="AJ65" i="1"/>
  <c r="AI65" i="1"/>
  <c r="AG65" i="1"/>
  <c r="AF65" i="1"/>
  <c r="Z65" i="1"/>
  <c r="X65" i="1"/>
  <c r="W65" i="1"/>
  <c r="AA65" i="1" s="1"/>
  <c r="U65" i="1"/>
  <c r="T65" i="1"/>
  <c r="S65" i="1"/>
  <c r="Q65" i="1"/>
  <c r="P65" i="1"/>
  <c r="AH65" i="1" s="1"/>
  <c r="O65" i="1"/>
  <c r="Y65" i="1" s="1"/>
  <c r="N65" i="1"/>
  <c r="L65" i="1"/>
  <c r="E65" i="1"/>
  <c r="AK64" i="1"/>
  <c r="AJ64" i="1"/>
  <c r="AI64" i="1"/>
  <c r="AH64" i="1"/>
  <c r="AG64" i="1"/>
  <c r="AA64" i="1"/>
  <c r="X64" i="1"/>
  <c r="W64" i="1"/>
  <c r="U64" i="1"/>
  <c r="T64" i="1"/>
  <c r="AF64" i="1" s="1"/>
  <c r="S64" i="1"/>
  <c r="Q64" i="1"/>
  <c r="P64" i="1"/>
  <c r="O64" i="1"/>
  <c r="Y64" i="1" s="1"/>
  <c r="N64" i="1"/>
  <c r="L64" i="1"/>
  <c r="Z64" i="1" s="1"/>
  <c r="AD64" i="1" s="1"/>
  <c r="E64" i="1"/>
  <c r="AK63" i="1"/>
  <c r="AJ63" i="1"/>
  <c r="AI63" i="1"/>
  <c r="AG63" i="1"/>
  <c r="AF63" i="1"/>
  <c r="Z63" i="1"/>
  <c r="X63" i="1"/>
  <c r="W63" i="1"/>
  <c r="U63" i="1"/>
  <c r="T63" i="1"/>
  <c r="S63" i="1"/>
  <c r="Q63" i="1"/>
  <c r="P63" i="1"/>
  <c r="AH63" i="1" s="1"/>
  <c r="O63" i="1"/>
  <c r="Y63" i="1" s="1"/>
  <c r="N63" i="1"/>
  <c r="L63" i="1"/>
  <c r="AJ62" i="1"/>
  <c r="AK62" i="1" s="1"/>
  <c r="AA62" i="1" s="1"/>
  <c r="AI62" i="1"/>
  <c r="AF62" i="1"/>
  <c r="X62" i="1"/>
  <c r="Y62" i="1" s="1"/>
  <c r="W62" i="1"/>
  <c r="U62" i="1"/>
  <c r="T62" i="1"/>
  <c r="S62" i="1"/>
  <c r="Q62" i="1"/>
  <c r="P62" i="1"/>
  <c r="O62" i="1"/>
  <c r="N62" i="1"/>
  <c r="Z62" i="1" s="1"/>
  <c r="AG62" i="1" s="1"/>
  <c r="L62" i="1"/>
  <c r="AK61" i="1"/>
  <c r="AJ61" i="1"/>
  <c r="AI61" i="1"/>
  <c r="AH61" i="1"/>
  <c r="X61" i="1"/>
  <c r="Y61" i="1" s="1"/>
  <c r="W61" i="1"/>
  <c r="AA61" i="1" s="1"/>
  <c r="U61" i="1"/>
  <c r="T61" i="1"/>
  <c r="AF61" i="1" s="1"/>
  <c r="S61" i="1"/>
  <c r="Q61" i="1"/>
  <c r="P61" i="1"/>
  <c r="O61" i="1"/>
  <c r="N61" i="1"/>
  <c r="L61" i="1"/>
  <c r="Z61" i="1" s="1"/>
  <c r="E61" i="1"/>
  <c r="AJ60" i="1"/>
  <c r="AK60" i="1" s="1"/>
  <c r="AI60" i="1"/>
  <c r="AD60" i="1"/>
  <c r="X60" i="1"/>
  <c r="W60" i="1"/>
  <c r="AA60" i="1" s="1"/>
  <c r="U60" i="1"/>
  <c r="T60" i="1"/>
  <c r="AF60" i="1" s="1"/>
  <c r="S60" i="1"/>
  <c r="Q60" i="1"/>
  <c r="P60" i="1"/>
  <c r="O60" i="1"/>
  <c r="Y60" i="1" s="1"/>
  <c r="N60" i="1"/>
  <c r="L60" i="1"/>
  <c r="Z60" i="1" s="1"/>
  <c r="E60" i="1"/>
  <c r="AK59" i="1"/>
  <c r="AJ59" i="1"/>
  <c r="AI59" i="1"/>
  <c r="AH59" i="1"/>
  <c r="X59" i="1"/>
  <c r="Y59" i="1" s="1"/>
  <c r="W59" i="1"/>
  <c r="AA59" i="1" s="1"/>
  <c r="U59" i="1"/>
  <c r="T59" i="1"/>
  <c r="AF59" i="1" s="1"/>
  <c r="S59" i="1"/>
  <c r="Q59" i="1"/>
  <c r="P59" i="1"/>
  <c r="O59" i="1"/>
  <c r="N59" i="1"/>
  <c r="L59" i="1"/>
  <c r="Z59" i="1" s="1"/>
  <c r="E59" i="1"/>
  <c r="AJ58" i="1"/>
  <c r="AK58" i="1" s="1"/>
  <c r="AI58" i="1"/>
  <c r="AD58" i="1"/>
  <c r="X58" i="1"/>
  <c r="W58" i="1"/>
  <c r="AA58" i="1" s="1"/>
  <c r="U58" i="1"/>
  <c r="T58" i="1"/>
  <c r="AF58" i="1" s="1"/>
  <c r="S58" i="1"/>
  <c r="Q58" i="1"/>
  <c r="P58" i="1"/>
  <c r="O58" i="1"/>
  <c r="Y58" i="1" s="1"/>
  <c r="N58" i="1"/>
  <c r="L58" i="1"/>
  <c r="Z58" i="1" s="1"/>
  <c r="E58" i="1"/>
  <c r="AK57" i="1"/>
  <c r="AJ57" i="1"/>
  <c r="AI57" i="1"/>
  <c r="AH57" i="1"/>
  <c r="X57" i="1"/>
  <c r="Y57" i="1" s="1"/>
  <c r="W57" i="1"/>
  <c r="AA57" i="1" s="1"/>
  <c r="U57" i="1"/>
  <c r="T57" i="1"/>
  <c r="AF57" i="1" s="1"/>
  <c r="S57" i="1"/>
  <c r="Q57" i="1"/>
  <c r="P57" i="1"/>
  <c r="O57" i="1"/>
  <c r="N57" i="1"/>
  <c r="L57" i="1"/>
  <c r="Z57" i="1" s="1"/>
  <c r="E57" i="1"/>
  <c r="AJ56" i="1"/>
  <c r="AK56" i="1" s="1"/>
  <c r="AA56" i="1" s="1"/>
  <c r="AI56" i="1"/>
  <c r="X56" i="1"/>
  <c r="W56" i="1"/>
  <c r="U56" i="1"/>
  <c r="T56" i="1"/>
  <c r="AF56" i="1" s="1"/>
  <c r="S56" i="1"/>
  <c r="Q56" i="1"/>
  <c r="P56" i="1"/>
  <c r="O56" i="1"/>
  <c r="Y56" i="1" s="1"/>
  <c r="N56" i="1"/>
  <c r="L56" i="1"/>
  <c r="Z56" i="1" s="1"/>
  <c r="E56" i="1"/>
  <c r="AK55" i="1"/>
  <c r="AJ55" i="1"/>
  <c r="AI55" i="1"/>
  <c r="AH55" i="1"/>
  <c r="X55" i="1"/>
  <c r="Y55" i="1" s="1"/>
  <c r="W55" i="1"/>
  <c r="U55" i="1"/>
  <c r="T55" i="1"/>
  <c r="AF55" i="1" s="1"/>
  <c r="S55" i="1"/>
  <c r="Q55" i="1"/>
  <c r="P55" i="1"/>
  <c r="O55" i="1"/>
  <c r="N55" i="1"/>
  <c r="L55" i="1"/>
  <c r="AJ54" i="1"/>
  <c r="AK54" i="1" s="1"/>
  <c r="AI54" i="1"/>
  <c r="AH54" i="1"/>
  <c r="Z54" i="1"/>
  <c r="X54" i="1"/>
  <c r="W54" i="1"/>
  <c r="AA54" i="1" s="1"/>
  <c r="U54" i="1"/>
  <c r="T54" i="1"/>
  <c r="AF54" i="1" s="1"/>
  <c r="S54" i="1"/>
  <c r="Q54" i="1"/>
  <c r="P54" i="1"/>
  <c r="O54" i="1"/>
  <c r="Y54" i="1" s="1"/>
  <c r="N54" i="1"/>
  <c r="L54" i="1"/>
  <c r="AJ53" i="1"/>
  <c r="AK53" i="1" s="1"/>
  <c r="AI53" i="1"/>
  <c r="AG53" i="1"/>
  <c r="AF53" i="1"/>
  <c r="AD53" i="1"/>
  <c r="Z53" i="1"/>
  <c r="AB53" i="1" s="1"/>
  <c r="X53" i="1"/>
  <c r="W53" i="1"/>
  <c r="U53" i="1"/>
  <c r="T53" i="1"/>
  <c r="S53" i="1"/>
  <c r="Q53" i="1"/>
  <c r="P53" i="1"/>
  <c r="O53" i="1"/>
  <c r="Y53" i="1" s="1"/>
  <c r="N53" i="1"/>
  <c r="L53" i="1"/>
  <c r="E53" i="1"/>
  <c r="AK52" i="1"/>
  <c r="AJ52" i="1"/>
  <c r="AI52" i="1"/>
  <c r="AH52" i="1"/>
  <c r="AA52" i="1"/>
  <c r="X52" i="1"/>
  <c r="Y52" i="1" s="1"/>
  <c r="W52" i="1"/>
  <c r="U52" i="1"/>
  <c r="T52" i="1"/>
  <c r="AF52" i="1" s="1"/>
  <c r="S52" i="1"/>
  <c r="Q52" i="1"/>
  <c r="P52" i="1"/>
  <c r="O52" i="1"/>
  <c r="N52" i="1"/>
  <c r="L52" i="1"/>
  <c r="E52" i="1"/>
  <c r="AJ51" i="1"/>
  <c r="AK51" i="1" s="1"/>
  <c r="AI51" i="1"/>
  <c r="Z51" i="1"/>
  <c r="X51" i="1"/>
  <c r="W51" i="1"/>
  <c r="U51" i="1"/>
  <c r="T51" i="1"/>
  <c r="AF51" i="1" s="1"/>
  <c r="S51" i="1"/>
  <c r="Q51" i="1"/>
  <c r="P51" i="1"/>
  <c r="AH51" i="1" s="1"/>
  <c r="O51" i="1"/>
  <c r="Y51" i="1" s="1"/>
  <c r="N51" i="1"/>
  <c r="L51" i="1"/>
  <c r="E51" i="1"/>
  <c r="AK50" i="1"/>
  <c r="AJ50" i="1"/>
  <c r="AI50" i="1"/>
  <c r="AH50" i="1"/>
  <c r="AA50" i="1"/>
  <c r="X50" i="1"/>
  <c r="Y50" i="1" s="1"/>
  <c r="W50" i="1"/>
  <c r="U50" i="1"/>
  <c r="T50" i="1"/>
  <c r="AF50" i="1" s="1"/>
  <c r="S50" i="1"/>
  <c r="Q50" i="1"/>
  <c r="P50" i="1"/>
  <c r="O50" i="1"/>
  <c r="N50" i="1"/>
  <c r="L50" i="1"/>
  <c r="Z50" i="1" s="1"/>
  <c r="AG50" i="1" s="1"/>
  <c r="AJ49" i="1"/>
  <c r="AK49" i="1" s="1"/>
  <c r="AI49" i="1"/>
  <c r="AD49" i="1"/>
  <c r="X49" i="1"/>
  <c r="Y49" i="1" s="1"/>
  <c r="W49" i="1"/>
  <c r="U49" i="1"/>
  <c r="T49" i="1"/>
  <c r="AF49" i="1" s="1"/>
  <c r="S49" i="1"/>
  <c r="Q49" i="1"/>
  <c r="P49" i="1"/>
  <c r="AH49" i="1" s="1"/>
  <c r="O49" i="1"/>
  <c r="N49" i="1"/>
  <c r="Z49" i="1" s="1"/>
  <c r="L49" i="1"/>
  <c r="AJ48" i="1"/>
  <c r="AK48" i="1" s="1"/>
  <c r="AI48" i="1"/>
  <c r="X48" i="1"/>
  <c r="W48" i="1"/>
  <c r="AA48" i="1" s="1"/>
  <c r="U48" i="1"/>
  <c r="T48" i="1"/>
  <c r="AF48" i="1" s="1"/>
  <c r="S48" i="1"/>
  <c r="Q48" i="1"/>
  <c r="P48" i="1"/>
  <c r="O48" i="1"/>
  <c r="Y48" i="1" s="1"/>
  <c r="N48" i="1"/>
  <c r="L48" i="1"/>
  <c r="Z48" i="1" s="1"/>
  <c r="AJ47" i="1"/>
  <c r="AK47" i="1" s="1"/>
  <c r="AA47" i="1" s="1"/>
  <c r="AI47" i="1"/>
  <c r="AF47" i="1"/>
  <c r="X47" i="1"/>
  <c r="Y47" i="1" s="1"/>
  <c r="W47" i="1"/>
  <c r="U47" i="1"/>
  <c r="T47" i="1"/>
  <c r="S47" i="1"/>
  <c r="Q47" i="1"/>
  <c r="P47" i="1"/>
  <c r="AH47" i="1" s="1"/>
  <c r="O47" i="1"/>
  <c r="N47" i="1"/>
  <c r="L47" i="1"/>
  <c r="Z47" i="1" s="1"/>
  <c r="E47" i="1"/>
  <c r="AJ46" i="1"/>
  <c r="AK46" i="1" s="1"/>
  <c r="AI46" i="1"/>
  <c r="Z46" i="1"/>
  <c r="AG46" i="1" s="1"/>
  <c r="X46" i="1"/>
  <c r="W46" i="1"/>
  <c r="AA46" i="1" s="1"/>
  <c r="U46" i="1"/>
  <c r="T46" i="1"/>
  <c r="AF46" i="1" s="1"/>
  <c r="S46" i="1"/>
  <c r="Q46" i="1"/>
  <c r="P46" i="1"/>
  <c r="AH46" i="1" s="1"/>
  <c r="O46" i="1"/>
  <c r="Y46" i="1" s="1"/>
  <c r="N46" i="1"/>
  <c r="L46" i="1"/>
  <c r="E46" i="1"/>
  <c r="AK45" i="1"/>
  <c r="AA45" i="1" s="1"/>
  <c r="AJ45" i="1"/>
  <c r="AI45" i="1"/>
  <c r="AG45" i="1"/>
  <c r="AF45" i="1"/>
  <c r="Z45" i="1"/>
  <c r="X45" i="1"/>
  <c r="Y45" i="1" s="1"/>
  <c r="W45" i="1"/>
  <c r="U45" i="1"/>
  <c r="T45" i="1"/>
  <c r="S45" i="1"/>
  <c r="Q45" i="1"/>
  <c r="P45" i="1"/>
  <c r="AH45" i="1" s="1"/>
  <c r="O45" i="1"/>
  <c r="N45" i="1"/>
  <c r="L45" i="1"/>
  <c r="E45" i="1"/>
  <c r="AJ44" i="1"/>
  <c r="AK44" i="1" s="1"/>
  <c r="AI44" i="1"/>
  <c r="X44" i="1"/>
  <c r="Y44" i="1" s="1"/>
  <c r="W44" i="1"/>
  <c r="U44" i="1"/>
  <c r="T44" i="1"/>
  <c r="AF44" i="1" s="1"/>
  <c r="S44" i="1"/>
  <c r="Q44" i="1"/>
  <c r="P44" i="1"/>
  <c r="O44" i="1"/>
  <c r="N44" i="1"/>
  <c r="Z44" i="1" s="1"/>
  <c r="L44" i="1"/>
  <c r="E44" i="1"/>
  <c r="AJ43" i="1"/>
  <c r="AK43" i="1" s="1"/>
  <c r="AA43" i="1" s="1"/>
  <c r="AI43" i="1"/>
  <c r="AF43" i="1"/>
  <c r="X43" i="1"/>
  <c r="Y43" i="1" s="1"/>
  <c r="W43" i="1"/>
  <c r="U43" i="1"/>
  <c r="T43" i="1"/>
  <c r="S43" i="1"/>
  <c r="Q43" i="1"/>
  <c r="P43" i="1"/>
  <c r="AH43" i="1" s="1"/>
  <c r="O43" i="1"/>
  <c r="N43" i="1"/>
  <c r="Z43" i="1" s="1"/>
  <c r="L43" i="1"/>
  <c r="E43" i="1"/>
  <c r="AJ42" i="1"/>
  <c r="AK42" i="1" s="1"/>
  <c r="AI42" i="1"/>
  <c r="X42" i="1"/>
  <c r="Y42" i="1" s="1"/>
  <c r="W42" i="1"/>
  <c r="AA42" i="1" s="1"/>
  <c r="U42" i="1"/>
  <c r="T42" i="1"/>
  <c r="AF42" i="1" s="1"/>
  <c r="S42" i="1"/>
  <c r="Q42" i="1"/>
  <c r="P42" i="1"/>
  <c r="AH42" i="1" s="1"/>
  <c r="O42" i="1"/>
  <c r="N42" i="1"/>
  <c r="Z42" i="1" s="1"/>
  <c r="L42" i="1"/>
  <c r="E42" i="1"/>
  <c r="AJ41" i="1"/>
  <c r="AK41" i="1" s="1"/>
  <c r="AI41" i="1"/>
  <c r="AF41" i="1"/>
  <c r="X41" i="1"/>
  <c r="Y41" i="1" s="1"/>
  <c r="W41" i="1"/>
  <c r="AA41" i="1" s="1"/>
  <c r="U41" i="1"/>
  <c r="T41" i="1"/>
  <c r="S41" i="1"/>
  <c r="Q41" i="1"/>
  <c r="P41" i="1"/>
  <c r="AH41" i="1" s="1"/>
  <c r="O41" i="1"/>
  <c r="N41" i="1"/>
  <c r="L41" i="1"/>
  <c r="Z41" i="1" s="1"/>
  <c r="AB41" i="1" s="1"/>
  <c r="AK40" i="1"/>
  <c r="AJ40" i="1"/>
  <c r="AI40" i="1"/>
  <c r="AA40" i="1"/>
  <c r="X40" i="1"/>
  <c r="Y40" i="1" s="1"/>
  <c r="W40" i="1"/>
  <c r="U40" i="1"/>
  <c r="T40" i="1"/>
  <c r="AF40" i="1" s="1"/>
  <c r="S40" i="1"/>
  <c r="Q40" i="1"/>
  <c r="P40" i="1"/>
  <c r="AH40" i="1" s="1"/>
  <c r="O40" i="1"/>
  <c r="N40" i="1"/>
  <c r="L40" i="1"/>
  <c r="Z40" i="1" s="1"/>
  <c r="AG40" i="1" s="1"/>
  <c r="AK39" i="1"/>
  <c r="AJ39" i="1"/>
  <c r="AI39" i="1"/>
  <c r="AH39" i="1"/>
  <c r="AG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Z39" i="1" s="1"/>
  <c r="AJ38" i="1"/>
  <c r="AK38" i="1" s="1"/>
  <c r="AI38" i="1"/>
  <c r="AH38" i="1"/>
  <c r="X38" i="1"/>
  <c r="Y38" i="1" s="1"/>
  <c r="W38" i="1"/>
  <c r="U38" i="1"/>
  <c r="T38" i="1"/>
  <c r="AF38" i="1" s="1"/>
  <c r="S38" i="1"/>
  <c r="Q38" i="1"/>
  <c r="P38" i="1"/>
  <c r="O38" i="1"/>
  <c r="N38" i="1"/>
  <c r="Z38" i="1" s="1"/>
  <c r="L38" i="1"/>
  <c r="E38" i="1"/>
  <c r="AJ37" i="1"/>
  <c r="AK37" i="1" s="1"/>
  <c r="AI37" i="1"/>
  <c r="AF37" i="1"/>
  <c r="Z37" i="1"/>
  <c r="X37" i="1"/>
  <c r="Y37" i="1" s="1"/>
  <c r="W37" i="1"/>
  <c r="AA37" i="1" s="1"/>
  <c r="U37" i="1"/>
  <c r="T37" i="1"/>
  <c r="S37" i="1"/>
  <c r="Q37" i="1"/>
  <c r="P37" i="1"/>
  <c r="O37" i="1"/>
  <c r="N37" i="1"/>
  <c r="L37" i="1"/>
  <c r="E37" i="1"/>
  <c r="AJ36" i="1"/>
  <c r="AK36" i="1" s="1"/>
  <c r="AI36" i="1"/>
  <c r="AH36" i="1"/>
  <c r="AB36" i="1"/>
  <c r="X36" i="1"/>
  <c r="Y36" i="1" s="1"/>
  <c r="W36" i="1"/>
  <c r="AA36" i="1" s="1"/>
  <c r="U36" i="1"/>
  <c r="T36" i="1"/>
  <c r="AF36" i="1" s="1"/>
  <c r="S36" i="1"/>
  <c r="Q36" i="1"/>
  <c r="P36" i="1"/>
  <c r="O36" i="1"/>
  <c r="N36" i="1"/>
  <c r="Z36" i="1" s="1"/>
  <c r="L36" i="1"/>
  <c r="AJ35" i="1"/>
  <c r="AK35" i="1" s="1"/>
  <c r="AI35" i="1"/>
  <c r="AD35" i="1"/>
  <c r="Z35" i="1"/>
  <c r="AB35" i="1" s="1"/>
  <c r="X35" i="1"/>
  <c r="W35" i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G34" i="1"/>
  <c r="X34" i="1"/>
  <c r="Y34" i="1" s="1"/>
  <c r="W34" i="1"/>
  <c r="AA34" i="1" s="1"/>
  <c r="U34" i="1"/>
  <c r="T34" i="1"/>
  <c r="AF34" i="1" s="1"/>
  <c r="S34" i="1"/>
  <c r="Q34" i="1"/>
  <c r="P34" i="1"/>
  <c r="O34" i="1"/>
  <c r="N34" i="1"/>
  <c r="L34" i="1"/>
  <c r="Z34" i="1" s="1"/>
  <c r="E34" i="1"/>
  <c r="AJ33" i="1"/>
  <c r="AK33" i="1" s="1"/>
  <c r="AI33" i="1"/>
  <c r="AD33" i="1"/>
  <c r="Z33" i="1"/>
  <c r="AB33" i="1" s="1"/>
  <c r="X33" i="1"/>
  <c r="W33" i="1"/>
  <c r="AA33" i="1" s="1"/>
  <c r="U33" i="1"/>
  <c r="T33" i="1"/>
  <c r="AF33" i="1" s="1"/>
  <c r="S33" i="1"/>
  <c r="Q33" i="1"/>
  <c r="P33" i="1"/>
  <c r="AH33" i="1" s="1"/>
  <c r="O33" i="1"/>
  <c r="Y33" i="1" s="1"/>
  <c r="N33" i="1"/>
  <c r="L33" i="1"/>
  <c r="AJ32" i="1"/>
  <c r="AK32" i="1" s="1"/>
  <c r="AI32" i="1"/>
  <c r="AF32" i="1"/>
  <c r="Z32" i="1"/>
  <c r="X32" i="1"/>
  <c r="Y32" i="1" s="1"/>
  <c r="W32" i="1"/>
  <c r="U32" i="1"/>
  <c r="T32" i="1"/>
  <c r="S32" i="1"/>
  <c r="Q32" i="1"/>
  <c r="P32" i="1"/>
  <c r="O32" i="1"/>
  <c r="N32" i="1"/>
  <c r="L32" i="1"/>
  <c r="AK31" i="1"/>
  <c r="AJ31" i="1"/>
  <c r="AI31" i="1"/>
  <c r="AH31" i="1"/>
  <c r="AA31" i="1"/>
  <c r="X31" i="1"/>
  <c r="Y31" i="1" s="1"/>
  <c r="W31" i="1"/>
  <c r="U31" i="1"/>
  <c r="T31" i="1"/>
  <c r="AF31" i="1" s="1"/>
  <c r="S31" i="1"/>
  <c r="Q31" i="1"/>
  <c r="P31" i="1"/>
  <c r="O31" i="1"/>
  <c r="N31" i="1"/>
  <c r="L31" i="1"/>
  <c r="Z31" i="1" s="1"/>
  <c r="AG31" i="1" s="1"/>
  <c r="E31" i="1"/>
  <c r="AJ30" i="1"/>
  <c r="AK30" i="1" s="1"/>
  <c r="AI30" i="1"/>
  <c r="AD30" i="1"/>
  <c r="Z30" i="1"/>
  <c r="AB30" i="1" s="1"/>
  <c r="X30" i="1"/>
  <c r="W30" i="1"/>
  <c r="U30" i="1"/>
  <c r="T30" i="1"/>
  <c r="AF30" i="1" s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AG29" i="1"/>
  <c r="AA29" i="1"/>
  <c r="X29" i="1"/>
  <c r="Y29" i="1" s="1"/>
  <c r="W29" i="1"/>
  <c r="U29" i="1"/>
  <c r="T29" i="1"/>
  <c r="AF29" i="1" s="1"/>
  <c r="S29" i="1"/>
  <c r="Q29" i="1"/>
  <c r="P29" i="1"/>
  <c r="O29" i="1"/>
  <c r="N29" i="1"/>
  <c r="L29" i="1"/>
  <c r="Z29" i="1" s="1"/>
  <c r="AJ28" i="1"/>
  <c r="AK28" i="1" s="1"/>
  <c r="AI28" i="1"/>
  <c r="AH28" i="1"/>
  <c r="X28" i="1"/>
  <c r="Y28" i="1" s="1"/>
  <c r="W28" i="1"/>
  <c r="AA28" i="1" s="1"/>
  <c r="U28" i="1"/>
  <c r="T28" i="1"/>
  <c r="AF28" i="1" s="1"/>
  <c r="S28" i="1"/>
  <c r="Q28" i="1"/>
  <c r="P28" i="1"/>
  <c r="O28" i="1"/>
  <c r="N28" i="1"/>
  <c r="Z28" i="1" s="1"/>
  <c r="L28" i="1"/>
  <c r="E28" i="1"/>
  <c r="AJ27" i="1"/>
  <c r="AK27" i="1" s="1"/>
  <c r="AI27" i="1"/>
  <c r="AF27" i="1"/>
  <c r="Z27" i="1"/>
  <c r="X27" i="1"/>
  <c r="Y27" i="1" s="1"/>
  <c r="W27" i="1"/>
  <c r="AA27" i="1" s="1"/>
  <c r="U27" i="1"/>
  <c r="T27" i="1"/>
  <c r="S27" i="1"/>
  <c r="Q27" i="1"/>
  <c r="P27" i="1"/>
  <c r="AH27" i="1" s="1"/>
  <c r="O27" i="1"/>
  <c r="N27" i="1"/>
  <c r="L27" i="1"/>
  <c r="E27" i="1"/>
  <c r="AJ26" i="1"/>
  <c r="AK26" i="1" s="1"/>
  <c r="AI26" i="1"/>
  <c r="AH26" i="1"/>
  <c r="AB26" i="1"/>
  <c r="X26" i="1"/>
  <c r="Y26" i="1" s="1"/>
  <c r="W26" i="1"/>
  <c r="U26" i="1"/>
  <c r="T26" i="1"/>
  <c r="AF26" i="1" s="1"/>
  <c r="S26" i="1"/>
  <c r="Q26" i="1"/>
  <c r="P26" i="1"/>
  <c r="O26" i="1"/>
  <c r="N26" i="1"/>
  <c r="Z26" i="1" s="1"/>
  <c r="L26" i="1"/>
  <c r="E26" i="1"/>
  <c r="AJ25" i="1"/>
  <c r="AK25" i="1" s="1"/>
  <c r="AI25" i="1"/>
  <c r="AF25" i="1"/>
  <c r="Z25" i="1"/>
  <c r="X25" i="1"/>
  <c r="Y25" i="1" s="1"/>
  <c r="W25" i="1"/>
  <c r="U25" i="1"/>
  <c r="T25" i="1"/>
  <c r="S25" i="1"/>
  <c r="Q25" i="1"/>
  <c r="P25" i="1"/>
  <c r="O25" i="1"/>
  <c r="N25" i="1"/>
  <c r="L25" i="1"/>
  <c r="E25" i="1"/>
  <c r="AJ24" i="1"/>
  <c r="AK24" i="1" s="1"/>
  <c r="AI24" i="1"/>
  <c r="AH24" i="1"/>
  <c r="X24" i="1"/>
  <c r="Y24" i="1" s="1"/>
  <c r="W24" i="1"/>
  <c r="AA24" i="1" s="1"/>
  <c r="U24" i="1"/>
  <c r="T24" i="1"/>
  <c r="AF24" i="1" s="1"/>
  <c r="S24" i="1"/>
  <c r="Q24" i="1"/>
  <c r="P24" i="1"/>
  <c r="O24" i="1"/>
  <c r="N24" i="1"/>
  <c r="Z24" i="1" s="1"/>
  <c r="L24" i="1"/>
  <c r="AJ23" i="1"/>
  <c r="AK23" i="1" s="1"/>
  <c r="AI23" i="1"/>
  <c r="AD23" i="1"/>
  <c r="Z23" i="1"/>
  <c r="AB23" i="1" s="1"/>
  <c r="X23" i="1"/>
  <c r="W23" i="1"/>
  <c r="AA23" i="1" s="1"/>
  <c r="U23" i="1"/>
  <c r="T23" i="1"/>
  <c r="AF23" i="1" s="1"/>
  <c r="S23" i="1"/>
  <c r="Q23" i="1"/>
  <c r="P23" i="1"/>
  <c r="AH23" i="1" s="1"/>
  <c r="O23" i="1"/>
  <c r="Y23" i="1" s="1"/>
  <c r="N23" i="1"/>
  <c r="L23" i="1"/>
  <c r="AJ22" i="1"/>
  <c r="AK22" i="1" s="1"/>
  <c r="AI22" i="1"/>
  <c r="AF22" i="1"/>
  <c r="Z22" i="1"/>
  <c r="X22" i="1"/>
  <c r="Y22" i="1" s="1"/>
  <c r="W22" i="1"/>
  <c r="U22" i="1"/>
  <c r="T22" i="1"/>
  <c r="S22" i="1"/>
  <c r="Q22" i="1"/>
  <c r="P22" i="1"/>
  <c r="O22" i="1"/>
  <c r="N22" i="1"/>
  <c r="L22" i="1"/>
  <c r="E22" i="1"/>
  <c r="AJ21" i="1"/>
  <c r="AK21" i="1" s="1"/>
  <c r="AI21" i="1"/>
  <c r="AH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Z21" i="1" s="1"/>
  <c r="L21" i="1"/>
  <c r="E21" i="1"/>
  <c r="AJ20" i="1"/>
  <c r="AK20" i="1" s="1"/>
  <c r="AI20" i="1"/>
  <c r="AF20" i="1"/>
  <c r="Z20" i="1"/>
  <c r="X20" i="1"/>
  <c r="Y20" i="1" s="1"/>
  <c r="W20" i="1"/>
  <c r="AA20" i="1" s="1"/>
  <c r="U20" i="1"/>
  <c r="T20" i="1"/>
  <c r="S20" i="1"/>
  <c r="Q20" i="1"/>
  <c r="P20" i="1"/>
  <c r="AH20" i="1" s="1"/>
  <c r="O20" i="1"/>
  <c r="N20" i="1"/>
  <c r="L20" i="1"/>
  <c r="E20" i="1"/>
  <c r="AJ19" i="1"/>
  <c r="AK19" i="1" s="1"/>
  <c r="AI19" i="1"/>
  <c r="AH19" i="1"/>
  <c r="AB19" i="1"/>
  <c r="X19" i="1"/>
  <c r="Y19" i="1" s="1"/>
  <c r="W19" i="1"/>
  <c r="U19" i="1"/>
  <c r="T19" i="1"/>
  <c r="AF19" i="1" s="1"/>
  <c r="S19" i="1"/>
  <c r="Q19" i="1"/>
  <c r="P19" i="1"/>
  <c r="O19" i="1"/>
  <c r="N19" i="1"/>
  <c r="Z19" i="1" s="1"/>
  <c r="L19" i="1"/>
  <c r="E19" i="1"/>
  <c r="AJ18" i="1"/>
  <c r="AK18" i="1" s="1"/>
  <c r="AI18" i="1"/>
  <c r="AF18" i="1"/>
  <c r="Z18" i="1"/>
  <c r="X18" i="1"/>
  <c r="Y18" i="1" s="1"/>
  <c r="W18" i="1"/>
  <c r="U18" i="1"/>
  <c r="T18" i="1"/>
  <c r="S18" i="1"/>
  <c r="Q18" i="1"/>
  <c r="P18" i="1"/>
  <c r="O18" i="1"/>
  <c r="N18" i="1"/>
  <c r="L18" i="1"/>
  <c r="E18" i="1"/>
  <c r="AJ17" i="1"/>
  <c r="AK17" i="1" s="1"/>
  <c r="AI17" i="1"/>
  <c r="AH17" i="1"/>
  <c r="AB17" i="1"/>
  <c r="X17" i="1"/>
  <c r="W17" i="1"/>
  <c r="U17" i="1"/>
  <c r="T17" i="1"/>
  <c r="AF17" i="1" s="1"/>
  <c r="S17" i="1"/>
  <c r="Q17" i="1"/>
  <c r="P17" i="1"/>
  <c r="O17" i="1"/>
  <c r="Y17" i="1" s="1"/>
  <c r="N17" i="1"/>
  <c r="Z17" i="1" s="1"/>
  <c r="AG17" i="1" s="1"/>
  <c r="L17" i="1"/>
  <c r="E17" i="1"/>
  <c r="AK16" i="1"/>
  <c r="AJ16" i="1"/>
  <c r="AI16" i="1"/>
  <c r="AF16" i="1"/>
  <c r="X16" i="1"/>
  <c r="Y16" i="1" s="1"/>
  <c r="W16" i="1"/>
  <c r="AA16" i="1" s="1"/>
  <c r="U16" i="1"/>
  <c r="T16" i="1"/>
  <c r="S16" i="1"/>
  <c r="Q16" i="1"/>
  <c r="P16" i="1"/>
  <c r="AH16" i="1" s="1"/>
  <c r="O16" i="1"/>
  <c r="N16" i="1"/>
  <c r="L16" i="1"/>
  <c r="Z16" i="1" s="1"/>
  <c r="E16" i="1"/>
  <c r="AJ15" i="1"/>
  <c r="AK15" i="1" s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Z15" i="1" s="1"/>
  <c r="AG15" i="1" s="1"/>
  <c r="L15" i="1"/>
  <c r="E15" i="1"/>
  <c r="AJ14" i="1"/>
  <c r="AK14" i="1" s="1"/>
  <c r="AA14" i="1" s="1"/>
  <c r="AI14" i="1"/>
  <c r="AF14" i="1"/>
  <c r="X14" i="1"/>
  <c r="Y14" i="1" s="1"/>
  <c r="W14" i="1"/>
  <c r="U14" i="1"/>
  <c r="T14" i="1"/>
  <c r="S14" i="1"/>
  <c r="Q14" i="1"/>
  <c r="P14" i="1"/>
  <c r="AH14" i="1" s="1"/>
  <c r="O14" i="1"/>
  <c r="N14" i="1"/>
  <c r="L14" i="1"/>
  <c r="Z14" i="1" s="1"/>
  <c r="E14" i="1"/>
  <c r="AJ13" i="1"/>
  <c r="AK13" i="1" s="1"/>
  <c r="AI13" i="1"/>
  <c r="AH13" i="1"/>
  <c r="AD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Z13" i="1" s="1"/>
  <c r="AG13" i="1" s="1"/>
  <c r="L13" i="1"/>
  <c r="E13" i="1"/>
  <c r="AJ12" i="1"/>
  <c r="AK12" i="1" s="1"/>
  <c r="AA12" i="1" s="1"/>
  <c r="AI12" i="1"/>
  <c r="AF12" i="1"/>
  <c r="Z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E12" i="1"/>
  <c r="AJ11" i="1"/>
  <c r="AK11" i="1" s="1"/>
  <c r="AI11" i="1"/>
  <c r="AH11" i="1"/>
  <c r="AD11" i="1"/>
  <c r="AB11" i="1"/>
  <c r="X11" i="1"/>
  <c r="W11" i="1"/>
  <c r="U11" i="1"/>
  <c r="T11" i="1"/>
  <c r="AF11" i="1" s="1"/>
  <c r="S11" i="1"/>
  <c r="Q11" i="1"/>
  <c r="P11" i="1"/>
  <c r="O11" i="1"/>
  <c r="Y11" i="1" s="1"/>
  <c r="N11" i="1"/>
  <c r="Z11" i="1" s="1"/>
  <c r="AG11" i="1" s="1"/>
  <c r="L11" i="1"/>
  <c r="E11" i="1"/>
  <c r="AK10" i="1"/>
  <c r="AJ10" i="1"/>
  <c r="AI10" i="1"/>
  <c r="AG10" i="1"/>
  <c r="AF10" i="1"/>
  <c r="Z10" i="1"/>
  <c r="X10" i="1"/>
  <c r="Y10" i="1" s="1"/>
  <c r="W10" i="1"/>
  <c r="AA10" i="1" s="1"/>
  <c r="U10" i="1"/>
  <c r="T10" i="1"/>
  <c r="S10" i="1"/>
  <c r="Q10" i="1"/>
  <c r="P10" i="1"/>
  <c r="AH10" i="1" s="1"/>
  <c r="O10" i="1"/>
  <c r="N10" i="1"/>
  <c r="L10" i="1"/>
  <c r="E10" i="1"/>
  <c r="AJ9" i="1"/>
  <c r="AK9" i="1" s="1"/>
  <c r="AI9" i="1"/>
  <c r="AH9" i="1"/>
  <c r="AB9" i="1"/>
  <c r="X9" i="1"/>
  <c r="W9" i="1"/>
  <c r="U9" i="1"/>
  <c r="T9" i="1"/>
  <c r="AF9" i="1" s="1"/>
  <c r="S9" i="1"/>
  <c r="Q9" i="1"/>
  <c r="P9" i="1"/>
  <c r="O9" i="1"/>
  <c r="Y9" i="1" s="1"/>
  <c r="N9" i="1"/>
  <c r="Z9" i="1" s="1"/>
  <c r="AG9" i="1" s="1"/>
  <c r="L9" i="1"/>
  <c r="E9" i="1"/>
  <c r="AK8" i="1"/>
  <c r="AJ8" i="1"/>
  <c r="AI8" i="1"/>
  <c r="AF8" i="1"/>
  <c r="X8" i="1"/>
  <c r="Y8" i="1" s="1"/>
  <c r="W8" i="1"/>
  <c r="AA8" i="1" s="1"/>
  <c r="U8" i="1"/>
  <c r="T8" i="1"/>
  <c r="S8" i="1"/>
  <c r="Q8" i="1"/>
  <c r="P8" i="1"/>
  <c r="AH8" i="1" s="1"/>
  <c r="O8" i="1"/>
  <c r="N8" i="1"/>
  <c r="L8" i="1"/>
  <c r="Z8" i="1" s="1"/>
  <c r="E8" i="1"/>
  <c r="AJ7" i="1"/>
  <c r="AK7" i="1" s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Z7" i="1" s="1"/>
  <c r="AG7" i="1" s="1"/>
  <c r="L7" i="1"/>
  <c r="E7" i="1"/>
  <c r="AJ6" i="1"/>
  <c r="AK6" i="1" s="1"/>
  <c r="AA6" i="1" s="1"/>
  <c r="AI6" i="1"/>
  <c r="AF6" i="1"/>
  <c r="X6" i="1"/>
  <c r="Y6" i="1" s="1"/>
  <c r="W6" i="1"/>
  <c r="U6" i="1"/>
  <c r="T6" i="1"/>
  <c r="S6" i="1"/>
  <c r="Q6" i="1"/>
  <c r="P6" i="1"/>
  <c r="AH6" i="1" s="1"/>
  <c r="O6" i="1"/>
  <c r="N6" i="1"/>
  <c r="L6" i="1"/>
  <c r="Z6" i="1" s="1"/>
  <c r="E6" i="1"/>
  <c r="AJ5" i="1"/>
  <c r="AK5" i="1" s="1"/>
  <c r="AI5" i="1"/>
  <c r="AH5" i="1"/>
  <c r="AD5" i="1"/>
  <c r="X5" i="1"/>
  <c r="Y5" i="1" s="1"/>
  <c r="W5" i="1"/>
  <c r="AA5" i="1" s="1"/>
  <c r="U5" i="1"/>
  <c r="T5" i="1"/>
  <c r="AF5" i="1" s="1"/>
  <c r="S5" i="1"/>
  <c r="Q5" i="1"/>
  <c r="P5" i="1"/>
  <c r="O5" i="1"/>
  <c r="N5" i="1"/>
  <c r="Z5" i="1" s="1"/>
  <c r="AG5" i="1" s="1"/>
  <c r="L5" i="1"/>
  <c r="E5" i="1"/>
  <c r="AJ4" i="1"/>
  <c r="AK4" i="1" s="1"/>
  <c r="AA4" i="1" s="1"/>
  <c r="AI4" i="1"/>
  <c r="AF4" i="1"/>
  <c r="Z4" i="1"/>
  <c r="X4" i="1"/>
  <c r="Y4" i="1" s="1"/>
  <c r="W4" i="1"/>
  <c r="U4" i="1"/>
  <c r="T4" i="1"/>
  <c r="S4" i="1"/>
  <c r="Q4" i="1"/>
  <c r="P4" i="1"/>
  <c r="AH4" i="1" s="1"/>
  <c r="O4" i="1"/>
  <c r="N4" i="1"/>
  <c r="L4" i="1"/>
  <c r="E4" i="1"/>
  <c r="AJ3" i="1"/>
  <c r="AK3" i="1" s="1"/>
  <c r="AI3" i="1"/>
  <c r="AH3" i="1"/>
  <c r="AD3" i="1"/>
  <c r="AB3" i="1"/>
  <c r="X3" i="1"/>
  <c r="W3" i="1"/>
  <c r="U3" i="1"/>
  <c r="T3" i="1"/>
  <c r="AF3" i="1" s="1"/>
  <c r="S3" i="1"/>
  <c r="Q3" i="1"/>
  <c r="P3" i="1"/>
  <c r="O3" i="1"/>
  <c r="Y3" i="1" s="1"/>
  <c r="N3" i="1"/>
  <c r="Z3" i="1" s="1"/>
  <c r="AG3" i="1" s="1"/>
  <c r="L3" i="1"/>
  <c r="E3" i="1"/>
  <c r="AD6" i="1" l="1"/>
  <c r="AB6" i="1"/>
  <c r="AG6" i="1"/>
  <c r="AD8" i="1"/>
  <c r="AB8" i="1"/>
  <c r="AG8" i="1"/>
  <c r="AD14" i="1"/>
  <c r="AB14" i="1"/>
  <c r="AG14" i="1"/>
  <c r="AD16" i="1"/>
  <c r="AB16" i="1"/>
  <c r="AG16" i="1"/>
  <c r="AD4" i="1"/>
  <c r="AB4" i="1"/>
  <c r="AD12" i="1"/>
  <c r="AB12" i="1"/>
  <c r="AG38" i="1"/>
  <c r="AD38" i="1"/>
  <c r="AG44" i="1"/>
  <c r="AB44" i="1"/>
  <c r="AG59" i="1"/>
  <c r="AD59" i="1"/>
  <c r="AB59" i="1"/>
  <c r="AA3" i="1"/>
  <c r="AA11" i="1"/>
  <c r="AD18" i="1"/>
  <c r="AG18" i="1"/>
  <c r="AB18" i="1"/>
  <c r="AG21" i="1"/>
  <c r="AD21" i="1"/>
  <c r="AD22" i="1"/>
  <c r="AG22" i="1"/>
  <c r="AB22" i="1"/>
  <c r="AG24" i="1"/>
  <c r="AD24" i="1"/>
  <c r="AG28" i="1"/>
  <c r="AD28" i="1"/>
  <c r="AB38" i="1"/>
  <c r="AD44" i="1"/>
  <c r="AB51" i="1"/>
  <c r="AD51" i="1"/>
  <c r="AA63" i="1"/>
  <c r="AB7" i="1"/>
  <c r="AA9" i="1"/>
  <c r="AD9" i="1"/>
  <c r="AB15" i="1"/>
  <c r="AA17" i="1"/>
  <c r="AD17" i="1"/>
  <c r="AH18" i="1"/>
  <c r="AA19" i="1"/>
  <c r="AB21" i="1"/>
  <c r="AH22" i="1"/>
  <c r="AB24" i="1"/>
  <c r="AH25" i="1"/>
  <c r="AA26" i="1"/>
  <c r="AB28" i="1"/>
  <c r="AD29" i="1"/>
  <c r="AB29" i="1"/>
  <c r="AH32" i="1"/>
  <c r="AA35" i="1"/>
  <c r="AG36" i="1"/>
  <c r="AD36" i="1"/>
  <c r="AD37" i="1"/>
  <c r="AG37" i="1"/>
  <c r="AB37" i="1"/>
  <c r="AD43" i="1"/>
  <c r="AB43" i="1"/>
  <c r="AG43" i="1"/>
  <c r="AH44" i="1"/>
  <c r="AD47" i="1"/>
  <c r="AG47" i="1"/>
  <c r="AB47" i="1"/>
  <c r="AG51" i="1"/>
  <c r="AA53" i="1"/>
  <c r="AA69" i="1"/>
  <c r="AA75" i="1"/>
  <c r="AA79" i="1"/>
  <c r="AA83" i="1"/>
  <c r="AA87" i="1"/>
  <c r="AD41" i="1"/>
  <c r="AG41" i="1"/>
  <c r="AG42" i="1"/>
  <c r="AD42" i="1"/>
  <c r="AD62" i="1"/>
  <c r="AB62" i="1"/>
  <c r="AD10" i="1"/>
  <c r="AB10" i="1"/>
  <c r="AD25" i="1"/>
  <c r="AG25" i="1"/>
  <c r="AB25" i="1"/>
  <c r="AD32" i="1"/>
  <c r="AB32" i="1"/>
  <c r="AG32" i="1"/>
  <c r="AD34" i="1"/>
  <c r="AB34" i="1"/>
  <c r="AD39" i="1"/>
  <c r="AB39" i="1"/>
  <c r="AB42" i="1"/>
  <c r="AB48" i="1"/>
  <c r="AG48" i="1"/>
  <c r="AD48" i="1"/>
  <c r="AG61" i="1"/>
  <c r="AD61" i="1"/>
  <c r="AB61" i="1"/>
  <c r="AA71" i="1"/>
  <c r="AG4" i="1"/>
  <c r="AB5" i="1"/>
  <c r="AD7" i="1"/>
  <c r="AG12" i="1"/>
  <c r="AB13" i="1"/>
  <c r="AD15" i="1"/>
  <c r="AA18" i="1"/>
  <c r="AG19" i="1"/>
  <c r="AD19" i="1"/>
  <c r="AD20" i="1"/>
  <c r="AB20" i="1"/>
  <c r="AG20" i="1"/>
  <c r="AA22" i="1"/>
  <c r="AA25" i="1"/>
  <c r="AG26" i="1"/>
  <c r="AD26" i="1"/>
  <c r="AD27" i="1"/>
  <c r="AG27" i="1"/>
  <c r="AB27" i="1"/>
  <c r="AA30" i="1"/>
  <c r="AB31" i="1"/>
  <c r="AD31" i="1"/>
  <c r="AA32" i="1"/>
  <c r="AH37" i="1"/>
  <c r="AA38" i="1"/>
  <c r="AD45" i="1"/>
  <c r="AB45" i="1"/>
  <c r="AG49" i="1"/>
  <c r="AB49" i="1"/>
  <c r="AA51" i="1"/>
  <c r="AG57" i="1"/>
  <c r="AD57" i="1"/>
  <c r="AB57" i="1"/>
  <c r="AB40" i="1"/>
  <c r="AG54" i="1"/>
  <c r="AD54" i="1"/>
  <c r="AB58" i="1"/>
  <c r="AG58" i="1"/>
  <c r="AB60" i="1"/>
  <c r="AG60" i="1"/>
  <c r="AD97" i="1"/>
  <c r="AG97" i="1"/>
  <c r="AD113" i="1"/>
  <c r="AG113" i="1"/>
  <c r="AD121" i="1"/>
  <c r="AG121" i="1"/>
  <c r="AG23" i="1"/>
  <c r="AG30" i="1"/>
  <c r="AG33" i="1"/>
  <c r="AG35" i="1"/>
  <c r="AD40" i="1"/>
  <c r="AB46" i="1"/>
  <c r="AD50" i="1"/>
  <c r="AB54" i="1"/>
  <c r="AB56" i="1"/>
  <c r="AG56" i="1"/>
  <c r="AD56" i="1"/>
  <c r="AG98" i="1"/>
  <c r="AD98" i="1"/>
  <c r="AD101" i="1"/>
  <c r="AB101" i="1"/>
  <c r="AG106" i="1"/>
  <c r="AD106" i="1"/>
  <c r="AD109" i="1"/>
  <c r="AB109" i="1"/>
  <c r="AG114" i="1"/>
  <c r="AD114" i="1"/>
  <c r="AD117" i="1"/>
  <c r="AB117" i="1"/>
  <c r="AG122" i="1"/>
  <c r="AD122" i="1"/>
  <c r="AD125" i="1"/>
  <c r="AB125" i="1"/>
  <c r="AB50" i="1"/>
  <c r="AD94" i="1"/>
  <c r="AB94" i="1"/>
  <c r="AD105" i="1"/>
  <c r="AG105" i="1"/>
  <c r="AA44" i="1"/>
  <c r="AD46" i="1"/>
  <c r="AH48" i="1"/>
  <c r="AA49" i="1"/>
  <c r="AH53" i="1"/>
  <c r="Z55" i="1"/>
  <c r="AA55" i="1"/>
  <c r="AH62" i="1"/>
  <c r="AB63" i="1"/>
  <c r="AD63" i="1"/>
  <c r="AB65" i="1"/>
  <c r="AD65" i="1"/>
  <c r="AB67" i="1"/>
  <c r="AD67" i="1"/>
  <c r="AB69" i="1"/>
  <c r="AD69" i="1"/>
  <c r="AB71" i="1"/>
  <c r="AD71" i="1"/>
  <c r="AB73" i="1"/>
  <c r="AD73" i="1"/>
  <c r="AB75" i="1"/>
  <c r="AD75" i="1"/>
  <c r="AB77" i="1"/>
  <c r="AD77" i="1"/>
  <c r="AB79" i="1"/>
  <c r="AD79" i="1"/>
  <c r="AB81" i="1"/>
  <c r="AD81" i="1"/>
  <c r="AB83" i="1"/>
  <c r="AD83" i="1"/>
  <c r="AB85" i="1"/>
  <c r="AD85" i="1"/>
  <c r="AB87" i="1"/>
  <c r="AD87" i="1"/>
  <c r="AB89" i="1"/>
  <c r="AD89" i="1"/>
  <c r="AA92" i="1"/>
  <c r="AG94" i="1"/>
  <c r="AD95" i="1"/>
  <c r="AB95" i="1"/>
  <c r="AG95" i="1"/>
  <c r="AB97" i="1"/>
  <c r="AB98" i="1"/>
  <c r="AB105" i="1"/>
  <c r="AB106" i="1"/>
  <c r="AB113" i="1"/>
  <c r="AB114" i="1"/>
  <c r="AB121" i="1"/>
  <c r="AB122" i="1"/>
  <c r="AB64" i="1"/>
  <c r="AB66" i="1"/>
  <c r="AB68" i="1"/>
  <c r="AB70" i="1"/>
  <c r="AB72" i="1"/>
  <c r="Z74" i="1"/>
  <c r="Z76" i="1"/>
  <c r="Z78" i="1"/>
  <c r="Z80" i="1"/>
  <c r="Z82" i="1"/>
  <c r="Z84" i="1"/>
  <c r="Z86" i="1"/>
  <c r="Z88" i="1"/>
  <c r="Z90" i="1"/>
  <c r="AB93" i="1"/>
  <c r="AG93" i="1"/>
  <c r="Z99" i="1"/>
  <c r="AA99" i="1"/>
  <c r="AG102" i="1"/>
  <c r="AB102" i="1"/>
  <c r="Z107" i="1"/>
  <c r="AA107" i="1"/>
  <c r="AG110" i="1"/>
  <c r="AB110" i="1"/>
  <c r="Z115" i="1"/>
  <c r="AA115" i="1"/>
  <c r="AG118" i="1"/>
  <c r="AB118" i="1"/>
  <c r="Z123" i="1"/>
  <c r="AA123" i="1"/>
  <c r="AG126" i="1"/>
  <c r="AB126" i="1"/>
  <c r="Z52" i="1"/>
  <c r="AH56" i="1"/>
  <c r="AH58" i="1"/>
  <c r="AH60" i="1"/>
  <c r="Y90" i="1"/>
  <c r="AB91" i="1"/>
  <c r="AG91" i="1"/>
  <c r="AG96" i="1"/>
  <c r="AD96" i="1"/>
  <c r="AB96" i="1"/>
  <c r="AD103" i="1"/>
  <c r="AB103" i="1"/>
  <c r="AG104" i="1"/>
  <c r="AD104" i="1"/>
  <c r="AB104" i="1"/>
  <c r="AD111" i="1"/>
  <c r="AB111" i="1"/>
  <c r="AG112" i="1"/>
  <c r="AD112" i="1"/>
  <c r="AB112" i="1"/>
  <c r="AD119" i="1"/>
  <c r="AB119" i="1"/>
  <c r="AG120" i="1"/>
  <c r="AD120" i="1"/>
  <c r="AB120" i="1"/>
  <c r="AD127" i="1"/>
  <c r="AB127" i="1"/>
  <c r="AG128" i="1"/>
  <c r="AD128" i="1"/>
  <c r="AB128" i="1"/>
  <c r="Y95" i="1"/>
  <c r="AA102" i="1"/>
  <c r="AA110" i="1"/>
  <c r="AA118" i="1"/>
  <c r="AA126" i="1"/>
  <c r="AD86" i="1" l="1"/>
  <c r="AB86" i="1"/>
  <c r="AG86" i="1"/>
  <c r="AD78" i="1"/>
  <c r="AB78" i="1"/>
  <c r="AG78" i="1"/>
  <c r="AD84" i="1"/>
  <c r="AB84" i="1"/>
  <c r="AG84" i="1"/>
  <c r="AD76" i="1"/>
  <c r="AB76" i="1"/>
  <c r="AG76" i="1"/>
  <c r="AD90" i="1"/>
  <c r="AG90" i="1"/>
  <c r="AB90" i="1"/>
  <c r="AD82" i="1"/>
  <c r="AB82" i="1"/>
  <c r="AG82" i="1"/>
  <c r="AD74" i="1"/>
  <c r="AB74" i="1"/>
  <c r="AG74" i="1"/>
  <c r="AB52" i="1"/>
  <c r="AG52" i="1"/>
  <c r="AD52" i="1"/>
  <c r="AD123" i="1"/>
  <c r="AG123" i="1"/>
  <c r="AB123" i="1"/>
  <c r="AD115" i="1"/>
  <c r="AG115" i="1"/>
  <c r="AB115" i="1"/>
  <c r="AD107" i="1"/>
  <c r="AG107" i="1"/>
  <c r="AB107" i="1"/>
  <c r="AD99" i="1"/>
  <c r="AG99" i="1"/>
  <c r="AB99" i="1"/>
  <c r="AD88" i="1"/>
  <c r="AB88" i="1"/>
  <c r="AG88" i="1"/>
  <c r="AD80" i="1"/>
  <c r="AB80" i="1"/>
  <c r="AG80" i="1"/>
  <c r="AD55" i="1"/>
  <c r="AB55" i="1"/>
  <c r="AG55" i="1"/>
</calcChain>
</file>

<file path=xl/sharedStrings.xml><?xml version="1.0" encoding="utf-8"?>
<sst xmlns="http://schemas.openxmlformats.org/spreadsheetml/2006/main" count="1859" uniqueCount="502">
  <si>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</si>
  <si>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</si>
  <si>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</si>
  <si>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</si>
  <si>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</si>
  <si>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</si>
  <si>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</si>
  <si>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</si>
  <si>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</si>
  <si>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</si>
  <si>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</si>
  <si>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</si>
  <si>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</si>
  <si>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</si>
  <si>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</si>
  <si>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</si>
  <si>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</si>
  <si>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</si>
  <si>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</si>
  <si>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</si>
  <si>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</si>
  <si>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</si>
  <si>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</si>
  <si>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</si>
  <si>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</si>
  <si>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</si>
  <si>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</si>
  <si>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</si>
  <si>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</si>
  <si>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</si>
  <si>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</si>
  <si>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</si>
  <si>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</si>
  <si>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</si>
  <si>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</si>
  <si>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</si>
  <si>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</si>
  <si>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</si>
  <si>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</si>
  <si>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</si>
  <si>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</si>
  <si>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</si>
  <si>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</si>
  <si>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</si>
  <si>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</si>
  <si>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</si>
  <si>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</si>
  <si>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</si>
  <si>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</si>
  <si>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</si>
  <si>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</si>
  <si>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</si>
  <si>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</si>
  <si>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</si>
  <si>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</si>
  <si>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</si>
  <si>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</si>
  <si>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</si>
  <si>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</si>
  <si>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</si>
  <si>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</si>
  <si>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</si>
  <si>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</si>
  <si>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</si>
  <si>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</si>
  <si>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</si>
  <si>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</si>
  <si>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</si>
  <si>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</si>
  <si>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</si>
  <si>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</si>
  <si>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</si>
  <si>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</si>
  <si>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</si>
  <si>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</si>
  <si>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</si>
  <si>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</si>
  <si>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</si>
  <si>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</si>
  <si>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</si>
  <si>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</si>
  <si>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</si>
  <si>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</si>
  <si>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</si>
  <si>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</si>
  <si>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</si>
  <si>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</si>
  <si>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</si>
  <si>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</si>
  <si>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</si>
  <si>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</si>
  <si>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</si>
  <si>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</si>
  <si>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</si>
  <si>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</si>
  <si>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</si>
  <si>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</si>
  <si>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</si>
  <si>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</si>
  <si>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</si>
  <si>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</si>
  <si>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</si>
  <si>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</si>
  <si>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</si>
  <si>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</si>
  <si>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</si>
  <si>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</si>
  <si>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</si>
  <si>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</si>
  <si>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</si>
  <si>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</si>
  <si>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</si>
  <si>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</si>
  <si>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</si>
  <si>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</si>
  <si>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</si>
  <si>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</si>
  <si>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</si>
  <si>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</si>
  <si>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</si>
  <si>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</si>
  <si>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</si>
  <si>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</si>
  <si>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</si>
  <si>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</si>
  <si>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</si>
  <si>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</si>
  <si>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</si>
  <si>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</si>
  <si>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</si>
  <si>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</si>
  <si>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MILL POND DAM</t>
  </si>
  <si>
    <t>FL00049</t>
  </si>
  <si>
    <t>ND</t>
  </si>
  <si>
    <t>Surface area from NHD</t>
  </si>
  <si>
    <t>LITVAK DAM</t>
  </si>
  <si>
    <t>FL00053</t>
  </si>
  <si>
    <t>MONSANTO TEXTILES DAM</t>
  </si>
  <si>
    <t>FL00054</t>
  </si>
  <si>
    <t>DEAD LAKES DAM</t>
  </si>
  <si>
    <t>FL00103</t>
  </si>
  <si>
    <t>JACKSON BLUFF</t>
  </si>
  <si>
    <t>LAKE TALQUIN (RES)</t>
  </si>
  <si>
    <t>FL00108</t>
  </si>
  <si>
    <t>Surface area from NID</t>
  </si>
  <si>
    <t>IRELAND DAM</t>
  </si>
  <si>
    <t>NONE</t>
  </si>
  <si>
    <t>FL00125</t>
  </si>
  <si>
    <t>EAST RIVER POOL DAM</t>
  </si>
  <si>
    <t>FL00134</t>
  </si>
  <si>
    <t>MOUNDS POOL DAM</t>
  </si>
  <si>
    <t>FL00135</t>
  </si>
  <si>
    <t>INGLIS SPILLWAY &amp; DAM</t>
  </si>
  <si>
    <t>LAKE ROUSSEAU</t>
  </si>
  <si>
    <t>FL00142</t>
  </si>
  <si>
    <t>10.911</t>
  </si>
  <si>
    <t>Lake Rousseau</t>
  </si>
  <si>
    <t>3100208002156</t>
  </si>
  <si>
    <t>10219</t>
  </si>
  <si>
    <t>3100208</t>
  </si>
  <si>
    <t>1.55</t>
  </si>
  <si>
    <t>3100208006</t>
  </si>
  <si>
    <t>10736</t>
  </si>
  <si>
    <t>NORALYN N-14</t>
  </si>
  <si>
    <t>FL00196</t>
  </si>
  <si>
    <t>CLEAR SPRINGS N-12</t>
  </si>
  <si>
    <t>FL00197</t>
  </si>
  <si>
    <t>GREEN BAY GYPSTACK CELL 1</t>
  </si>
  <si>
    <t>FL00198</t>
  </si>
  <si>
    <t>COP STORM SEWER SURGE AREA</t>
  </si>
  <si>
    <t>FL00219</t>
  </si>
  <si>
    <t>STRUCTURE 164</t>
  </si>
  <si>
    <t>TAYLOR CREEK STRUCTURE</t>
  </si>
  <si>
    <t>FL00262</t>
  </si>
  <si>
    <t>STRUCTURE 58</t>
  </si>
  <si>
    <t>FL00266</t>
  </si>
  <si>
    <t>STRUCTURE 61</t>
  </si>
  <si>
    <t>FL00268</t>
  </si>
  <si>
    <t>STRUCTURE 63</t>
  </si>
  <si>
    <t>FL00269</t>
  </si>
  <si>
    <t>MOORE HAVEN LOCK</t>
  </si>
  <si>
    <t>HURRICANE GATE STRUCTURE NO. 1</t>
  </si>
  <si>
    <t>FL00306</t>
  </si>
  <si>
    <t>STRUCTURE 79</t>
  </si>
  <si>
    <t>W.P. FRANKLIN LOCK &amp; DAM</t>
  </si>
  <si>
    <t>FL00310</t>
  </si>
  <si>
    <t>STRUCTURE NO. 20F</t>
  </si>
  <si>
    <t>FL00401</t>
  </si>
  <si>
    <t>PUMPING STATION NO. 4</t>
  </si>
  <si>
    <t>FL00408</t>
  </si>
  <si>
    <t>STRUCTURE 47B</t>
  </si>
  <si>
    <t>FL00422</t>
  </si>
  <si>
    <t>EDWARD MEDARD RESERVOIR DAM</t>
  </si>
  <si>
    <t>PLEASANT GROVE STRUCTURE</t>
  </si>
  <si>
    <t>FL00434</t>
  </si>
  <si>
    <t>2.371</t>
  </si>
  <si>
    <t>3100204001156</t>
  </si>
  <si>
    <t>7198</t>
  </si>
  <si>
    <t>3100204</t>
  </si>
  <si>
    <t>0.51</t>
  </si>
  <si>
    <t>3100204010</t>
  </si>
  <si>
    <t>7583</t>
  </si>
  <si>
    <t>JIM WOODRUFF DAM</t>
  </si>
  <si>
    <t>LAKE SEMINOLE</t>
  </si>
  <si>
    <t>FL00435</t>
  </si>
  <si>
    <t>38.067</t>
  </si>
  <si>
    <t>3130004004753</t>
  </si>
  <si>
    <t>9846</t>
  </si>
  <si>
    <t>3130008</t>
  </si>
  <si>
    <t>2.98</t>
  </si>
  <si>
    <t>3130008001</t>
  </si>
  <si>
    <t>10318</t>
  </si>
  <si>
    <t>CHERRY LAKE OUTLET</t>
  </si>
  <si>
    <t>FL00437</t>
  </si>
  <si>
    <t>GORTEMULLER DAM</t>
  </si>
  <si>
    <t>FL00496</t>
  </si>
  <si>
    <t>ANDERSON DAM</t>
  </si>
  <si>
    <t>FL00521</t>
  </si>
  <si>
    <t>ECTION 14 NO. 1</t>
  </si>
  <si>
    <t>FL00545</t>
  </si>
  <si>
    <t>HOLMES CO NONAME</t>
  </si>
  <si>
    <t>FL00559</t>
  </si>
  <si>
    <t>PAYNE CREEK SA-7</t>
  </si>
  <si>
    <t>FL00566</t>
  </si>
  <si>
    <t>PAYNE CREEK CL-5</t>
  </si>
  <si>
    <t>FL00567</t>
  </si>
  <si>
    <t>LONESOME CLEANER WATER POND</t>
  </si>
  <si>
    <t>FL00606</t>
  </si>
  <si>
    <t>LONESOME ROUGHER WATER POND</t>
  </si>
  <si>
    <t>FL00607</t>
  </si>
  <si>
    <t>N-4 ROCKLAND MINE</t>
  </si>
  <si>
    <t>FL00622</t>
  </si>
  <si>
    <t>CLEAR SPRINGS CS-6C</t>
  </si>
  <si>
    <t>CS-6C</t>
  </si>
  <si>
    <t>FL00647</t>
  </si>
  <si>
    <t>CLEAR SPRINGS CS-6A</t>
  </si>
  <si>
    <t>CS-6A</t>
  </si>
  <si>
    <t>FL00648</t>
  </si>
  <si>
    <t>PHOSPHORIA P-1</t>
  </si>
  <si>
    <t>FL00660</t>
  </si>
  <si>
    <t>1.527</t>
  </si>
  <si>
    <t>3100204001461</t>
  </si>
  <si>
    <t>NORALYN N-2</t>
  </si>
  <si>
    <t>N-2</t>
  </si>
  <si>
    <t>FL00672</t>
  </si>
  <si>
    <t>NO. 6 SETTLING BASIN</t>
  </si>
  <si>
    <t>SETTLING POND NO. 6</t>
  </si>
  <si>
    <t>FL00699</t>
  </si>
  <si>
    <t>SANFORD COOLING RESERVOIR</t>
  </si>
  <si>
    <t>FL00711</t>
  </si>
  <si>
    <t>RCID LEVEE D-6,D-6A,STRUCTURE S-40</t>
  </si>
  <si>
    <t>FL00712</t>
  </si>
  <si>
    <t>OXY-9,10</t>
  </si>
  <si>
    <t>FL00720</t>
  </si>
  <si>
    <t>ROBINSON DAM</t>
  </si>
  <si>
    <t>FL01001</t>
  </si>
  <si>
    <t>SA 12 S.R.</t>
  </si>
  <si>
    <t>SR12</t>
  </si>
  <si>
    <t>FL10000</t>
  </si>
  <si>
    <t>3.459</t>
  </si>
  <si>
    <t>3110201007417</t>
  </si>
  <si>
    <t>SA 13 S.R.</t>
  </si>
  <si>
    <t>SR13</t>
  </si>
  <si>
    <t>FL10001</t>
  </si>
  <si>
    <t>2.276</t>
  </si>
  <si>
    <t>3110201007420</t>
  </si>
  <si>
    <t>CTCGYPSUM</t>
  </si>
  <si>
    <t>FL10002</t>
  </si>
  <si>
    <t>2.201</t>
  </si>
  <si>
    <t>3110201001102</t>
  </si>
  <si>
    <t>SCGYPSUM</t>
  </si>
  <si>
    <t>FL10004</t>
  </si>
  <si>
    <t>2.69</t>
  </si>
  <si>
    <t>3110201007415</t>
  </si>
  <si>
    <t>SA 3 S.C.</t>
  </si>
  <si>
    <t>FL10005</t>
  </si>
  <si>
    <t>3.695</t>
  </si>
  <si>
    <t>3110201007418</t>
  </si>
  <si>
    <t>SA 4 S.C.</t>
  </si>
  <si>
    <t>FL10006</t>
  </si>
  <si>
    <t>5.576</t>
  </si>
  <si>
    <t>3110201007419</t>
  </si>
  <si>
    <t>SA 6A S.C.</t>
  </si>
  <si>
    <t>SCGA</t>
  </si>
  <si>
    <t>FL10007</t>
  </si>
  <si>
    <t>SA 8A S.C.</t>
  </si>
  <si>
    <t>SC8B</t>
  </si>
  <si>
    <t>FL10008</t>
  </si>
  <si>
    <t>DOGYPSUM</t>
  </si>
  <si>
    <t>FL10009</t>
  </si>
  <si>
    <t>SA 1 S.C.</t>
  </si>
  <si>
    <t>FL10012</t>
  </si>
  <si>
    <t>SA 2 S.C.</t>
  </si>
  <si>
    <t>SC2</t>
  </si>
  <si>
    <t>FL10013</t>
  </si>
  <si>
    <t>SA 11 S.R.</t>
  </si>
  <si>
    <t>SR11</t>
  </si>
  <si>
    <t>FL10014</t>
  </si>
  <si>
    <t>3.794</t>
  </si>
  <si>
    <t>3110201007412</t>
  </si>
  <si>
    <t>SA 7 S.R.</t>
  </si>
  <si>
    <t>FL10017</t>
  </si>
  <si>
    <t>2.14</t>
  </si>
  <si>
    <t>3110201001087</t>
  </si>
  <si>
    <t>SA 8B S.C.</t>
  </si>
  <si>
    <t>FL10020</t>
  </si>
  <si>
    <t>SA 5 S.R.</t>
  </si>
  <si>
    <t>SR5</t>
  </si>
  <si>
    <t>FL10022</t>
  </si>
  <si>
    <t>SA 8 S.R.</t>
  </si>
  <si>
    <t>SR8</t>
  </si>
  <si>
    <t>FL10023</t>
  </si>
  <si>
    <t>KEYSVILLE (W)</t>
  </si>
  <si>
    <t>FL10050</t>
  </si>
  <si>
    <t>KEYSVILLE (S)</t>
  </si>
  <si>
    <t>FL10052</t>
  </si>
  <si>
    <t>BDN-T-06</t>
  </si>
  <si>
    <t>TENOROC LAKE4B</t>
  </si>
  <si>
    <t>FL11000</t>
  </si>
  <si>
    <t>HOPEWELL CSA-HL1</t>
  </si>
  <si>
    <t>MOSAIC CSA HL-1</t>
  </si>
  <si>
    <t>FL11010</t>
  </si>
  <si>
    <t>HOPEWELL CSA-HL-4</t>
  </si>
  <si>
    <t>MOSAIC CSA HL-4</t>
  </si>
  <si>
    <t>FL11012</t>
  </si>
  <si>
    <t>KINGSFORD CSA K6</t>
  </si>
  <si>
    <t>MOSAIC CSA K6</t>
  </si>
  <si>
    <t>FL11013</t>
  </si>
  <si>
    <t>KINGSFORD CSA DL</t>
  </si>
  <si>
    <t>FL11015</t>
  </si>
  <si>
    <t>4.981</t>
  </si>
  <si>
    <t>KINGSFORD CSA EL</t>
  </si>
  <si>
    <t>FL11016</t>
  </si>
  <si>
    <t>MOSAIC CSA BF3</t>
  </si>
  <si>
    <t>MOBIL BIG FOUR BF3</t>
  </si>
  <si>
    <t>FL11018</t>
  </si>
  <si>
    <t>1.013</t>
  </si>
  <si>
    <t>3100204001416</t>
  </si>
  <si>
    <t>MOSAIC CSA BF4</t>
  </si>
  <si>
    <t>MOBIL BIG FOUR BF4</t>
  </si>
  <si>
    <t>FL11019</t>
  </si>
  <si>
    <t>MOSAIC CSA FC2C</t>
  </si>
  <si>
    <t>FL11020</t>
  </si>
  <si>
    <t>MOSAIC CSA F4B</t>
  </si>
  <si>
    <t>FL11022</t>
  </si>
  <si>
    <t>MOSAIC CSA F5</t>
  </si>
  <si>
    <t>FL11023</t>
  </si>
  <si>
    <t>SA 9 S.C</t>
  </si>
  <si>
    <t>FL11024</t>
  </si>
  <si>
    <t>12.254</t>
  </si>
  <si>
    <t>Swift Creek Swamp</t>
  </si>
  <si>
    <t>SA 10 S.C.</t>
  </si>
  <si>
    <t>FL11026</t>
  </si>
  <si>
    <t>SADDLE CREEK BD-T-01</t>
  </si>
  <si>
    <t>FL11028</t>
  </si>
  <si>
    <t>TENOROC BDN-T-03</t>
  </si>
  <si>
    <t>FL11030</t>
  </si>
  <si>
    <t>WRG-BL-010</t>
  </si>
  <si>
    <t>FL11035</t>
  </si>
  <si>
    <t>WRG-BL-011 CENTRAL</t>
  </si>
  <si>
    <t>FL11037</t>
  </si>
  <si>
    <t>HOOKERS PRAIRIE MINE H2C</t>
  </si>
  <si>
    <t>FL11040</t>
  </si>
  <si>
    <t>KINGSFORD H1</t>
  </si>
  <si>
    <t>FL11041</t>
  </si>
  <si>
    <t>1.373</t>
  </si>
  <si>
    <t>3100204003906</t>
  </si>
  <si>
    <t>SFM 5 - MOSAIC</t>
  </si>
  <si>
    <t>FL11044</t>
  </si>
  <si>
    <t>SFM3 MOSAIC</t>
  </si>
  <si>
    <t>FL11045</t>
  </si>
  <si>
    <t>SFM2 MOSAIC</t>
  </si>
  <si>
    <t>FL11046</t>
  </si>
  <si>
    <t>SFM1 MOSAIC</t>
  </si>
  <si>
    <t>FL11047</t>
  </si>
  <si>
    <t>SFM5 MOSAIC</t>
  </si>
  <si>
    <t>FL11048</t>
  </si>
  <si>
    <t>F1 FOUR CORNERS MINE</t>
  </si>
  <si>
    <t>FL11049</t>
  </si>
  <si>
    <t>1.935</t>
  </si>
  <si>
    <t>3100202004215</t>
  </si>
  <si>
    <t>F3A FOUR CORNERS MINE</t>
  </si>
  <si>
    <t>FL11050</t>
  </si>
  <si>
    <t>2.32</t>
  </si>
  <si>
    <t>3100202005553</t>
  </si>
  <si>
    <t>F3B FOUR CORNERS MINE</t>
  </si>
  <si>
    <t>FL11051</t>
  </si>
  <si>
    <t>WINGATE CREEK ISA</t>
  </si>
  <si>
    <t>FL11052</t>
  </si>
  <si>
    <t>FGH3 FORT GREEN MINE</t>
  </si>
  <si>
    <t>FL11054</t>
  </si>
  <si>
    <t>FGH1B FORT GREEN MINE</t>
  </si>
  <si>
    <t>FL11055</t>
  </si>
  <si>
    <t>FGH2 FORT GREEN MINE</t>
  </si>
  <si>
    <t>FL11056</t>
  </si>
  <si>
    <t>FGH1A FORT GREEN MINE</t>
  </si>
  <si>
    <t>FL11057</t>
  </si>
  <si>
    <t>2.078</t>
  </si>
  <si>
    <t>3100101021523</t>
  </si>
  <si>
    <t>S1 MIX AREA SOUTH PASTURE</t>
  </si>
  <si>
    <t>FL11059</t>
  </si>
  <si>
    <t>E2 MIX AREA SOUTH PASTURE</t>
  </si>
  <si>
    <t>FL11060</t>
  </si>
  <si>
    <t>E3 MIX AREA SOUTH PASTURE</t>
  </si>
  <si>
    <t>FL11061</t>
  </si>
  <si>
    <t>SAH FORT MEAD</t>
  </si>
  <si>
    <t>FL11062</t>
  </si>
  <si>
    <t>SA6 FORT MEADE</t>
  </si>
  <si>
    <t>FL11063</t>
  </si>
  <si>
    <t>1.612</t>
  </si>
  <si>
    <t>3100101020504</t>
  </si>
  <si>
    <t>S9 FORT MEADE</t>
  </si>
  <si>
    <t>FL11064</t>
  </si>
  <si>
    <t>PC10 PAYNE CREEK MINE</t>
  </si>
  <si>
    <t>FL11065</t>
  </si>
  <si>
    <t>P2B HOOKERS PRAIRIE</t>
  </si>
  <si>
    <t>FL11067</t>
  </si>
  <si>
    <t>KINGSFORD N5</t>
  </si>
  <si>
    <t>FL11069</t>
  </si>
  <si>
    <t>IMC-K-035</t>
  </si>
  <si>
    <t>FL11070</t>
  </si>
  <si>
    <t>1.482</t>
  </si>
  <si>
    <t>3100204003969</t>
  </si>
  <si>
    <t>PHOSPHORIA P-5</t>
  </si>
  <si>
    <t>FL11071</t>
  </si>
  <si>
    <t>2.054</t>
  </si>
  <si>
    <t>3100204001459</t>
  </si>
  <si>
    <t>TENOROC LAKE 5A</t>
  </si>
  <si>
    <t>FL11073</t>
  </si>
  <si>
    <t>SOUTH PASTURE ISA</t>
  </si>
  <si>
    <t>FL11074</t>
  </si>
  <si>
    <t>W1MIX AREA SOUTH PASTURE</t>
  </si>
  <si>
    <t>FL11075</t>
  </si>
  <si>
    <t>W1 PHASE2 SOUTH PASTURE</t>
  </si>
  <si>
    <t>FL11076</t>
  </si>
  <si>
    <t>W2 MIX AREA SOUTH PASTURE</t>
  </si>
  <si>
    <t>FL11077</t>
  </si>
  <si>
    <t>W3 MIX AREA SOUTH PASTURE</t>
  </si>
  <si>
    <t>FL11078</t>
  </si>
  <si>
    <t>FGH4 FORT GREEN MINE</t>
  </si>
  <si>
    <t>FL11079</t>
  </si>
  <si>
    <t>C.W. BILL YOUNG REGIONAL RESERVOIR</t>
  </si>
  <si>
    <t>FL12008</t>
  </si>
  <si>
    <t>P-6</t>
  </si>
  <si>
    <t>Lake Smart</t>
  </si>
  <si>
    <t>FL13000</t>
  </si>
  <si>
    <t>3.249</t>
  </si>
  <si>
    <t>125</t>
  </si>
  <si>
    <t>Lake Fannie</t>
  </si>
  <si>
    <t>3100101004309</t>
  </si>
  <si>
    <t>P-7</t>
  </si>
  <si>
    <t>FL13001</t>
  </si>
  <si>
    <t>P-8</t>
  </si>
  <si>
    <t>Lake Hamilton</t>
  </si>
  <si>
    <t>FL13002</t>
  </si>
  <si>
    <t>9.216</t>
  </si>
  <si>
    <t>120</t>
  </si>
  <si>
    <t>3100101004315</t>
  </si>
  <si>
    <t>P-11</t>
  </si>
  <si>
    <t>Lake Hancock</t>
  </si>
  <si>
    <t>FL13003</t>
  </si>
  <si>
    <t>18.519</t>
  </si>
  <si>
    <t>97</t>
  </si>
  <si>
    <t>3100101004378</t>
  </si>
  <si>
    <t>HINES COOLING POND</t>
  </si>
  <si>
    <t>FL13335</t>
  </si>
  <si>
    <t>1.901</t>
  </si>
  <si>
    <t>3100101005874</t>
  </si>
  <si>
    <t>TECO COOLING POND</t>
  </si>
  <si>
    <t>FL13340</t>
  </si>
  <si>
    <t>SEMINOLE POWER COOLING POND</t>
  </si>
  <si>
    <t>FL13343</t>
  </si>
  <si>
    <t>2.471</t>
  </si>
  <si>
    <t>3100101004783</t>
  </si>
  <si>
    <t>Leslie Heifner</t>
  </si>
  <si>
    <t>FL18000</t>
  </si>
  <si>
    <t>13.868</t>
  </si>
  <si>
    <t>Brogden Bridge</t>
  </si>
  <si>
    <t>FL18001</t>
  </si>
  <si>
    <t>32.508</t>
  </si>
  <si>
    <t>38</t>
  </si>
  <si>
    <t>Tsala Apopka Lake</t>
  </si>
  <si>
    <t>3100208004030</t>
  </si>
  <si>
    <t>Golf Course</t>
  </si>
  <si>
    <t>FL18002</t>
  </si>
  <si>
    <t>HERBERT HOOVER DIKE</t>
  </si>
  <si>
    <t>FL36001</t>
  </si>
  <si>
    <t>MOSAIC CSA F2D</t>
  </si>
  <si>
    <t>FL83460</t>
  </si>
  <si>
    <t>MOSAIC CSA F2A</t>
  </si>
  <si>
    <t>FL83461</t>
  </si>
  <si>
    <t>2.156</t>
  </si>
  <si>
    <t>3100203001983</t>
  </si>
  <si>
    <t>7189</t>
  </si>
  <si>
    <t>3100203</t>
  </si>
  <si>
    <t>0.87</t>
  </si>
  <si>
    <t>3100203003</t>
  </si>
  <si>
    <t>7573</t>
  </si>
  <si>
    <t>MOSAIC CSA F2B</t>
  </si>
  <si>
    <t>FL83462</t>
  </si>
  <si>
    <t>2.421</t>
  </si>
  <si>
    <t>3100101025805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</si>
</sst>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28"/>
  <sheetViews>
    <sheetView tabSelected="1" workbookViewId="0">
      <selection sqref="A1:XFD1048576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1900</v>
      </c>
      <c r="E3" s="2">
        <f t="shared" ref="E3:E49" si="0">2015-D3</f>
        <v>115</v>
      </c>
      <c r="F3" s="2">
        <v>16</v>
      </c>
      <c r="G3" s="2">
        <v>16</v>
      </c>
      <c r="H3" s="2">
        <v>503</v>
      </c>
      <c r="I3" s="2">
        <v>101</v>
      </c>
      <c r="J3" s="2">
        <v>57</v>
      </c>
      <c r="K3" s="2">
        <v>101</v>
      </c>
      <c r="L3" s="2">
        <f t="shared" ref="L3:L66" si="1">K3*43559.9</f>
        <v>4399549.9000000004</v>
      </c>
      <c r="M3" s="2">
        <v>527.40518299999997</v>
      </c>
      <c r="N3" s="2">
        <f t="shared" ref="N3:N66" si="2">M3*43560</f>
        <v>22973769.771479998</v>
      </c>
      <c r="O3" s="2">
        <f t="shared" ref="O3:O66" si="3">M3*0.0015625</f>
        <v>0.82407059843749997</v>
      </c>
      <c r="P3" s="2">
        <f t="shared" ref="P3:P66" si="4">M3*4046.86</f>
        <v>2134334.93887538</v>
      </c>
      <c r="Q3" s="2">
        <f t="shared" ref="Q3:Q66" si="5">M3*0.00404686</f>
        <v>2.1343349388753801</v>
      </c>
      <c r="R3" s="2">
        <v>0</v>
      </c>
      <c r="S3" s="2">
        <f t="shared" ref="S3:S66" si="6">R3*2.58999</f>
        <v>0</v>
      </c>
      <c r="T3" s="2">
        <f t="shared" ref="T3:T66" si="7">R3*640</f>
        <v>0</v>
      </c>
      <c r="U3" s="2">
        <f t="shared" ref="U3:U66" si="8">R3*27880000</f>
        <v>0</v>
      </c>
      <c r="V3" s="2">
        <v>44401.050092999998</v>
      </c>
      <c r="W3" s="2">
        <f t="shared" ref="W3:W66" si="9">V3*0.0003048</f>
        <v>13.533440068346399</v>
      </c>
      <c r="X3" s="2">
        <f t="shared" ref="X3:X66" si="10">V3*0.000189394</f>
        <v>8.409292481313642</v>
      </c>
      <c r="Y3" s="2">
        <f t="shared" ref="Y3:Y66" si="11">X3/(2*(SQRT(3.1416*O3)))</f>
        <v>2.613194938267811</v>
      </c>
      <c r="Z3" s="2">
        <f t="shared" ref="Z3:Z66" si="12">L3/N3</f>
        <v>0.19150317704766379</v>
      </c>
      <c r="AA3" s="2">
        <f t="shared" ref="AA3:AA66" si="13">W3/AK3</f>
        <v>192.48692571333478</v>
      </c>
      <c r="AB3" s="2">
        <f t="shared" ref="AB3:AB66" si="14">3*Z3/AC3</f>
        <v>3.5906845696436956E-2</v>
      </c>
      <c r="AC3" s="2">
        <v>16</v>
      </c>
      <c r="AD3" s="2">
        <f t="shared" ref="AD3:AD66" si="15">Z3/AC3</f>
        <v>1.1968948565478987E-2</v>
      </c>
      <c r="AE3" s="2" t="s">
        <v>133</v>
      </c>
      <c r="AF3" s="2">
        <f t="shared" ref="AF3:AF66" si="16">T3/M3</f>
        <v>0</v>
      </c>
      <c r="AG3" s="2">
        <f t="shared" ref="AG3:AG66" si="17">50*Z3*SQRT(3.1416)*(SQRT(N3))^-1</f>
        <v>3.5408318208806793E-3</v>
      </c>
      <c r="AH3" s="2">
        <f t="shared" ref="AH3:AH66" si="18">P3/AJ3</f>
        <v>30.356773204144996</v>
      </c>
      <c r="AI3" s="2">
        <f t="shared" ref="AI3:AI66" si="19">J3*43559.9</f>
        <v>2482914.3000000003</v>
      </c>
      <c r="AJ3" s="2">
        <f t="shared" ref="AJ3:AJ66" si="20">J3*1233.48</f>
        <v>70308.36</v>
      </c>
      <c r="AK3" s="2">
        <f t="shared" ref="AK3:AK66" si="21">AJ3/10^6</f>
        <v>7.030836E-2</v>
      </c>
      <c r="AL3" s="2" t="s">
        <v>133</v>
      </c>
      <c r="AM3" s="2" t="s">
        <v>133</v>
      </c>
      <c r="AN3" s="2" t="s">
        <v>133</v>
      </c>
      <c r="AO3" s="2" t="s">
        <v>133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134</v>
      </c>
    </row>
    <row r="4" spans="1:99" s="2" customFormat="1" x14ac:dyDescent="0.25">
      <c r="A4" s="2" t="s">
        <v>135</v>
      </c>
      <c r="C4" s="2" t="s">
        <v>136</v>
      </c>
      <c r="D4" s="2">
        <v>1970</v>
      </c>
      <c r="E4" s="2">
        <f t="shared" si="0"/>
        <v>45</v>
      </c>
      <c r="F4" s="2">
        <v>18</v>
      </c>
      <c r="G4" s="2">
        <v>18</v>
      </c>
      <c r="H4" s="2">
        <v>254</v>
      </c>
      <c r="I4" s="2">
        <v>71</v>
      </c>
      <c r="J4" s="2">
        <v>55</v>
      </c>
      <c r="K4" s="2">
        <v>71</v>
      </c>
      <c r="L4" s="2">
        <f t="shared" si="1"/>
        <v>3092752.9</v>
      </c>
      <c r="M4" s="2">
        <v>3441.3446570000001</v>
      </c>
      <c r="N4" s="2">
        <f t="shared" si="2"/>
        <v>149904973.25892001</v>
      </c>
      <c r="O4" s="2">
        <f t="shared" si="3"/>
        <v>5.3771010265625003</v>
      </c>
      <c r="P4" s="2">
        <f t="shared" si="4"/>
        <v>13926640.038627021</v>
      </c>
      <c r="Q4" s="2">
        <f t="shared" si="5"/>
        <v>13.926640038627021</v>
      </c>
      <c r="R4" s="2">
        <v>0</v>
      </c>
      <c r="S4" s="2">
        <f t="shared" si="6"/>
        <v>0</v>
      </c>
      <c r="T4" s="2">
        <f t="shared" si="7"/>
        <v>0</v>
      </c>
      <c r="U4" s="2">
        <f t="shared" si="8"/>
        <v>0</v>
      </c>
      <c r="V4" s="2">
        <v>171842.02069</v>
      </c>
      <c r="W4" s="2">
        <f t="shared" si="9"/>
        <v>52.377447906312</v>
      </c>
      <c r="X4" s="2">
        <f t="shared" si="10"/>
        <v>32.545847666561862</v>
      </c>
      <c r="Y4" s="2">
        <f t="shared" si="11"/>
        <v>3.9592784806875838</v>
      </c>
      <c r="Z4" s="2">
        <f t="shared" si="12"/>
        <v>2.063142291255482E-2</v>
      </c>
      <c r="AA4" s="2">
        <f t="shared" si="13"/>
        <v>772.05729696486219</v>
      </c>
      <c r="AB4" s="2">
        <f t="shared" si="14"/>
        <v>3.4385704854258035E-3</v>
      </c>
      <c r="AC4" s="2">
        <v>18</v>
      </c>
      <c r="AD4" s="2">
        <f t="shared" si="15"/>
        <v>1.1461901618086011E-3</v>
      </c>
      <c r="AE4" s="2" t="s">
        <v>133</v>
      </c>
      <c r="AF4" s="2">
        <f t="shared" si="16"/>
        <v>0</v>
      </c>
      <c r="AG4" s="2">
        <f t="shared" si="17"/>
        <v>1.4933672034698003E-4</v>
      </c>
      <c r="AH4" s="2">
        <f t="shared" si="18"/>
        <v>205.28232080450908</v>
      </c>
      <c r="AI4" s="2">
        <f t="shared" si="19"/>
        <v>2395794.5</v>
      </c>
      <c r="AJ4" s="2">
        <f t="shared" si="20"/>
        <v>67841.399999999994</v>
      </c>
      <c r="AK4" s="2">
        <f t="shared" si="21"/>
        <v>6.7841399999999996E-2</v>
      </c>
      <c r="AL4" s="2" t="s">
        <v>133</v>
      </c>
      <c r="AM4" s="2" t="s">
        <v>133</v>
      </c>
      <c r="AN4" s="2" t="s">
        <v>133</v>
      </c>
      <c r="AO4" s="5" t="s">
        <v>133</v>
      </c>
      <c r="AP4" s="2" t="s">
        <v>133</v>
      </c>
      <c r="AQ4" s="2" t="s">
        <v>133</v>
      </c>
      <c r="AR4" s="2" t="s">
        <v>133</v>
      </c>
      <c r="AS4" s="2">
        <v>0</v>
      </c>
      <c r="AT4" s="2" t="s">
        <v>133</v>
      </c>
      <c r="AU4" s="2" t="s">
        <v>133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2" t="s">
        <v>134</v>
      </c>
    </row>
    <row r="5" spans="1:99" s="2" customFormat="1" x14ac:dyDescent="0.25">
      <c r="A5" s="2" t="s">
        <v>137</v>
      </c>
      <c r="C5" s="2" t="s">
        <v>138</v>
      </c>
      <c r="D5" s="2">
        <v>1953</v>
      </c>
      <c r="E5" s="2">
        <f t="shared" si="0"/>
        <v>62</v>
      </c>
      <c r="F5" s="2">
        <v>22</v>
      </c>
      <c r="G5" s="2">
        <v>22</v>
      </c>
      <c r="H5" s="2">
        <v>0</v>
      </c>
      <c r="I5" s="2">
        <v>271</v>
      </c>
      <c r="J5" s="2">
        <v>209</v>
      </c>
      <c r="K5" s="2">
        <v>271</v>
      </c>
      <c r="L5" s="2">
        <f t="shared" si="1"/>
        <v>11804732.9</v>
      </c>
      <c r="M5" s="2">
        <v>336.046987</v>
      </c>
      <c r="N5" s="2">
        <f t="shared" si="2"/>
        <v>14638206.75372</v>
      </c>
      <c r="O5" s="2">
        <f t="shared" si="3"/>
        <v>0.5250734171875</v>
      </c>
      <c r="P5" s="2">
        <f t="shared" si="4"/>
        <v>1359935.1098108201</v>
      </c>
      <c r="Q5" s="2">
        <f t="shared" si="5"/>
        <v>1.3599351098108201</v>
      </c>
      <c r="R5" s="2">
        <v>0</v>
      </c>
      <c r="S5" s="2">
        <f t="shared" si="6"/>
        <v>0</v>
      </c>
      <c r="T5" s="2">
        <f t="shared" si="7"/>
        <v>0</v>
      </c>
      <c r="U5" s="2">
        <f t="shared" si="8"/>
        <v>0</v>
      </c>
      <c r="V5" s="2">
        <v>40457.595627000002</v>
      </c>
      <c r="W5" s="2">
        <f t="shared" si="9"/>
        <v>12.3314751471096</v>
      </c>
      <c r="X5" s="2">
        <f t="shared" si="10"/>
        <v>7.6624258661800386</v>
      </c>
      <c r="Y5" s="2">
        <f t="shared" si="11"/>
        <v>2.9829833550501341</v>
      </c>
      <c r="Z5" s="2">
        <f t="shared" si="12"/>
        <v>0.80643299405509961</v>
      </c>
      <c r="AA5" s="2">
        <f t="shared" si="13"/>
        <v>47.833992793678384</v>
      </c>
      <c r="AB5" s="2">
        <f t="shared" si="14"/>
        <v>0.10996813555296812</v>
      </c>
      <c r="AC5" s="2">
        <v>22</v>
      </c>
      <c r="AD5" s="2">
        <f t="shared" si="15"/>
        <v>3.6656045184322708E-2</v>
      </c>
      <c r="AE5" s="2" t="s">
        <v>133</v>
      </c>
      <c r="AF5" s="2">
        <f t="shared" si="16"/>
        <v>0</v>
      </c>
      <c r="AG5" s="2">
        <f t="shared" si="17"/>
        <v>1.867969573792657E-2</v>
      </c>
      <c r="AH5" s="2">
        <f t="shared" si="18"/>
        <v>5.2752104242620526</v>
      </c>
      <c r="AI5" s="2">
        <f t="shared" si="19"/>
        <v>9104019.0999999996</v>
      </c>
      <c r="AJ5" s="2">
        <f t="shared" si="20"/>
        <v>257797.32</v>
      </c>
      <c r="AK5" s="2">
        <f t="shared" si="21"/>
        <v>0.25779732</v>
      </c>
      <c r="AL5" s="2" t="s">
        <v>133</v>
      </c>
      <c r="AM5" s="2" t="s">
        <v>133</v>
      </c>
      <c r="AN5" s="2" t="s">
        <v>133</v>
      </c>
      <c r="AO5" s="2" t="s">
        <v>133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134</v>
      </c>
    </row>
    <row r="6" spans="1:99" s="2" customFormat="1" x14ac:dyDescent="0.25">
      <c r="A6" s="2" t="s">
        <v>139</v>
      </c>
      <c r="C6" s="2" t="s">
        <v>140</v>
      </c>
      <c r="D6" s="2">
        <v>1962</v>
      </c>
      <c r="E6" s="2">
        <f t="shared" si="0"/>
        <v>53</v>
      </c>
      <c r="F6" s="2">
        <v>18</v>
      </c>
      <c r="G6" s="2">
        <v>22</v>
      </c>
      <c r="H6" s="2">
        <v>0</v>
      </c>
      <c r="I6" s="2">
        <v>40600</v>
      </c>
      <c r="J6" s="2">
        <v>34800</v>
      </c>
      <c r="K6" s="2">
        <v>40600</v>
      </c>
      <c r="L6" s="2">
        <f t="shared" si="1"/>
        <v>1768531940</v>
      </c>
      <c r="M6" s="2">
        <v>7627.4322510000002</v>
      </c>
      <c r="N6" s="2">
        <f t="shared" si="2"/>
        <v>332250948.85356003</v>
      </c>
      <c r="O6" s="2">
        <f t="shared" si="3"/>
        <v>11.9178628921875</v>
      </c>
      <c r="P6" s="2">
        <f t="shared" si="4"/>
        <v>30867150.479281861</v>
      </c>
      <c r="Q6" s="2">
        <f t="shared" si="5"/>
        <v>30.867150479281861</v>
      </c>
      <c r="R6" s="2">
        <v>0</v>
      </c>
      <c r="S6" s="2">
        <f t="shared" si="6"/>
        <v>0</v>
      </c>
      <c r="T6" s="2">
        <f t="shared" si="7"/>
        <v>0</v>
      </c>
      <c r="U6" s="2">
        <f t="shared" si="8"/>
        <v>0</v>
      </c>
      <c r="V6" s="2">
        <v>204576.39303000001</v>
      </c>
      <c r="W6" s="2">
        <f t="shared" si="9"/>
        <v>62.354884595544</v>
      </c>
      <c r="X6" s="2">
        <f t="shared" si="10"/>
        <v>38.745541381523822</v>
      </c>
      <c r="Y6" s="2">
        <f t="shared" si="11"/>
        <v>3.1660451313357116</v>
      </c>
      <c r="Z6" s="2">
        <f t="shared" si="12"/>
        <v>5.3228800281906263</v>
      </c>
      <c r="AA6" s="2">
        <f t="shared" si="13"/>
        <v>1.4526437628559736</v>
      </c>
      <c r="AB6" s="2">
        <f t="shared" si="14"/>
        <v>0.88714667136510439</v>
      </c>
      <c r="AC6" s="2">
        <v>18</v>
      </c>
      <c r="AD6" s="2">
        <f t="shared" si="15"/>
        <v>0.29571555712170144</v>
      </c>
      <c r="AE6" s="2" t="s">
        <v>133</v>
      </c>
      <c r="AF6" s="2">
        <f t="shared" si="16"/>
        <v>0</v>
      </c>
      <c r="AG6" s="2">
        <f t="shared" si="17"/>
        <v>2.5879686511630751E-2</v>
      </c>
      <c r="AH6" s="2">
        <f t="shared" si="18"/>
        <v>0.7190932019473234</v>
      </c>
      <c r="AI6" s="2">
        <f t="shared" si="19"/>
        <v>1515884520</v>
      </c>
      <c r="AJ6" s="2">
        <f t="shared" si="20"/>
        <v>42925104</v>
      </c>
      <c r="AK6" s="2">
        <f t="shared" si="21"/>
        <v>42.925103999999997</v>
      </c>
      <c r="AL6" s="2" t="s">
        <v>133</v>
      </c>
      <c r="AM6" s="2" t="s">
        <v>133</v>
      </c>
      <c r="AN6" s="2" t="s">
        <v>133</v>
      </c>
      <c r="AO6" s="2" t="s">
        <v>133</v>
      </c>
      <c r="AP6" s="2" t="s">
        <v>133</v>
      </c>
      <c r="AQ6" s="2" t="s">
        <v>133</v>
      </c>
      <c r="AR6" s="2" t="s">
        <v>133</v>
      </c>
      <c r="AS6" s="2">
        <v>0</v>
      </c>
      <c r="AT6" s="2" t="s">
        <v>133</v>
      </c>
      <c r="AU6" s="2" t="s">
        <v>133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134</v>
      </c>
    </row>
    <row r="7" spans="1:99" s="2" customFormat="1" x14ac:dyDescent="0.25">
      <c r="A7" s="2" t="s">
        <v>141</v>
      </c>
      <c r="B7" s="2" t="s">
        <v>142</v>
      </c>
      <c r="C7" s="2" t="s">
        <v>143</v>
      </c>
      <c r="D7" s="2">
        <v>1928</v>
      </c>
      <c r="E7" s="2">
        <f t="shared" si="0"/>
        <v>87</v>
      </c>
      <c r="F7" s="2">
        <v>55</v>
      </c>
      <c r="G7" s="2">
        <v>65</v>
      </c>
      <c r="H7" s="2">
        <v>15000</v>
      </c>
      <c r="I7" s="2">
        <v>160000</v>
      </c>
      <c r="J7" s="2">
        <v>150000</v>
      </c>
      <c r="K7" s="2">
        <v>160000</v>
      </c>
      <c r="L7" s="2">
        <f t="shared" si="1"/>
        <v>6969584000</v>
      </c>
      <c r="M7" s="2">
        <v>10200</v>
      </c>
      <c r="N7" s="2">
        <f t="shared" si="2"/>
        <v>444312000</v>
      </c>
      <c r="O7" s="2">
        <f t="shared" si="3"/>
        <v>15.9375</v>
      </c>
      <c r="P7" s="2">
        <f t="shared" si="4"/>
        <v>41277972</v>
      </c>
      <c r="Q7" s="2">
        <f t="shared" si="5"/>
        <v>41.277972000000005</v>
      </c>
      <c r="R7" s="2">
        <v>2.68</v>
      </c>
      <c r="S7" s="2">
        <f t="shared" si="6"/>
        <v>6.9411731999999997</v>
      </c>
      <c r="T7" s="2">
        <f t="shared" si="7"/>
        <v>1715.2</v>
      </c>
      <c r="U7" s="2">
        <f t="shared" si="8"/>
        <v>74718400</v>
      </c>
      <c r="V7" s="2">
        <v>544691.42923999997</v>
      </c>
      <c r="W7" s="2">
        <f t="shared" si="9"/>
        <v>166.02194763235198</v>
      </c>
      <c r="X7" s="2">
        <f t="shared" si="10"/>
        <v>103.16128854948056</v>
      </c>
      <c r="Y7" s="2">
        <f t="shared" si="11"/>
        <v>7.2895583964057593</v>
      </c>
      <c r="Z7" s="2">
        <f t="shared" si="12"/>
        <v>15.686238499072724</v>
      </c>
      <c r="AA7" s="2">
        <f t="shared" si="13"/>
        <v>0.89730922610474428</v>
      </c>
      <c r="AB7" s="2">
        <f t="shared" si="14"/>
        <v>0.85561300904033044</v>
      </c>
      <c r="AC7" s="2">
        <v>55</v>
      </c>
      <c r="AD7" s="2">
        <f t="shared" si="15"/>
        <v>0.28520433634677678</v>
      </c>
      <c r="AE7" s="2" t="s">
        <v>133</v>
      </c>
      <c r="AF7" s="2">
        <f t="shared" si="16"/>
        <v>0.16815686274509806</v>
      </c>
      <c r="AG7" s="2">
        <f t="shared" si="17"/>
        <v>6.5950826258762543E-2</v>
      </c>
      <c r="AH7" s="2">
        <f t="shared" si="18"/>
        <v>0.22309764244252034</v>
      </c>
      <c r="AI7" s="2">
        <f t="shared" si="19"/>
        <v>6533985000</v>
      </c>
      <c r="AJ7" s="2">
        <f t="shared" si="20"/>
        <v>185022000</v>
      </c>
      <c r="AK7" s="2">
        <f t="shared" si="21"/>
        <v>185.02199999999999</v>
      </c>
      <c r="AL7" s="2" t="s">
        <v>133</v>
      </c>
      <c r="AM7" s="2" t="s">
        <v>133</v>
      </c>
      <c r="AN7" s="2" t="s">
        <v>133</v>
      </c>
      <c r="AO7" s="2" t="s">
        <v>133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144</v>
      </c>
    </row>
    <row r="8" spans="1:99" s="2" customFormat="1" x14ac:dyDescent="0.25">
      <c r="A8" s="2" t="s">
        <v>145</v>
      </c>
      <c r="B8" s="2" t="s">
        <v>146</v>
      </c>
      <c r="C8" s="2" t="s">
        <v>147</v>
      </c>
      <c r="D8" s="2">
        <v>1958</v>
      </c>
      <c r="E8" s="2">
        <f t="shared" si="0"/>
        <v>57</v>
      </c>
      <c r="F8" s="2">
        <v>0</v>
      </c>
      <c r="G8" s="2">
        <v>20</v>
      </c>
      <c r="H8" s="2">
        <v>45</v>
      </c>
      <c r="I8" s="2">
        <v>106</v>
      </c>
      <c r="J8" s="2">
        <v>96</v>
      </c>
      <c r="K8" s="2">
        <v>106</v>
      </c>
      <c r="L8" s="2">
        <f t="shared" si="1"/>
        <v>4617349.4000000004</v>
      </c>
      <c r="M8" s="2">
        <v>787.91039799999999</v>
      </c>
      <c r="N8" s="2">
        <f t="shared" si="2"/>
        <v>34321376.93688</v>
      </c>
      <c r="O8" s="2">
        <f t="shared" si="3"/>
        <v>1.2311099968750001</v>
      </c>
      <c r="P8" s="2">
        <f t="shared" si="4"/>
        <v>3188563.0732502802</v>
      </c>
      <c r="Q8" s="2">
        <f t="shared" si="5"/>
        <v>3.1885630732502803</v>
      </c>
      <c r="R8" s="2">
        <v>0.78</v>
      </c>
      <c r="S8" s="2">
        <f t="shared" si="6"/>
        <v>2.0201921999999999</v>
      </c>
      <c r="T8" s="2">
        <f t="shared" si="7"/>
        <v>499.20000000000005</v>
      </c>
      <c r="U8" s="2">
        <f t="shared" si="8"/>
        <v>21746400</v>
      </c>
      <c r="V8" s="2">
        <v>33916.268499999998</v>
      </c>
      <c r="W8" s="2">
        <f t="shared" si="9"/>
        <v>10.337678638799998</v>
      </c>
      <c r="X8" s="2">
        <f t="shared" si="10"/>
        <v>6.4235377562889999</v>
      </c>
      <c r="Y8" s="2">
        <f t="shared" si="11"/>
        <v>1.633128705332386</v>
      </c>
      <c r="Z8" s="2">
        <f t="shared" si="12"/>
        <v>0.1345327551540752</v>
      </c>
      <c r="AA8" s="2">
        <f t="shared" si="13"/>
        <v>87.301093238236518</v>
      </c>
      <c r="AB8" s="2" t="e">
        <f t="shared" si="14"/>
        <v>#DIV/0!</v>
      </c>
      <c r="AC8" s="2">
        <v>0</v>
      </c>
      <c r="AD8" s="2" t="e">
        <f t="shared" si="15"/>
        <v>#DIV/0!</v>
      </c>
      <c r="AE8" s="2" t="s">
        <v>133</v>
      </c>
      <c r="AF8" s="2">
        <f t="shared" si="16"/>
        <v>0.63357458064666894</v>
      </c>
      <c r="AG8" s="2">
        <f t="shared" si="17"/>
        <v>2.0351252065189058E-3</v>
      </c>
      <c r="AH8" s="2">
        <f t="shared" si="18"/>
        <v>26.927229204924618</v>
      </c>
      <c r="AI8" s="2">
        <f t="shared" si="19"/>
        <v>4181750.4000000004</v>
      </c>
      <c r="AJ8" s="2">
        <f t="shared" si="20"/>
        <v>118414.08</v>
      </c>
      <c r="AK8" s="2">
        <f t="shared" si="21"/>
        <v>0.11841408</v>
      </c>
      <c r="AL8" s="2" t="s">
        <v>133</v>
      </c>
      <c r="AM8" s="2" t="s">
        <v>133</v>
      </c>
      <c r="AN8" s="2" t="s">
        <v>133</v>
      </c>
      <c r="AO8" s="2" t="s">
        <v>133</v>
      </c>
      <c r="AP8" s="2" t="s">
        <v>133</v>
      </c>
      <c r="AQ8" s="2" t="s">
        <v>133</v>
      </c>
      <c r="AR8" s="2" t="s">
        <v>133</v>
      </c>
      <c r="AS8" s="2">
        <v>0</v>
      </c>
      <c r="AT8" s="2" t="s">
        <v>133</v>
      </c>
      <c r="AU8" s="2" t="s">
        <v>133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134</v>
      </c>
    </row>
    <row r="9" spans="1:99" s="2" customFormat="1" x14ac:dyDescent="0.25">
      <c r="A9" s="2" t="s">
        <v>148</v>
      </c>
      <c r="C9" s="2" t="s">
        <v>149</v>
      </c>
      <c r="D9" s="2">
        <v>1938</v>
      </c>
      <c r="E9" s="2">
        <f t="shared" si="0"/>
        <v>77</v>
      </c>
      <c r="F9" s="2">
        <v>12</v>
      </c>
      <c r="G9" s="2">
        <v>12</v>
      </c>
      <c r="H9" s="2">
        <v>8856</v>
      </c>
      <c r="I9" s="2">
        <v>1327</v>
      </c>
      <c r="J9" s="2">
        <v>1106</v>
      </c>
      <c r="K9" s="2">
        <v>1327</v>
      </c>
      <c r="L9" s="2">
        <f t="shared" si="1"/>
        <v>57803987.300000004</v>
      </c>
      <c r="M9" s="2">
        <v>3028.0404530000001</v>
      </c>
      <c r="N9" s="2">
        <f t="shared" si="2"/>
        <v>131901442.13268</v>
      </c>
      <c r="O9" s="2">
        <f t="shared" si="3"/>
        <v>4.7313132078125006</v>
      </c>
      <c r="P9" s="2">
        <f t="shared" si="4"/>
        <v>12254055.787627582</v>
      </c>
      <c r="Q9" s="2">
        <f t="shared" si="5"/>
        <v>12.25405578762758</v>
      </c>
      <c r="R9" s="2">
        <v>0</v>
      </c>
      <c r="S9" s="2">
        <f t="shared" si="6"/>
        <v>0</v>
      </c>
      <c r="T9" s="2">
        <f t="shared" si="7"/>
        <v>0</v>
      </c>
      <c r="U9" s="2">
        <f t="shared" si="8"/>
        <v>0</v>
      </c>
      <c r="V9" s="2">
        <v>18394.651677999998</v>
      </c>
      <c r="W9" s="2">
        <f t="shared" si="9"/>
        <v>5.6066898314543989</v>
      </c>
      <c r="X9" s="2">
        <f t="shared" si="10"/>
        <v>3.4838366599031318</v>
      </c>
      <c r="Y9" s="2">
        <f t="shared" si="11"/>
        <v>0.45181588481670537</v>
      </c>
      <c r="Z9" s="2">
        <f t="shared" si="12"/>
        <v>0.4382362039821735</v>
      </c>
      <c r="AA9" s="2">
        <f t="shared" si="13"/>
        <v>4.1097867913882586</v>
      </c>
      <c r="AB9" s="2">
        <f t="shared" si="14"/>
        <v>0.10955905099554338</v>
      </c>
      <c r="AC9" s="2">
        <v>12</v>
      </c>
      <c r="AD9" s="2">
        <f t="shared" si="15"/>
        <v>3.6519683665181123E-2</v>
      </c>
      <c r="AE9" s="2" t="s">
        <v>133</v>
      </c>
      <c r="AF9" s="2">
        <f t="shared" si="16"/>
        <v>0</v>
      </c>
      <c r="AG9" s="2">
        <f t="shared" si="17"/>
        <v>3.3816521285622817E-3</v>
      </c>
      <c r="AH9" s="2">
        <f t="shared" si="18"/>
        <v>8.9824046149994867</v>
      </c>
      <c r="AI9" s="2">
        <f t="shared" si="19"/>
        <v>48177249.399999999</v>
      </c>
      <c r="AJ9" s="2">
        <f t="shared" si="20"/>
        <v>1364228.8800000001</v>
      </c>
      <c r="AK9" s="2">
        <f t="shared" si="21"/>
        <v>1.3642288800000002</v>
      </c>
      <c r="AL9" s="2" t="s">
        <v>133</v>
      </c>
      <c r="AM9" s="2" t="s">
        <v>133</v>
      </c>
      <c r="AN9" s="2" t="s">
        <v>133</v>
      </c>
      <c r="AO9" s="2" t="s">
        <v>133</v>
      </c>
      <c r="AP9" s="2" t="s">
        <v>133</v>
      </c>
      <c r="AQ9" s="2" t="s">
        <v>133</v>
      </c>
      <c r="AR9" s="2" t="s">
        <v>133</v>
      </c>
      <c r="AS9" s="2">
        <v>0</v>
      </c>
      <c r="AT9" s="2" t="s">
        <v>133</v>
      </c>
      <c r="AU9" s="2" t="s">
        <v>133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134</v>
      </c>
    </row>
    <row r="10" spans="1:99" s="2" customFormat="1" x14ac:dyDescent="0.25">
      <c r="A10" s="2" t="s">
        <v>150</v>
      </c>
      <c r="C10" s="2" t="s">
        <v>151</v>
      </c>
      <c r="D10" s="2">
        <v>1941</v>
      </c>
      <c r="E10" s="2">
        <f t="shared" si="0"/>
        <v>74</v>
      </c>
      <c r="F10" s="2">
        <v>10</v>
      </c>
      <c r="G10" s="2">
        <v>10</v>
      </c>
      <c r="H10" s="2">
        <v>0</v>
      </c>
      <c r="I10" s="2">
        <v>3500</v>
      </c>
      <c r="J10" s="2">
        <v>2100</v>
      </c>
      <c r="K10" s="2">
        <v>3500</v>
      </c>
      <c r="L10" s="2">
        <f t="shared" si="1"/>
        <v>152459650</v>
      </c>
      <c r="M10" s="2">
        <v>538.851133</v>
      </c>
      <c r="N10" s="2">
        <f t="shared" si="2"/>
        <v>23472355.35348</v>
      </c>
      <c r="O10" s="2">
        <f t="shared" si="3"/>
        <v>0.84195489531250001</v>
      </c>
      <c r="P10" s="2">
        <f t="shared" si="4"/>
        <v>2180655.0960923801</v>
      </c>
      <c r="Q10" s="2">
        <f t="shared" si="5"/>
        <v>2.1806550960923801</v>
      </c>
      <c r="R10" s="2">
        <v>0</v>
      </c>
      <c r="S10" s="2">
        <f t="shared" si="6"/>
        <v>0</v>
      </c>
      <c r="T10" s="2">
        <f t="shared" si="7"/>
        <v>0</v>
      </c>
      <c r="U10" s="2">
        <f t="shared" si="8"/>
        <v>0</v>
      </c>
      <c r="V10" s="2">
        <v>106132.67767</v>
      </c>
      <c r="W10" s="2">
        <f t="shared" si="9"/>
        <v>32.349240153815998</v>
      </c>
      <c r="X10" s="2">
        <f t="shared" si="10"/>
        <v>20.100892354631981</v>
      </c>
      <c r="Y10" s="2">
        <f t="shared" si="11"/>
        <v>6.1796728580335714</v>
      </c>
      <c r="Z10" s="2">
        <f t="shared" si="12"/>
        <v>6.4952855264862208</v>
      </c>
      <c r="AA10" s="2">
        <f t="shared" si="13"/>
        <v>12.488568986319773</v>
      </c>
      <c r="AB10" s="2">
        <f t="shared" si="14"/>
        <v>1.9485856579458662</v>
      </c>
      <c r="AC10" s="2">
        <v>10</v>
      </c>
      <c r="AD10" s="2">
        <f t="shared" si="15"/>
        <v>0.64952855264862208</v>
      </c>
      <c r="AE10" s="2" t="s">
        <v>133</v>
      </c>
      <c r="AF10" s="2">
        <f t="shared" si="16"/>
        <v>0</v>
      </c>
      <c r="AG10" s="2">
        <f t="shared" si="17"/>
        <v>0.11881338243201764</v>
      </c>
      <c r="AH10" s="2">
        <f t="shared" si="18"/>
        <v>0.84185166246345222</v>
      </c>
      <c r="AI10" s="2">
        <f t="shared" si="19"/>
        <v>91475790</v>
      </c>
      <c r="AJ10" s="2">
        <f t="shared" si="20"/>
        <v>2590308</v>
      </c>
      <c r="AK10" s="2">
        <f t="shared" si="21"/>
        <v>2.5903079999999998</v>
      </c>
      <c r="AL10" s="2" t="s">
        <v>133</v>
      </c>
      <c r="AM10" s="2" t="s">
        <v>133</v>
      </c>
      <c r="AN10" s="2" t="s">
        <v>133</v>
      </c>
      <c r="AO10" s="2" t="s">
        <v>133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134</v>
      </c>
    </row>
    <row r="11" spans="1:99" s="2" customFormat="1" x14ac:dyDescent="0.25">
      <c r="A11" s="2" t="s">
        <v>152</v>
      </c>
      <c r="B11" s="2" t="s">
        <v>153</v>
      </c>
      <c r="C11" s="2" t="s">
        <v>154</v>
      </c>
      <c r="D11" s="2">
        <v>1968</v>
      </c>
      <c r="E11" s="2">
        <f t="shared" si="0"/>
        <v>47</v>
      </c>
      <c r="F11" s="2">
        <v>27.5</v>
      </c>
      <c r="G11" s="2">
        <v>43</v>
      </c>
      <c r="H11" s="2">
        <v>18000</v>
      </c>
      <c r="I11" s="2">
        <v>61400</v>
      </c>
      <c r="J11" s="2">
        <v>54000</v>
      </c>
      <c r="K11" s="2">
        <v>61400</v>
      </c>
      <c r="L11" s="2">
        <f t="shared" si="1"/>
        <v>2674577860</v>
      </c>
      <c r="M11" s="2">
        <v>4060</v>
      </c>
      <c r="N11" s="2">
        <f t="shared" si="2"/>
        <v>176853600</v>
      </c>
      <c r="O11" s="2">
        <f t="shared" si="3"/>
        <v>6.34375</v>
      </c>
      <c r="P11" s="2">
        <f t="shared" si="4"/>
        <v>16430251.6</v>
      </c>
      <c r="Q11" s="2">
        <f t="shared" si="5"/>
        <v>16.430251600000002</v>
      </c>
      <c r="R11" s="2">
        <v>2020</v>
      </c>
      <c r="S11" s="2">
        <f t="shared" si="6"/>
        <v>5231.7797999999993</v>
      </c>
      <c r="T11" s="2">
        <f t="shared" si="7"/>
        <v>1292800</v>
      </c>
      <c r="U11" s="2">
        <f t="shared" si="8"/>
        <v>56317600000</v>
      </c>
      <c r="V11" s="2">
        <v>342789.58610999997</v>
      </c>
      <c r="W11" s="2">
        <f t="shared" si="9"/>
        <v>104.48226584632799</v>
      </c>
      <c r="X11" s="2">
        <f t="shared" si="10"/>
        <v>64.922290871717337</v>
      </c>
      <c r="Y11" s="2">
        <f t="shared" si="11"/>
        <v>7.2713553071520609</v>
      </c>
      <c r="Z11" s="2">
        <f t="shared" si="12"/>
        <v>15.12311799137818</v>
      </c>
      <c r="AA11" s="2">
        <f t="shared" si="13"/>
        <v>1.5686162523364788</v>
      </c>
      <c r="AB11" s="2">
        <f t="shared" si="14"/>
        <v>1.6497946899685287</v>
      </c>
      <c r="AC11" s="2">
        <v>27.5</v>
      </c>
      <c r="AD11" s="2">
        <f t="shared" si="15"/>
        <v>0.54993156332284288</v>
      </c>
      <c r="AE11" s="2">
        <v>511.49099999999999</v>
      </c>
      <c r="AF11" s="2">
        <f t="shared" si="16"/>
        <v>318.42364532019707</v>
      </c>
      <c r="AG11" s="2">
        <f t="shared" si="17"/>
        <v>0.10078127228801145</v>
      </c>
      <c r="AH11" s="2">
        <f t="shared" si="18"/>
        <v>0.24667114060910475</v>
      </c>
      <c r="AI11" s="2">
        <f t="shared" si="19"/>
        <v>2352234600</v>
      </c>
      <c r="AJ11" s="2">
        <f t="shared" si="20"/>
        <v>66607920</v>
      </c>
      <c r="AK11" s="2">
        <f t="shared" si="21"/>
        <v>66.607919999999993</v>
      </c>
      <c r="AL11" s="2" t="s">
        <v>155</v>
      </c>
      <c r="AM11" s="2" t="s">
        <v>133</v>
      </c>
      <c r="AN11" s="2" t="s">
        <v>156</v>
      </c>
      <c r="AO11" s="2" t="s">
        <v>157</v>
      </c>
      <c r="AP11" s="2" t="s">
        <v>158</v>
      </c>
      <c r="AQ11" s="2" t="s">
        <v>159</v>
      </c>
      <c r="AR11" s="2" t="s">
        <v>160</v>
      </c>
      <c r="AS11" s="2">
        <v>2</v>
      </c>
      <c r="AT11" s="2" t="s">
        <v>161</v>
      </c>
      <c r="AU11" s="2" t="s">
        <v>162</v>
      </c>
      <c r="AV11" s="2">
        <v>12</v>
      </c>
      <c r="AW11" s="6">
        <v>73</v>
      </c>
      <c r="AX11" s="6">
        <v>26</v>
      </c>
      <c r="AY11" s="6">
        <v>1</v>
      </c>
      <c r="AZ11" s="6">
        <v>1.8</v>
      </c>
      <c r="BA11" s="6">
        <v>20.9</v>
      </c>
      <c r="BB11" s="6">
        <v>0.2</v>
      </c>
      <c r="BC11" s="6">
        <v>6.9</v>
      </c>
      <c r="BD11" s="6">
        <v>0.6</v>
      </c>
      <c r="BE11" s="6">
        <v>0.9</v>
      </c>
      <c r="BF11" s="6">
        <v>0.2</v>
      </c>
      <c r="BG11" s="6">
        <v>22.5</v>
      </c>
      <c r="BH11" s="2">
        <v>0</v>
      </c>
      <c r="BI11" s="6">
        <v>2.7</v>
      </c>
      <c r="BJ11" s="6">
        <v>17.600000000000001</v>
      </c>
      <c r="BK11" s="6">
        <v>2.2999999999999998</v>
      </c>
      <c r="BL11" s="6">
        <v>17.3</v>
      </c>
      <c r="BM11" s="6">
        <v>2.2999999999999998</v>
      </c>
      <c r="BN11" s="6">
        <v>3.7</v>
      </c>
      <c r="BO11" s="6">
        <v>362593</v>
      </c>
      <c r="BP11" s="6">
        <v>27888</v>
      </c>
      <c r="BQ11" s="6">
        <v>64</v>
      </c>
      <c r="BR11" s="6">
        <v>5</v>
      </c>
      <c r="BS11" s="6">
        <v>0.35</v>
      </c>
      <c r="BT11" s="6">
        <v>0.03</v>
      </c>
      <c r="BU11" s="6">
        <v>438903</v>
      </c>
      <c r="BV11" s="6">
        <v>77</v>
      </c>
      <c r="BW11" s="6">
        <v>0.43</v>
      </c>
      <c r="BX11" s="6">
        <v>1062769</v>
      </c>
      <c r="BY11" s="6">
        <v>42136</v>
      </c>
      <c r="BZ11" s="6">
        <v>187</v>
      </c>
      <c r="CA11" s="6">
        <v>7</v>
      </c>
      <c r="CB11" s="6">
        <v>2.34</v>
      </c>
      <c r="CC11" s="6">
        <v>0.1</v>
      </c>
      <c r="CD11" s="6">
        <v>33</v>
      </c>
      <c r="CE11" s="6">
        <v>27</v>
      </c>
      <c r="CF11" s="6">
        <v>15</v>
      </c>
      <c r="CG11" s="6">
        <v>12</v>
      </c>
      <c r="CH11" s="6">
        <v>20</v>
      </c>
      <c r="CI11" s="6">
        <v>5</v>
      </c>
      <c r="CJ11" s="6">
        <v>5</v>
      </c>
      <c r="CK11" s="6">
        <v>3</v>
      </c>
      <c r="CL11" s="6">
        <v>4</v>
      </c>
      <c r="CM11" s="6">
        <v>1</v>
      </c>
      <c r="CN11" s="6">
        <v>1</v>
      </c>
      <c r="CO11" s="6">
        <v>2</v>
      </c>
      <c r="CP11" s="6">
        <v>8</v>
      </c>
      <c r="CQ11" s="6">
        <v>21</v>
      </c>
      <c r="CR11" s="6">
        <v>42</v>
      </c>
      <c r="CS11" s="6">
        <v>0.87963000000000002</v>
      </c>
      <c r="CT11" s="6">
        <v>0.42508000000000001</v>
      </c>
      <c r="CU11" s="2" t="s">
        <v>144</v>
      </c>
    </row>
    <row r="12" spans="1:99" s="2" customFormat="1" x14ac:dyDescent="0.25">
      <c r="A12" s="2" t="s">
        <v>163</v>
      </c>
      <c r="C12" s="2" t="s">
        <v>164</v>
      </c>
      <c r="D12" s="2">
        <v>1974</v>
      </c>
      <c r="E12" s="2">
        <f t="shared" si="0"/>
        <v>41</v>
      </c>
      <c r="F12" s="2">
        <v>40</v>
      </c>
      <c r="G12" s="2">
        <v>40</v>
      </c>
      <c r="H12" s="2">
        <v>820</v>
      </c>
      <c r="I12" s="2">
        <v>34860</v>
      </c>
      <c r="J12" s="2">
        <v>34860</v>
      </c>
      <c r="K12" s="2">
        <v>34860</v>
      </c>
      <c r="L12" s="2">
        <f t="shared" si="1"/>
        <v>1518498114</v>
      </c>
      <c r="M12" s="2">
        <v>650.40266699999995</v>
      </c>
      <c r="N12" s="2">
        <f t="shared" si="2"/>
        <v>28331540.174519997</v>
      </c>
      <c r="O12" s="2">
        <f t="shared" si="3"/>
        <v>1.0162541671875001</v>
      </c>
      <c r="P12" s="2">
        <f t="shared" si="4"/>
        <v>2632088.5369756198</v>
      </c>
      <c r="Q12" s="2">
        <f t="shared" si="5"/>
        <v>2.63208853697562</v>
      </c>
      <c r="R12" s="2">
        <v>0</v>
      </c>
      <c r="S12" s="2">
        <f t="shared" si="6"/>
        <v>0</v>
      </c>
      <c r="T12" s="2">
        <f t="shared" si="7"/>
        <v>0</v>
      </c>
      <c r="U12" s="2">
        <f t="shared" si="8"/>
        <v>0</v>
      </c>
      <c r="V12" s="2">
        <v>28370.223397999998</v>
      </c>
      <c r="W12" s="2">
        <f t="shared" si="9"/>
        <v>8.6472440917103981</v>
      </c>
      <c r="X12" s="2">
        <f t="shared" si="10"/>
        <v>5.373150090240812</v>
      </c>
      <c r="Y12" s="2">
        <f t="shared" si="11"/>
        <v>1.5035655362218254</v>
      </c>
      <c r="Z12" s="2">
        <f t="shared" si="12"/>
        <v>53.597443155090559</v>
      </c>
      <c r="AA12" s="2">
        <f t="shared" si="13"/>
        <v>0.20110284907344411</v>
      </c>
      <c r="AB12" s="2">
        <f t="shared" si="14"/>
        <v>4.0198082366317918</v>
      </c>
      <c r="AC12" s="2">
        <v>40</v>
      </c>
      <c r="AD12" s="2">
        <f t="shared" si="15"/>
        <v>1.3399360788772641</v>
      </c>
      <c r="AE12" s="2" t="s">
        <v>133</v>
      </c>
      <c r="AF12" s="2">
        <f t="shared" si="16"/>
        <v>0</v>
      </c>
      <c r="AG12" s="2">
        <f t="shared" si="17"/>
        <v>0.89238945250875246</v>
      </c>
      <c r="AH12" s="2">
        <f t="shared" si="18"/>
        <v>6.1212624298044124E-2</v>
      </c>
      <c r="AI12" s="2">
        <f t="shared" si="19"/>
        <v>1518498114</v>
      </c>
      <c r="AJ12" s="2">
        <f t="shared" si="20"/>
        <v>42999112.799999997</v>
      </c>
      <c r="AK12" s="2">
        <f t="shared" si="21"/>
        <v>42.999112799999999</v>
      </c>
      <c r="AL12" s="2" t="s">
        <v>133</v>
      </c>
      <c r="AM12" s="2" t="s">
        <v>133</v>
      </c>
      <c r="AN12" s="2" t="s">
        <v>133</v>
      </c>
      <c r="AO12" s="2" t="s">
        <v>133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134</v>
      </c>
    </row>
    <row r="13" spans="1:99" s="2" customFormat="1" x14ac:dyDescent="0.25">
      <c r="A13" s="2" t="s">
        <v>165</v>
      </c>
      <c r="C13" s="2" t="s">
        <v>166</v>
      </c>
      <c r="D13" s="2">
        <v>1968</v>
      </c>
      <c r="E13" s="2">
        <f t="shared" si="0"/>
        <v>47</v>
      </c>
      <c r="F13" s="2">
        <v>48</v>
      </c>
      <c r="G13" s="2">
        <v>48</v>
      </c>
      <c r="H13" s="2">
        <v>82</v>
      </c>
      <c r="I13" s="2">
        <v>25470</v>
      </c>
      <c r="J13" s="2">
        <v>25470</v>
      </c>
      <c r="K13" s="2">
        <v>25470</v>
      </c>
      <c r="L13" s="2">
        <f t="shared" si="1"/>
        <v>1109470653</v>
      </c>
      <c r="M13" s="2">
        <v>433.14236899999997</v>
      </c>
      <c r="N13" s="2">
        <f t="shared" si="2"/>
        <v>18867681.59364</v>
      </c>
      <c r="O13" s="2">
        <f t="shared" si="3"/>
        <v>0.67678495156249996</v>
      </c>
      <c r="P13" s="2">
        <f t="shared" si="4"/>
        <v>1752866.52741134</v>
      </c>
      <c r="Q13" s="2">
        <f t="shared" si="5"/>
        <v>1.75286652741134</v>
      </c>
      <c r="R13" s="2">
        <v>0</v>
      </c>
      <c r="S13" s="2">
        <f t="shared" si="6"/>
        <v>0</v>
      </c>
      <c r="T13" s="2">
        <f t="shared" si="7"/>
        <v>0</v>
      </c>
      <c r="U13" s="2">
        <f t="shared" si="8"/>
        <v>0</v>
      </c>
      <c r="V13" s="2">
        <v>21243.17657</v>
      </c>
      <c r="W13" s="2">
        <f t="shared" si="9"/>
        <v>6.4749202185359991</v>
      </c>
      <c r="X13" s="2">
        <f t="shared" si="10"/>
        <v>4.0233301832985804</v>
      </c>
      <c r="Y13" s="2">
        <f t="shared" si="11"/>
        <v>1.3796054101552127</v>
      </c>
      <c r="Z13" s="2">
        <f t="shared" si="12"/>
        <v>58.802701725366468</v>
      </c>
      <c r="AA13" s="2">
        <f t="shared" si="13"/>
        <v>0.20609780408044681</v>
      </c>
      <c r="AB13" s="2">
        <f t="shared" si="14"/>
        <v>3.6751688578354043</v>
      </c>
      <c r="AC13" s="2">
        <v>48</v>
      </c>
      <c r="AD13" s="2">
        <f t="shared" si="15"/>
        <v>1.2250562859451348</v>
      </c>
      <c r="AE13" s="2" t="s">
        <v>133</v>
      </c>
      <c r="AF13" s="2">
        <f t="shared" si="16"/>
        <v>0</v>
      </c>
      <c r="AG13" s="2">
        <f t="shared" si="17"/>
        <v>1.199729836552986</v>
      </c>
      <c r="AH13" s="2">
        <f t="shared" si="18"/>
        <v>5.5794037602408954E-2</v>
      </c>
      <c r="AI13" s="2">
        <f t="shared" si="19"/>
        <v>1109470653</v>
      </c>
      <c r="AJ13" s="2">
        <f t="shared" si="20"/>
        <v>31416735.600000001</v>
      </c>
      <c r="AK13" s="2">
        <f t="shared" si="21"/>
        <v>31.416735600000003</v>
      </c>
      <c r="AL13" s="2" t="s">
        <v>133</v>
      </c>
      <c r="AM13" s="2" t="s">
        <v>133</v>
      </c>
      <c r="AN13" s="2" t="s">
        <v>133</v>
      </c>
      <c r="AO13" s="2" t="s">
        <v>133</v>
      </c>
      <c r="AP13" s="2" t="s">
        <v>133</v>
      </c>
      <c r="AQ13" s="2" t="s">
        <v>133</v>
      </c>
      <c r="AR13" s="2" t="s">
        <v>133</v>
      </c>
      <c r="AS13" s="2">
        <v>0</v>
      </c>
      <c r="AT13" s="2" t="s">
        <v>133</v>
      </c>
      <c r="AU13" s="2" t="s">
        <v>133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134</v>
      </c>
    </row>
    <row r="14" spans="1:99" s="2" customFormat="1" x14ac:dyDescent="0.25">
      <c r="A14" s="2" t="s">
        <v>167</v>
      </c>
      <c r="C14" s="2" t="s">
        <v>168</v>
      </c>
      <c r="D14" s="2">
        <v>1965</v>
      </c>
      <c r="E14" s="2">
        <f t="shared" si="0"/>
        <v>50</v>
      </c>
      <c r="F14" s="2">
        <v>75</v>
      </c>
      <c r="G14" s="2">
        <v>85</v>
      </c>
      <c r="H14" s="2">
        <v>215</v>
      </c>
      <c r="I14" s="2">
        <v>2072</v>
      </c>
      <c r="J14" s="2">
        <v>1500</v>
      </c>
      <c r="K14" s="2">
        <v>2072</v>
      </c>
      <c r="L14" s="2">
        <f t="shared" si="1"/>
        <v>90256112.799999997</v>
      </c>
      <c r="M14" s="2">
        <v>250</v>
      </c>
      <c r="N14" s="2">
        <f t="shared" si="2"/>
        <v>10890000</v>
      </c>
      <c r="O14" s="2">
        <f t="shared" si="3"/>
        <v>0.390625</v>
      </c>
      <c r="P14" s="2">
        <f t="shared" si="4"/>
        <v>1011715</v>
      </c>
      <c r="Q14" s="2">
        <f t="shared" si="5"/>
        <v>1.0117150000000001</v>
      </c>
      <c r="R14" s="2">
        <v>0.39</v>
      </c>
      <c r="S14" s="2">
        <f t="shared" si="6"/>
        <v>1.0100960999999999</v>
      </c>
      <c r="T14" s="2">
        <f t="shared" si="7"/>
        <v>249.60000000000002</v>
      </c>
      <c r="U14" s="2">
        <f t="shared" si="8"/>
        <v>10873200</v>
      </c>
      <c r="W14" s="2">
        <f t="shared" si="9"/>
        <v>0</v>
      </c>
      <c r="X14" s="2">
        <f t="shared" si="10"/>
        <v>0</v>
      </c>
      <c r="Y14" s="2">
        <f t="shared" si="11"/>
        <v>0</v>
      </c>
      <c r="Z14" s="2">
        <f t="shared" si="12"/>
        <v>8.2879809733700647</v>
      </c>
      <c r="AA14" s="2">
        <f t="shared" si="13"/>
        <v>0</v>
      </c>
      <c r="AB14" s="2">
        <f t="shared" si="14"/>
        <v>0.33151923893480256</v>
      </c>
      <c r="AC14" s="2">
        <v>75</v>
      </c>
      <c r="AD14" s="2">
        <f t="shared" si="15"/>
        <v>0.11050641297826753</v>
      </c>
      <c r="AE14" s="2" t="s">
        <v>133</v>
      </c>
      <c r="AF14" s="2">
        <f t="shared" si="16"/>
        <v>0.99840000000000007</v>
      </c>
      <c r="AG14" s="2">
        <f t="shared" si="17"/>
        <v>0.22257698436895476</v>
      </c>
      <c r="AH14" s="2">
        <f t="shared" si="18"/>
        <v>0.54680794716304004</v>
      </c>
      <c r="AI14" s="2">
        <f t="shared" si="19"/>
        <v>65339850</v>
      </c>
      <c r="AJ14" s="2">
        <f t="shared" si="20"/>
        <v>1850220</v>
      </c>
      <c r="AK14" s="2">
        <f t="shared" si="21"/>
        <v>1.85022</v>
      </c>
      <c r="AL14" s="2" t="s">
        <v>133</v>
      </c>
      <c r="AM14" s="2" t="s">
        <v>133</v>
      </c>
      <c r="AN14" s="2" t="s">
        <v>133</v>
      </c>
      <c r="AO14" s="2" t="s">
        <v>133</v>
      </c>
      <c r="AP14" s="2" t="s">
        <v>133</v>
      </c>
      <c r="AQ14" s="2" t="s">
        <v>133</v>
      </c>
      <c r="AR14" s="2" t="s">
        <v>133</v>
      </c>
      <c r="AS14" s="2">
        <v>0</v>
      </c>
      <c r="AT14" s="2" t="s">
        <v>133</v>
      </c>
      <c r="AU14" s="2" t="s">
        <v>133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 t="s">
        <v>144</v>
      </c>
    </row>
    <row r="15" spans="1:99" s="2" customFormat="1" x14ac:dyDescent="0.25">
      <c r="A15" s="2" t="s">
        <v>169</v>
      </c>
      <c r="C15" s="2" t="s">
        <v>170</v>
      </c>
      <c r="D15" s="2">
        <v>1971</v>
      </c>
      <c r="E15" s="2">
        <f t="shared" si="0"/>
        <v>44</v>
      </c>
      <c r="F15" s="2">
        <v>12</v>
      </c>
      <c r="G15" s="2">
        <v>12</v>
      </c>
      <c r="H15" s="2">
        <v>0</v>
      </c>
      <c r="I15" s="2">
        <v>230</v>
      </c>
      <c r="J15" s="2">
        <v>230</v>
      </c>
      <c r="K15" s="2">
        <v>230</v>
      </c>
      <c r="L15" s="2">
        <f t="shared" si="1"/>
        <v>10018777</v>
      </c>
      <c r="M15" s="2">
        <v>308.42225200000001</v>
      </c>
      <c r="N15" s="2">
        <f t="shared" si="2"/>
        <v>13434873.297120001</v>
      </c>
      <c r="O15" s="2">
        <f t="shared" si="3"/>
        <v>0.48190976875000002</v>
      </c>
      <c r="P15" s="2">
        <f t="shared" si="4"/>
        <v>1248141.67472872</v>
      </c>
      <c r="Q15" s="2">
        <f t="shared" si="5"/>
        <v>1.2481416747287202</v>
      </c>
      <c r="R15" s="2">
        <v>0</v>
      </c>
      <c r="S15" s="2">
        <f t="shared" si="6"/>
        <v>0</v>
      </c>
      <c r="T15" s="2">
        <f t="shared" si="7"/>
        <v>0</v>
      </c>
      <c r="U15" s="2">
        <f t="shared" si="8"/>
        <v>0</v>
      </c>
      <c r="W15" s="2">
        <f t="shared" si="9"/>
        <v>0</v>
      </c>
      <c r="X15" s="2">
        <f t="shared" si="10"/>
        <v>0</v>
      </c>
      <c r="Y15" s="2">
        <f t="shared" si="11"/>
        <v>0</v>
      </c>
      <c r="Z15" s="2">
        <f t="shared" si="12"/>
        <v>0.7457291764819024</v>
      </c>
      <c r="AA15" s="2">
        <f t="shared" si="13"/>
        <v>0</v>
      </c>
      <c r="AB15" s="2">
        <f t="shared" si="14"/>
        <v>0.1864322941204756</v>
      </c>
      <c r="AC15" s="2">
        <v>12</v>
      </c>
      <c r="AD15" s="2">
        <f t="shared" si="15"/>
        <v>6.2144098040158531E-2</v>
      </c>
      <c r="AE15" s="2" t="s">
        <v>133</v>
      </c>
      <c r="AF15" s="2">
        <f t="shared" si="16"/>
        <v>0</v>
      </c>
      <c r="AG15" s="2">
        <f t="shared" si="17"/>
        <v>1.8030584106591675E-2</v>
      </c>
      <c r="AH15" s="2">
        <f t="shared" si="18"/>
        <v>4.3995062211005687</v>
      </c>
      <c r="AI15" s="2">
        <f t="shared" si="19"/>
        <v>10018777</v>
      </c>
      <c r="AJ15" s="2">
        <f t="shared" si="20"/>
        <v>283700.40000000002</v>
      </c>
      <c r="AK15" s="2">
        <f t="shared" si="21"/>
        <v>0.28370040000000002</v>
      </c>
      <c r="AL15" s="2" t="s">
        <v>133</v>
      </c>
      <c r="AM15" s="2" t="s">
        <v>133</v>
      </c>
      <c r="AN15" s="2" t="s">
        <v>133</v>
      </c>
      <c r="AO15" s="2" t="s">
        <v>133</v>
      </c>
      <c r="AP15" s="2" t="s">
        <v>133</v>
      </c>
      <c r="AQ15" s="2" t="s">
        <v>133</v>
      </c>
      <c r="AR15" s="2" t="s">
        <v>133</v>
      </c>
      <c r="AS15" s="2">
        <v>0</v>
      </c>
      <c r="AT15" s="2" t="s">
        <v>133</v>
      </c>
      <c r="AU15" s="2" t="s">
        <v>133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134</v>
      </c>
    </row>
    <row r="16" spans="1:99" s="2" customFormat="1" x14ac:dyDescent="0.25">
      <c r="A16" s="2" t="s">
        <v>171</v>
      </c>
      <c r="B16" s="2" t="s">
        <v>172</v>
      </c>
      <c r="C16" s="2" t="s">
        <v>173</v>
      </c>
      <c r="D16" s="2">
        <v>1969</v>
      </c>
      <c r="E16" s="2">
        <f t="shared" si="0"/>
        <v>46</v>
      </c>
      <c r="F16" s="2">
        <v>54</v>
      </c>
      <c r="G16" s="2">
        <v>54</v>
      </c>
      <c r="H16" s="2">
        <v>3000</v>
      </c>
      <c r="I16" s="2">
        <v>84000</v>
      </c>
      <c r="J16" s="2">
        <v>30000</v>
      </c>
      <c r="K16" s="2">
        <v>84000</v>
      </c>
      <c r="L16" s="2">
        <f t="shared" si="1"/>
        <v>3659031600</v>
      </c>
      <c r="M16" s="2">
        <v>3464.6556580000001</v>
      </c>
      <c r="N16" s="2">
        <f t="shared" si="2"/>
        <v>150920400.46248001</v>
      </c>
      <c r="O16" s="2">
        <f t="shared" si="3"/>
        <v>5.4135244656250006</v>
      </c>
      <c r="P16" s="2">
        <f t="shared" si="4"/>
        <v>14020976.396133881</v>
      </c>
      <c r="Q16" s="2">
        <f t="shared" si="5"/>
        <v>14.02097639613388</v>
      </c>
      <c r="R16" s="2">
        <v>0</v>
      </c>
      <c r="S16" s="2">
        <f t="shared" si="6"/>
        <v>0</v>
      </c>
      <c r="T16" s="2">
        <f t="shared" si="7"/>
        <v>0</v>
      </c>
      <c r="U16" s="2">
        <f t="shared" si="8"/>
        <v>0</v>
      </c>
      <c r="V16" s="2">
        <v>116631.96275999999</v>
      </c>
      <c r="W16" s="2">
        <f t="shared" si="9"/>
        <v>35.549422249247996</v>
      </c>
      <c r="X16" s="2">
        <f t="shared" si="10"/>
        <v>22.089393954967441</v>
      </c>
      <c r="Y16" s="2">
        <f t="shared" si="11"/>
        <v>2.6781710366114835</v>
      </c>
      <c r="Z16" s="2">
        <f t="shared" si="12"/>
        <v>24.244777967639067</v>
      </c>
      <c r="AA16" s="2">
        <f t="shared" si="13"/>
        <v>0.96068095278529042</v>
      </c>
      <c r="AB16" s="2">
        <f t="shared" si="14"/>
        <v>1.3469321093132816</v>
      </c>
      <c r="AC16" s="2">
        <v>54</v>
      </c>
      <c r="AD16" s="2">
        <f t="shared" si="15"/>
        <v>0.44897736977109381</v>
      </c>
      <c r="AE16" s="2" t="s">
        <v>133</v>
      </c>
      <c r="AF16" s="2">
        <f t="shared" si="16"/>
        <v>0</v>
      </c>
      <c r="AG16" s="2">
        <f t="shared" si="17"/>
        <v>0.17489994996357161</v>
      </c>
      <c r="AH16" s="2">
        <f t="shared" si="18"/>
        <v>0.3789002495955584</v>
      </c>
      <c r="AI16" s="2">
        <f t="shared" si="19"/>
        <v>1306797000</v>
      </c>
      <c r="AJ16" s="2">
        <f t="shared" si="20"/>
        <v>37004400</v>
      </c>
      <c r="AK16" s="2">
        <f t="shared" si="21"/>
        <v>37.004399999999997</v>
      </c>
      <c r="AL16" s="2" t="s">
        <v>133</v>
      </c>
      <c r="AM16" s="2" t="s">
        <v>133</v>
      </c>
      <c r="AN16" s="2" t="s">
        <v>133</v>
      </c>
      <c r="AO16" s="2" t="s">
        <v>133</v>
      </c>
      <c r="AP16" s="2" t="s">
        <v>133</v>
      </c>
      <c r="AQ16" s="2" t="s">
        <v>133</v>
      </c>
      <c r="AR16" s="2" t="s">
        <v>133</v>
      </c>
      <c r="AS16" s="2">
        <v>0</v>
      </c>
      <c r="AT16" s="2" t="s">
        <v>133</v>
      </c>
      <c r="AU16" s="2" t="s">
        <v>133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 t="s">
        <v>134</v>
      </c>
    </row>
    <row r="17" spans="1:99" s="2" customFormat="1" x14ac:dyDescent="0.25">
      <c r="A17" s="2" t="s">
        <v>174</v>
      </c>
      <c r="C17" s="2" t="s">
        <v>175</v>
      </c>
      <c r="D17" s="2">
        <v>1969</v>
      </c>
      <c r="E17" s="2">
        <f t="shared" si="0"/>
        <v>46</v>
      </c>
      <c r="F17" s="2">
        <v>19</v>
      </c>
      <c r="G17" s="2">
        <v>19</v>
      </c>
      <c r="H17" s="2">
        <v>0</v>
      </c>
      <c r="I17" s="2">
        <v>73000</v>
      </c>
      <c r="J17" s="2">
        <v>43000</v>
      </c>
      <c r="K17" s="2">
        <v>73000</v>
      </c>
      <c r="L17" s="2">
        <f t="shared" si="1"/>
        <v>3179872700</v>
      </c>
      <c r="M17" s="2">
        <v>266.69249600000001</v>
      </c>
      <c r="N17" s="2">
        <f t="shared" si="2"/>
        <v>11617125.12576</v>
      </c>
      <c r="O17" s="2">
        <f t="shared" si="3"/>
        <v>0.41670702500000001</v>
      </c>
      <c r="P17" s="2">
        <f t="shared" si="4"/>
        <v>1079267.1943625601</v>
      </c>
      <c r="Q17" s="2">
        <f t="shared" si="5"/>
        <v>1.07926719436256</v>
      </c>
      <c r="R17" s="2">
        <v>0</v>
      </c>
      <c r="S17" s="2">
        <f t="shared" si="6"/>
        <v>0</v>
      </c>
      <c r="T17" s="2">
        <f t="shared" si="7"/>
        <v>0</v>
      </c>
      <c r="U17" s="2">
        <f t="shared" si="8"/>
        <v>0</v>
      </c>
      <c r="V17" s="2">
        <v>25424.820661000002</v>
      </c>
      <c r="W17" s="2">
        <f t="shared" si="9"/>
        <v>7.7494853374727999</v>
      </c>
      <c r="X17" s="2">
        <f t="shared" si="10"/>
        <v>4.8153084842694343</v>
      </c>
      <c r="Y17" s="2">
        <f t="shared" si="11"/>
        <v>2.1042787226939956</v>
      </c>
      <c r="Z17" s="2">
        <f t="shared" si="12"/>
        <v>273.72285876037432</v>
      </c>
      <c r="AA17" s="2">
        <f t="shared" si="13"/>
        <v>0.14610742715208475</v>
      </c>
      <c r="AB17" s="2">
        <f t="shared" si="14"/>
        <v>43.219398751638053</v>
      </c>
      <c r="AC17" s="2">
        <v>19</v>
      </c>
      <c r="AD17" s="2">
        <f t="shared" si="15"/>
        <v>14.406466250546018</v>
      </c>
      <c r="AE17" s="2" t="s">
        <v>133</v>
      </c>
      <c r="AF17" s="2">
        <f t="shared" si="16"/>
        <v>0</v>
      </c>
      <c r="AG17" s="2">
        <f t="shared" si="17"/>
        <v>7.1171674202017652</v>
      </c>
      <c r="AH17" s="2">
        <f t="shared" si="18"/>
        <v>2.0348312966727528E-2</v>
      </c>
      <c r="AI17" s="2">
        <f t="shared" si="19"/>
        <v>1873075700</v>
      </c>
      <c r="AJ17" s="2">
        <f t="shared" si="20"/>
        <v>53039640</v>
      </c>
      <c r="AK17" s="2">
        <f t="shared" si="21"/>
        <v>53.039639999999999</v>
      </c>
      <c r="AL17" s="2" t="s">
        <v>133</v>
      </c>
      <c r="AM17" s="2" t="s">
        <v>133</v>
      </c>
      <c r="AN17" s="2" t="s">
        <v>133</v>
      </c>
      <c r="AO17" s="2" t="s">
        <v>133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134</v>
      </c>
    </row>
    <row r="18" spans="1:99" s="2" customFormat="1" x14ac:dyDescent="0.25">
      <c r="A18" s="2" t="s">
        <v>176</v>
      </c>
      <c r="C18" s="2" t="s">
        <v>177</v>
      </c>
      <c r="D18" s="2">
        <v>1964</v>
      </c>
      <c r="E18" s="2">
        <f t="shared" si="0"/>
        <v>51</v>
      </c>
      <c r="F18" s="2">
        <v>30</v>
      </c>
      <c r="G18" s="2">
        <v>30</v>
      </c>
      <c r="H18" s="2">
        <v>1570</v>
      </c>
      <c r="I18" s="2">
        <v>279000</v>
      </c>
      <c r="J18" s="2">
        <v>144000</v>
      </c>
      <c r="K18" s="2">
        <v>279000</v>
      </c>
      <c r="L18" s="2">
        <f t="shared" si="1"/>
        <v>12153212100</v>
      </c>
      <c r="M18" s="2">
        <v>18992.997502999999</v>
      </c>
      <c r="N18" s="2">
        <f t="shared" si="2"/>
        <v>827334971.23067999</v>
      </c>
      <c r="O18" s="2">
        <f t="shared" si="3"/>
        <v>29.676558598437499</v>
      </c>
      <c r="P18" s="2">
        <f t="shared" si="4"/>
        <v>76862001.874990582</v>
      </c>
      <c r="Q18" s="2">
        <f t="shared" si="5"/>
        <v>76.862001874990582</v>
      </c>
      <c r="R18" s="2">
        <v>0</v>
      </c>
      <c r="S18" s="2">
        <f t="shared" si="6"/>
        <v>0</v>
      </c>
      <c r="T18" s="2">
        <f t="shared" si="7"/>
        <v>0</v>
      </c>
      <c r="U18" s="2">
        <f t="shared" si="8"/>
        <v>0</v>
      </c>
      <c r="V18" s="2">
        <v>290184.12255999999</v>
      </c>
      <c r="W18" s="2">
        <f t="shared" si="9"/>
        <v>88.448120556287989</v>
      </c>
      <c r="X18" s="2">
        <f t="shared" si="10"/>
        <v>54.959131708128638</v>
      </c>
      <c r="Y18" s="2">
        <f t="shared" si="11"/>
        <v>2.8459525465089786</v>
      </c>
      <c r="Z18" s="2">
        <f t="shared" si="12"/>
        <v>14.68959070099722</v>
      </c>
      <c r="AA18" s="2">
        <f t="shared" si="13"/>
        <v>0.49795948002291618</v>
      </c>
      <c r="AB18" s="2">
        <f t="shared" si="14"/>
        <v>1.4689590700997219</v>
      </c>
      <c r="AC18" s="2">
        <v>30</v>
      </c>
      <c r="AD18" s="2">
        <f t="shared" si="15"/>
        <v>0.48965302336657401</v>
      </c>
      <c r="AE18" s="2" t="s">
        <v>133</v>
      </c>
      <c r="AF18" s="2">
        <f t="shared" si="16"/>
        <v>0</v>
      </c>
      <c r="AG18" s="2">
        <f t="shared" si="17"/>
        <v>4.5259989876467031E-2</v>
      </c>
      <c r="AH18" s="2">
        <f t="shared" si="18"/>
        <v>0.43273008229534066</v>
      </c>
      <c r="AI18" s="2">
        <f t="shared" si="19"/>
        <v>6272625600</v>
      </c>
      <c r="AJ18" s="2">
        <f t="shared" si="20"/>
        <v>177621120</v>
      </c>
      <c r="AK18" s="2">
        <f t="shared" si="21"/>
        <v>177.62111999999999</v>
      </c>
      <c r="AL18" s="2" t="s">
        <v>133</v>
      </c>
      <c r="AM18" s="2" t="s">
        <v>133</v>
      </c>
      <c r="AN18" s="2" t="s">
        <v>133</v>
      </c>
      <c r="AO18" s="2" t="s">
        <v>133</v>
      </c>
      <c r="AP18" s="2" t="s">
        <v>133</v>
      </c>
      <c r="AQ18" s="2" t="s">
        <v>133</v>
      </c>
      <c r="AR18" s="2" t="s">
        <v>133</v>
      </c>
      <c r="AS18" s="2">
        <v>0</v>
      </c>
      <c r="AT18" s="2" t="s">
        <v>133</v>
      </c>
      <c r="AU18" s="2" t="s">
        <v>133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134</v>
      </c>
    </row>
    <row r="19" spans="1:99" s="2" customFormat="1" x14ac:dyDescent="0.25">
      <c r="A19" s="2" t="s">
        <v>178</v>
      </c>
      <c r="C19" s="2" t="s">
        <v>179</v>
      </c>
      <c r="D19" s="2">
        <v>1966</v>
      </c>
      <c r="E19" s="2">
        <f t="shared" si="0"/>
        <v>49</v>
      </c>
      <c r="F19" s="2">
        <v>30</v>
      </c>
      <c r="G19" s="2">
        <v>30</v>
      </c>
      <c r="H19" s="2">
        <v>715</v>
      </c>
      <c r="I19" s="2">
        <v>37000</v>
      </c>
      <c r="J19" s="2">
        <v>17000</v>
      </c>
      <c r="K19" s="2">
        <v>37000</v>
      </c>
      <c r="L19" s="2">
        <f t="shared" si="1"/>
        <v>1611716300</v>
      </c>
      <c r="M19" s="2">
        <v>1801.6815859999999</v>
      </c>
      <c r="N19" s="2">
        <f t="shared" si="2"/>
        <v>78481249.886160001</v>
      </c>
      <c r="O19" s="2">
        <f t="shared" si="3"/>
        <v>2.815127478125</v>
      </c>
      <c r="P19" s="2">
        <f t="shared" si="4"/>
        <v>7291153.1431199601</v>
      </c>
      <c r="Q19" s="2">
        <f t="shared" si="5"/>
        <v>7.2911531431199599</v>
      </c>
      <c r="R19" s="2">
        <v>0</v>
      </c>
      <c r="S19" s="2">
        <f t="shared" si="6"/>
        <v>0</v>
      </c>
      <c r="T19" s="2">
        <f t="shared" si="7"/>
        <v>0</v>
      </c>
      <c r="U19" s="2">
        <f t="shared" si="8"/>
        <v>0</v>
      </c>
      <c r="V19" s="2">
        <v>42300.743584000003</v>
      </c>
      <c r="W19" s="2">
        <f t="shared" si="9"/>
        <v>12.8932666444032</v>
      </c>
      <c r="X19" s="2">
        <f t="shared" si="10"/>
        <v>8.0115070303480973</v>
      </c>
      <c r="Y19" s="2">
        <f t="shared" si="11"/>
        <v>1.3469756517596159</v>
      </c>
      <c r="Z19" s="2">
        <f t="shared" si="12"/>
        <v>20.536323036876386</v>
      </c>
      <c r="AA19" s="2">
        <f t="shared" si="13"/>
        <v>0.61486805596424465</v>
      </c>
      <c r="AB19" s="2">
        <f t="shared" si="14"/>
        <v>2.0536323036876385</v>
      </c>
      <c r="AC19" s="2">
        <v>30</v>
      </c>
      <c r="AD19" s="2">
        <f t="shared" si="15"/>
        <v>0.68454410122921283</v>
      </c>
      <c r="AE19" s="2" t="s">
        <v>133</v>
      </c>
      <c r="AF19" s="2">
        <f t="shared" si="16"/>
        <v>0</v>
      </c>
      <c r="AG19" s="2">
        <f t="shared" si="17"/>
        <v>0.20544008220328189</v>
      </c>
      <c r="AH19" s="2">
        <f t="shared" si="18"/>
        <v>0.34770840334662717</v>
      </c>
      <c r="AI19" s="2">
        <f t="shared" si="19"/>
        <v>740518300</v>
      </c>
      <c r="AJ19" s="2">
        <f t="shared" si="20"/>
        <v>20969160</v>
      </c>
      <c r="AK19" s="2">
        <f t="shared" si="21"/>
        <v>20.969159999999999</v>
      </c>
      <c r="AL19" s="2" t="s">
        <v>133</v>
      </c>
      <c r="AM19" s="2" t="s">
        <v>133</v>
      </c>
      <c r="AN19" s="2" t="s">
        <v>133</v>
      </c>
      <c r="AO19" s="2" t="s">
        <v>133</v>
      </c>
      <c r="AP19" s="2" t="s">
        <v>133</v>
      </c>
      <c r="AQ19" s="2" t="s">
        <v>133</v>
      </c>
      <c r="AR19" s="2" t="s">
        <v>133</v>
      </c>
      <c r="AS19" s="2">
        <v>0</v>
      </c>
      <c r="AT19" s="2" t="s">
        <v>133</v>
      </c>
      <c r="AU19" s="2" t="s">
        <v>133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134</v>
      </c>
    </row>
    <row r="20" spans="1:99" s="2" customFormat="1" x14ac:dyDescent="0.25">
      <c r="A20" s="2" t="s">
        <v>180</v>
      </c>
      <c r="B20" s="2" t="s">
        <v>181</v>
      </c>
      <c r="C20" s="2" t="s">
        <v>182</v>
      </c>
      <c r="D20" s="2">
        <v>1936</v>
      </c>
      <c r="E20" s="2">
        <f t="shared" si="0"/>
        <v>79</v>
      </c>
      <c r="F20" s="2">
        <v>23</v>
      </c>
      <c r="G20" s="2">
        <v>44</v>
      </c>
      <c r="H20" s="2">
        <v>0</v>
      </c>
      <c r="I20" s="2">
        <v>8519000</v>
      </c>
      <c r="J20" s="2">
        <v>4596000</v>
      </c>
      <c r="K20" s="2">
        <v>8519000</v>
      </c>
      <c r="L20" s="2">
        <f t="shared" si="1"/>
        <v>371086788100</v>
      </c>
      <c r="M20" s="2">
        <v>25360.138200000001</v>
      </c>
      <c r="N20" s="2">
        <f t="shared" si="2"/>
        <v>1104687619.9920001</v>
      </c>
      <c r="O20" s="2">
        <f t="shared" si="3"/>
        <v>39.625215937500002</v>
      </c>
      <c r="P20" s="2">
        <f t="shared" si="4"/>
        <v>102628928.87605201</v>
      </c>
      <c r="Q20" s="2">
        <f t="shared" si="5"/>
        <v>102.62892887605202</v>
      </c>
      <c r="R20" s="2">
        <v>0</v>
      </c>
      <c r="S20" s="2">
        <f t="shared" si="6"/>
        <v>0</v>
      </c>
      <c r="T20" s="2">
        <f t="shared" si="7"/>
        <v>0</v>
      </c>
      <c r="U20" s="2">
        <f t="shared" si="8"/>
        <v>0</v>
      </c>
      <c r="V20" s="2">
        <v>268155.56821</v>
      </c>
      <c r="W20" s="2">
        <f t="shared" si="9"/>
        <v>81.73381719040799</v>
      </c>
      <c r="X20" s="2">
        <f t="shared" si="10"/>
        <v>50.787055685564745</v>
      </c>
      <c r="Y20" s="2">
        <f t="shared" si="11"/>
        <v>2.2759450647512507</v>
      </c>
      <c r="Z20" s="2">
        <f t="shared" si="12"/>
        <v>335.92011115566527</v>
      </c>
      <c r="AA20" s="2">
        <f t="shared" si="13"/>
        <v>1.4417489705904141E-2</v>
      </c>
      <c r="AB20" s="2">
        <f t="shared" si="14"/>
        <v>43.815666672478081</v>
      </c>
      <c r="AC20" s="2">
        <v>23</v>
      </c>
      <c r="AD20" s="2">
        <f t="shared" si="15"/>
        <v>14.605222224159359</v>
      </c>
      <c r="AE20" s="2" t="s">
        <v>133</v>
      </c>
      <c r="AF20" s="2">
        <f t="shared" si="16"/>
        <v>0</v>
      </c>
      <c r="AG20" s="2">
        <f t="shared" si="17"/>
        <v>0.89569821826642337</v>
      </c>
      <c r="AH20" s="2">
        <f t="shared" si="18"/>
        <v>1.8103296486831587E-2</v>
      </c>
      <c r="AI20" s="2">
        <f t="shared" si="19"/>
        <v>200201300400</v>
      </c>
      <c r="AJ20" s="2">
        <f t="shared" si="20"/>
        <v>5669074080</v>
      </c>
      <c r="AK20" s="2">
        <f t="shared" si="21"/>
        <v>5669.0740800000003</v>
      </c>
      <c r="AL20" s="2" t="s">
        <v>133</v>
      </c>
      <c r="AM20" s="2" t="s">
        <v>133</v>
      </c>
      <c r="AN20" s="2" t="s">
        <v>133</v>
      </c>
      <c r="AO20" s="2" t="s">
        <v>133</v>
      </c>
      <c r="AP20" s="2" t="s">
        <v>133</v>
      </c>
      <c r="AQ20" s="2" t="s">
        <v>133</v>
      </c>
      <c r="AR20" s="2" t="s">
        <v>133</v>
      </c>
      <c r="AS20" s="2">
        <v>0</v>
      </c>
      <c r="AT20" s="2" t="s">
        <v>133</v>
      </c>
      <c r="AU20" s="2" t="s">
        <v>133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134</v>
      </c>
    </row>
    <row r="21" spans="1:99" s="2" customFormat="1" x14ac:dyDescent="0.25">
      <c r="A21" s="2" t="s">
        <v>183</v>
      </c>
      <c r="B21" s="2" t="s">
        <v>184</v>
      </c>
      <c r="C21" s="2" t="s">
        <v>185</v>
      </c>
      <c r="D21" s="2">
        <v>1965</v>
      </c>
      <c r="E21" s="2">
        <f t="shared" si="0"/>
        <v>50</v>
      </c>
      <c r="F21" s="2">
        <v>25</v>
      </c>
      <c r="G21" s="2">
        <v>31</v>
      </c>
      <c r="H21" s="2">
        <v>28900</v>
      </c>
      <c r="I21" s="2">
        <v>32266</v>
      </c>
      <c r="J21" s="2">
        <v>26404</v>
      </c>
      <c r="K21" s="2">
        <v>32266</v>
      </c>
      <c r="L21" s="2">
        <f t="shared" si="1"/>
        <v>1405503733.4000001</v>
      </c>
      <c r="M21" s="2">
        <v>800</v>
      </c>
      <c r="N21" s="2">
        <f t="shared" si="2"/>
        <v>34848000</v>
      </c>
      <c r="O21" s="2">
        <f t="shared" si="3"/>
        <v>1.25</v>
      </c>
      <c r="P21" s="2">
        <f t="shared" si="4"/>
        <v>3237488</v>
      </c>
      <c r="Q21" s="2">
        <f t="shared" si="5"/>
        <v>3.2374880000000004</v>
      </c>
      <c r="R21" s="2">
        <v>839</v>
      </c>
      <c r="S21" s="2">
        <f t="shared" si="6"/>
        <v>2173.0016099999998</v>
      </c>
      <c r="T21" s="2">
        <f t="shared" si="7"/>
        <v>536960</v>
      </c>
      <c r="U21" s="2">
        <f t="shared" si="8"/>
        <v>23391320000</v>
      </c>
      <c r="W21" s="2">
        <f t="shared" si="9"/>
        <v>0</v>
      </c>
      <c r="X21" s="2">
        <f t="shared" si="10"/>
        <v>0</v>
      </c>
      <c r="Y21" s="2">
        <f t="shared" si="11"/>
        <v>0</v>
      </c>
      <c r="Z21" s="2">
        <f t="shared" si="12"/>
        <v>40.332407409320481</v>
      </c>
      <c r="AA21" s="2">
        <f t="shared" si="13"/>
        <v>0</v>
      </c>
      <c r="AB21" s="2">
        <f t="shared" si="14"/>
        <v>4.8398888891184582</v>
      </c>
      <c r="AC21" s="2">
        <v>25</v>
      </c>
      <c r="AD21" s="2">
        <f t="shared" si="15"/>
        <v>1.6132962963728192</v>
      </c>
      <c r="AE21" s="2" t="s">
        <v>133</v>
      </c>
      <c r="AF21" s="2">
        <f t="shared" si="16"/>
        <v>671.2</v>
      </c>
      <c r="AG21" s="2">
        <f t="shared" si="17"/>
        <v>0.60549514455854481</v>
      </c>
      <c r="AH21" s="2">
        <f t="shared" si="18"/>
        <v>9.9404565459119534E-2</v>
      </c>
      <c r="AI21" s="2">
        <f t="shared" si="19"/>
        <v>1150155599.6000001</v>
      </c>
      <c r="AJ21" s="2">
        <f t="shared" si="20"/>
        <v>32568805.920000002</v>
      </c>
      <c r="AK21" s="2">
        <f t="shared" si="21"/>
        <v>32.568805920000003</v>
      </c>
      <c r="AL21" s="2" t="s">
        <v>133</v>
      </c>
      <c r="AM21" s="2" t="s">
        <v>133</v>
      </c>
      <c r="AN21" s="2" t="s">
        <v>133</v>
      </c>
      <c r="AO21" s="2" t="s">
        <v>133</v>
      </c>
      <c r="AP21" s="2" t="s">
        <v>133</v>
      </c>
      <c r="AQ21" s="2" t="s">
        <v>133</v>
      </c>
      <c r="AR21" s="2" t="s">
        <v>133</v>
      </c>
      <c r="AS21" s="2">
        <v>0</v>
      </c>
      <c r="AT21" s="2" t="s">
        <v>133</v>
      </c>
      <c r="AU21" s="2" t="s">
        <v>133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144</v>
      </c>
    </row>
    <row r="22" spans="1:99" s="2" customFormat="1" x14ac:dyDescent="0.25">
      <c r="A22" s="2" t="s">
        <v>186</v>
      </c>
      <c r="C22" s="2" t="s">
        <v>187</v>
      </c>
      <c r="D22" s="2">
        <v>1967</v>
      </c>
      <c r="E22" s="2">
        <f t="shared" si="0"/>
        <v>48</v>
      </c>
      <c r="F22" s="2">
        <v>32</v>
      </c>
      <c r="G22" s="2">
        <v>32</v>
      </c>
      <c r="H22" s="2">
        <v>2900</v>
      </c>
      <c r="I22" s="2">
        <v>683</v>
      </c>
      <c r="J22" s="2">
        <v>624</v>
      </c>
      <c r="K22" s="2">
        <v>683</v>
      </c>
      <c r="L22" s="2">
        <f t="shared" si="1"/>
        <v>29751411.699999999</v>
      </c>
      <c r="M22" s="2">
        <v>251.45894699999999</v>
      </c>
      <c r="N22" s="2">
        <f t="shared" si="2"/>
        <v>10953551.731319999</v>
      </c>
      <c r="O22" s="2">
        <f t="shared" si="3"/>
        <v>0.39290460468749999</v>
      </c>
      <c r="P22" s="2">
        <f t="shared" si="4"/>
        <v>1017619.15425642</v>
      </c>
      <c r="Q22" s="2">
        <f t="shared" si="5"/>
        <v>1.0176191542564201</v>
      </c>
      <c r="R22" s="2">
        <v>0</v>
      </c>
      <c r="S22" s="2">
        <f t="shared" si="6"/>
        <v>0</v>
      </c>
      <c r="T22" s="2">
        <f t="shared" si="7"/>
        <v>0</v>
      </c>
      <c r="U22" s="2">
        <f t="shared" si="8"/>
        <v>0</v>
      </c>
      <c r="V22" s="2">
        <v>22138.818930000001</v>
      </c>
      <c r="W22" s="2">
        <f t="shared" si="9"/>
        <v>6.7479120098639997</v>
      </c>
      <c r="X22" s="2">
        <f t="shared" si="10"/>
        <v>4.19295947242842</v>
      </c>
      <c r="Y22" s="2">
        <f t="shared" si="11"/>
        <v>1.8869989808217547</v>
      </c>
      <c r="Z22" s="2">
        <f t="shared" si="12"/>
        <v>2.7161428940834238</v>
      </c>
      <c r="AA22" s="2">
        <f t="shared" si="13"/>
        <v>8.7670343696446071</v>
      </c>
      <c r="AB22" s="2">
        <f t="shared" si="14"/>
        <v>0.25463839632032098</v>
      </c>
      <c r="AC22" s="2">
        <v>32</v>
      </c>
      <c r="AD22" s="2">
        <f t="shared" si="15"/>
        <v>8.4879465440106994E-2</v>
      </c>
      <c r="AE22" s="2" t="s">
        <v>133</v>
      </c>
      <c r="AF22" s="2">
        <f t="shared" si="16"/>
        <v>0</v>
      </c>
      <c r="AG22" s="2">
        <f t="shared" si="17"/>
        <v>7.2731171131741851E-2</v>
      </c>
      <c r="AH22" s="2">
        <f t="shared" si="18"/>
        <v>1.3221129865850931</v>
      </c>
      <c r="AI22" s="2">
        <f t="shared" si="19"/>
        <v>27181377.600000001</v>
      </c>
      <c r="AJ22" s="2">
        <f t="shared" si="20"/>
        <v>769691.52</v>
      </c>
      <c r="AK22" s="2">
        <f t="shared" si="21"/>
        <v>0.76969152000000007</v>
      </c>
      <c r="AL22" s="2" t="s">
        <v>133</v>
      </c>
      <c r="AM22" s="2" t="s">
        <v>133</v>
      </c>
      <c r="AN22" s="2" t="s">
        <v>133</v>
      </c>
      <c r="AO22" s="2" t="s">
        <v>133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134</v>
      </c>
    </row>
    <row r="23" spans="1:99" s="2" customFormat="1" x14ac:dyDescent="0.25">
      <c r="A23" s="2" t="s">
        <v>188</v>
      </c>
      <c r="C23" s="2" t="s">
        <v>189</v>
      </c>
      <c r="F23" s="2">
        <v>7</v>
      </c>
      <c r="G23" s="2">
        <v>11</v>
      </c>
      <c r="H23" s="2">
        <v>0</v>
      </c>
      <c r="I23" s="2">
        <v>2000</v>
      </c>
      <c r="J23" s="2">
        <v>1750</v>
      </c>
      <c r="K23" s="2">
        <v>2000</v>
      </c>
      <c r="L23" s="2">
        <f t="shared" si="1"/>
        <v>87119800</v>
      </c>
      <c r="M23" s="2">
        <v>250</v>
      </c>
      <c r="N23" s="2">
        <f t="shared" si="2"/>
        <v>10890000</v>
      </c>
      <c r="O23" s="2">
        <f t="shared" si="3"/>
        <v>0.390625</v>
      </c>
      <c r="P23" s="2">
        <f t="shared" si="4"/>
        <v>1011715</v>
      </c>
      <c r="Q23" s="2">
        <f t="shared" si="5"/>
        <v>1.0117150000000001</v>
      </c>
      <c r="R23" s="2">
        <v>0</v>
      </c>
      <c r="S23" s="2">
        <f t="shared" si="6"/>
        <v>0</v>
      </c>
      <c r="T23" s="2">
        <f t="shared" si="7"/>
        <v>0</v>
      </c>
      <c r="U23" s="2">
        <f t="shared" si="8"/>
        <v>0</v>
      </c>
      <c r="V23" s="2">
        <v>0</v>
      </c>
      <c r="W23" s="2">
        <f t="shared" si="9"/>
        <v>0</v>
      </c>
      <c r="X23" s="2">
        <f t="shared" si="10"/>
        <v>0</v>
      </c>
      <c r="Y23" s="2">
        <f t="shared" si="11"/>
        <v>0</v>
      </c>
      <c r="Z23" s="2">
        <f t="shared" si="12"/>
        <v>7.9999816345270887</v>
      </c>
      <c r="AA23" s="2">
        <f t="shared" si="13"/>
        <v>0</v>
      </c>
      <c r="AB23" s="2">
        <f t="shared" si="14"/>
        <v>3.4285635576544666</v>
      </c>
      <c r="AC23" s="2">
        <v>7</v>
      </c>
      <c r="AD23" s="2">
        <f t="shared" si="15"/>
        <v>1.1428545192181556</v>
      </c>
      <c r="AE23" s="2" t="s">
        <v>133</v>
      </c>
      <c r="AF23" s="2">
        <f t="shared" si="16"/>
        <v>0</v>
      </c>
      <c r="AG23" s="2">
        <f t="shared" si="17"/>
        <v>0.21484264900478262</v>
      </c>
      <c r="AH23" s="2">
        <f t="shared" si="18"/>
        <v>0.46869252613974866</v>
      </c>
      <c r="AI23" s="2">
        <f t="shared" si="19"/>
        <v>76229825</v>
      </c>
      <c r="AJ23" s="2">
        <f t="shared" si="20"/>
        <v>2158590</v>
      </c>
      <c r="AK23" s="2">
        <f t="shared" si="21"/>
        <v>2.1585899999999998</v>
      </c>
      <c r="AL23" s="2" t="s">
        <v>133</v>
      </c>
      <c r="AM23" s="2" t="s">
        <v>133</v>
      </c>
      <c r="AN23" s="2" t="s">
        <v>133</v>
      </c>
      <c r="AO23" s="2" t="s">
        <v>133</v>
      </c>
      <c r="AP23" s="2" t="s">
        <v>133</v>
      </c>
      <c r="AQ23" s="2" t="s">
        <v>133</v>
      </c>
      <c r="AR23" s="2" t="s">
        <v>133</v>
      </c>
      <c r="AS23" s="2">
        <v>0</v>
      </c>
      <c r="AT23" s="2" t="s">
        <v>133</v>
      </c>
      <c r="AU23" s="2" t="s">
        <v>133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 t="s">
        <v>144</v>
      </c>
    </row>
    <row r="24" spans="1:99" s="2" customFormat="1" x14ac:dyDescent="0.25">
      <c r="A24" s="2" t="s">
        <v>190</v>
      </c>
      <c r="C24" s="2" t="s">
        <v>191</v>
      </c>
      <c r="F24" s="2">
        <v>9</v>
      </c>
      <c r="G24" s="2">
        <v>13</v>
      </c>
      <c r="H24" s="2">
        <v>0</v>
      </c>
      <c r="I24" s="2">
        <v>3800</v>
      </c>
      <c r="J24" s="2">
        <v>3150</v>
      </c>
      <c r="K24" s="2">
        <v>3800</v>
      </c>
      <c r="L24" s="2">
        <f t="shared" si="1"/>
        <v>165527620</v>
      </c>
      <c r="M24" s="2">
        <v>350</v>
      </c>
      <c r="N24" s="2">
        <f t="shared" si="2"/>
        <v>15246000</v>
      </c>
      <c r="O24" s="2">
        <f t="shared" si="3"/>
        <v>0.546875</v>
      </c>
      <c r="P24" s="2">
        <f t="shared" si="4"/>
        <v>1416401</v>
      </c>
      <c r="Q24" s="2">
        <f t="shared" si="5"/>
        <v>1.416401</v>
      </c>
      <c r="R24" s="2">
        <v>0</v>
      </c>
      <c r="S24" s="2">
        <f t="shared" si="6"/>
        <v>0</v>
      </c>
      <c r="T24" s="2">
        <f t="shared" si="7"/>
        <v>0</v>
      </c>
      <c r="U24" s="2">
        <f t="shared" si="8"/>
        <v>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10.857117932572478</v>
      </c>
      <c r="AA24" s="2">
        <f t="shared" si="13"/>
        <v>0</v>
      </c>
      <c r="AB24" s="2">
        <f t="shared" si="14"/>
        <v>3.619039310857493</v>
      </c>
      <c r="AC24" s="2">
        <v>9</v>
      </c>
      <c r="AD24" s="2">
        <f t="shared" si="15"/>
        <v>1.2063464369524977</v>
      </c>
      <c r="AE24" s="2" t="s">
        <v>133</v>
      </c>
      <c r="AF24" s="2">
        <f t="shared" si="16"/>
        <v>0</v>
      </c>
      <c r="AG24" s="2">
        <f t="shared" si="17"/>
        <v>0.2464234570833721</v>
      </c>
      <c r="AH24" s="2">
        <f t="shared" si="18"/>
        <v>0.36453863144202669</v>
      </c>
      <c r="AI24" s="2">
        <f t="shared" si="19"/>
        <v>137213685</v>
      </c>
      <c r="AJ24" s="2">
        <f t="shared" si="20"/>
        <v>3885462</v>
      </c>
      <c r="AK24" s="2">
        <f t="shared" si="21"/>
        <v>3.885462</v>
      </c>
      <c r="AL24" s="2" t="s">
        <v>133</v>
      </c>
      <c r="AM24" s="2" t="s">
        <v>133</v>
      </c>
      <c r="AN24" s="2" t="s">
        <v>133</v>
      </c>
      <c r="AO24" s="2" t="s">
        <v>133</v>
      </c>
      <c r="AP24" s="2" t="s">
        <v>133</v>
      </c>
      <c r="AQ24" s="2" t="s">
        <v>133</v>
      </c>
      <c r="AR24" s="2" t="s">
        <v>133</v>
      </c>
      <c r="AS24" s="2">
        <v>0</v>
      </c>
      <c r="AT24" s="2" t="s">
        <v>133</v>
      </c>
      <c r="AU24" s="2" t="s">
        <v>133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144</v>
      </c>
    </row>
    <row r="25" spans="1:99" s="2" customFormat="1" x14ac:dyDescent="0.25">
      <c r="A25" s="2" t="s">
        <v>192</v>
      </c>
      <c r="B25" s="2" t="s">
        <v>193</v>
      </c>
      <c r="C25" s="2" t="s">
        <v>194</v>
      </c>
      <c r="D25" s="2">
        <v>1977</v>
      </c>
      <c r="E25" s="2">
        <f>2015-D25</f>
        <v>38</v>
      </c>
      <c r="F25" s="2">
        <v>28</v>
      </c>
      <c r="G25" s="2">
        <v>42</v>
      </c>
      <c r="H25" s="2">
        <v>4500</v>
      </c>
      <c r="I25" s="2">
        <v>16380</v>
      </c>
      <c r="J25" s="2">
        <v>8280</v>
      </c>
      <c r="K25" s="2">
        <v>16380</v>
      </c>
      <c r="L25" s="2">
        <f t="shared" si="1"/>
        <v>713511162</v>
      </c>
      <c r="M25" s="2">
        <v>770</v>
      </c>
      <c r="N25" s="2">
        <f t="shared" si="2"/>
        <v>33541200</v>
      </c>
      <c r="O25" s="2">
        <f t="shared" si="3"/>
        <v>1.203125</v>
      </c>
      <c r="P25" s="2">
        <f t="shared" si="4"/>
        <v>3116082.2</v>
      </c>
      <c r="Q25" s="2">
        <f t="shared" si="5"/>
        <v>3.1160822000000001</v>
      </c>
      <c r="R25" s="2">
        <v>29.6</v>
      </c>
      <c r="S25" s="2">
        <f t="shared" si="6"/>
        <v>76.663703999999996</v>
      </c>
      <c r="T25" s="2">
        <f t="shared" si="7"/>
        <v>18944</v>
      </c>
      <c r="U25" s="2">
        <f t="shared" si="8"/>
        <v>825248000</v>
      </c>
      <c r="V25" s="2">
        <v>84583.112716000003</v>
      </c>
      <c r="W25" s="2">
        <f t="shared" si="9"/>
        <v>25.780932755836801</v>
      </c>
      <c r="X25" s="2">
        <f t="shared" si="10"/>
        <v>16.019534049734105</v>
      </c>
      <c r="Y25" s="2">
        <f t="shared" si="11"/>
        <v>4.1199226698637395</v>
      </c>
      <c r="Z25" s="2">
        <f t="shared" si="12"/>
        <v>21.272678437265213</v>
      </c>
      <c r="AA25" s="2">
        <f t="shared" si="13"/>
        <v>2.5242721582185528</v>
      </c>
      <c r="AB25" s="2">
        <f t="shared" si="14"/>
        <v>2.2792155468498443</v>
      </c>
      <c r="AC25" s="2">
        <v>28</v>
      </c>
      <c r="AD25" s="2">
        <f t="shared" si="15"/>
        <v>0.75973851561661476</v>
      </c>
      <c r="AE25" s="2">
        <v>22.4255</v>
      </c>
      <c r="AF25" s="2">
        <f t="shared" si="16"/>
        <v>24.602597402597404</v>
      </c>
      <c r="AG25" s="2">
        <f t="shared" si="17"/>
        <v>0.32552048625658864</v>
      </c>
      <c r="AH25" s="2">
        <f t="shared" si="18"/>
        <v>0.30510298501126148</v>
      </c>
      <c r="AI25" s="2">
        <f t="shared" si="19"/>
        <v>360675972</v>
      </c>
      <c r="AJ25" s="2">
        <f t="shared" si="20"/>
        <v>10213214.4</v>
      </c>
      <c r="AK25" s="2">
        <f t="shared" si="21"/>
        <v>10.2132144</v>
      </c>
      <c r="AL25" s="2" t="s">
        <v>195</v>
      </c>
      <c r="AM25" s="2" t="s">
        <v>133</v>
      </c>
      <c r="AN25" s="2" t="s">
        <v>133</v>
      </c>
      <c r="AO25" s="2" t="s">
        <v>196</v>
      </c>
      <c r="AP25" s="2" t="s">
        <v>197</v>
      </c>
      <c r="AQ25" s="2" t="s">
        <v>198</v>
      </c>
      <c r="AR25" s="2" t="s">
        <v>199</v>
      </c>
      <c r="AS25" s="2">
        <v>1</v>
      </c>
      <c r="AT25" s="2" t="s">
        <v>200</v>
      </c>
      <c r="AU25" s="2" t="s">
        <v>201</v>
      </c>
      <c r="AV25" s="2">
        <v>12</v>
      </c>
      <c r="AW25" s="6">
        <v>34</v>
      </c>
      <c r="AX25" s="6">
        <v>65</v>
      </c>
      <c r="AY25" s="6">
        <v>1</v>
      </c>
      <c r="AZ25" s="6">
        <v>6.9</v>
      </c>
      <c r="BA25" s="6">
        <v>15.7</v>
      </c>
      <c r="BB25" s="2">
        <v>0</v>
      </c>
      <c r="BC25" s="6">
        <v>9.5</v>
      </c>
      <c r="BD25" s="6">
        <v>0.9</v>
      </c>
      <c r="BE25" s="6">
        <v>2</v>
      </c>
      <c r="BF25" s="2">
        <v>0</v>
      </c>
      <c r="BG25" s="6">
        <v>8</v>
      </c>
      <c r="BH25" s="2">
        <v>0</v>
      </c>
      <c r="BI25" s="6">
        <v>0.9</v>
      </c>
      <c r="BJ25" s="6">
        <v>16.899999999999999</v>
      </c>
      <c r="BK25" s="6">
        <v>7</v>
      </c>
      <c r="BL25" s="6">
        <v>12.5</v>
      </c>
      <c r="BM25" s="6">
        <v>16.8</v>
      </c>
      <c r="BN25" s="6">
        <v>2.8</v>
      </c>
      <c r="BO25" s="6">
        <v>10902</v>
      </c>
      <c r="BP25" s="6">
        <v>424</v>
      </c>
      <c r="BQ25" s="6">
        <v>182</v>
      </c>
      <c r="BR25" s="6">
        <v>7</v>
      </c>
      <c r="BS25" s="6">
        <v>0.56999999999999995</v>
      </c>
      <c r="BT25" s="6">
        <v>0.02</v>
      </c>
      <c r="BU25" s="6">
        <v>12555</v>
      </c>
      <c r="BV25" s="6">
        <v>209</v>
      </c>
      <c r="BW25" s="6">
        <v>0.65</v>
      </c>
      <c r="BX25" s="6">
        <v>31968</v>
      </c>
      <c r="BY25" s="6">
        <v>6446</v>
      </c>
      <c r="BZ25" s="6">
        <v>533</v>
      </c>
      <c r="CA25" s="6">
        <v>107</v>
      </c>
      <c r="CB25" s="6">
        <v>1.64</v>
      </c>
      <c r="CC25" s="6">
        <v>0.35</v>
      </c>
      <c r="CD25" s="6">
        <v>34</v>
      </c>
      <c r="CE25" s="6">
        <v>19</v>
      </c>
      <c r="CF25" s="6">
        <v>35</v>
      </c>
      <c r="CG25" s="6">
        <v>40</v>
      </c>
      <c r="CH25" s="6">
        <v>11</v>
      </c>
      <c r="CI25" s="6">
        <v>1</v>
      </c>
      <c r="CJ25" s="6">
        <v>1</v>
      </c>
      <c r="CK25" s="6">
        <v>1</v>
      </c>
      <c r="CL25" s="2">
        <v>0</v>
      </c>
      <c r="CM25" s="2">
        <v>0</v>
      </c>
      <c r="CN25" s="2">
        <v>0</v>
      </c>
      <c r="CO25" s="6">
        <v>1</v>
      </c>
      <c r="CP25" s="6">
        <v>3</v>
      </c>
      <c r="CQ25" s="6">
        <v>17</v>
      </c>
      <c r="CR25" s="6">
        <v>37</v>
      </c>
      <c r="CS25" s="6">
        <v>0.86445000000000005</v>
      </c>
      <c r="CT25" s="6">
        <v>0.90137</v>
      </c>
      <c r="CU25" s="2" t="s">
        <v>144</v>
      </c>
    </row>
    <row r="26" spans="1:99" s="2" customFormat="1" x14ac:dyDescent="0.25">
      <c r="A26" s="2" t="s">
        <v>202</v>
      </c>
      <c r="B26" s="2" t="s">
        <v>203</v>
      </c>
      <c r="C26" s="2" t="s">
        <v>204</v>
      </c>
      <c r="D26" s="2">
        <v>1952</v>
      </c>
      <c r="E26" s="2">
        <f>2015-D26</f>
        <v>63</v>
      </c>
      <c r="F26" s="2">
        <v>53</v>
      </c>
      <c r="G26" s="2">
        <v>92</v>
      </c>
      <c r="H26" s="2">
        <v>1210800</v>
      </c>
      <c r="I26" s="2">
        <v>406200</v>
      </c>
      <c r="J26" s="2">
        <v>406200</v>
      </c>
      <c r="K26" s="2">
        <v>406200</v>
      </c>
      <c r="L26" s="2">
        <f t="shared" si="1"/>
        <v>17694031380</v>
      </c>
      <c r="M26" s="2">
        <v>37500</v>
      </c>
      <c r="N26" s="2">
        <f t="shared" si="2"/>
        <v>1633500000</v>
      </c>
      <c r="O26" s="2">
        <f t="shared" si="3"/>
        <v>58.59375</v>
      </c>
      <c r="P26" s="2">
        <f t="shared" si="4"/>
        <v>151757250</v>
      </c>
      <c r="Q26" s="2">
        <f t="shared" si="5"/>
        <v>151.75725</v>
      </c>
      <c r="R26" s="2">
        <v>17200</v>
      </c>
      <c r="S26" s="2">
        <f t="shared" si="6"/>
        <v>44547.827999999994</v>
      </c>
      <c r="T26" s="2">
        <f t="shared" si="7"/>
        <v>11008000</v>
      </c>
      <c r="U26" s="2">
        <f t="shared" si="8"/>
        <v>479536000000</v>
      </c>
      <c r="W26" s="2">
        <f t="shared" si="9"/>
        <v>0</v>
      </c>
      <c r="X26" s="2">
        <f t="shared" si="10"/>
        <v>0</v>
      </c>
      <c r="Y26" s="2">
        <f t="shared" si="11"/>
        <v>0</v>
      </c>
      <c r="Z26" s="2">
        <f t="shared" si="12"/>
        <v>10.831975133149678</v>
      </c>
      <c r="AA26" s="2">
        <f t="shared" si="13"/>
        <v>0</v>
      </c>
      <c r="AB26" s="2">
        <f t="shared" si="14"/>
        <v>0.61313066791413273</v>
      </c>
      <c r="AC26" s="2">
        <v>53</v>
      </c>
      <c r="AD26" s="2">
        <f t="shared" si="15"/>
        <v>0.2043768893047109</v>
      </c>
      <c r="AE26" s="2">
        <v>10138.799999999999</v>
      </c>
      <c r="AF26" s="2">
        <f t="shared" si="16"/>
        <v>293.54666666666668</v>
      </c>
      <c r="AG26" s="2">
        <f t="shared" si="17"/>
        <v>2.3751636242571109E-2</v>
      </c>
      <c r="AH26" s="2">
        <f t="shared" si="18"/>
        <v>0.30288475655264407</v>
      </c>
      <c r="AI26" s="2">
        <f t="shared" si="19"/>
        <v>17694031380</v>
      </c>
      <c r="AJ26" s="2">
        <f t="shared" si="20"/>
        <v>501039576</v>
      </c>
      <c r="AK26" s="2">
        <f t="shared" si="21"/>
        <v>501.03957600000001</v>
      </c>
      <c r="AL26" s="2" t="s">
        <v>205</v>
      </c>
      <c r="AM26" s="2" t="s">
        <v>133</v>
      </c>
      <c r="AN26" s="2" t="s">
        <v>133</v>
      </c>
      <c r="AO26" s="2" t="s">
        <v>206</v>
      </c>
      <c r="AP26" s="2" t="s">
        <v>207</v>
      </c>
      <c r="AQ26" s="2" t="s">
        <v>208</v>
      </c>
      <c r="AR26" s="2" t="s">
        <v>209</v>
      </c>
      <c r="AS26" s="2">
        <v>4</v>
      </c>
      <c r="AT26" s="2" t="s">
        <v>210</v>
      </c>
      <c r="AU26" s="2" t="s">
        <v>211</v>
      </c>
      <c r="AV26" s="2">
        <v>9</v>
      </c>
      <c r="AW26" s="6">
        <v>63</v>
      </c>
      <c r="AX26" s="6">
        <v>36</v>
      </c>
      <c r="AY26" s="6">
        <v>1</v>
      </c>
      <c r="AZ26" s="6">
        <v>2</v>
      </c>
      <c r="BA26" s="6">
        <v>6.5</v>
      </c>
      <c r="BB26" s="6">
        <v>0.4</v>
      </c>
      <c r="BC26" s="6">
        <v>1.8</v>
      </c>
      <c r="BD26" s="6">
        <v>0.4</v>
      </c>
      <c r="BE26" s="6">
        <v>1</v>
      </c>
      <c r="BF26" s="6">
        <v>23.4</v>
      </c>
      <c r="BG26" s="6">
        <v>17.3</v>
      </c>
      <c r="BH26" s="6">
        <v>18.2</v>
      </c>
      <c r="BI26" s="2">
        <v>0</v>
      </c>
      <c r="BJ26" s="6">
        <v>0.1</v>
      </c>
      <c r="BK26" s="6">
        <v>8.9</v>
      </c>
      <c r="BL26" s="6">
        <v>16</v>
      </c>
      <c r="BM26" s="2">
        <v>0</v>
      </c>
      <c r="BN26" s="6">
        <v>4</v>
      </c>
      <c r="BO26" s="6">
        <v>2759237</v>
      </c>
      <c r="BP26" s="6">
        <v>920617</v>
      </c>
      <c r="BQ26" s="6">
        <v>61</v>
      </c>
      <c r="BR26" s="6">
        <v>20</v>
      </c>
      <c r="BS26" s="6">
        <v>0.13</v>
      </c>
      <c r="BT26" s="6">
        <v>0.04</v>
      </c>
      <c r="BU26" s="6">
        <v>3751264</v>
      </c>
      <c r="BV26" s="6">
        <v>83</v>
      </c>
      <c r="BW26" s="6">
        <v>0.17</v>
      </c>
      <c r="BX26" s="6">
        <v>19342544</v>
      </c>
      <c r="BY26" s="6">
        <v>989354</v>
      </c>
      <c r="BZ26" s="6">
        <v>430</v>
      </c>
      <c r="CA26" s="6">
        <v>22</v>
      </c>
      <c r="CB26" s="6">
        <v>2.15</v>
      </c>
      <c r="CC26" s="6">
        <v>0.12</v>
      </c>
      <c r="CD26" s="6">
        <v>25</v>
      </c>
      <c r="CE26" s="6">
        <v>17</v>
      </c>
      <c r="CF26" s="6">
        <v>34</v>
      </c>
      <c r="CG26" s="6">
        <v>42</v>
      </c>
      <c r="CH26" s="6">
        <v>18</v>
      </c>
      <c r="CI26" s="6">
        <v>12</v>
      </c>
      <c r="CJ26" s="6">
        <v>14</v>
      </c>
      <c r="CK26" s="6">
        <v>3</v>
      </c>
      <c r="CL26" s="6">
        <v>5</v>
      </c>
      <c r="CM26" s="2">
        <v>0</v>
      </c>
      <c r="CN26" s="2">
        <v>0</v>
      </c>
      <c r="CO26" s="2">
        <v>0</v>
      </c>
      <c r="CP26" s="2">
        <v>0</v>
      </c>
      <c r="CQ26" s="6">
        <v>10</v>
      </c>
      <c r="CR26" s="6">
        <v>21</v>
      </c>
      <c r="CS26" s="6">
        <v>0.93532000000000004</v>
      </c>
      <c r="CT26" s="6">
        <v>0.62473000000000001</v>
      </c>
      <c r="CU26" s="2" t="s">
        <v>144</v>
      </c>
    </row>
    <row r="27" spans="1:99" s="2" customFormat="1" x14ac:dyDescent="0.25">
      <c r="A27" s="2" t="s">
        <v>212</v>
      </c>
      <c r="C27" s="2" t="s">
        <v>213</v>
      </c>
      <c r="D27" s="2">
        <v>1956</v>
      </c>
      <c r="E27" s="2">
        <f>2015-D27</f>
        <v>59</v>
      </c>
      <c r="F27" s="2">
        <v>10</v>
      </c>
      <c r="G27" s="2">
        <v>10</v>
      </c>
      <c r="H27" s="2">
        <v>0</v>
      </c>
      <c r="I27" s="2">
        <v>1600</v>
      </c>
      <c r="J27" s="2">
        <v>800</v>
      </c>
      <c r="K27" s="2">
        <v>1600</v>
      </c>
      <c r="L27" s="2">
        <f t="shared" si="1"/>
        <v>69695840</v>
      </c>
      <c r="M27" s="2">
        <v>1429.5251519999999</v>
      </c>
      <c r="N27" s="2">
        <f t="shared" si="2"/>
        <v>62270115.621119998</v>
      </c>
      <c r="O27" s="2">
        <f t="shared" si="3"/>
        <v>2.2336330499999999</v>
      </c>
      <c r="P27" s="2">
        <f t="shared" si="4"/>
        <v>5785088.15662272</v>
      </c>
      <c r="Q27" s="2">
        <f t="shared" si="5"/>
        <v>5.7850881566227201</v>
      </c>
      <c r="R27" s="2">
        <v>0</v>
      </c>
      <c r="S27" s="2">
        <f t="shared" si="6"/>
        <v>0</v>
      </c>
      <c r="T27" s="2">
        <f t="shared" si="7"/>
        <v>0</v>
      </c>
      <c r="U27" s="2">
        <f t="shared" si="8"/>
        <v>0</v>
      </c>
      <c r="V27" s="2">
        <v>124108.57788</v>
      </c>
      <c r="W27" s="2">
        <f t="shared" si="9"/>
        <v>37.828294537824</v>
      </c>
      <c r="X27" s="2">
        <f t="shared" si="10"/>
        <v>23.505419999004722</v>
      </c>
      <c r="Y27" s="2">
        <f t="shared" si="11"/>
        <v>4.4366652525435724</v>
      </c>
      <c r="Z27" s="2">
        <f t="shared" si="12"/>
        <v>1.1192502102302415</v>
      </c>
      <c r="AA27" s="2">
        <f t="shared" si="13"/>
        <v>38.334928958945426</v>
      </c>
      <c r="AB27" s="2">
        <f t="shared" si="14"/>
        <v>0.33577506306907245</v>
      </c>
      <c r="AC27" s="2">
        <v>10</v>
      </c>
      <c r="AD27" s="2">
        <f t="shared" si="15"/>
        <v>0.11192502102302415</v>
      </c>
      <c r="AE27" s="2" t="s">
        <v>133</v>
      </c>
      <c r="AF27" s="2">
        <f t="shared" si="16"/>
        <v>0</v>
      </c>
      <c r="AG27" s="2">
        <f t="shared" si="17"/>
        <v>1.2569928201752248E-2</v>
      </c>
      <c r="AH27" s="2">
        <f t="shared" si="18"/>
        <v>5.8625678533728962</v>
      </c>
      <c r="AI27" s="2">
        <f t="shared" si="19"/>
        <v>34847920</v>
      </c>
      <c r="AJ27" s="2">
        <f t="shared" si="20"/>
        <v>986784</v>
      </c>
      <c r="AK27" s="2">
        <f t="shared" si="21"/>
        <v>0.98678399999999999</v>
      </c>
      <c r="AL27" s="2" t="s">
        <v>133</v>
      </c>
      <c r="AM27" s="2" t="s">
        <v>133</v>
      </c>
      <c r="AN27" s="2" t="s">
        <v>133</v>
      </c>
      <c r="AO27" s="2" t="s">
        <v>133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134</v>
      </c>
    </row>
    <row r="28" spans="1:99" s="2" customFormat="1" x14ac:dyDescent="0.25">
      <c r="A28" s="2" t="s">
        <v>214</v>
      </c>
      <c r="C28" s="2" t="s">
        <v>215</v>
      </c>
      <c r="D28" s="2">
        <v>1955</v>
      </c>
      <c r="E28" s="2">
        <f>2015-D28</f>
        <v>60</v>
      </c>
      <c r="F28" s="2">
        <v>20</v>
      </c>
      <c r="G28" s="2">
        <v>20</v>
      </c>
      <c r="H28" s="2">
        <v>339</v>
      </c>
      <c r="I28" s="2">
        <v>99</v>
      </c>
      <c r="J28" s="2">
        <v>79</v>
      </c>
      <c r="K28" s="2">
        <v>99</v>
      </c>
      <c r="L28" s="2">
        <f t="shared" si="1"/>
        <v>4312430.1000000006</v>
      </c>
      <c r="M28" s="2">
        <v>1129.519131</v>
      </c>
      <c r="N28" s="2">
        <f t="shared" si="2"/>
        <v>49201853.346359998</v>
      </c>
      <c r="O28" s="2">
        <f t="shared" si="3"/>
        <v>1.7648736421875002</v>
      </c>
      <c r="P28" s="2">
        <f t="shared" si="4"/>
        <v>4571005.7904786598</v>
      </c>
      <c r="Q28" s="2">
        <f t="shared" si="5"/>
        <v>4.5710057904786607</v>
      </c>
      <c r="R28" s="2">
        <v>0</v>
      </c>
      <c r="S28" s="2">
        <f t="shared" si="6"/>
        <v>0</v>
      </c>
      <c r="T28" s="2">
        <f t="shared" si="7"/>
        <v>0</v>
      </c>
      <c r="U28" s="2">
        <f t="shared" si="8"/>
        <v>0</v>
      </c>
      <c r="V28" s="2">
        <v>154897.82845999999</v>
      </c>
      <c r="W28" s="2">
        <f t="shared" si="9"/>
        <v>47.212858114607997</v>
      </c>
      <c r="X28" s="2">
        <f t="shared" si="10"/>
        <v>29.33671932335324</v>
      </c>
      <c r="Y28" s="2">
        <f t="shared" si="11"/>
        <v>6.2294441631974626</v>
      </c>
      <c r="Z28" s="2">
        <f t="shared" si="12"/>
        <v>8.764771663462223E-2</v>
      </c>
      <c r="AA28" s="2">
        <f t="shared" si="13"/>
        <v>484.50815203715075</v>
      </c>
      <c r="AB28" s="2">
        <f t="shared" si="14"/>
        <v>1.3147157495193334E-2</v>
      </c>
      <c r="AC28" s="2">
        <v>20</v>
      </c>
      <c r="AD28" s="2">
        <f t="shared" si="15"/>
        <v>4.3823858317311119E-3</v>
      </c>
      <c r="AE28" s="2" t="s">
        <v>133</v>
      </c>
      <c r="AF28" s="2">
        <f t="shared" si="16"/>
        <v>0</v>
      </c>
      <c r="AG28" s="2">
        <f t="shared" si="17"/>
        <v>1.1073765533204513E-3</v>
      </c>
      <c r="AH28" s="2">
        <f t="shared" si="18"/>
        <v>46.908610428113235</v>
      </c>
      <c r="AI28" s="2">
        <f t="shared" si="19"/>
        <v>3441232.1</v>
      </c>
      <c r="AJ28" s="2">
        <f t="shared" si="20"/>
        <v>97444.92</v>
      </c>
      <c r="AK28" s="2">
        <f t="shared" si="21"/>
        <v>9.7444920000000004E-2</v>
      </c>
      <c r="AL28" s="2" t="s">
        <v>133</v>
      </c>
      <c r="AM28" s="2" t="s">
        <v>133</v>
      </c>
      <c r="AN28" s="2" t="s">
        <v>133</v>
      </c>
      <c r="AO28" s="2" t="s">
        <v>133</v>
      </c>
      <c r="AP28" s="2" t="s">
        <v>133</v>
      </c>
      <c r="AQ28" s="2" t="s">
        <v>133</v>
      </c>
      <c r="AR28" s="2" t="s">
        <v>133</v>
      </c>
      <c r="AS28" s="2">
        <v>0</v>
      </c>
      <c r="AT28" s="2" t="s">
        <v>133</v>
      </c>
      <c r="AU28" s="2" t="s">
        <v>133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134</v>
      </c>
    </row>
    <row r="29" spans="1:99" s="2" customFormat="1" x14ac:dyDescent="0.25">
      <c r="A29" s="2" t="s">
        <v>216</v>
      </c>
      <c r="C29" s="2" t="s">
        <v>217</v>
      </c>
      <c r="F29" s="2">
        <v>25</v>
      </c>
      <c r="G29" s="2">
        <v>30</v>
      </c>
      <c r="H29" s="2">
        <v>0</v>
      </c>
      <c r="I29" s="2">
        <v>12000</v>
      </c>
      <c r="J29" s="2">
        <v>10500</v>
      </c>
      <c r="K29" s="2">
        <v>12000</v>
      </c>
      <c r="L29" s="2">
        <f t="shared" si="1"/>
        <v>522718800</v>
      </c>
      <c r="M29" s="2">
        <v>440</v>
      </c>
      <c r="N29" s="2">
        <f t="shared" si="2"/>
        <v>19166400</v>
      </c>
      <c r="O29" s="2">
        <f t="shared" si="3"/>
        <v>0.6875</v>
      </c>
      <c r="P29" s="2">
        <f t="shared" si="4"/>
        <v>1780618.4000000001</v>
      </c>
      <c r="Q29" s="2">
        <f t="shared" si="5"/>
        <v>1.7806184</v>
      </c>
      <c r="R29" s="2">
        <v>0</v>
      </c>
      <c r="S29" s="2">
        <f t="shared" si="6"/>
        <v>0</v>
      </c>
      <c r="T29" s="2">
        <f t="shared" si="7"/>
        <v>0</v>
      </c>
      <c r="U29" s="2">
        <f t="shared" si="8"/>
        <v>0</v>
      </c>
      <c r="W29" s="2">
        <f t="shared" si="9"/>
        <v>0</v>
      </c>
      <c r="X29" s="2">
        <f t="shared" si="10"/>
        <v>0</v>
      </c>
      <c r="Y29" s="2">
        <f t="shared" si="11"/>
        <v>0</v>
      </c>
      <c r="Z29" s="2">
        <f t="shared" si="12"/>
        <v>27.27266466316053</v>
      </c>
      <c r="AA29" s="2">
        <f t="shared" si="13"/>
        <v>0</v>
      </c>
      <c r="AB29" s="2">
        <f t="shared" si="14"/>
        <v>3.2727197595792639</v>
      </c>
      <c r="AC29" s="2">
        <v>25</v>
      </c>
      <c r="AD29" s="2">
        <f t="shared" si="15"/>
        <v>1.0909065865264211</v>
      </c>
      <c r="AE29" s="2" t="s">
        <v>133</v>
      </c>
      <c r="AF29" s="2">
        <f t="shared" si="16"/>
        <v>0</v>
      </c>
      <c r="AG29" s="2">
        <f t="shared" si="17"/>
        <v>0.55208093159727722</v>
      </c>
      <c r="AH29" s="2">
        <f t="shared" si="18"/>
        <v>0.13748314100099293</v>
      </c>
      <c r="AI29" s="2">
        <f t="shared" si="19"/>
        <v>457378950</v>
      </c>
      <c r="AJ29" s="2">
        <f t="shared" si="20"/>
        <v>12951540</v>
      </c>
      <c r="AK29" s="2">
        <f t="shared" si="21"/>
        <v>12.95154</v>
      </c>
      <c r="AL29" s="2" t="s">
        <v>133</v>
      </c>
      <c r="AM29" s="2" t="s">
        <v>133</v>
      </c>
      <c r="AN29" s="2" t="s">
        <v>133</v>
      </c>
      <c r="AO29" s="2" t="s">
        <v>133</v>
      </c>
      <c r="AP29" s="2" t="s">
        <v>133</v>
      </c>
      <c r="AQ29" s="2" t="s">
        <v>133</v>
      </c>
      <c r="AR29" s="2" t="s">
        <v>133</v>
      </c>
      <c r="AS29" s="2">
        <v>0</v>
      </c>
      <c r="AT29" s="2" t="s">
        <v>133</v>
      </c>
      <c r="AU29" s="2" t="s">
        <v>133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144</v>
      </c>
    </row>
    <row r="30" spans="1:99" s="2" customFormat="1" x14ac:dyDescent="0.25">
      <c r="A30" s="2" t="s">
        <v>218</v>
      </c>
      <c r="C30" s="2" t="s">
        <v>219</v>
      </c>
      <c r="D30" s="2">
        <v>1970</v>
      </c>
      <c r="E30" s="2">
        <f>2015-D30</f>
        <v>45</v>
      </c>
      <c r="F30" s="2">
        <v>18</v>
      </c>
      <c r="G30" s="2">
        <v>18</v>
      </c>
      <c r="H30" s="2">
        <v>60</v>
      </c>
      <c r="I30" s="2">
        <v>297</v>
      </c>
      <c r="J30" s="2">
        <v>248</v>
      </c>
      <c r="K30" s="2">
        <v>297</v>
      </c>
      <c r="L30" s="2">
        <f t="shared" si="1"/>
        <v>12937290.300000001</v>
      </c>
      <c r="M30" s="2">
        <v>572.00244999999995</v>
      </c>
      <c r="N30" s="2">
        <f t="shared" si="2"/>
        <v>24916426.721999999</v>
      </c>
      <c r="O30" s="2">
        <f t="shared" si="3"/>
        <v>0.89375382812499993</v>
      </c>
      <c r="P30" s="2">
        <f t="shared" si="4"/>
        <v>2314813.8348069997</v>
      </c>
      <c r="Q30" s="2">
        <f t="shared" si="5"/>
        <v>2.314813834807</v>
      </c>
      <c r="R30" s="2">
        <v>0</v>
      </c>
      <c r="S30" s="2">
        <f t="shared" si="6"/>
        <v>0</v>
      </c>
      <c r="T30" s="2">
        <f t="shared" si="7"/>
        <v>0</v>
      </c>
      <c r="U30" s="2">
        <f t="shared" si="8"/>
        <v>0</v>
      </c>
      <c r="V30" s="2">
        <v>70847.677884999997</v>
      </c>
      <c r="W30" s="2">
        <f t="shared" si="9"/>
        <v>21.594372219347999</v>
      </c>
      <c r="X30" s="2">
        <f t="shared" si="10"/>
        <v>13.41812510535169</v>
      </c>
      <c r="Y30" s="2">
        <f t="shared" si="11"/>
        <v>4.0038466878634766</v>
      </c>
      <c r="Z30" s="2">
        <f t="shared" si="12"/>
        <v>0.51922735327762704</v>
      </c>
      <c r="AA30" s="2">
        <f t="shared" si="13"/>
        <v>70.592211896122393</v>
      </c>
      <c r="AB30" s="2">
        <f t="shared" si="14"/>
        <v>8.6537892212937839E-2</v>
      </c>
      <c r="AC30" s="2">
        <v>18</v>
      </c>
      <c r="AD30" s="2">
        <f t="shared" si="15"/>
        <v>2.884596407097928E-2</v>
      </c>
      <c r="AE30" s="2" t="s">
        <v>133</v>
      </c>
      <c r="AF30" s="2">
        <f t="shared" si="16"/>
        <v>0</v>
      </c>
      <c r="AG30" s="2">
        <f t="shared" si="17"/>
        <v>9.2184972780925897E-3</v>
      </c>
      <c r="AH30" s="2">
        <f t="shared" si="18"/>
        <v>7.567148841695067</v>
      </c>
      <c r="AI30" s="2">
        <f t="shared" si="19"/>
        <v>10802855.200000001</v>
      </c>
      <c r="AJ30" s="2">
        <f t="shared" si="20"/>
        <v>305903.03999999998</v>
      </c>
      <c r="AK30" s="2">
        <f t="shared" si="21"/>
        <v>0.30590303999999996</v>
      </c>
      <c r="AL30" s="2" t="s">
        <v>133</v>
      </c>
      <c r="AM30" s="2" t="s">
        <v>133</v>
      </c>
      <c r="AN30" s="2" t="s">
        <v>133</v>
      </c>
      <c r="AO30" s="2" t="s">
        <v>133</v>
      </c>
      <c r="AP30" s="2" t="s">
        <v>133</v>
      </c>
      <c r="AQ30" s="2" t="s">
        <v>133</v>
      </c>
      <c r="AR30" s="2" t="s">
        <v>133</v>
      </c>
      <c r="AS30" s="2">
        <v>0</v>
      </c>
      <c r="AT30" s="2" t="s">
        <v>133</v>
      </c>
      <c r="AU30" s="2" t="s">
        <v>133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134</v>
      </c>
    </row>
    <row r="31" spans="1:99" s="2" customFormat="1" x14ac:dyDescent="0.25">
      <c r="A31" s="2" t="s">
        <v>220</v>
      </c>
      <c r="C31" s="2" t="s">
        <v>221</v>
      </c>
      <c r="D31" s="2">
        <v>1970</v>
      </c>
      <c r="E31" s="2">
        <f>2015-D31</f>
        <v>45</v>
      </c>
      <c r="F31" s="2">
        <v>35</v>
      </c>
      <c r="G31" s="2">
        <v>35</v>
      </c>
      <c r="H31" s="2">
        <v>0</v>
      </c>
      <c r="I31" s="2">
        <v>93</v>
      </c>
      <c r="J31" s="2">
        <v>53</v>
      </c>
      <c r="K31" s="2">
        <v>93</v>
      </c>
      <c r="L31" s="2">
        <f t="shared" si="1"/>
        <v>4051070.7</v>
      </c>
      <c r="M31" s="2">
        <v>621.34391500000004</v>
      </c>
      <c r="N31" s="2">
        <f t="shared" si="2"/>
        <v>27065740.937400002</v>
      </c>
      <c r="O31" s="2">
        <f t="shared" si="3"/>
        <v>0.9708498671875001</v>
      </c>
      <c r="P31" s="2">
        <f t="shared" si="4"/>
        <v>2514491.8358569001</v>
      </c>
      <c r="Q31" s="2">
        <f t="shared" si="5"/>
        <v>2.5144918358569002</v>
      </c>
      <c r="R31" s="2">
        <v>0</v>
      </c>
      <c r="S31" s="2">
        <f t="shared" si="6"/>
        <v>0</v>
      </c>
      <c r="T31" s="2">
        <f t="shared" si="7"/>
        <v>0</v>
      </c>
      <c r="U31" s="2">
        <f t="shared" si="8"/>
        <v>0</v>
      </c>
      <c r="V31" s="2">
        <v>94630.513093999994</v>
      </c>
      <c r="W31" s="2">
        <f t="shared" si="9"/>
        <v>28.843380391051198</v>
      </c>
      <c r="X31" s="2">
        <f t="shared" si="10"/>
        <v>17.922451396925037</v>
      </c>
      <c r="Y31" s="2">
        <f t="shared" si="11"/>
        <v>5.1311644506964464</v>
      </c>
      <c r="Z31" s="2">
        <f t="shared" si="12"/>
        <v>0.14967521891861998</v>
      </c>
      <c r="AA31" s="2">
        <f t="shared" si="13"/>
        <v>441.20271456323292</v>
      </c>
      <c r="AB31" s="2">
        <f t="shared" si="14"/>
        <v>1.2829304478738856E-2</v>
      </c>
      <c r="AC31" s="2">
        <v>35</v>
      </c>
      <c r="AD31" s="2">
        <f t="shared" si="15"/>
        <v>4.2764348262462849E-3</v>
      </c>
      <c r="AE31" s="2" t="s">
        <v>133</v>
      </c>
      <c r="AF31" s="2">
        <f t="shared" si="16"/>
        <v>0</v>
      </c>
      <c r="AG31" s="2">
        <f t="shared" si="17"/>
        <v>2.549678314347853E-3</v>
      </c>
      <c r="AH31" s="2">
        <f t="shared" si="18"/>
        <v>38.462919695478845</v>
      </c>
      <c r="AI31" s="2">
        <f t="shared" si="19"/>
        <v>2308674.7000000002</v>
      </c>
      <c r="AJ31" s="2">
        <f t="shared" si="20"/>
        <v>65374.44</v>
      </c>
      <c r="AK31" s="2">
        <f t="shared" si="21"/>
        <v>6.5374440000000006E-2</v>
      </c>
      <c r="AL31" s="2" t="s">
        <v>133</v>
      </c>
      <c r="AM31" s="2" t="s">
        <v>133</v>
      </c>
      <c r="AN31" s="2" t="s">
        <v>133</v>
      </c>
      <c r="AO31" s="2" t="s">
        <v>133</v>
      </c>
      <c r="AP31" s="2" t="s">
        <v>133</v>
      </c>
      <c r="AQ31" s="2" t="s">
        <v>133</v>
      </c>
      <c r="AR31" s="2" t="s">
        <v>133</v>
      </c>
      <c r="AS31" s="2">
        <v>0</v>
      </c>
      <c r="AT31" s="2" t="s">
        <v>133</v>
      </c>
      <c r="AU31" s="2" t="s">
        <v>133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134</v>
      </c>
    </row>
    <row r="32" spans="1:99" s="2" customFormat="1" x14ac:dyDescent="0.25">
      <c r="A32" s="2" t="s">
        <v>222</v>
      </c>
      <c r="C32" s="2" t="s">
        <v>223</v>
      </c>
      <c r="F32" s="2">
        <v>35</v>
      </c>
      <c r="G32" s="2">
        <v>45</v>
      </c>
      <c r="H32" s="2">
        <v>0</v>
      </c>
      <c r="I32" s="2">
        <v>24000</v>
      </c>
      <c r="J32" s="2">
        <v>22400</v>
      </c>
      <c r="K32" s="2">
        <v>24000</v>
      </c>
      <c r="L32" s="2">
        <f t="shared" si="1"/>
        <v>1045437600</v>
      </c>
      <c r="M32" s="2">
        <v>640</v>
      </c>
      <c r="N32" s="2">
        <f t="shared" si="2"/>
        <v>27878400</v>
      </c>
      <c r="O32" s="2">
        <f t="shared" si="3"/>
        <v>1</v>
      </c>
      <c r="P32" s="2">
        <f t="shared" si="4"/>
        <v>2589990.4</v>
      </c>
      <c r="Q32" s="2">
        <f t="shared" si="5"/>
        <v>2.5899904</v>
      </c>
      <c r="R32" s="2">
        <v>0</v>
      </c>
      <c r="S32" s="2">
        <f t="shared" si="6"/>
        <v>0</v>
      </c>
      <c r="T32" s="2">
        <f t="shared" si="7"/>
        <v>0</v>
      </c>
      <c r="U32" s="2">
        <f t="shared" si="8"/>
        <v>0</v>
      </c>
      <c r="W32" s="2">
        <f t="shared" si="9"/>
        <v>0</v>
      </c>
      <c r="X32" s="2">
        <f t="shared" si="10"/>
        <v>0</v>
      </c>
      <c r="Y32" s="2">
        <f t="shared" si="11"/>
        <v>0</v>
      </c>
      <c r="Z32" s="2">
        <f t="shared" si="12"/>
        <v>37.499913911845731</v>
      </c>
      <c r="AA32" s="2">
        <f t="shared" si="13"/>
        <v>0</v>
      </c>
      <c r="AB32" s="2">
        <f t="shared" si="14"/>
        <v>3.2142783353010622</v>
      </c>
      <c r="AC32" s="2">
        <v>35</v>
      </c>
      <c r="AD32" s="2">
        <f t="shared" si="15"/>
        <v>1.071426111767021</v>
      </c>
      <c r="AE32" s="2" t="s">
        <v>133</v>
      </c>
      <c r="AF32" s="2">
        <f t="shared" si="16"/>
        <v>0</v>
      </c>
      <c r="AG32" s="2">
        <f t="shared" si="17"/>
        <v>0.629421823256199</v>
      </c>
      <c r="AH32" s="2">
        <f t="shared" si="18"/>
        <v>9.3738505227949728E-2</v>
      </c>
      <c r="AI32" s="2">
        <f t="shared" si="19"/>
        <v>975741760</v>
      </c>
      <c r="AJ32" s="2">
        <f t="shared" si="20"/>
        <v>27629952</v>
      </c>
      <c r="AK32" s="2">
        <f t="shared" si="21"/>
        <v>27.629951999999999</v>
      </c>
      <c r="AL32" s="2" t="s">
        <v>133</v>
      </c>
      <c r="AM32" s="2" t="s">
        <v>133</v>
      </c>
      <c r="AN32" s="2" t="s">
        <v>133</v>
      </c>
      <c r="AO32" s="2" t="s">
        <v>133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144</v>
      </c>
    </row>
    <row r="33" spans="1:99" s="2" customFormat="1" x14ac:dyDescent="0.25">
      <c r="A33" s="2" t="s">
        <v>224</v>
      </c>
      <c r="C33" s="2" t="s">
        <v>225</v>
      </c>
      <c r="F33" s="2">
        <v>35</v>
      </c>
      <c r="G33" s="2">
        <v>45</v>
      </c>
      <c r="H33" s="2">
        <v>0</v>
      </c>
      <c r="I33" s="2">
        <v>12500</v>
      </c>
      <c r="J33" s="2">
        <v>11550</v>
      </c>
      <c r="K33" s="2">
        <v>12500</v>
      </c>
      <c r="L33" s="2">
        <f t="shared" si="1"/>
        <v>544498750</v>
      </c>
      <c r="M33" s="2">
        <v>330</v>
      </c>
      <c r="N33" s="2">
        <f t="shared" si="2"/>
        <v>14374800</v>
      </c>
      <c r="O33" s="2">
        <f t="shared" si="3"/>
        <v>0.515625</v>
      </c>
      <c r="P33" s="2">
        <f t="shared" si="4"/>
        <v>1335463.8</v>
      </c>
      <c r="Q33" s="2">
        <f t="shared" si="5"/>
        <v>1.3354638000000001</v>
      </c>
      <c r="R33" s="2">
        <v>0</v>
      </c>
      <c r="S33" s="2">
        <f t="shared" si="6"/>
        <v>0</v>
      </c>
      <c r="T33" s="2">
        <f t="shared" si="7"/>
        <v>0</v>
      </c>
      <c r="U33" s="2">
        <f t="shared" si="8"/>
        <v>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37.878700921056293</v>
      </c>
      <c r="AA33" s="2">
        <f t="shared" si="13"/>
        <v>0</v>
      </c>
      <c r="AB33" s="2">
        <f t="shared" si="14"/>
        <v>3.2467457932333965</v>
      </c>
      <c r="AC33" s="2">
        <v>35</v>
      </c>
      <c r="AD33" s="2">
        <f t="shared" si="15"/>
        <v>1.0822485977444656</v>
      </c>
      <c r="AE33" s="2" t="s">
        <v>133</v>
      </c>
      <c r="AF33" s="2">
        <f t="shared" si="16"/>
        <v>0</v>
      </c>
      <c r="AG33" s="2">
        <f t="shared" si="17"/>
        <v>0.88540020686707621</v>
      </c>
      <c r="AH33" s="2">
        <f t="shared" si="18"/>
        <v>9.3738505227949728E-2</v>
      </c>
      <c r="AI33" s="2">
        <f t="shared" si="19"/>
        <v>503116845</v>
      </c>
      <c r="AJ33" s="2">
        <f t="shared" si="20"/>
        <v>14246694</v>
      </c>
      <c r="AK33" s="2">
        <f t="shared" si="21"/>
        <v>14.246694</v>
      </c>
      <c r="AL33" s="2" t="s">
        <v>133</v>
      </c>
      <c r="AM33" s="2" t="s">
        <v>133</v>
      </c>
      <c r="AN33" s="2" t="s">
        <v>133</v>
      </c>
      <c r="AO33" s="2" t="s">
        <v>133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144</v>
      </c>
    </row>
    <row r="34" spans="1:99" s="2" customFormat="1" x14ac:dyDescent="0.25">
      <c r="A34" s="2" t="s">
        <v>226</v>
      </c>
      <c r="C34" s="2" t="s">
        <v>227</v>
      </c>
      <c r="D34" s="2">
        <v>1976</v>
      </c>
      <c r="E34" s="2">
        <f>2015-D34</f>
        <v>39</v>
      </c>
      <c r="F34" s="2">
        <v>23</v>
      </c>
      <c r="G34" s="2">
        <v>23</v>
      </c>
      <c r="H34" s="2">
        <v>8</v>
      </c>
      <c r="I34" s="2">
        <v>300</v>
      </c>
      <c r="J34" s="2">
        <v>290</v>
      </c>
      <c r="K34" s="2">
        <v>300</v>
      </c>
      <c r="L34" s="2">
        <f t="shared" si="1"/>
        <v>13067970</v>
      </c>
      <c r="M34" s="2">
        <v>1230.9417109999999</v>
      </c>
      <c r="N34" s="2">
        <f t="shared" si="2"/>
        <v>53619820.931159995</v>
      </c>
      <c r="O34" s="2">
        <f t="shared" si="3"/>
        <v>1.9233464234375</v>
      </c>
      <c r="P34" s="2">
        <f t="shared" si="4"/>
        <v>4981448.7725774599</v>
      </c>
      <c r="Q34" s="2">
        <f t="shared" si="5"/>
        <v>4.9814487725774601</v>
      </c>
      <c r="R34" s="2">
        <v>0</v>
      </c>
      <c r="S34" s="2">
        <f t="shared" si="6"/>
        <v>0</v>
      </c>
      <c r="T34" s="2">
        <f t="shared" si="7"/>
        <v>0</v>
      </c>
      <c r="U34" s="2">
        <f t="shared" si="8"/>
        <v>0</v>
      </c>
      <c r="V34" s="2">
        <v>97695.664692999999</v>
      </c>
      <c r="W34" s="2">
        <f t="shared" si="9"/>
        <v>29.7776385984264</v>
      </c>
      <c r="X34" s="2">
        <f t="shared" si="10"/>
        <v>18.502972718866044</v>
      </c>
      <c r="Y34" s="2">
        <f t="shared" si="11"/>
        <v>3.7636333793008574</v>
      </c>
      <c r="Z34" s="2">
        <f t="shared" si="12"/>
        <v>0.24371528612110363</v>
      </c>
      <c r="AA34" s="2">
        <f t="shared" si="13"/>
        <v>83.245380880409002</v>
      </c>
      <c r="AB34" s="2">
        <f t="shared" si="14"/>
        <v>3.1788950363622212E-2</v>
      </c>
      <c r="AC34" s="2">
        <v>23</v>
      </c>
      <c r="AD34" s="2">
        <f t="shared" si="15"/>
        <v>1.0596316787874071E-2</v>
      </c>
      <c r="AE34" s="2" t="s">
        <v>133</v>
      </c>
      <c r="AF34" s="2">
        <f t="shared" si="16"/>
        <v>0</v>
      </c>
      <c r="AG34" s="2">
        <f t="shared" si="17"/>
        <v>2.9496163935258612E-3</v>
      </c>
      <c r="AH34" s="2">
        <f t="shared" si="18"/>
        <v>13.925973311778002</v>
      </c>
      <c r="AI34" s="2">
        <f t="shared" si="19"/>
        <v>12632371</v>
      </c>
      <c r="AJ34" s="2">
        <f t="shared" si="20"/>
        <v>357709.2</v>
      </c>
      <c r="AK34" s="2">
        <f t="shared" si="21"/>
        <v>0.3577092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134</v>
      </c>
    </row>
    <row r="35" spans="1:99" s="2" customFormat="1" x14ac:dyDescent="0.25">
      <c r="A35" s="2" t="s">
        <v>228</v>
      </c>
      <c r="C35" s="2" t="s">
        <v>229</v>
      </c>
      <c r="D35" s="2">
        <v>1976</v>
      </c>
      <c r="E35" s="2">
        <f>2015-D35</f>
        <v>39</v>
      </c>
      <c r="F35" s="2">
        <v>22</v>
      </c>
      <c r="G35" s="2">
        <v>22</v>
      </c>
      <c r="H35" s="2">
        <v>24</v>
      </c>
      <c r="I35" s="2">
        <v>400</v>
      </c>
      <c r="J35" s="2">
        <v>396</v>
      </c>
      <c r="K35" s="2">
        <v>400</v>
      </c>
      <c r="L35" s="2">
        <f t="shared" si="1"/>
        <v>17423960</v>
      </c>
      <c r="M35" s="2">
        <v>1230.9417109999999</v>
      </c>
      <c r="N35" s="2">
        <f t="shared" si="2"/>
        <v>53619820.931159995</v>
      </c>
      <c r="O35" s="2">
        <f t="shared" si="3"/>
        <v>1.9233464234375</v>
      </c>
      <c r="P35" s="2">
        <f t="shared" si="4"/>
        <v>4981448.7725774599</v>
      </c>
      <c r="Q35" s="2">
        <f t="shared" si="5"/>
        <v>4.9814487725774601</v>
      </c>
      <c r="R35" s="2">
        <v>0</v>
      </c>
      <c r="S35" s="2">
        <f t="shared" si="6"/>
        <v>0</v>
      </c>
      <c r="T35" s="2">
        <f t="shared" si="7"/>
        <v>0</v>
      </c>
      <c r="U35" s="2">
        <f t="shared" si="8"/>
        <v>0</v>
      </c>
      <c r="V35" s="2">
        <v>97695.664692999999</v>
      </c>
      <c r="W35" s="2">
        <f t="shared" si="9"/>
        <v>29.7776385984264</v>
      </c>
      <c r="X35" s="2">
        <f t="shared" si="10"/>
        <v>18.502972718866044</v>
      </c>
      <c r="Y35" s="2">
        <f t="shared" si="11"/>
        <v>3.7636333793008574</v>
      </c>
      <c r="Z35" s="2">
        <f t="shared" si="12"/>
        <v>0.32495371482813817</v>
      </c>
      <c r="AA35" s="2">
        <f t="shared" si="13"/>
        <v>60.962526402319725</v>
      </c>
      <c r="AB35" s="2">
        <f t="shared" si="14"/>
        <v>4.4311870203837027E-2</v>
      </c>
      <c r="AC35" s="2">
        <v>22</v>
      </c>
      <c r="AD35" s="2">
        <f t="shared" si="15"/>
        <v>1.4770623401279008E-2</v>
      </c>
      <c r="AE35" s="2" t="s">
        <v>133</v>
      </c>
      <c r="AF35" s="2">
        <f t="shared" si="16"/>
        <v>0</v>
      </c>
      <c r="AG35" s="2">
        <f t="shared" si="17"/>
        <v>3.9328218580344815E-3</v>
      </c>
      <c r="AH35" s="2">
        <f t="shared" si="18"/>
        <v>10.198313788928335</v>
      </c>
      <c r="AI35" s="2">
        <f t="shared" si="19"/>
        <v>17249720.400000002</v>
      </c>
      <c r="AJ35" s="2">
        <f t="shared" si="20"/>
        <v>488458.08</v>
      </c>
      <c r="AK35" s="2">
        <f t="shared" si="21"/>
        <v>0.48845808000000002</v>
      </c>
      <c r="AL35" s="2" t="s">
        <v>133</v>
      </c>
      <c r="AM35" s="2" t="s">
        <v>133</v>
      </c>
      <c r="AN35" s="2" t="s">
        <v>133</v>
      </c>
      <c r="AO35" s="2" t="s">
        <v>133</v>
      </c>
      <c r="AP35" s="2" t="s">
        <v>133</v>
      </c>
      <c r="AQ35" s="2" t="s">
        <v>133</v>
      </c>
      <c r="AR35" s="2" t="s">
        <v>133</v>
      </c>
      <c r="AS35" s="2">
        <v>0</v>
      </c>
      <c r="AT35" s="2" t="s">
        <v>133</v>
      </c>
      <c r="AU35" s="2" t="s">
        <v>133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134</v>
      </c>
    </row>
    <row r="36" spans="1:99" s="2" customFormat="1" x14ac:dyDescent="0.25">
      <c r="A36" s="2" t="s">
        <v>230</v>
      </c>
      <c r="C36" s="2" t="s">
        <v>231</v>
      </c>
      <c r="F36" s="2">
        <v>35</v>
      </c>
      <c r="G36" s="2">
        <v>45</v>
      </c>
      <c r="H36" s="2">
        <v>0</v>
      </c>
      <c r="I36" s="2">
        <v>17000</v>
      </c>
      <c r="J36" s="2">
        <v>15400</v>
      </c>
      <c r="K36" s="2">
        <v>17000</v>
      </c>
      <c r="L36" s="2">
        <f t="shared" si="1"/>
        <v>740518300</v>
      </c>
      <c r="M36" s="2">
        <v>440</v>
      </c>
      <c r="N36" s="2">
        <f t="shared" si="2"/>
        <v>19166400</v>
      </c>
      <c r="O36" s="2">
        <f t="shared" si="3"/>
        <v>0.6875</v>
      </c>
      <c r="P36" s="2">
        <f t="shared" si="4"/>
        <v>1780618.4000000001</v>
      </c>
      <c r="Q36" s="2">
        <f t="shared" si="5"/>
        <v>1.7806184</v>
      </c>
      <c r="R36" s="2">
        <v>0</v>
      </c>
      <c r="S36" s="2">
        <f t="shared" si="6"/>
        <v>0</v>
      </c>
      <c r="T36" s="2">
        <f t="shared" si="7"/>
        <v>0</v>
      </c>
      <c r="U36" s="2">
        <f t="shared" si="8"/>
        <v>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38.636274939477417</v>
      </c>
      <c r="AA36" s="2">
        <f t="shared" si="13"/>
        <v>0</v>
      </c>
      <c r="AB36" s="2">
        <f t="shared" si="14"/>
        <v>3.3116807090980642</v>
      </c>
      <c r="AC36" s="2">
        <v>35</v>
      </c>
      <c r="AD36" s="2">
        <f t="shared" si="15"/>
        <v>1.1038935696993548</v>
      </c>
      <c r="AE36" s="2" t="s">
        <v>133</v>
      </c>
      <c r="AF36" s="2">
        <f t="shared" si="16"/>
        <v>0</v>
      </c>
      <c r="AG36" s="2">
        <f t="shared" si="17"/>
        <v>0.78211465309614259</v>
      </c>
      <c r="AH36" s="2">
        <f t="shared" si="18"/>
        <v>9.3738505227949728E-2</v>
      </c>
      <c r="AI36" s="2">
        <f t="shared" si="19"/>
        <v>670822460</v>
      </c>
      <c r="AJ36" s="2">
        <f t="shared" si="20"/>
        <v>18995592</v>
      </c>
      <c r="AK36" s="2">
        <f t="shared" si="21"/>
        <v>18.995591999999998</v>
      </c>
      <c r="AL36" s="2" t="s">
        <v>133</v>
      </c>
      <c r="AM36" s="2" t="s">
        <v>133</v>
      </c>
      <c r="AN36" s="2" t="s">
        <v>133</v>
      </c>
      <c r="AO36" s="2" t="s">
        <v>133</v>
      </c>
      <c r="AP36" s="2" t="s">
        <v>133</v>
      </c>
      <c r="AQ36" s="2" t="s">
        <v>133</v>
      </c>
      <c r="AR36" s="2" t="s">
        <v>133</v>
      </c>
      <c r="AS36" s="2">
        <v>0</v>
      </c>
      <c r="AT36" s="2" t="s">
        <v>133</v>
      </c>
      <c r="AU36" s="2" t="s">
        <v>133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144</v>
      </c>
    </row>
    <row r="37" spans="1:99" s="2" customFormat="1" x14ac:dyDescent="0.25">
      <c r="A37" s="2" t="s">
        <v>232</v>
      </c>
      <c r="B37" s="2" t="s">
        <v>233</v>
      </c>
      <c r="C37" s="2" t="s">
        <v>234</v>
      </c>
      <c r="D37" s="2">
        <v>1967</v>
      </c>
      <c r="E37" s="2">
        <f>2015-D37</f>
        <v>48</v>
      </c>
      <c r="F37" s="2">
        <v>20</v>
      </c>
      <c r="G37" s="2">
        <v>20</v>
      </c>
      <c r="H37" s="2">
        <v>35</v>
      </c>
      <c r="I37" s="2">
        <v>900</v>
      </c>
      <c r="J37" s="2">
        <v>900</v>
      </c>
      <c r="K37" s="2">
        <v>900</v>
      </c>
      <c r="L37" s="2">
        <f t="shared" si="1"/>
        <v>39203910</v>
      </c>
      <c r="M37" s="2">
        <v>293.376395</v>
      </c>
      <c r="N37" s="2">
        <f t="shared" si="2"/>
        <v>12779475.7662</v>
      </c>
      <c r="O37" s="2">
        <f t="shared" si="3"/>
        <v>0.45840061718750003</v>
      </c>
      <c r="P37" s="2">
        <f t="shared" si="4"/>
        <v>1187253.1978697001</v>
      </c>
      <c r="Q37" s="2">
        <f t="shared" si="5"/>
        <v>1.1872531978697001</v>
      </c>
      <c r="R37" s="2">
        <v>0</v>
      </c>
      <c r="S37" s="2">
        <f t="shared" si="6"/>
        <v>0</v>
      </c>
      <c r="T37" s="2">
        <f t="shared" si="7"/>
        <v>0</v>
      </c>
      <c r="U37" s="2">
        <f t="shared" si="8"/>
        <v>0</v>
      </c>
      <c r="V37" s="2">
        <v>48325.017978000003</v>
      </c>
      <c r="W37" s="2">
        <f t="shared" si="9"/>
        <v>14.729465479694401</v>
      </c>
      <c r="X37" s="2">
        <f t="shared" si="10"/>
        <v>9.1524684549253337</v>
      </c>
      <c r="Y37" s="2">
        <f t="shared" si="11"/>
        <v>3.8133810499034073</v>
      </c>
      <c r="Z37" s="2">
        <f t="shared" si="12"/>
        <v>3.0677244291733063</v>
      </c>
      <c r="AA37" s="2">
        <f t="shared" si="13"/>
        <v>13.26821087915167</v>
      </c>
      <c r="AB37" s="2">
        <f t="shared" si="14"/>
        <v>0.46015866437599595</v>
      </c>
      <c r="AC37" s="2">
        <v>20</v>
      </c>
      <c r="AD37" s="2">
        <f t="shared" si="15"/>
        <v>0.15338622145866532</v>
      </c>
      <c r="AE37" s="2" t="s">
        <v>133</v>
      </c>
      <c r="AF37" s="2">
        <f t="shared" si="16"/>
        <v>0</v>
      </c>
      <c r="AG37" s="2">
        <f t="shared" si="17"/>
        <v>7.6051060388552277E-2</v>
      </c>
      <c r="AH37" s="2">
        <f t="shared" si="18"/>
        <v>1.0694702953069546</v>
      </c>
      <c r="AI37" s="2">
        <f t="shared" si="19"/>
        <v>39203910</v>
      </c>
      <c r="AJ37" s="2">
        <f t="shared" si="20"/>
        <v>1110132</v>
      </c>
      <c r="AK37" s="2">
        <f t="shared" si="21"/>
        <v>1.1101319999999999</v>
      </c>
      <c r="AL37" s="2" t="s">
        <v>133</v>
      </c>
      <c r="AM37" s="2" t="s">
        <v>133</v>
      </c>
      <c r="AN37" s="2" t="s">
        <v>133</v>
      </c>
      <c r="AO37" s="2" t="s">
        <v>133</v>
      </c>
      <c r="AP37" s="2" t="s">
        <v>133</v>
      </c>
      <c r="AQ37" s="2" t="s">
        <v>133</v>
      </c>
      <c r="AR37" s="2" t="s">
        <v>133</v>
      </c>
      <c r="AS37" s="2">
        <v>0</v>
      </c>
      <c r="AT37" s="2" t="s">
        <v>133</v>
      </c>
      <c r="AU37" s="2" t="s">
        <v>133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134</v>
      </c>
    </row>
    <row r="38" spans="1:99" s="2" customFormat="1" x14ac:dyDescent="0.25">
      <c r="A38" s="2" t="s">
        <v>235</v>
      </c>
      <c r="B38" s="2" t="s">
        <v>236</v>
      </c>
      <c r="C38" s="2" t="s">
        <v>237</v>
      </c>
      <c r="D38" s="2">
        <v>1960</v>
      </c>
      <c r="E38" s="2">
        <f>2015-D38</f>
        <v>55</v>
      </c>
      <c r="F38" s="2">
        <v>17</v>
      </c>
      <c r="G38" s="2">
        <v>17</v>
      </c>
      <c r="H38" s="2">
        <v>25</v>
      </c>
      <c r="I38" s="2">
        <v>700</v>
      </c>
      <c r="J38" s="2">
        <v>700</v>
      </c>
      <c r="K38" s="2">
        <v>700</v>
      </c>
      <c r="L38" s="2">
        <f t="shared" si="1"/>
        <v>30491930</v>
      </c>
      <c r="M38" s="2">
        <v>293.376395</v>
      </c>
      <c r="N38" s="2">
        <f t="shared" si="2"/>
        <v>12779475.7662</v>
      </c>
      <c r="O38" s="2">
        <f t="shared" si="3"/>
        <v>0.45840061718750003</v>
      </c>
      <c r="P38" s="2">
        <f t="shared" si="4"/>
        <v>1187253.1978697001</v>
      </c>
      <c r="Q38" s="2">
        <f t="shared" si="5"/>
        <v>1.1872531978697001</v>
      </c>
      <c r="R38" s="2">
        <v>0</v>
      </c>
      <c r="S38" s="2">
        <f t="shared" si="6"/>
        <v>0</v>
      </c>
      <c r="T38" s="2">
        <f t="shared" si="7"/>
        <v>0</v>
      </c>
      <c r="U38" s="2">
        <f t="shared" si="8"/>
        <v>0</v>
      </c>
      <c r="V38" s="2">
        <v>48325.017978000003</v>
      </c>
      <c r="W38" s="2">
        <f t="shared" si="9"/>
        <v>14.729465479694401</v>
      </c>
      <c r="X38" s="2">
        <f t="shared" si="10"/>
        <v>9.1524684549253337</v>
      </c>
      <c r="Y38" s="2">
        <f t="shared" si="11"/>
        <v>3.8133810499034073</v>
      </c>
      <c r="Z38" s="2">
        <f t="shared" si="12"/>
        <v>2.3860078893570162</v>
      </c>
      <c r="AA38" s="2">
        <f t="shared" si="13"/>
        <v>17.059128273195004</v>
      </c>
      <c r="AB38" s="2">
        <f t="shared" si="14"/>
        <v>0.42106021576888525</v>
      </c>
      <c r="AC38" s="2">
        <v>17</v>
      </c>
      <c r="AD38" s="2">
        <f t="shared" si="15"/>
        <v>0.14035340525629508</v>
      </c>
      <c r="AE38" s="2" t="s">
        <v>133</v>
      </c>
      <c r="AF38" s="2">
        <f t="shared" si="16"/>
        <v>0</v>
      </c>
      <c r="AG38" s="2">
        <f t="shared" si="17"/>
        <v>5.915082474665178E-2</v>
      </c>
      <c r="AH38" s="2">
        <f t="shared" si="18"/>
        <v>1.3750332368232274</v>
      </c>
      <c r="AI38" s="2">
        <f t="shared" si="19"/>
        <v>30491930</v>
      </c>
      <c r="AJ38" s="2">
        <f t="shared" si="20"/>
        <v>863436</v>
      </c>
      <c r="AK38" s="2">
        <f t="shared" si="21"/>
        <v>0.86343599999999998</v>
      </c>
      <c r="AL38" s="2" t="s">
        <v>133</v>
      </c>
      <c r="AM38" s="2" t="s">
        <v>133</v>
      </c>
      <c r="AN38" s="2" t="s">
        <v>133</v>
      </c>
      <c r="AO38" s="2" t="s">
        <v>133</v>
      </c>
      <c r="AP38" s="2" t="s">
        <v>133</v>
      </c>
      <c r="AQ38" s="2" t="s">
        <v>133</v>
      </c>
      <c r="AR38" s="2" t="s">
        <v>133</v>
      </c>
      <c r="AS38" s="2">
        <v>0</v>
      </c>
      <c r="AT38" s="2" t="s">
        <v>133</v>
      </c>
      <c r="AU38" s="2" t="s">
        <v>133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134</v>
      </c>
    </row>
    <row r="39" spans="1:99" s="2" customFormat="1" x14ac:dyDescent="0.25">
      <c r="A39" s="2" t="s">
        <v>238</v>
      </c>
      <c r="C39" s="2" t="s">
        <v>239</v>
      </c>
      <c r="F39" s="2">
        <v>7</v>
      </c>
      <c r="G39" s="2">
        <v>11</v>
      </c>
      <c r="H39" s="2">
        <v>0</v>
      </c>
      <c r="I39" s="2">
        <v>5200</v>
      </c>
      <c r="J39" s="2">
        <v>4480</v>
      </c>
      <c r="K39" s="2">
        <v>5200</v>
      </c>
      <c r="L39" s="2">
        <f t="shared" si="1"/>
        <v>226511480</v>
      </c>
      <c r="M39" s="2">
        <v>640</v>
      </c>
      <c r="N39" s="2">
        <f t="shared" si="2"/>
        <v>27878400</v>
      </c>
      <c r="O39" s="2">
        <f t="shared" si="3"/>
        <v>1</v>
      </c>
      <c r="P39" s="2">
        <f t="shared" si="4"/>
        <v>2589990.4</v>
      </c>
      <c r="Q39" s="2">
        <f t="shared" si="5"/>
        <v>2.5899904</v>
      </c>
      <c r="R39" s="2">
        <v>0</v>
      </c>
      <c r="S39" s="2">
        <f t="shared" si="6"/>
        <v>0</v>
      </c>
      <c r="T39" s="2">
        <f t="shared" si="7"/>
        <v>0</v>
      </c>
      <c r="U39" s="2">
        <f t="shared" si="8"/>
        <v>0</v>
      </c>
      <c r="W39" s="2">
        <f t="shared" si="9"/>
        <v>0</v>
      </c>
      <c r="X39" s="2">
        <f t="shared" si="10"/>
        <v>0</v>
      </c>
      <c r="Y39" s="2">
        <f t="shared" si="11"/>
        <v>0</v>
      </c>
      <c r="Z39" s="2">
        <f t="shared" si="12"/>
        <v>8.1249813475665746</v>
      </c>
      <c r="AA39" s="2">
        <f t="shared" si="13"/>
        <v>0</v>
      </c>
      <c r="AB39" s="2">
        <f t="shared" si="14"/>
        <v>3.4821348632428175</v>
      </c>
      <c r="AC39" s="2">
        <v>7</v>
      </c>
      <c r="AD39" s="2">
        <f t="shared" si="15"/>
        <v>1.1607116210809392</v>
      </c>
      <c r="AE39" s="2" t="s">
        <v>133</v>
      </c>
      <c r="AF39" s="2">
        <f t="shared" si="16"/>
        <v>0</v>
      </c>
      <c r="AG39" s="2">
        <f t="shared" si="17"/>
        <v>0.13637472837217646</v>
      </c>
      <c r="AH39" s="2">
        <f t="shared" si="18"/>
        <v>0.4686925261397486</v>
      </c>
      <c r="AI39" s="2">
        <f t="shared" si="19"/>
        <v>195148352</v>
      </c>
      <c r="AJ39" s="2">
        <f t="shared" si="20"/>
        <v>5525990.4000000004</v>
      </c>
      <c r="AK39" s="2">
        <f t="shared" si="21"/>
        <v>5.5259904000000004</v>
      </c>
      <c r="AL39" s="2" t="s">
        <v>240</v>
      </c>
      <c r="AM39" s="2" t="s">
        <v>133</v>
      </c>
      <c r="AN39" s="2" t="s">
        <v>133</v>
      </c>
      <c r="AO39" s="2" t="s">
        <v>241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144</v>
      </c>
    </row>
    <row r="40" spans="1:99" s="2" customFormat="1" x14ac:dyDescent="0.25">
      <c r="A40" s="2" t="s">
        <v>242</v>
      </c>
      <c r="B40" s="2" t="s">
        <v>243</v>
      </c>
      <c r="C40" s="2" t="s">
        <v>244</v>
      </c>
      <c r="F40" s="2">
        <v>35</v>
      </c>
      <c r="G40" s="2">
        <v>45</v>
      </c>
      <c r="H40" s="2">
        <v>0</v>
      </c>
      <c r="I40" s="2">
        <v>21000</v>
      </c>
      <c r="J40" s="2">
        <v>19250</v>
      </c>
      <c r="K40" s="2">
        <v>21000</v>
      </c>
      <c r="L40" s="2">
        <f t="shared" si="1"/>
        <v>914757900</v>
      </c>
      <c r="M40" s="2">
        <v>550</v>
      </c>
      <c r="N40" s="2">
        <f t="shared" si="2"/>
        <v>23958000</v>
      </c>
      <c r="O40" s="2">
        <f t="shared" si="3"/>
        <v>0.859375</v>
      </c>
      <c r="P40" s="2">
        <f t="shared" si="4"/>
        <v>2225773</v>
      </c>
      <c r="Q40" s="2">
        <f t="shared" si="5"/>
        <v>2.2257730000000002</v>
      </c>
      <c r="R40" s="2">
        <v>0</v>
      </c>
      <c r="S40" s="2">
        <f t="shared" si="6"/>
        <v>0</v>
      </c>
      <c r="T40" s="2">
        <f t="shared" si="7"/>
        <v>0</v>
      </c>
      <c r="U40" s="2">
        <f t="shared" si="8"/>
        <v>0</v>
      </c>
      <c r="W40" s="2">
        <f t="shared" si="9"/>
        <v>0</v>
      </c>
      <c r="X40" s="2">
        <f t="shared" si="10"/>
        <v>0</v>
      </c>
      <c r="Y40" s="2">
        <f t="shared" si="11"/>
        <v>0</v>
      </c>
      <c r="Z40" s="2">
        <f t="shared" si="12"/>
        <v>38.181730528424744</v>
      </c>
      <c r="AA40" s="2">
        <f t="shared" si="13"/>
        <v>0</v>
      </c>
      <c r="AB40" s="2">
        <f t="shared" si="14"/>
        <v>3.2727197595792639</v>
      </c>
      <c r="AC40" s="2">
        <v>35</v>
      </c>
      <c r="AD40" s="2">
        <f t="shared" si="15"/>
        <v>1.0909065865264214</v>
      </c>
      <c r="AE40" s="2" t="s">
        <v>133</v>
      </c>
      <c r="AF40" s="2">
        <f t="shared" si="16"/>
        <v>0</v>
      </c>
      <c r="AG40" s="2">
        <f t="shared" si="17"/>
        <v>0.69131467559443716</v>
      </c>
      <c r="AH40" s="2">
        <f t="shared" si="18"/>
        <v>9.3738505227949728E-2</v>
      </c>
      <c r="AI40" s="2">
        <f t="shared" si="19"/>
        <v>838528075</v>
      </c>
      <c r="AJ40" s="2">
        <f t="shared" si="20"/>
        <v>23744490</v>
      </c>
      <c r="AK40" s="2">
        <f t="shared" si="21"/>
        <v>23.744489999999999</v>
      </c>
      <c r="AL40" s="2" t="s">
        <v>133</v>
      </c>
      <c r="AM40" s="2" t="s">
        <v>133</v>
      </c>
      <c r="AN40" s="2" t="s">
        <v>133</v>
      </c>
      <c r="AO40" s="2" t="s">
        <v>133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144</v>
      </c>
    </row>
    <row r="41" spans="1:99" s="2" customFormat="1" x14ac:dyDescent="0.25">
      <c r="A41" s="2" t="s">
        <v>245</v>
      </c>
      <c r="B41" s="2" t="s">
        <v>246</v>
      </c>
      <c r="C41" s="2" t="s">
        <v>247</v>
      </c>
      <c r="F41" s="2">
        <v>18</v>
      </c>
      <c r="G41" s="2">
        <v>26</v>
      </c>
      <c r="H41" s="2">
        <v>0</v>
      </c>
      <c r="I41" s="2">
        <v>6200</v>
      </c>
      <c r="J41" s="2">
        <v>5840</v>
      </c>
      <c r="K41" s="2">
        <v>6200</v>
      </c>
      <c r="L41" s="2">
        <f t="shared" si="1"/>
        <v>270071380</v>
      </c>
      <c r="M41" s="2">
        <v>330</v>
      </c>
      <c r="N41" s="2">
        <f t="shared" si="2"/>
        <v>14374800</v>
      </c>
      <c r="O41" s="2">
        <f t="shared" si="3"/>
        <v>0.515625</v>
      </c>
      <c r="P41" s="2">
        <f t="shared" si="4"/>
        <v>1335463.8</v>
      </c>
      <c r="Q41" s="2">
        <f t="shared" si="5"/>
        <v>1.3354638000000001</v>
      </c>
      <c r="R41" s="2">
        <v>0</v>
      </c>
      <c r="S41" s="2">
        <f t="shared" si="6"/>
        <v>0</v>
      </c>
      <c r="T41" s="2">
        <f t="shared" si="7"/>
        <v>0</v>
      </c>
      <c r="U41" s="2">
        <f t="shared" si="8"/>
        <v>0</v>
      </c>
      <c r="W41" s="2">
        <f t="shared" si="9"/>
        <v>0</v>
      </c>
      <c r="X41" s="2">
        <f t="shared" si="10"/>
        <v>0</v>
      </c>
      <c r="Y41" s="2">
        <f t="shared" si="11"/>
        <v>0</v>
      </c>
      <c r="Z41" s="2">
        <f t="shared" si="12"/>
        <v>18.787835656843921</v>
      </c>
      <c r="AA41" s="2">
        <f t="shared" si="13"/>
        <v>0</v>
      </c>
      <c r="AB41" s="2">
        <f t="shared" si="14"/>
        <v>3.13130594280732</v>
      </c>
      <c r="AC41" s="2">
        <v>18</v>
      </c>
      <c r="AD41" s="2">
        <f t="shared" si="15"/>
        <v>1.0437686476024401</v>
      </c>
      <c r="AE41" s="2" t="s">
        <v>133</v>
      </c>
      <c r="AF41" s="2">
        <f t="shared" si="16"/>
        <v>0</v>
      </c>
      <c r="AG41" s="2">
        <f t="shared" si="17"/>
        <v>0.43915850260606976</v>
      </c>
      <c r="AH41" s="2">
        <f t="shared" si="18"/>
        <v>0.18539036564774303</v>
      </c>
      <c r="AI41" s="2">
        <f t="shared" si="19"/>
        <v>254389816</v>
      </c>
      <c r="AJ41" s="2">
        <f t="shared" si="20"/>
        <v>7203523.2000000002</v>
      </c>
      <c r="AK41" s="2">
        <f t="shared" si="21"/>
        <v>7.2035232000000002</v>
      </c>
      <c r="AL41" s="2" t="s">
        <v>133</v>
      </c>
      <c r="AM41" s="2" t="s">
        <v>133</v>
      </c>
      <c r="AN41" s="2" t="s">
        <v>133</v>
      </c>
      <c r="AO41" s="2" t="s">
        <v>133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144</v>
      </c>
    </row>
    <row r="42" spans="1:99" s="2" customFormat="1" x14ac:dyDescent="0.25">
      <c r="A42" s="2" t="s">
        <v>248</v>
      </c>
      <c r="C42" s="2" t="s">
        <v>249</v>
      </c>
      <c r="D42" s="2">
        <v>1971</v>
      </c>
      <c r="E42" s="2">
        <f t="shared" ref="E42:E47" si="22">2015-D42</f>
        <v>44</v>
      </c>
      <c r="F42" s="2">
        <v>34</v>
      </c>
      <c r="G42" s="2">
        <v>34</v>
      </c>
      <c r="H42" s="2">
        <v>2300</v>
      </c>
      <c r="I42" s="2">
        <v>18000</v>
      </c>
      <c r="J42" s="2">
        <v>13200</v>
      </c>
      <c r="K42" s="2">
        <v>18000</v>
      </c>
      <c r="L42" s="2">
        <f t="shared" si="1"/>
        <v>784078200</v>
      </c>
      <c r="M42" s="2">
        <v>1073.8760749999999</v>
      </c>
      <c r="N42" s="2">
        <f t="shared" si="2"/>
        <v>46778041.826999992</v>
      </c>
      <c r="O42" s="2">
        <f t="shared" si="3"/>
        <v>1.6779313671875</v>
      </c>
      <c r="P42" s="2">
        <f t="shared" si="4"/>
        <v>4345826.1328745</v>
      </c>
      <c r="Q42" s="2">
        <f t="shared" si="5"/>
        <v>4.3458261328744996</v>
      </c>
      <c r="R42" s="2">
        <v>0</v>
      </c>
      <c r="S42" s="2">
        <f t="shared" si="6"/>
        <v>0</v>
      </c>
      <c r="T42" s="2">
        <f t="shared" si="7"/>
        <v>0</v>
      </c>
      <c r="U42" s="2">
        <f t="shared" si="8"/>
        <v>0</v>
      </c>
      <c r="V42" s="2">
        <v>76739.748917999998</v>
      </c>
      <c r="W42" s="2">
        <f t="shared" si="9"/>
        <v>23.390275470206397</v>
      </c>
      <c r="X42" s="2">
        <f t="shared" si="10"/>
        <v>14.534048006575691</v>
      </c>
      <c r="Y42" s="2">
        <f t="shared" si="11"/>
        <v>3.1651482334593855</v>
      </c>
      <c r="Z42" s="2">
        <f t="shared" si="12"/>
        <v>16.76167213026508</v>
      </c>
      <c r="AA42" s="2">
        <f t="shared" si="13"/>
        <v>1.4365782711715851</v>
      </c>
      <c r="AB42" s="2">
        <f t="shared" si="14"/>
        <v>1.478971070317507</v>
      </c>
      <c r="AC42" s="2">
        <v>34</v>
      </c>
      <c r="AD42" s="2">
        <f t="shared" si="15"/>
        <v>0.49299035677250236</v>
      </c>
      <c r="AE42" s="2" t="s">
        <v>133</v>
      </c>
      <c r="AF42" s="2">
        <f t="shared" si="16"/>
        <v>0</v>
      </c>
      <c r="AG42" s="2">
        <f t="shared" si="17"/>
        <v>0.21719097295408604</v>
      </c>
      <c r="AH42" s="2">
        <f t="shared" si="18"/>
        <v>0.26691089639920584</v>
      </c>
      <c r="AI42" s="2">
        <f t="shared" si="19"/>
        <v>574990680</v>
      </c>
      <c r="AJ42" s="2">
        <f t="shared" si="20"/>
        <v>16281936</v>
      </c>
      <c r="AK42" s="2">
        <f t="shared" si="21"/>
        <v>16.281936000000002</v>
      </c>
      <c r="AL42" s="2" t="s">
        <v>133</v>
      </c>
      <c r="AM42" s="2" t="s">
        <v>133</v>
      </c>
      <c r="AN42" s="2" t="s">
        <v>133</v>
      </c>
      <c r="AO42" s="2" t="s">
        <v>133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134</v>
      </c>
    </row>
    <row r="43" spans="1:99" s="2" customFormat="1" x14ac:dyDescent="0.25">
      <c r="A43" s="2" t="s">
        <v>250</v>
      </c>
      <c r="C43" s="2" t="s">
        <v>251</v>
      </c>
      <c r="D43" s="2">
        <v>1971</v>
      </c>
      <c r="E43" s="2">
        <f t="shared" si="22"/>
        <v>44</v>
      </c>
      <c r="F43" s="2">
        <v>15</v>
      </c>
      <c r="G43" s="2">
        <v>15</v>
      </c>
      <c r="H43" s="2">
        <v>3100</v>
      </c>
      <c r="I43" s="2">
        <v>34800</v>
      </c>
      <c r="J43" s="2">
        <v>5000</v>
      </c>
      <c r="K43" s="2">
        <v>34800</v>
      </c>
      <c r="L43" s="2">
        <f t="shared" si="1"/>
        <v>1515884520</v>
      </c>
      <c r="M43" s="2">
        <v>3839.0695970000002</v>
      </c>
      <c r="N43" s="2">
        <f t="shared" si="2"/>
        <v>167229871.64532</v>
      </c>
      <c r="O43" s="2">
        <f t="shared" si="3"/>
        <v>5.9985462453125002</v>
      </c>
      <c r="P43" s="2">
        <f t="shared" si="4"/>
        <v>15536177.189315422</v>
      </c>
      <c r="Q43" s="2">
        <f t="shared" si="5"/>
        <v>15.536177189315421</v>
      </c>
      <c r="R43" s="2">
        <v>0</v>
      </c>
      <c r="S43" s="2">
        <f t="shared" si="6"/>
        <v>0</v>
      </c>
      <c r="T43" s="2">
        <f t="shared" si="7"/>
        <v>0</v>
      </c>
      <c r="U43" s="2">
        <f t="shared" si="8"/>
        <v>0</v>
      </c>
      <c r="V43" s="2">
        <v>182283.21801000001</v>
      </c>
      <c r="W43" s="2">
        <f t="shared" si="9"/>
        <v>55.559924849448002</v>
      </c>
      <c r="X43" s="2">
        <f t="shared" si="10"/>
        <v>34.523347791785945</v>
      </c>
      <c r="Y43" s="2">
        <f t="shared" si="11"/>
        <v>3.9763486608998195</v>
      </c>
      <c r="Z43" s="2">
        <f t="shared" si="12"/>
        <v>9.0646754977786443</v>
      </c>
      <c r="AA43" s="2">
        <f t="shared" si="13"/>
        <v>9.0086462446813904</v>
      </c>
      <c r="AB43" s="2">
        <f t="shared" si="14"/>
        <v>1.812935099555729</v>
      </c>
      <c r="AC43" s="2">
        <v>15</v>
      </c>
      <c r="AD43" s="2">
        <f t="shared" si="15"/>
        <v>0.60431169985190958</v>
      </c>
      <c r="AE43" s="2" t="s">
        <v>133</v>
      </c>
      <c r="AF43" s="2">
        <f t="shared" si="16"/>
        <v>0</v>
      </c>
      <c r="AG43" s="2">
        <f t="shared" si="17"/>
        <v>6.2121335231478836E-2</v>
      </c>
      <c r="AH43" s="2">
        <f t="shared" si="18"/>
        <v>2.5190805184219318</v>
      </c>
      <c r="AI43" s="2">
        <f t="shared" si="19"/>
        <v>217799500</v>
      </c>
      <c r="AJ43" s="2">
        <f t="shared" si="20"/>
        <v>6167400</v>
      </c>
      <c r="AK43" s="2">
        <f t="shared" si="21"/>
        <v>6.1673999999999998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134</v>
      </c>
    </row>
    <row r="44" spans="1:99" s="2" customFormat="1" x14ac:dyDescent="0.25">
      <c r="A44" s="2" t="s">
        <v>252</v>
      </c>
      <c r="C44" s="2" t="s">
        <v>253</v>
      </c>
      <c r="D44" s="2">
        <v>1978</v>
      </c>
      <c r="E44" s="2">
        <f t="shared" si="22"/>
        <v>37</v>
      </c>
      <c r="F44" s="2">
        <v>28</v>
      </c>
      <c r="G44" s="2">
        <v>28</v>
      </c>
      <c r="H44" s="2">
        <v>0</v>
      </c>
      <c r="I44" s="2">
        <v>25060</v>
      </c>
      <c r="J44" s="2">
        <v>20585</v>
      </c>
      <c r="K44" s="2">
        <v>25060</v>
      </c>
      <c r="L44" s="2">
        <f t="shared" si="1"/>
        <v>1091611094</v>
      </c>
      <c r="M44" s="2">
        <v>759.60207000000003</v>
      </c>
      <c r="N44" s="2">
        <f t="shared" si="2"/>
        <v>33088266.169199999</v>
      </c>
      <c r="O44" s="2">
        <f t="shared" si="3"/>
        <v>1.1868782343750002</v>
      </c>
      <c r="P44" s="2">
        <f t="shared" si="4"/>
        <v>3074003.2330002002</v>
      </c>
      <c r="Q44" s="2">
        <f t="shared" si="5"/>
        <v>3.0740032330002003</v>
      </c>
      <c r="R44" s="2">
        <v>0</v>
      </c>
      <c r="S44" s="2">
        <f t="shared" si="6"/>
        <v>0</v>
      </c>
      <c r="T44" s="2">
        <f t="shared" si="7"/>
        <v>0</v>
      </c>
      <c r="U44" s="2">
        <f t="shared" si="8"/>
        <v>0</v>
      </c>
      <c r="V44" s="2">
        <v>33567.040759000003</v>
      </c>
      <c r="W44" s="2">
        <f t="shared" si="9"/>
        <v>10.2312340233432</v>
      </c>
      <c r="X44" s="2">
        <f t="shared" si="10"/>
        <v>6.3573961175100466</v>
      </c>
      <c r="Y44" s="2">
        <f t="shared" si="11"/>
        <v>1.6461550921547472</v>
      </c>
      <c r="Z44" s="2">
        <f t="shared" si="12"/>
        <v>32.990882278870181</v>
      </c>
      <c r="AA44" s="2">
        <f t="shared" si="13"/>
        <v>0.40294431713162443</v>
      </c>
      <c r="AB44" s="2">
        <f t="shared" si="14"/>
        <v>3.5347373870218055</v>
      </c>
      <c r="AC44" s="2">
        <v>28</v>
      </c>
      <c r="AD44" s="2">
        <f t="shared" si="15"/>
        <v>1.1782457956739349</v>
      </c>
      <c r="AE44" s="2" t="s">
        <v>133</v>
      </c>
      <c r="AF44" s="2">
        <f t="shared" si="16"/>
        <v>0</v>
      </c>
      <c r="AG44" s="2">
        <f t="shared" si="17"/>
        <v>0.50827924158341886</v>
      </c>
      <c r="AH44" s="2">
        <f t="shared" si="18"/>
        <v>0.12106576105635052</v>
      </c>
      <c r="AI44" s="2">
        <f t="shared" si="19"/>
        <v>896680541.5</v>
      </c>
      <c r="AJ44" s="2">
        <f t="shared" si="20"/>
        <v>25391185.800000001</v>
      </c>
      <c r="AK44" s="2">
        <f t="shared" si="21"/>
        <v>25.391185800000002</v>
      </c>
      <c r="AL44" s="2" t="s">
        <v>133</v>
      </c>
      <c r="AM44" s="2" t="s">
        <v>133</v>
      </c>
      <c r="AN44" s="2" t="s">
        <v>133</v>
      </c>
      <c r="AO44" s="2" t="s">
        <v>133</v>
      </c>
      <c r="AP44" s="2" t="s">
        <v>133</v>
      </c>
      <c r="AQ44" s="2" t="s">
        <v>133</v>
      </c>
      <c r="AR44" s="2" t="s">
        <v>133</v>
      </c>
      <c r="AS44" s="2">
        <v>0</v>
      </c>
      <c r="AT44" s="2" t="s">
        <v>133</v>
      </c>
      <c r="AU44" s="2" t="s">
        <v>133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134</v>
      </c>
    </row>
    <row r="45" spans="1:99" s="2" customFormat="1" x14ac:dyDescent="0.25">
      <c r="A45" s="2" t="s">
        <v>254</v>
      </c>
      <c r="B45" s="2" t="s">
        <v>146</v>
      </c>
      <c r="C45" s="2" t="s">
        <v>255</v>
      </c>
      <c r="D45" s="2">
        <v>1972</v>
      </c>
      <c r="E45" s="2">
        <f t="shared" si="22"/>
        <v>43</v>
      </c>
      <c r="F45" s="2">
        <v>0</v>
      </c>
      <c r="G45" s="2">
        <v>21</v>
      </c>
      <c r="H45" s="2">
        <v>80</v>
      </c>
      <c r="I45" s="2">
        <v>78</v>
      </c>
      <c r="J45" s="2">
        <v>61</v>
      </c>
      <c r="K45" s="2">
        <v>78</v>
      </c>
      <c r="L45" s="2">
        <f t="shared" si="1"/>
        <v>3397672.2</v>
      </c>
      <c r="M45" s="2">
        <v>302.17912100000001</v>
      </c>
      <c r="N45" s="2">
        <f t="shared" si="2"/>
        <v>13162922.51076</v>
      </c>
      <c r="O45" s="2">
        <f t="shared" si="3"/>
        <v>0.47215487656250005</v>
      </c>
      <c r="P45" s="2">
        <f t="shared" si="4"/>
        <v>1222876.5976100601</v>
      </c>
      <c r="Q45" s="2">
        <f t="shared" si="5"/>
        <v>1.2228765976100602</v>
      </c>
      <c r="R45" s="2">
        <v>0.18</v>
      </c>
      <c r="S45" s="2">
        <f t="shared" si="6"/>
        <v>0.46619819999999995</v>
      </c>
      <c r="T45" s="2">
        <f t="shared" si="7"/>
        <v>115.19999999999999</v>
      </c>
      <c r="U45" s="2">
        <f t="shared" si="8"/>
        <v>5018400</v>
      </c>
      <c r="V45" s="2">
        <v>30843.50059</v>
      </c>
      <c r="W45" s="2">
        <f t="shared" si="9"/>
        <v>9.4010989798319997</v>
      </c>
      <c r="X45" s="2">
        <f t="shared" si="10"/>
        <v>5.8415739507424602</v>
      </c>
      <c r="Y45" s="2">
        <f t="shared" si="11"/>
        <v>2.3981823335616763</v>
      </c>
      <c r="Z45" s="2">
        <f t="shared" si="12"/>
        <v>0.25812445505339571</v>
      </c>
      <c r="AA45" s="2">
        <f t="shared" si="13"/>
        <v>124.94436611745418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133</v>
      </c>
      <c r="AF45" s="2">
        <f t="shared" si="16"/>
        <v>0.38123083957213572</v>
      </c>
      <c r="AG45" s="2">
        <f t="shared" si="17"/>
        <v>6.3051937773536734E-3</v>
      </c>
      <c r="AH45" s="2">
        <f t="shared" si="18"/>
        <v>16.252519163561498</v>
      </c>
      <c r="AI45" s="2">
        <f t="shared" si="19"/>
        <v>2657153.9</v>
      </c>
      <c r="AJ45" s="2">
        <f t="shared" si="20"/>
        <v>75242.28</v>
      </c>
      <c r="AK45" s="2">
        <f t="shared" si="21"/>
        <v>7.5242279999999995E-2</v>
      </c>
      <c r="AL45" s="2" t="s">
        <v>133</v>
      </c>
      <c r="AM45" s="2" t="s">
        <v>133</v>
      </c>
      <c r="AN45" s="2" t="s">
        <v>133</v>
      </c>
      <c r="AO45" s="2" t="s">
        <v>133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134</v>
      </c>
    </row>
    <row r="46" spans="1:99" s="2" customFormat="1" x14ac:dyDescent="0.25">
      <c r="A46" s="2" t="s">
        <v>256</v>
      </c>
      <c r="B46" s="2" t="s">
        <v>257</v>
      </c>
      <c r="C46" s="2" t="s">
        <v>258</v>
      </c>
      <c r="D46" s="2">
        <v>1982</v>
      </c>
      <c r="E46" s="2">
        <f t="shared" si="22"/>
        <v>33</v>
      </c>
      <c r="F46" s="2">
        <v>19</v>
      </c>
      <c r="G46" s="2">
        <v>29</v>
      </c>
      <c r="H46" s="2">
        <v>220</v>
      </c>
      <c r="I46" s="2">
        <v>20000</v>
      </c>
      <c r="J46" s="2">
        <v>15000</v>
      </c>
      <c r="K46" s="2">
        <v>20000</v>
      </c>
      <c r="L46" s="2">
        <f t="shared" si="1"/>
        <v>871198000</v>
      </c>
      <c r="M46" s="2">
        <v>901</v>
      </c>
      <c r="N46" s="2">
        <f t="shared" si="2"/>
        <v>39247560</v>
      </c>
      <c r="O46" s="2">
        <f t="shared" si="3"/>
        <v>1.4078125000000001</v>
      </c>
      <c r="P46" s="2">
        <f t="shared" si="4"/>
        <v>3646220.8600000003</v>
      </c>
      <c r="Q46" s="2">
        <f t="shared" si="5"/>
        <v>3.6462208600000001</v>
      </c>
      <c r="R46" s="2">
        <v>901</v>
      </c>
      <c r="S46" s="2">
        <f t="shared" si="6"/>
        <v>2333.5809899999999</v>
      </c>
      <c r="T46" s="2">
        <f t="shared" si="7"/>
        <v>576640</v>
      </c>
      <c r="U46" s="2">
        <f t="shared" si="8"/>
        <v>25119880000</v>
      </c>
      <c r="V46" s="2">
        <v>38512.165971000002</v>
      </c>
      <c r="W46" s="2">
        <f t="shared" si="9"/>
        <v>11.7385081879608</v>
      </c>
      <c r="X46" s="2">
        <f t="shared" si="10"/>
        <v>7.2939731619115751</v>
      </c>
      <c r="Y46" s="2">
        <f t="shared" si="11"/>
        <v>1.7341486122810659</v>
      </c>
      <c r="Z46" s="2">
        <f t="shared" si="12"/>
        <v>22.197507310008572</v>
      </c>
      <c r="AA46" s="2">
        <f t="shared" si="13"/>
        <v>0.6344385093643351</v>
      </c>
      <c r="AB46" s="2">
        <f t="shared" si="14"/>
        <v>3.5048695752645109</v>
      </c>
      <c r="AC46" s="2">
        <v>19</v>
      </c>
      <c r="AD46" s="2">
        <f t="shared" si="15"/>
        <v>1.1682898584215038</v>
      </c>
      <c r="AE46" s="2" t="s">
        <v>133</v>
      </c>
      <c r="AF46" s="2">
        <f t="shared" si="16"/>
        <v>640</v>
      </c>
      <c r="AG46" s="2">
        <f t="shared" si="17"/>
        <v>0.31400988881838476</v>
      </c>
      <c r="AH46" s="2">
        <f t="shared" si="18"/>
        <v>0.19706958415755965</v>
      </c>
      <c r="AI46" s="2">
        <f t="shared" si="19"/>
        <v>653398500</v>
      </c>
      <c r="AJ46" s="2">
        <f t="shared" si="20"/>
        <v>18502200</v>
      </c>
      <c r="AK46" s="2">
        <f t="shared" si="21"/>
        <v>18.502199999999998</v>
      </c>
      <c r="AL46" s="2" t="s">
        <v>259</v>
      </c>
      <c r="AM46" s="2" t="s">
        <v>133</v>
      </c>
      <c r="AN46" s="2" t="s">
        <v>133</v>
      </c>
      <c r="AO46" s="2" t="s">
        <v>260</v>
      </c>
      <c r="AP46" s="2" t="s">
        <v>133</v>
      </c>
      <c r="AQ46" s="2" t="s">
        <v>133</v>
      </c>
      <c r="AR46" s="2" t="s">
        <v>133</v>
      </c>
      <c r="AS46" s="2">
        <v>0</v>
      </c>
      <c r="AT46" s="2" t="s">
        <v>133</v>
      </c>
      <c r="AU46" s="2" t="s">
        <v>133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144</v>
      </c>
    </row>
    <row r="47" spans="1:99" s="2" customFormat="1" x14ac:dyDescent="0.25">
      <c r="A47" s="2" t="s">
        <v>261</v>
      </c>
      <c r="B47" s="2" t="s">
        <v>262</v>
      </c>
      <c r="C47" s="2" t="s">
        <v>263</v>
      </c>
      <c r="D47" s="2">
        <v>2000</v>
      </c>
      <c r="E47" s="2">
        <f t="shared" si="22"/>
        <v>15</v>
      </c>
      <c r="F47" s="2">
        <v>19</v>
      </c>
      <c r="G47" s="2">
        <v>29</v>
      </c>
      <c r="H47" s="2">
        <v>220</v>
      </c>
      <c r="I47" s="2">
        <v>14000</v>
      </c>
      <c r="J47" s="2">
        <v>10000</v>
      </c>
      <c r="K47" s="2">
        <v>14000</v>
      </c>
      <c r="L47" s="2">
        <f t="shared" si="1"/>
        <v>609838600</v>
      </c>
      <c r="M47" s="2">
        <v>636</v>
      </c>
      <c r="N47" s="2">
        <f t="shared" si="2"/>
        <v>27704160</v>
      </c>
      <c r="O47" s="2">
        <f t="shared" si="3"/>
        <v>0.99375000000000002</v>
      </c>
      <c r="P47" s="2">
        <f t="shared" si="4"/>
        <v>2573802.96</v>
      </c>
      <c r="Q47" s="2">
        <f t="shared" si="5"/>
        <v>2.5738029600000001</v>
      </c>
      <c r="R47" s="2">
        <v>1</v>
      </c>
      <c r="S47" s="2">
        <f t="shared" si="6"/>
        <v>2.5899899999999998</v>
      </c>
      <c r="T47" s="2">
        <f t="shared" si="7"/>
        <v>640</v>
      </c>
      <c r="U47" s="2">
        <f t="shared" si="8"/>
        <v>27880000</v>
      </c>
      <c r="V47" s="2">
        <v>23989.750588999999</v>
      </c>
      <c r="W47" s="2">
        <f t="shared" si="9"/>
        <v>7.312075979527199</v>
      </c>
      <c r="X47" s="2">
        <f t="shared" si="10"/>
        <v>4.5435148230530658</v>
      </c>
      <c r="Y47" s="2">
        <f t="shared" si="11"/>
        <v>1.2857245562307877</v>
      </c>
      <c r="Z47" s="2">
        <f t="shared" si="12"/>
        <v>22.012528082425167</v>
      </c>
      <c r="AA47" s="2">
        <f t="shared" si="13"/>
        <v>0.59280053016888801</v>
      </c>
      <c r="AB47" s="2">
        <f t="shared" si="14"/>
        <v>3.4756623288039741</v>
      </c>
      <c r="AC47" s="2">
        <v>19</v>
      </c>
      <c r="AD47" s="2">
        <f t="shared" si="15"/>
        <v>1.1585541096013245</v>
      </c>
      <c r="AE47" s="2" t="s">
        <v>133</v>
      </c>
      <c r="AF47" s="2">
        <f t="shared" si="16"/>
        <v>1.0062893081761006</v>
      </c>
      <c r="AG47" s="2">
        <f t="shared" si="17"/>
        <v>0.37063197010457205</v>
      </c>
      <c r="AH47" s="2">
        <f t="shared" si="18"/>
        <v>0.2086619126374161</v>
      </c>
      <c r="AI47" s="2">
        <f t="shared" si="19"/>
        <v>435599000</v>
      </c>
      <c r="AJ47" s="2">
        <f t="shared" si="20"/>
        <v>12334800</v>
      </c>
      <c r="AK47" s="2">
        <f t="shared" si="21"/>
        <v>12.3348</v>
      </c>
      <c r="AL47" s="2" t="s">
        <v>264</v>
      </c>
      <c r="AM47" s="2" t="s">
        <v>133</v>
      </c>
      <c r="AN47" s="2" t="s">
        <v>133</v>
      </c>
      <c r="AO47" s="2" t="s">
        <v>265</v>
      </c>
      <c r="AP47" s="2" t="s">
        <v>133</v>
      </c>
      <c r="AQ47" s="2" t="s">
        <v>133</v>
      </c>
      <c r="AR47" s="2" t="s">
        <v>133</v>
      </c>
      <c r="AS47" s="2">
        <v>0</v>
      </c>
      <c r="AT47" s="2" t="s">
        <v>133</v>
      </c>
      <c r="AU47" s="2" t="s">
        <v>133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144</v>
      </c>
    </row>
    <row r="48" spans="1:99" s="2" customFormat="1" x14ac:dyDescent="0.25">
      <c r="A48" s="2" t="s">
        <v>266</v>
      </c>
      <c r="C48" s="2" t="s">
        <v>267</v>
      </c>
      <c r="F48" s="2">
        <v>95</v>
      </c>
      <c r="G48" s="2">
        <v>105</v>
      </c>
      <c r="H48" s="2">
        <v>110</v>
      </c>
      <c r="I48" s="2">
        <v>52500</v>
      </c>
      <c r="J48" s="2">
        <v>50000</v>
      </c>
      <c r="K48" s="2">
        <v>52500</v>
      </c>
      <c r="L48" s="2">
        <f t="shared" si="1"/>
        <v>2286894750</v>
      </c>
      <c r="M48" s="2">
        <v>500</v>
      </c>
      <c r="N48" s="2">
        <f t="shared" si="2"/>
        <v>21780000</v>
      </c>
      <c r="O48" s="2">
        <f t="shared" si="3"/>
        <v>0.78125</v>
      </c>
      <c r="P48" s="2">
        <f t="shared" si="4"/>
        <v>2023430</v>
      </c>
      <c r="Q48" s="2">
        <f t="shared" si="5"/>
        <v>2.0234300000000003</v>
      </c>
      <c r="R48" s="2">
        <v>0.78</v>
      </c>
      <c r="S48" s="2">
        <f t="shared" si="6"/>
        <v>2.0201921999999999</v>
      </c>
      <c r="T48" s="2">
        <f t="shared" si="7"/>
        <v>499.20000000000005</v>
      </c>
      <c r="U48" s="2">
        <f t="shared" si="8"/>
        <v>21746400</v>
      </c>
      <c r="V48" s="2">
        <v>23421.124910999999</v>
      </c>
      <c r="W48" s="2">
        <f t="shared" si="9"/>
        <v>7.1387588728727991</v>
      </c>
      <c r="X48" s="2">
        <f t="shared" si="10"/>
        <v>4.4358205313939338</v>
      </c>
      <c r="Y48" s="2">
        <f t="shared" si="11"/>
        <v>1.4157074313276992</v>
      </c>
      <c r="Z48" s="2">
        <f t="shared" si="12"/>
        <v>104.99975895316804</v>
      </c>
      <c r="AA48" s="2">
        <f t="shared" si="13"/>
        <v>0.11574989254585075</v>
      </c>
      <c r="AB48" s="2">
        <f t="shared" si="14"/>
        <v>3.3157818616789907</v>
      </c>
      <c r="AC48" s="2">
        <v>95</v>
      </c>
      <c r="AD48" s="2">
        <f t="shared" si="15"/>
        <v>1.1052606205596636</v>
      </c>
      <c r="AE48" s="2" t="s">
        <v>133</v>
      </c>
      <c r="AF48" s="2">
        <f t="shared" si="16"/>
        <v>0.99840000000000007</v>
      </c>
      <c r="AG48" s="2">
        <f t="shared" si="17"/>
        <v>1.9939066087416397</v>
      </c>
      <c r="AH48" s="2">
        <f t="shared" si="18"/>
        <v>3.2808476829782406E-2</v>
      </c>
      <c r="AI48" s="2">
        <f t="shared" si="19"/>
        <v>2177995000</v>
      </c>
      <c r="AJ48" s="2">
        <f t="shared" si="20"/>
        <v>61674000</v>
      </c>
      <c r="AK48" s="2">
        <f t="shared" si="21"/>
        <v>61.673999999999999</v>
      </c>
      <c r="AL48" s="2" t="s">
        <v>268</v>
      </c>
      <c r="AM48" s="2" t="s">
        <v>133</v>
      </c>
      <c r="AN48" s="2" t="s">
        <v>133</v>
      </c>
      <c r="AO48" s="2" t="s">
        <v>269</v>
      </c>
      <c r="AP48" s="2" t="s">
        <v>133</v>
      </c>
      <c r="AQ48" s="2" t="s">
        <v>133</v>
      </c>
      <c r="AR48" s="2" t="s">
        <v>133</v>
      </c>
      <c r="AS48" s="2">
        <v>0</v>
      </c>
      <c r="AT48" s="2" t="s">
        <v>133</v>
      </c>
      <c r="AU48" s="2" t="s">
        <v>133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144</v>
      </c>
    </row>
    <row r="49" spans="1:99" s="2" customFormat="1" x14ac:dyDescent="0.25">
      <c r="A49" s="2" t="s">
        <v>270</v>
      </c>
      <c r="C49" s="2" t="s">
        <v>271</v>
      </c>
      <c r="F49" s="2">
        <v>95</v>
      </c>
      <c r="G49" s="2">
        <v>105</v>
      </c>
      <c r="H49" s="2">
        <v>110</v>
      </c>
      <c r="I49" s="2">
        <v>52500</v>
      </c>
      <c r="J49" s="2">
        <v>50000</v>
      </c>
      <c r="K49" s="2">
        <v>52500</v>
      </c>
      <c r="L49" s="2">
        <f t="shared" si="1"/>
        <v>2286894750</v>
      </c>
      <c r="M49" s="2">
        <v>500</v>
      </c>
      <c r="N49" s="2">
        <f t="shared" si="2"/>
        <v>21780000</v>
      </c>
      <c r="O49" s="2">
        <f t="shared" si="3"/>
        <v>0.78125</v>
      </c>
      <c r="P49" s="2">
        <f t="shared" si="4"/>
        <v>2023430</v>
      </c>
      <c r="Q49" s="2">
        <f t="shared" si="5"/>
        <v>2.0234300000000003</v>
      </c>
      <c r="R49" s="2">
        <v>0.78</v>
      </c>
      <c r="S49" s="2">
        <f t="shared" si="6"/>
        <v>2.0201921999999999</v>
      </c>
      <c r="T49" s="2">
        <f t="shared" si="7"/>
        <v>499.20000000000005</v>
      </c>
      <c r="U49" s="2">
        <f t="shared" si="8"/>
        <v>21746400</v>
      </c>
      <c r="V49" s="2">
        <v>25260.208643999998</v>
      </c>
      <c r="W49" s="2">
        <f t="shared" si="9"/>
        <v>7.6993115946911992</v>
      </c>
      <c r="X49" s="2">
        <f t="shared" si="10"/>
        <v>4.7841319559217359</v>
      </c>
      <c r="Y49" s="2">
        <f t="shared" si="11"/>
        <v>1.5268722245447481</v>
      </c>
      <c r="Z49" s="2">
        <f t="shared" si="12"/>
        <v>104.99975895316804</v>
      </c>
      <c r="AA49" s="2">
        <f t="shared" si="13"/>
        <v>0.12483885583375813</v>
      </c>
      <c r="AB49" s="2">
        <f t="shared" si="14"/>
        <v>3.3157818616789907</v>
      </c>
      <c r="AC49" s="2">
        <v>95</v>
      </c>
      <c r="AD49" s="2">
        <f t="shared" si="15"/>
        <v>1.1052606205596636</v>
      </c>
      <c r="AE49" s="2" t="s">
        <v>133</v>
      </c>
      <c r="AF49" s="2">
        <f t="shared" si="16"/>
        <v>0.99840000000000007</v>
      </c>
      <c r="AG49" s="2">
        <f t="shared" si="17"/>
        <v>1.9939066087416397</v>
      </c>
      <c r="AH49" s="2">
        <f t="shared" si="18"/>
        <v>3.2808476829782406E-2</v>
      </c>
      <c r="AI49" s="2">
        <f t="shared" si="19"/>
        <v>2177995000</v>
      </c>
      <c r="AJ49" s="2">
        <f t="shared" si="20"/>
        <v>61674000</v>
      </c>
      <c r="AK49" s="2">
        <f t="shared" si="21"/>
        <v>61.673999999999999</v>
      </c>
      <c r="AL49" s="2" t="s">
        <v>272</v>
      </c>
      <c r="AM49" s="2" t="s">
        <v>133</v>
      </c>
      <c r="AN49" s="2" t="s">
        <v>133</v>
      </c>
      <c r="AO49" s="2" t="s">
        <v>273</v>
      </c>
      <c r="AP49" s="2" t="s">
        <v>133</v>
      </c>
      <c r="AQ49" s="2" t="s">
        <v>133</v>
      </c>
      <c r="AR49" s="2" t="s">
        <v>133</v>
      </c>
      <c r="AS49" s="2">
        <v>0</v>
      </c>
      <c r="AT49" s="2" t="s">
        <v>133</v>
      </c>
      <c r="AU49" s="2" t="s">
        <v>133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144</v>
      </c>
    </row>
    <row r="50" spans="1:99" s="2" customFormat="1" x14ac:dyDescent="0.25">
      <c r="A50" s="2" t="s">
        <v>274</v>
      </c>
      <c r="C50" s="2" t="s">
        <v>275</v>
      </c>
      <c r="F50" s="2">
        <v>19</v>
      </c>
      <c r="G50" s="2">
        <v>29</v>
      </c>
      <c r="H50" s="2">
        <v>220</v>
      </c>
      <c r="I50" s="2">
        <v>23000</v>
      </c>
      <c r="J50" s="2">
        <v>20000</v>
      </c>
      <c r="K50" s="2">
        <v>23000</v>
      </c>
      <c r="L50" s="2">
        <f t="shared" si="1"/>
        <v>1001877700</v>
      </c>
      <c r="M50" s="2">
        <v>973</v>
      </c>
      <c r="N50" s="2">
        <f t="shared" si="2"/>
        <v>42383880</v>
      </c>
      <c r="O50" s="2">
        <f t="shared" si="3"/>
        <v>1.5203125000000002</v>
      </c>
      <c r="P50" s="2">
        <f t="shared" si="4"/>
        <v>3937594.7800000003</v>
      </c>
      <c r="Q50" s="2">
        <f t="shared" si="5"/>
        <v>3.9375947800000004</v>
      </c>
      <c r="R50" s="2">
        <v>1.39</v>
      </c>
      <c r="S50" s="2">
        <f t="shared" si="6"/>
        <v>3.6000860999999995</v>
      </c>
      <c r="T50" s="2">
        <f t="shared" si="7"/>
        <v>889.59999999999991</v>
      </c>
      <c r="U50" s="2">
        <f t="shared" si="8"/>
        <v>38753200</v>
      </c>
      <c r="V50" s="2">
        <v>27751.963376</v>
      </c>
      <c r="W50" s="2">
        <f t="shared" si="9"/>
        <v>8.4587984370048002</v>
      </c>
      <c r="X50" s="2">
        <f t="shared" si="10"/>
        <v>5.2560553516341439</v>
      </c>
      <c r="Y50" s="2">
        <f t="shared" si="11"/>
        <v>1.2025082295112552</v>
      </c>
      <c r="Z50" s="2">
        <f t="shared" si="12"/>
        <v>23.63817800541149</v>
      </c>
      <c r="AA50" s="2">
        <f t="shared" si="13"/>
        <v>0.34288348562622828</v>
      </c>
      <c r="AB50" s="2">
        <f t="shared" si="14"/>
        <v>3.732343895591288</v>
      </c>
      <c r="AC50" s="2">
        <v>19</v>
      </c>
      <c r="AD50" s="2">
        <f t="shared" si="15"/>
        <v>1.2441146318637626</v>
      </c>
      <c r="AE50" s="2" t="s">
        <v>133</v>
      </c>
      <c r="AF50" s="2">
        <f t="shared" si="16"/>
        <v>0.91428571428571415</v>
      </c>
      <c r="AG50" s="2">
        <f t="shared" si="17"/>
        <v>0.32178003274121564</v>
      </c>
      <c r="AH50" s="2">
        <f t="shared" si="18"/>
        <v>0.1596132397768914</v>
      </c>
      <c r="AI50" s="2">
        <f t="shared" si="19"/>
        <v>871198000</v>
      </c>
      <c r="AJ50" s="2">
        <f t="shared" si="20"/>
        <v>24669600</v>
      </c>
      <c r="AK50" s="2">
        <f t="shared" si="21"/>
        <v>24.669599999999999</v>
      </c>
      <c r="AL50" s="2" t="s">
        <v>276</v>
      </c>
      <c r="AM50" s="2" t="s">
        <v>133</v>
      </c>
      <c r="AN50" s="2" t="s">
        <v>133</v>
      </c>
      <c r="AO50" s="2" t="s">
        <v>277</v>
      </c>
      <c r="AP50" s="2" t="s">
        <v>133</v>
      </c>
      <c r="AQ50" s="2" t="s">
        <v>133</v>
      </c>
      <c r="AR50" s="2" t="s">
        <v>133</v>
      </c>
      <c r="AS50" s="2">
        <v>0</v>
      </c>
      <c r="AT50" s="2" t="s">
        <v>133</v>
      </c>
      <c r="AU50" s="2" t="s">
        <v>133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144</v>
      </c>
    </row>
    <row r="51" spans="1:99" s="2" customFormat="1" x14ac:dyDescent="0.25">
      <c r="A51" s="2" t="s">
        <v>278</v>
      </c>
      <c r="C51" s="2" t="s">
        <v>279</v>
      </c>
      <c r="D51" s="2">
        <v>1986</v>
      </c>
      <c r="E51" s="2">
        <f>2015-D51</f>
        <v>29</v>
      </c>
      <c r="F51" s="2">
        <v>21</v>
      </c>
      <c r="G51" s="2">
        <v>31</v>
      </c>
      <c r="H51" s="2">
        <v>220</v>
      </c>
      <c r="I51" s="2">
        <v>34000</v>
      </c>
      <c r="J51" s="2">
        <v>30000</v>
      </c>
      <c r="K51" s="2">
        <v>34000</v>
      </c>
      <c r="L51" s="2">
        <f t="shared" si="1"/>
        <v>1481036600</v>
      </c>
      <c r="M51" s="2">
        <v>1418</v>
      </c>
      <c r="N51" s="2">
        <f t="shared" si="2"/>
        <v>61768080</v>
      </c>
      <c r="O51" s="2">
        <f t="shared" si="3"/>
        <v>2.2156250000000002</v>
      </c>
      <c r="P51" s="2">
        <f t="shared" si="4"/>
        <v>5738447.4800000004</v>
      </c>
      <c r="Q51" s="2">
        <f t="shared" si="5"/>
        <v>5.7384474800000005</v>
      </c>
      <c r="R51" s="2">
        <v>2.14</v>
      </c>
      <c r="S51" s="2">
        <f t="shared" si="6"/>
        <v>5.5425785999999997</v>
      </c>
      <c r="T51" s="2">
        <f t="shared" si="7"/>
        <v>1369.6000000000001</v>
      </c>
      <c r="U51" s="2">
        <f t="shared" si="8"/>
        <v>59663200</v>
      </c>
      <c r="V51" s="2">
        <v>33286.769568999996</v>
      </c>
      <c r="W51" s="2">
        <f t="shared" si="9"/>
        <v>10.145807364631198</v>
      </c>
      <c r="X51" s="2">
        <f t="shared" si="10"/>
        <v>6.304314435751186</v>
      </c>
      <c r="Y51" s="2">
        <f t="shared" si="11"/>
        <v>1.1947699686606947</v>
      </c>
      <c r="Z51" s="2">
        <f t="shared" si="12"/>
        <v>23.977377959619272</v>
      </c>
      <c r="AA51" s="2">
        <f t="shared" si="13"/>
        <v>0.27417840485540096</v>
      </c>
      <c r="AB51" s="2">
        <f t="shared" si="14"/>
        <v>3.4253397085170385</v>
      </c>
      <c r="AC51" s="2">
        <v>21</v>
      </c>
      <c r="AD51" s="2">
        <f t="shared" si="15"/>
        <v>1.141779902839013</v>
      </c>
      <c r="AE51" s="2" t="s">
        <v>133</v>
      </c>
      <c r="AF51" s="2">
        <f t="shared" si="16"/>
        <v>0.96586741889985905</v>
      </c>
      <c r="AG51" s="2">
        <f t="shared" si="17"/>
        <v>0.27037409993066219</v>
      </c>
      <c r="AH51" s="2">
        <f t="shared" si="18"/>
        <v>0.15507473381543818</v>
      </c>
      <c r="AI51" s="2">
        <f t="shared" si="19"/>
        <v>1306797000</v>
      </c>
      <c r="AJ51" s="2">
        <f t="shared" si="20"/>
        <v>37004400</v>
      </c>
      <c r="AK51" s="2">
        <f t="shared" si="21"/>
        <v>37.004399999999997</v>
      </c>
      <c r="AL51" s="2" t="s">
        <v>280</v>
      </c>
      <c r="AM51" s="2" t="s">
        <v>133</v>
      </c>
      <c r="AN51" s="2" t="s">
        <v>133</v>
      </c>
      <c r="AO51" s="2" t="s">
        <v>281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144</v>
      </c>
    </row>
    <row r="52" spans="1:99" s="2" customFormat="1" x14ac:dyDescent="0.25">
      <c r="A52" s="2" t="s">
        <v>282</v>
      </c>
      <c r="B52" s="2" t="s">
        <v>283</v>
      </c>
      <c r="C52" s="2" t="s">
        <v>284</v>
      </c>
      <c r="D52" s="2">
        <v>1992</v>
      </c>
      <c r="E52" s="2">
        <f>2015-D52</f>
        <v>23</v>
      </c>
      <c r="F52" s="2">
        <v>28</v>
      </c>
      <c r="G52" s="2">
        <v>38</v>
      </c>
      <c r="H52" s="2">
        <v>220</v>
      </c>
      <c r="I52" s="2">
        <v>24000</v>
      </c>
      <c r="J52" s="2">
        <v>20500</v>
      </c>
      <c r="K52" s="2">
        <v>24000</v>
      </c>
      <c r="L52" s="2">
        <f t="shared" si="1"/>
        <v>1045437600</v>
      </c>
      <c r="M52" s="2">
        <v>724</v>
      </c>
      <c r="N52" s="2">
        <f t="shared" si="2"/>
        <v>31537440</v>
      </c>
      <c r="O52" s="2">
        <f t="shared" si="3"/>
        <v>1.1312500000000001</v>
      </c>
      <c r="P52" s="2">
        <f t="shared" si="4"/>
        <v>2929926.64</v>
      </c>
      <c r="Q52" s="2">
        <f t="shared" si="5"/>
        <v>2.9299266400000001</v>
      </c>
      <c r="R52" s="2">
        <v>1.1299999999999999</v>
      </c>
      <c r="S52" s="2">
        <f t="shared" si="6"/>
        <v>2.9266886999999997</v>
      </c>
      <c r="T52" s="2">
        <f t="shared" si="7"/>
        <v>723.19999999999993</v>
      </c>
      <c r="U52" s="2">
        <f t="shared" si="8"/>
        <v>31504399.999999996</v>
      </c>
      <c r="W52" s="2">
        <f t="shared" si="9"/>
        <v>0</v>
      </c>
      <c r="X52" s="2">
        <f t="shared" si="10"/>
        <v>0</v>
      </c>
      <c r="Y52" s="2">
        <f t="shared" si="11"/>
        <v>0</v>
      </c>
      <c r="Z52" s="2">
        <f t="shared" si="12"/>
        <v>33.149095170692355</v>
      </c>
      <c r="AA52" s="2">
        <f t="shared" si="13"/>
        <v>0</v>
      </c>
      <c r="AB52" s="2">
        <f t="shared" si="14"/>
        <v>3.5516887682884666</v>
      </c>
      <c r="AC52" s="2">
        <v>28</v>
      </c>
      <c r="AD52" s="2">
        <f t="shared" si="15"/>
        <v>1.1838962560961555</v>
      </c>
      <c r="AE52" s="2" t="s">
        <v>133</v>
      </c>
      <c r="AF52" s="2">
        <f t="shared" si="16"/>
        <v>0.99889502762430926</v>
      </c>
      <c r="AG52" s="2">
        <f t="shared" si="17"/>
        <v>0.5231231124892487</v>
      </c>
      <c r="AH52" s="2">
        <f t="shared" si="18"/>
        <v>0.11586993768176811</v>
      </c>
      <c r="AI52" s="2">
        <f t="shared" si="19"/>
        <v>892977950</v>
      </c>
      <c r="AJ52" s="2">
        <f t="shared" si="20"/>
        <v>25286340</v>
      </c>
      <c r="AK52" s="2">
        <f t="shared" si="21"/>
        <v>25.286339999999999</v>
      </c>
      <c r="AL52" s="2" t="s">
        <v>133</v>
      </c>
      <c r="AM52" s="2" t="s">
        <v>133</v>
      </c>
      <c r="AN52" s="2" t="s">
        <v>133</v>
      </c>
      <c r="AO52" s="2" t="s">
        <v>133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144</v>
      </c>
    </row>
    <row r="53" spans="1:99" s="2" customFormat="1" x14ac:dyDescent="0.25">
      <c r="A53" s="2" t="s">
        <v>285</v>
      </c>
      <c r="B53" s="2" t="s">
        <v>286</v>
      </c>
      <c r="C53" s="2" t="s">
        <v>287</v>
      </c>
      <c r="D53" s="2">
        <v>1994</v>
      </c>
      <c r="E53" s="2">
        <f>2015-D53</f>
        <v>21</v>
      </c>
      <c r="F53" s="2">
        <v>25</v>
      </c>
      <c r="G53" s="2">
        <v>34</v>
      </c>
      <c r="H53" s="2">
        <v>220</v>
      </c>
      <c r="I53" s="2">
        <v>16000</v>
      </c>
      <c r="J53" s="2">
        <v>14000</v>
      </c>
      <c r="K53" s="2">
        <v>16000</v>
      </c>
      <c r="L53" s="2">
        <f t="shared" si="1"/>
        <v>696958400</v>
      </c>
      <c r="M53" s="2">
        <v>524</v>
      </c>
      <c r="N53" s="2">
        <f t="shared" si="2"/>
        <v>22825440</v>
      </c>
      <c r="O53" s="2">
        <f t="shared" si="3"/>
        <v>0.81875000000000009</v>
      </c>
      <c r="P53" s="2">
        <f t="shared" si="4"/>
        <v>2120554.64</v>
      </c>
      <c r="Q53" s="2">
        <f t="shared" si="5"/>
        <v>2.1205546399999999</v>
      </c>
      <c r="R53" s="2">
        <v>0.82</v>
      </c>
      <c r="S53" s="2">
        <f t="shared" si="6"/>
        <v>2.1237917999999998</v>
      </c>
      <c r="T53" s="2">
        <f t="shared" si="7"/>
        <v>524.79999999999995</v>
      </c>
      <c r="U53" s="2">
        <f t="shared" si="8"/>
        <v>22861600</v>
      </c>
      <c r="W53" s="2">
        <f t="shared" si="9"/>
        <v>0</v>
      </c>
      <c r="X53" s="2">
        <f t="shared" si="10"/>
        <v>0</v>
      </c>
      <c r="Y53" s="2">
        <f t="shared" si="11"/>
        <v>0</v>
      </c>
      <c r="Z53" s="2">
        <f t="shared" si="12"/>
        <v>30.534281047813316</v>
      </c>
      <c r="AA53" s="2">
        <f t="shared" si="13"/>
        <v>0</v>
      </c>
      <c r="AB53" s="2">
        <f t="shared" si="14"/>
        <v>3.6641137257375975</v>
      </c>
      <c r="AC53" s="2">
        <v>25</v>
      </c>
      <c r="AD53" s="2">
        <f t="shared" si="15"/>
        <v>1.2213712419125327</v>
      </c>
      <c r="AE53" s="2" t="s">
        <v>133</v>
      </c>
      <c r="AF53" s="2">
        <f t="shared" si="16"/>
        <v>1.0015267175572518</v>
      </c>
      <c r="AG53" s="2">
        <f t="shared" si="17"/>
        <v>0.56640042179923522</v>
      </c>
      <c r="AH53" s="2">
        <f t="shared" si="18"/>
        <v>0.12279744184861414</v>
      </c>
      <c r="AI53" s="2">
        <f t="shared" si="19"/>
        <v>609838600</v>
      </c>
      <c r="AJ53" s="2">
        <f t="shared" si="20"/>
        <v>17268720</v>
      </c>
      <c r="AK53" s="2">
        <f t="shared" si="21"/>
        <v>17.268719999999998</v>
      </c>
      <c r="AL53" s="2" t="s">
        <v>133</v>
      </c>
      <c r="AM53" s="2" t="s">
        <v>133</v>
      </c>
      <c r="AN53" s="2" t="s">
        <v>133</v>
      </c>
      <c r="AO53" s="2" t="s">
        <v>133</v>
      </c>
      <c r="AP53" s="2" t="s">
        <v>133</v>
      </c>
      <c r="AQ53" s="2" t="s">
        <v>133</v>
      </c>
      <c r="AR53" s="2" t="s">
        <v>133</v>
      </c>
      <c r="AS53" s="2">
        <v>0</v>
      </c>
      <c r="AT53" s="2" t="s">
        <v>133</v>
      </c>
      <c r="AU53" s="2" t="s">
        <v>133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144</v>
      </c>
    </row>
    <row r="54" spans="1:99" s="2" customFormat="1" x14ac:dyDescent="0.25">
      <c r="A54" s="2" t="s">
        <v>288</v>
      </c>
      <c r="C54" s="2" t="s">
        <v>289</v>
      </c>
      <c r="F54" s="2">
        <v>95</v>
      </c>
      <c r="G54" s="2">
        <v>105</v>
      </c>
      <c r="H54" s="2">
        <v>110</v>
      </c>
      <c r="I54" s="2">
        <v>52500</v>
      </c>
      <c r="J54" s="2">
        <v>50000</v>
      </c>
      <c r="K54" s="2">
        <v>52500</v>
      </c>
      <c r="L54" s="2">
        <f t="shared" si="1"/>
        <v>2286894750</v>
      </c>
      <c r="M54" s="2">
        <v>500</v>
      </c>
      <c r="N54" s="2">
        <f t="shared" si="2"/>
        <v>21780000</v>
      </c>
      <c r="O54" s="2">
        <f t="shared" si="3"/>
        <v>0.78125</v>
      </c>
      <c r="P54" s="2">
        <f t="shared" si="4"/>
        <v>2023430</v>
      </c>
      <c r="Q54" s="2">
        <f t="shared" si="5"/>
        <v>2.0234300000000003</v>
      </c>
      <c r="R54" s="2">
        <v>0.78</v>
      </c>
      <c r="S54" s="2">
        <f t="shared" si="6"/>
        <v>2.0201921999999999</v>
      </c>
      <c r="T54" s="2">
        <f t="shared" si="7"/>
        <v>499.20000000000005</v>
      </c>
      <c r="U54" s="2">
        <f t="shared" si="8"/>
        <v>21746400</v>
      </c>
      <c r="V54" s="2">
        <v>23421.124910999999</v>
      </c>
      <c r="W54" s="2">
        <f t="shared" si="9"/>
        <v>7.1387588728727991</v>
      </c>
      <c r="X54" s="2">
        <f t="shared" si="10"/>
        <v>4.4358205313939338</v>
      </c>
      <c r="Y54" s="2">
        <f t="shared" si="11"/>
        <v>1.4157074313276992</v>
      </c>
      <c r="Z54" s="2">
        <f t="shared" si="12"/>
        <v>104.99975895316804</v>
      </c>
      <c r="AA54" s="2">
        <f t="shared" si="13"/>
        <v>0.11574989254585075</v>
      </c>
      <c r="AB54" s="2">
        <f t="shared" si="14"/>
        <v>3.3157818616789907</v>
      </c>
      <c r="AC54" s="2">
        <v>95</v>
      </c>
      <c r="AD54" s="2">
        <f t="shared" si="15"/>
        <v>1.1052606205596636</v>
      </c>
      <c r="AE54" s="2" t="s">
        <v>133</v>
      </c>
      <c r="AF54" s="2">
        <f t="shared" si="16"/>
        <v>0.99840000000000007</v>
      </c>
      <c r="AG54" s="2">
        <f t="shared" si="17"/>
        <v>1.9939066087416397</v>
      </c>
      <c r="AH54" s="2">
        <f t="shared" si="18"/>
        <v>3.2808476829782406E-2</v>
      </c>
      <c r="AI54" s="2">
        <f t="shared" si="19"/>
        <v>2177995000</v>
      </c>
      <c r="AJ54" s="2">
        <f t="shared" si="20"/>
        <v>61674000</v>
      </c>
      <c r="AK54" s="2">
        <f t="shared" si="21"/>
        <v>61.673999999999999</v>
      </c>
      <c r="AL54" s="2" t="s">
        <v>268</v>
      </c>
      <c r="AM54" s="2" t="s">
        <v>133</v>
      </c>
      <c r="AN54" s="2" t="s">
        <v>133</v>
      </c>
      <c r="AO54" s="2" t="s">
        <v>269</v>
      </c>
      <c r="AP54" s="2" t="s">
        <v>133</v>
      </c>
      <c r="AQ54" s="2" t="s">
        <v>133</v>
      </c>
      <c r="AR54" s="2" t="s">
        <v>133</v>
      </c>
      <c r="AS54" s="2">
        <v>0</v>
      </c>
      <c r="AT54" s="2" t="s">
        <v>133</v>
      </c>
      <c r="AU54" s="2" t="s">
        <v>133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144</v>
      </c>
    </row>
    <row r="55" spans="1:99" s="2" customFormat="1" x14ac:dyDescent="0.25">
      <c r="A55" s="2" t="s">
        <v>290</v>
      </c>
      <c r="C55" s="2" t="s">
        <v>291</v>
      </c>
      <c r="F55" s="2">
        <v>20</v>
      </c>
      <c r="G55" s="2">
        <v>28</v>
      </c>
      <c r="H55" s="2">
        <v>220</v>
      </c>
      <c r="I55" s="2">
        <v>12590</v>
      </c>
      <c r="J55" s="2">
        <v>11530</v>
      </c>
      <c r="K55" s="2">
        <v>12590</v>
      </c>
      <c r="L55" s="2">
        <f t="shared" si="1"/>
        <v>548419141</v>
      </c>
      <c r="M55" s="2">
        <v>577</v>
      </c>
      <c r="N55" s="2">
        <f t="shared" si="2"/>
        <v>25134120</v>
      </c>
      <c r="O55" s="2">
        <f t="shared" si="3"/>
        <v>0.90156250000000004</v>
      </c>
      <c r="P55" s="2">
        <f t="shared" si="4"/>
        <v>2335038.2200000002</v>
      </c>
      <c r="Q55" s="2">
        <f t="shared" si="5"/>
        <v>2.3350382199999999</v>
      </c>
      <c r="R55" s="2">
        <v>0.82</v>
      </c>
      <c r="S55" s="2">
        <f t="shared" si="6"/>
        <v>2.1237917999999998</v>
      </c>
      <c r="T55" s="2">
        <f t="shared" si="7"/>
        <v>524.79999999999995</v>
      </c>
      <c r="U55" s="2">
        <f t="shared" si="8"/>
        <v>22861600</v>
      </c>
      <c r="W55" s="2">
        <f t="shared" si="9"/>
        <v>0</v>
      </c>
      <c r="X55" s="2">
        <f t="shared" si="10"/>
        <v>0</v>
      </c>
      <c r="Y55" s="2">
        <f t="shared" si="11"/>
        <v>0</v>
      </c>
      <c r="Z55" s="2">
        <f t="shared" si="12"/>
        <v>21.819707274414224</v>
      </c>
      <c r="AA55" s="2">
        <f t="shared" si="13"/>
        <v>0</v>
      </c>
      <c r="AB55" s="2">
        <f t="shared" si="14"/>
        <v>3.2729560911621336</v>
      </c>
      <c r="AC55" s="2">
        <v>20</v>
      </c>
      <c r="AD55" s="2">
        <f t="shared" si="15"/>
        <v>1.0909853637207112</v>
      </c>
      <c r="AE55" s="2" t="s">
        <v>133</v>
      </c>
      <c r="AF55" s="2">
        <f t="shared" si="16"/>
        <v>0.90953206239168105</v>
      </c>
      <c r="AG55" s="2">
        <f t="shared" si="17"/>
        <v>0.38571144558704845</v>
      </c>
      <c r="AH55" s="2">
        <f t="shared" si="18"/>
        <v>0.16418465854973502</v>
      </c>
      <c r="AI55" s="2">
        <f t="shared" si="19"/>
        <v>502245647</v>
      </c>
      <c r="AJ55" s="2">
        <f t="shared" si="20"/>
        <v>14222024.4</v>
      </c>
      <c r="AK55" s="2">
        <f t="shared" si="21"/>
        <v>14.2220244</v>
      </c>
      <c r="AL55" s="2" t="s">
        <v>133</v>
      </c>
      <c r="AM55" s="2" t="s">
        <v>133</v>
      </c>
      <c r="AN55" s="2" t="s">
        <v>133</v>
      </c>
      <c r="AO55" s="2" t="s">
        <v>133</v>
      </c>
      <c r="AP55" s="2" t="s">
        <v>133</v>
      </c>
      <c r="AQ55" s="2" t="s">
        <v>133</v>
      </c>
      <c r="AR55" s="2" t="s">
        <v>133</v>
      </c>
      <c r="AS55" s="2">
        <v>0</v>
      </c>
      <c r="AT55" s="2" t="s">
        <v>133</v>
      </c>
      <c r="AU55" s="2" t="s">
        <v>133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144</v>
      </c>
    </row>
    <row r="56" spans="1:99" s="2" customFormat="1" x14ac:dyDescent="0.25">
      <c r="A56" s="2" t="s">
        <v>292</v>
      </c>
      <c r="B56" s="2" t="s">
        <v>293</v>
      </c>
      <c r="C56" s="2" t="s">
        <v>294</v>
      </c>
      <c r="D56" s="2">
        <v>1976</v>
      </c>
      <c r="E56" s="2">
        <f t="shared" ref="E56:E61" si="23">2015-D56</f>
        <v>39</v>
      </c>
      <c r="F56" s="2">
        <v>24</v>
      </c>
      <c r="G56" s="2">
        <v>32</v>
      </c>
      <c r="H56" s="2">
        <v>220</v>
      </c>
      <c r="I56" s="2">
        <v>16000</v>
      </c>
      <c r="J56" s="2">
        <v>12000</v>
      </c>
      <c r="K56" s="2">
        <v>16000</v>
      </c>
      <c r="L56" s="2">
        <f t="shared" si="1"/>
        <v>696958400</v>
      </c>
      <c r="M56" s="2">
        <v>525</v>
      </c>
      <c r="N56" s="2">
        <f t="shared" si="2"/>
        <v>22869000</v>
      </c>
      <c r="O56" s="2">
        <f t="shared" si="3"/>
        <v>0.8203125</v>
      </c>
      <c r="P56" s="2">
        <f t="shared" si="4"/>
        <v>2124601.5</v>
      </c>
      <c r="Q56" s="2">
        <f t="shared" si="5"/>
        <v>2.1246015000000003</v>
      </c>
      <c r="R56" s="2">
        <v>0.82</v>
      </c>
      <c r="S56" s="2">
        <f t="shared" si="6"/>
        <v>2.1237917999999998</v>
      </c>
      <c r="T56" s="2">
        <f t="shared" si="7"/>
        <v>524.79999999999995</v>
      </c>
      <c r="U56" s="2">
        <f t="shared" si="8"/>
        <v>22861600</v>
      </c>
      <c r="W56" s="2">
        <f t="shared" si="9"/>
        <v>0</v>
      </c>
      <c r="X56" s="2">
        <f t="shared" si="10"/>
        <v>0</v>
      </c>
      <c r="Y56" s="2">
        <f t="shared" si="11"/>
        <v>0</v>
      </c>
      <c r="Z56" s="2">
        <f t="shared" si="12"/>
        <v>30.476120512484147</v>
      </c>
      <c r="AA56" s="2">
        <f t="shared" si="13"/>
        <v>0</v>
      </c>
      <c r="AB56" s="2">
        <f t="shared" si="14"/>
        <v>3.8095150640605184</v>
      </c>
      <c r="AC56" s="2">
        <v>24</v>
      </c>
      <c r="AD56" s="2">
        <f t="shared" si="15"/>
        <v>1.2698383546868395</v>
      </c>
      <c r="AE56" s="2" t="s">
        <v>133</v>
      </c>
      <c r="AF56" s="2">
        <f t="shared" si="16"/>
        <v>0.99961904761904752</v>
      </c>
      <c r="AG56" s="2">
        <f t="shared" si="17"/>
        <v>0.5647829057374415</v>
      </c>
      <c r="AH56" s="2">
        <f t="shared" si="18"/>
        <v>0.14353708613029803</v>
      </c>
      <c r="AI56" s="2">
        <f t="shared" si="19"/>
        <v>522718800</v>
      </c>
      <c r="AJ56" s="2">
        <f t="shared" si="20"/>
        <v>14801760</v>
      </c>
      <c r="AK56" s="2">
        <f t="shared" si="21"/>
        <v>14.80176</v>
      </c>
      <c r="AL56" s="2" t="s">
        <v>133</v>
      </c>
      <c r="AM56" s="2" t="s">
        <v>133</v>
      </c>
      <c r="AN56" s="2" t="s">
        <v>133</v>
      </c>
      <c r="AO56" s="2" t="s">
        <v>133</v>
      </c>
      <c r="AP56" s="2" t="s">
        <v>133</v>
      </c>
      <c r="AQ56" s="2" t="s">
        <v>133</v>
      </c>
      <c r="AR56" s="2" t="s">
        <v>133</v>
      </c>
      <c r="AS56" s="2">
        <v>0</v>
      </c>
      <c r="AT56" s="2" t="s">
        <v>133</v>
      </c>
      <c r="AU56" s="2" t="s">
        <v>133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144</v>
      </c>
    </row>
    <row r="57" spans="1:99" s="2" customFormat="1" x14ac:dyDescent="0.25">
      <c r="A57" s="2" t="s">
        <v>295</v>
      </c>
      <c r="B57" s="2" t="s">
        <v>296</v>
      </c>
      <c r="C57" s="2" t="s">
        <v>297</v>
      </c>
      <c r="D57" s="2">
        <v>1988</v>
      </c>
      <c r="E57" s="2">
        <f t="shared" si="23"/>
        <v>27</v>
      </c>
      <c r="F57" s="2">
        <v>18</v>
      </c>
      <c r="G57" s="2">
        <v>28</v>
      </c>
      <c r="H57" s="2">
        <v>220</v>
      </c>
      <c r="I57" s="2">
        <v>16000</v>
      </c>
      <c r="J57" s="2">
        <v>13500</v>
      </c>
      <c r="K57" s="2">
        <v>16000</v>
      </c>
      <c r="L57" s="2">
        <f t="shared" si="1"/>
        <v>696958400</v>
      </c>
      <c r="M57" s="2">
        <v>736</v>
      </c>
      <c r="N57" s="2">
        <f t="shared" si="2"/>
        <v>32060160</v>
      </c>
      <c r="O57" s="2">
        <f t="shared" si="3"/>
        <v>1.1500000000000001</v>
      </c>
      <c r="P57" s="2">
        <f t="shared" si="4"/>
        <v>2978488.96</v>
      </c>
      <c r="Q57" s="2">
        <f t="shared" si="5"/>
        <v>2.97848896</v>
      </c>
      <c r="R57" s="2">
        <v>1.1499999999999999</v>
      </c>
      <c r="S57" s="2">
        <f t="shared" si="6"/>
        <v>2.9784884999999997</v>
      </c>
      <c r="T57" s="2">
        <f t="shared" si="7"/>
        <v>736</v>
      </c>
      <c r="U57" s="2">
        <f t="shared" si="8"/>
        <v>32061999.999999996</v>
      </c>
      <c r="V57" s="2">
        <v>31042.040894999998</v>
      </c>
      <c r="W57" s="2">
        <f t="shared" si="9"/>
        <v>9.4616140647959988</v>
      </c>
      <c r="X57" s="2">
        <f t="shared" si="10"/>
        <v>5.8791762932676299</v>
      </c>
      <c r="Y57" s="2">
        <f t="shared" si="11"/>
        <v>1.5465434400741938</v>
      </c>
      <c r="Z57" s="2">
        <f t="shared" si="12"/>
        <v>21.73908052860622</v>
      </c>
      <c r="AA57" s="2">
        <f t="shared" si="13"/>
        <v>0.56819753955961994</v>
      </c>
      <c r="AB57" s="2">
        <f t="shared" si="14"/>
        <v>3.6231800881010363</v>
      </c>
      <c r="AC57" s="2">
        <v>18</v>
      </c>
      <c r="AD57" s="2">
        <f t="shared" si="15"/>
        <v>1.2077266960336788</v>
      </c>
      <c r="AE57" s="2" t="s">
        <v>133</v>
      </c>
      <c r="AF57" s="2">
        <f t="shared" si="16"/>
        <v>1</v>
      </c>
      <c r="AG57" s="2">
        <f t="shared" si="17"/>
        <v>0.34025442121611044</v>
      </c>
      <c r="AH57" s="2">
        <f t="shared" si="18"/>
        <v>0.17886695516088777</v>
      </c>
      <c r="AI57" s="2">
        <f t="shared" si="19"/>
        <v>588058650</v>
      </c>
      <c r="AJ57" s="2">
        <f t="shared" si="20"/>
        <v>16651980</v>
      </c>
      <c r="AK57" s="2">
        <f t="shared" si="21"/>
        <v>16.651979999999998</v>
      </c>
      <c r="AL57" s="2" t="s">
        <v>298</v>
      </c>
      <c r="AM57" s="2" t="s">
        <v>133</v>
      </c>
      <c r="AN57" s="2" t="s">
        <v>133</v>
      </c>
      <c r="AO57" s="2" t="s">
        <v>299</v>
      </c>
      <c r="AP57" s="2" t="s">
        <v>133</v>
      </c>
      <c r="AQ57" s="2" t="s">
        <v>133</v>
      </c>
      <c r="AR57" s="2" t="s">
        <v>133</v>
      </c>
      <c r="AS57" s="2">
        <v>0</v>
      </c>
      <c r="AT57" s="2" t="s">
        <v>133</v>
      </c>
      <c r="AU57" s="2" t="s">
        <v>133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144</v>
      </c>
    </row>
    <row r="58" spans="1:99" s="2" customFormat="1" x14ac:dyDescent="0.25">
      <c r="A58" s="2" t="s">
        <v>300</v>
      </c>
      <c r="C58" s="2" t="s">
        <v>301</v>
      </c>
      <c r="D58" s="2">
        <v>1995</v>
      </c>
      <c r="E58" s="2">
        <f t="shared" si="23"/>
        <v>20</v>
      </c>
      <c r="F58" s="2">
        <v>11</v>
      </c>
      <c r="G58" s="2">
        <v>23</v>
      </c>
      <c r="H58" s="2">
        <v>220</v>
      </c>
      <c r="I58" s="2">
        <v>8000</v>
      </c>
      <c r="J58" s="2">
        <v>6000</v>
      </c>
      <c r="K58" s="2">
        <v>8000</v>
      </c>
      <c r="L58" s="2">
        <f t="shared" si="1"/>
        <v>348479200</v>
      </c>
      <c r="M58" s="2">
        <v>550</v>
      </c>
      <c r="N58" s="2">
        <f t="shared" si="2"/>
        <v>23958000</v>
      </c>
      <c r="O58" s="2">
        <f t="shared" si="3"/>
        <v>0.859375</v>
      </c>
      <c r="P58" s="2">
        <f t="shared" si="4"/>
        <v>2225773</v>
      </c>
      <c r="Q58" s="2">
        <f t="shared" si="5"/>
        <v>2.2257730000000002</v>
      </c>
      <c r="R58" s="2">
        <v>0.86</v>
      </c>
      <c r="S58" s="2">
        <f t="shared" si="6"/>
        <v>2.2273913999999997</v>
      </c>
      <c r="T58" s="2">
        <f t="shared" si="7"/>
        <v>550.4</v>
      </c>
      <c r="U58" s="2">
        <f t="shared" si="8"/>
        <v>23976800</v>
      </c>
      <c r="V58" s="2">
        <v>20207.257537000001</v>
      </c>
      <c r="W58" s="2">
        <f t="shared" si="9"/>
        <v>6.1591720972776001</v>
      </c>
      <c r="X58" s="2">
        <f t="shared" si="10"/>
        <v>3.8271333339625784</v>
      </c>
      <c r="Y58" s="2">
        <f t="shared" si="11"/>
        <v>1.1646000257536566</v>
      </c>
      <c r="Z58" s="2">
        <f t="shared" si="12"/>
        <v>14.545421153685616</v>
      </c>
      <c r="AA58" s="2">
        <f t="shared" si="13"/>
        <v>0.83222158679475955</v>
      </c>
      <c r="AB58" s="2">
        <f t="shared" si="14"/>
        <v>3.9669330419142592</v>
      </c>
      <c r="AC58" s="2">
        <v>11</v>
      </c>
      <c r="AD58" s="2">
        <f t="shared" si="15"/>
        <v>1.3223110139714196</v>
      </c>
      <c r="AE58" s="2" t="s">
        <v>133</v>
      </c>
      <c r="AF58" s="2">
        <f t="shared" si="16"/>
        <v>1.0007272727272727</v>
      </c>
      <c r="AG58" s="2">
        <f t="shared" si="17"/>
        <v>0.26335797165502367</v>
      </c>
      <c r="AH58" s="2">
        <f t="shared" si="18"/>
        <v>0.30074437093967205</v>
      </c>
      <c r="AI58" s="2">
        <f t="shared" si="19"/>
        <v>261359400</v>
      </c>
      <c r="AJ58" s="2">
        <f t="shared" si="20"/>
        <v>7400880</v>
      </c>
      <c r="AK58" s="2">
        <f t="shared" si="21"/>
        <v>7.4008799999999999</v>
      </c>
      <c r="AL58" s="2" t="s">
        <v>302</v>
      </c>
      <c r="AM58" s="2" t="s">
        <v>133</v>
      </c>
      <c r="AN58" s="2" t="s">
        <v>133</v>
      </c>
      <c r="AO58" s="2" t="s">
        <v>303</v>
      </c>
      <c r="AP58" s="2" t="s">
        <v>133</v>
      </c>
      <c r="AQ58" s="2" t="s">
        <v>133</v>
      </c>
      <c r="AR58" s="2" t="s">
        <v>133</v>
      </c>
      <c r="AS58" s="2">
        <v>0</v>
      </c>
      <c r="AT58" s="2" t="s">
        <v>133</v>
      </c>
      <c r="AU58" s="2" t="s">
        <v>133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 t="s">
        <v>144</v>
      </c>
    </row>
    <row r="59" spans="1:99" s="2" customFormat="1" x14ac:dyDescent="0.25">
      <c r="A59" s="2" t="s">
        <v>304</v>
      </c>
      <c r="B59" s="2" t="s">
        <v>286</v>
      </c>
      <c r="C59" s="2" t="s">
        <v>305</v>
      </c>
      <c r="D59" s="2">
        <v>1999</v>
      </c>
      <c r="E59" s="2">
        <f t="shared" si="23"/>
        <v>16</v>
      </c>
      <c r="F59" s="2">
        <v>25</v>
      </c>
      <c r="G59" s="2">
        <v>34</v>
      </c>
      <c r="H59" s="2">
        <v>220</v>
      </c>
      <c r="I59" s="2">
        <v>42000</v>
      </c>
      <c r="J59" s="2">
        <v>35000</v>
      </c>
      <c r="K59" s="2">
        <v>42000</v>
      </c>
      <c r="L59" s="2">
        <f t="shared" si="1"/>
        <v>1829515800</v>
      </c>
      <c r="M59" s="2">
        <v>1320</v>
      </c>
      <c r="N59" s="2">
        <f t="shared" si="2"/>
        <v>57499200</v>
      </c>
      <c r="O59" s="2">
        <f t="shared" si="3"/>
        <v>2.0625</v>
      </c>
      <c r="P59" s="2">
        <f t="shared" si="4"/>
        <v>5341855.2</v>
      </c>
      <c r="Q59" s="2">
        <f t="shared" si="5"/>
        <v>5.3418552000000004</v>
      </c>
      <c r="R59" s="2">
        <v>206</v>
      </c>
      <c r="S59" s="2">
        <f t="shared" si="6"/>
        <v>533.53793999999994</v>
      </c>
      <c r="T59" s="2">
        <f t="shared" si="7"/>
        <v>131840</v>
      </c>
      <c r="U59" s="2">
        <f t="shared" si="8"/>
        <v>5743280000</v>
      </c>
      <c r="W59" s="2">
        <f t="shared" si="9"/>
        <v>0</v>
      </c>
      <c r="X59" s="2">
        <f t="shared" si="10"/>
        <v>0</v>
      </c>
      <c r="Y59" s="2">
        <f t="shared" si="11"/>
        <v>0</v>
      </c>
      <c r="Z59" s="2">
        <f t="shared" si="12"/>
        <v>31.818108773687285</v>
      </c>
      <c r="AA59" s="2">
        <f t="shared" si="13"/>
        <v>0</v>
      </c>
      <c r="AB59" s="2">
        <f t="shared" si="14"/>
        <v>3.8181730528424742</v>
      </c>
      <c r="AC59" s="2">
        <v>25</v>
      </c>
      <c r="AD59" s="2">
        <f t="shared" si="15"/>
        <v>1.2727243509474915</v>
      </c>
      <c r="AE59" s="2" t="s">
        <v>133</v>
      </c>
      <c r="AF59" s="2">
        <f t="shared" si="16"/>
        <v>99.878787878787875</v>
      </c>
      <c r="AG59" s="2">
        <f t="shared" si="17"/>
        <v>0.371868086884172</v>
      </c>
      <c r="AH59" s="2">
        <f t="shared" si="18"/>
        <v>0.12373482690089364</v>
      </c>
      <c r="AI59" s="2">
        <f t="shared" si="19"/>
        <v>1524596500</v>
      </c>
      <c r="AJ59" s="2">
        <f t="shared" si="20"/>
        <v>43171800</v>
      </c>
      <c r="AK59" s="2">
        <f t="shared" si="21"/>
        <v>43.171799999999998</v>
      </c>
      <c r="AL59" s="2" t="s">
        <v>133</v>
      </c>
      <c r="AM59" s="2" t="s">
        <v>133</v>
      </c>
      <c r="AN59" s="2" t="s">
        <v>133</v>
      </c>
      <c r="AO59" s="2" t="s">
        <v>133</v>
      </c>
      <c r="AP59" s="2" t="s">
        <v>133</v>
      </c>
      <c r="AQ59" s="2" t="s">
        <v>133</v>
      </c>
      <c r="AR59" s="2" t="s">
        <v>133</v>
      </c>
      <c r="AS59" s="2">
        <v>0</v>
      </c>
      <c r="AT59" s="2" t="s">
        <v>133</v>
      </c>
      <c r="AU59" s="2" t="s">
        <v>133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 t="s">
        <v>144</v>
      </c>
    </row>
    <row r="60" spans="1:99" s="2" customFormat="1" x14ac:dyDescent="0.25">
      <c r="A60" s="2" t="s">
        <v>306</v>
      </c>
      <c r="B60" s="2" t="s">
        <v>307</v>
      </c>
      <c r="C60" s="2" t="s">
        <v>308</v>
      </c>
      <c r="D60" s="2">
        <v>1972</v>
      </c>
      <c r="E60" s="2">
        <f t="shared" si="23"/>
        <v>43</v>
      </c>
      <c r="F60" s="2">
        <v>14</v>
      </c>
      <c r="G60" s="2">
        <v>23</v>
      </c>
      <c r="H60" s="2">
        <v>220</v>
      </c>
      <c r="I60" s="2">
        <v>5500</v>
      </c>
      <c r="J60" s="2">
        <v>4500</v>
      </c>
      <c r="K60" s="2">
        <v>5500</v>
      </c>
      <c r="L60" s="2">
        <f t="shared" si="1"/>
        <v>239579450</v>
      </c>
      <c r="M60" s="2">
        <v>362</v>
      </c>
      <c r="N60" s="2">
        <f t="shared" si="2"/>
        <v>15768720</v>
      </c>
      <c r="O60" s="2">
        <f t="shared" si="3"/>
        <v>0.56562500000000004</v>
      </c>
      <c r="P60" s="2">
        <f t="shared" si="4"/>
        <v>1464963.32</v>
      </c>
      <c r="Q60" s="2">
        <f t="shared" si="5"/>
        <v>1.4649633200000001</v>
      </c>
      <c r="R60" s="2">
        <v>0.56000000000000005</v>
      </c>
      <c r="S60" s="2">
        <f t="shared" si="6"/>
        <v>1.4503944</v>
      </c>
      <c r="T60" s="2">
        <f t="shared" si="7"/>
        <v>358.40000000000003</v>
      </c>
      <c r="U60" s="2">
        <f t="shared" si="8"/>
        <v>15612800.000000002</v>
      </c>
      <c r="W60" s="2">
        <f t="shared" si="9"/>
        <v>0</v>
      </c>
      <c r="X60" s="2">
        <f t="shared" si="10"/>
        <v>0</v>
      </c>
      <c r="Y60" s="2">
        <f t="shared" si="11"/>
        <v>0</v>
      </c>
      <c r="Z60" s="2">
        <f t="shared" si="12"/>
        <v>15.193335286567331</v>
      </c>
      <c r="AA60" s="2">
        <f t="shared" si="13"/>
        <v>0</v>
      </c>
      <c r="AB60" s="2">
        <f t="shared" si="14"/>
        <v>3.2557147042644279</v>
      </c>
      <c r="AC60" s="2">
        <v>14</v>
      </c>
      <c r="AD60" s="2">
        <f t="shared" si="15"/>
        <v>1.0852382347548093</v>
      </c>
      <c r="AE60" s="2" t="s">
        <v>133</v>
      </c>
      <c r="AF60" s="2">
        <f t="shared" si="16"/>
        <v>0.99005524861878458</v>
      </c>
      <c r="AG60" s="2">
        <f t="shared" si="17"/>
        <v>0.33907857521684759</v>
      </c>
      <c r="AH60" s="2">
        <f t="shared" si="18"/>
        <v>0.26392596916402733</v>
      </c>
      <c r="AI60" s="2">
        <f t="shared" si="19"/>
        <v>196019550</v>
      </c>
      <c r="AJ60" s="2">
        <f t="shared" si="20"/>
        <v>5550660</v>
      </c>
      <c r="AK60" s="2">
        <f t="shared" si="21"/>
        <v>5.5506599999999997</v>
      </c>
      <c r="AL60" s="2" t="s">
        <v>133</v>
      </c>
      <c r="AM60" s="2" t="s">
        <v>133</v>
      </c>
      <c r="AN60" s="2" t="s">
        <v>133</v>
      </c>
      <c r="AO60" s="2" t="s">
        <v>133</v>
      </c>
      <c r="AP60" s="2" t="s">
        <v>133</v>
      </c>
      <c r="AQ60" s="2" t="s">
        <v>133</v>
      </c>
      <c r="AR60" s="2" t="s">
        <v>133</v>
      </c>
      <c r="AS60" s="2">
        <v>0</v>
      </c>
      <c r="AT60" s="2" t="s">
        <v>133</v>
      </c>
      <c r="AU60" s="2" t="s">
        <v>133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 t="s">
        <v>144</v>
      </c>
    </row>
    <row r="61" spans="1:99" s="2" customFormat="1" x14ac:dyDescent="0.25">
      <c r="A61" s="2" t="s">
        <v>309</v>
      </c>
      <c r="B61" s="2" t="s">
        <v>310</v>
      </c>
      <c r="C61" s="2" t="s">
        <v>311</v>
      </c>
      <c r="D61" s="2">
        <v>1980</v>
      </c>
      <c r="E61" s="2">
        <f t="shared" si="23"/>
        <v>35</v>
      </c>
      <c r="F61" s="2">
        <v>15</v>
      </c>
      <c r="G61" s="2">
        <v>24</v>
      </c>
      <c r="H61" s="2">
        <v>220</v>
      </c>
      <c r="I61" s="2">
        <v>15000</v>
      </c>
      <c r="J61" s="2">
        <v>12500</v>
      </c>
      <c r="K61" s="2">
        <v>15000</v>
      </c>
      <c r="L61" s="2">
        <f t="shared" si="1"/>
        <v>653398500</v>
      </c>
      <c r="M61" s="2">
        <v>836</v>
      </c>
      <c r="N61" s="2">
        <f t="shared" si="2"/>
        <v>36416160</v>
      </c>
      <c r="O61" s="2">
        <f t="shared" si="3"/>
        <v>1.3062500000000001</v>
      </c>
      <c r="P61" s="2">
        <f t="shared" si="4"/>
        <v>3383174.96</v>
      </c>
      <c r="Q61" s="2">
        <f t="shared" si="5"/>
        <v>3.3831749600000003</v>
      </c>
      <c r="R61" s="2">
        <v>1.3</v>
      </c>
      <c r="S61" s="2">
        <f t="shared" si="6"/>
        <v>3.366987</v>
      </c>
      <c r="T61" s="2">
        <f t="shared" si="7"/>
        <v>832</v>
      </c>
      <c r="U61" s="2">
        <f t="shared" si="8"/>
        <v>36244000</v>
      </c>
      <c r="W61" s="2">
        <f t="shared" si="9"/>
        <v>0</v>
      </c>
      <c r="X61" s="2">
        <f t="shared" si="10"/>
        <v>0</v>
      </c>
      <c r="Y61" s="2">
        <f t="shared" si="11"/>
        <v>0</v>
      </c>
      <c r="Z61" s="2">
        <f t="shared" si="12"/>
        <v>17.942542541552982</v>
      </c>
      <c r="AA61" s="2">
        <f t="shared" si="13"/>
        <v>0</v>
      </c>
      <c r="AB61" s="2">
        <f t="shared" si="14"/>
        <v>3.5885085083105963</v>
      </c>
      <c r="AC61" s="2">
        <v>15</v>
      </c>
      <c r="AD61" s="2">
        <f t="shared" si="15"/>
        <v>1.1961695027701988</v>
      </c>
      <c r="AE61" s="2" t="s">
        <v>133</v>
      </c>
      <c r="AF61" s="2">
        <f t="shared" si="16"/>
        <v>0.99521531100478466</v>
      </c>
      <c r="AG61" s="2">
        <f t="shared" si="17"/>
        <v>0.26350105527133855</v>
      </c>
      <c r="AH61" s="2">
        <f t="shared" si="18"/>
        <v>0.21942309303758473</v>
      </c>
      <c r="AI61" s="2">
        <f t="shared" si="19"/>
        <v>544498750</v>
      </c>
      <c r="AJ61" s="2">
        <f t="shared" si="20"/>
        <v>15418500</v>
      </c>
      <c r="AK61" s="2">
        <f t="shared" si="21"/>
        <v>15.4185</v>
      </c>
      <c r="AL61" s="2" t="s">
        <v>133</v>
      </c>
      <c r="AM61" s="2" t="s">
        <v>133</v>
      </c>
      <c r="AN61" s="2" t="s">
        <v>133</v>
      </c>
      <c r="AO61" s="2" t="s">
        <v>133</v>
      </c>
      <c r="AP61" s="2" t="s">
        <v>133</v>
      </c>
      <c r="AQ61" s="2" t="s">
        <v>133</v>
      </c>
      <c r="AR61" s="2" t="s">
        <v>133</v>
      </c>
      <c r="AS61" s="2">
        <v>0</v>
      </c>
      <c r="AT61" s="2" t="s">
        <v>133</v>
      </c>
      <c r="AU61" s="2" t="s">
        <v>133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 t="s">
        <v>144</v>
      </c>
    </row>
    <row r="62" spans="1:99" s="2" customFormat="1" x14ac:dyDescent="0.25">
      <c r="A62" s="2" t="s">
        <v>312</v>
      </c>
      <c r="C62" s="2" t="s">
        <v>313</v>
      </c>
      <c r="F62" s="2">
        <v>95</v>
      </c>
      <c r="G62" s="2">
        <v>105</v>
      </c>
      <c r="H62" s="2">
        <v>110</v>
      </c>
      <c r="I62" s="2">
        <v>5888</v>
      </c>
      <c r="J62" s="2">
        <v>4121.6000000000004</v>
      </c>
      <c r="K62" s="2">
        <v>5888</v>
      </c>
      <c r="L62" s="2">
        <f t="shared" si="1"/>
        <v>256480691.20000002</v>
      </c>
      <c r="M62" s="2">
        <v>294.39999999999998</v>
      </c>
      <c r="N62" s="2">
        <f t="shared" si="2"/>
        <v>12824063.999999998</v>
      </c>
      <c r="O62" s="2">
        <f t="shared" si="3"/>
        <v>0.45999999999999996</v>
      </c>
      <c r="P62" s="2">
        <f t="shared" si="4"/>
        <v>1191395.584</v>
      </c>
      <c r="Q62" s="2">
        <f t="shared" si="5"/>
        <v>1.1913955839999999</v>
      </c>
      <c r="R62" s="2">
        <v>0.46</v>
      </c>
      <c r="S62" s="2">
        <f t="shared" si="6"/>
        <v>1.1913954</v>
      </c>
      <c r="T62" s="2">
        <f t="shared" si="7"/>
        <v>294.40000000000003</v>
      </c>
      <c r="U62" s="2">
        <f t="shared" si="8"/>
        <v>12824800</v>
      </c>
      <c r="W62" s="2">
        <f t="shared" si="9"/>
        <v>0</v>
      </c>
      <c r="X62" s="2">
        <f t="shared" si="10"/>
        <v>0</v>
      </c>
      <c r="Y62" s="2">
        <f t="shared" si="11"/>
        <v>0</v>
      </c>
      <c r="Z62" s="2">
        <f t="shared" si="12"/>
        <v>19.999954086317729</v>
      </c>
      <c r="AA62" s="2">
        <f t="shared" si="13"/>
        <v>0</v>
      </c>
      <c r="AB62" s="2">
        <f t="shared" si="14"/>
        <v>0.63157749746266512</v>
      </c>
      <c r="AC62" s="2">
        <v>95</v>
      </c>
      <c r="AD62" s="2">
        <f t="shared" si="15"/>
        <v>0.21052583248755505</v>
      </c>
      <c r="AE62" s="2" t="s">
        <v>133</v>
      </c>
      <c r="AF62" s="2">
        <f t="shared" si="16"/>
        <v>1.0000000000000002</v>
      </c>
      <c r="AG62" s="2">
        <f t="shared" si="17"/>
        <v>0.49495031929320504</v>
      </c>
      <c r="AH62" s="2">
        <f t="shared" si="18"/>
        <v>0.2343462630698743</v>
      </c>
      <c r="AI62" s="2">
        <f t="shared" si="19"/>
        <v>179536483.84000003</v>
      </c>
      <c r="AJ62" s="2">
        <f t="shared" si="20"/>
        <v>5083911.1680000005</v>
      </c>
      <c r="AK62" s="2">
        <f t="shared" si="21"/>
        <v>5.0839111680000002</v>
      </c>
      <c r="AL62" s="2" t="s">
        <v>133</v>
      </c>
      <c r="AM62" s="2" t="s">
        <v>133</v>
      </c>
      <c r="AN62" s="2" t="s">
        <v>133</v>
      </c>
      <c r="AO62" s="2" t="s">
        <v>133</v>
      </c>
      <c r="AP62" s="2" t="s">
        <v>133</v>
      </c>
      <c r="AQ62" s="2" t="s">
        <v>133</v>
      </c>
      <c r="AR62" s="2" t="s">
        <v>133</v>
      </c>
      <c r="AS62" s="2">
        <v>0</v>
      </c>
      <c r="AT62" s="2" t="s">
        <v>133</v>
      </c>
      <c r="AU62" s="2" t="s">
        <v>133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144</v>
      </c>
    </row>
    <row r="63" spans="1:99" s="2" customFormat="1" x14ac:dyDescent="0.25">
      <c r="A63" s="2" t="s">
        <v>314</v>
      </c>
      <c r="C63" s="2" t="s">
        <v>315</v>
      </c>
      <c r="F63" s="2">
        <v>95</v>
      </c>
      <c r="G63" s="2">
        <v>105</v>
      </c>
      <c r="H63" s="2">
        <v>110</v>
      </c>
      <c r="I63" s="2">
        <v>8320</v>
      </c>
      <c r="J63" s="2">
        <v>5824</v>
      </c>
      <c r="K63" s="2">
        <v>8320</v>
      </c>
      <c r="L63" s="2">
        <f t="shared" si="1"/>
        <v>362418368</v>
      </c>
      <c r="M63" s="2">
        <v>416</v>
      </c>
      <c r="N63" s="2">
        <f t="shared" si="2"/>
        <v>18120960</v>
      </c>
      <c r="O63" s="2">
        <f t="shared" si="3"/>
        <v>0.65</v>
      </c>
      <c r="P63" s="2">
        <f t="shared" si="4"/>
        <v>1683493.76</v>
      </c>
      <c r="Q63" s="2">
        <f t="shared" si="5"/>
        <v>1.6834937600000002</v>
      </c>
      <c r="R63" s="2">
        <v>0.65</v>
      </c>
      <c r="S63" s="2">
        <f t="shared" si="6"/>
        <v>1.6834935</v>
      </c>
      <c r="T63" s="2">
        <f t="shared" si="7"/>
        <v>416</v>
      </c>
      <c r="U63" s="2">
        <f t="shared" si="8"/>
        <v>18122000</v>
      </c>
      <c r="W63" s="2">
        <f t="shared" si="9"/>
        <v>0</v>
      </c>
      <c r="X63" s="2">
        <f t="shared" si="10"/>
        <v>0</v>
      </c>
      <c r="Y63" s="2">
        <f t="shared" si="11"/>
        <v>0</v>
      </c>
      <c r="Z63" s="2">
        <f t="shared" si="12"/>
        <v>19.999954086317722</v>
      </c>
      <c r="AA63" s="2">
        <f t="shared" si="13"/>
        <v>0</v>
      </c>
      <c r="AB63" s="2">
        <f t="shared" si="14"/>
        <v>0.63157749746266489</v>
      </c>
      <c r="AC63" s="2">
        <v>95</v>
      </c>
      <c r="AD63" s="2">
        <f t="shared" si="15"/>
        <v>0.21052583248755496</v>
      </c>
      <c r="AE63" s="2" t="s">
        <v>133</v>
      </c>
      <c r="AF63" s="2">
        <f t="shared" si="16"/>
        <v>1</v>
      </c>
      <c r="AG63" s="2">
        <f t="shared" si="17"/>
        <v>0.41637423355860431</v>
      </c>
      <c r="AH63" s="2">
        <f t="shared" si="18"/>
        <v>0.2343462630698743</v>
      </c>
      <c r="AI63" s="2">
        <f t="shared" si="19"/>
        <v>253692857.59999999</v>
      </c>
      <c r="AJ63" s="2">
        <f t="shared" si="20"/>
        <v>7183787.5200000005</v>
      </c>
      <c r="AK63" s="2">
        <f t="shared" si="21"/>
        <v>7.1837875200000001</v>
      </c>
      <c r="AL63" s="2" t="s">
        <v>133</v>
      </c>
      <c r="AM63" s="2" t="s">
        <v>133</v>
      </c>
      <c r="AN63" s="2" t="s">
        <v>133</v>
      </c>
      <c r="AO63" s="2" t="s">
        <v>133</v>
      </c>
      <c r="AP63" s="2" t="s">
        <v>133</v>
      </c>
      <c r="AQ63" s="2" t="s">
        <v>133</v>
      </c>
      <c r="AR63" s="2" t="s">
        <v>133</v>
      </c>
      <c r="AS63" s="2">
        <v>0</v>
      </c>
      <c r="AT63" s="2" t="s">
        <v>133</v>
      </c>
      <c r="AU63" s="2" t="s">
        <v>133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144</v>
      </c>
    </row>
    <row r="64" spans="1:99" s="2" customFormat="1" x14ac:dyDescent="0.25">
      <c r="A64" s="2" t="s">
        <v>316</v>
      </c>
      <c r="B64" s="2" t="s">
        <v>317</v>
      </c>
      <c r="C64" s="2" t="s">
        <v>318</v>
      </c>
      <c r="D64" s="2">
        <v>1949</v>
      </c>
      <c r="E64" s="2">
        <f t="shared" ref="E64:E127" si="24">2015-D64</f>
        <v>66</v>
      </c>
      <c r="F64" s="2">
        <v>25</v>
      </c>
      <c r="G64" s="2">
        <v>35</v>
      </c>
      <c r="H64" s="2">
        <v>33.299999999999997</v>
      </c>
      <c r="I64" s="2">
        <v>12500</v>
      </c>
      <c r="J64" s="2">
        <v>11175</v>
      </c>
      <c r="K64" s="2">
        <v>12500</v>
      </c>
      <c r="L64" s="2">
        <f t="shared" si="1"/>
        <v>544498750</v>
      </c>
      <c r="M64" s="2">
        <v>447</v>
      </c>
      <c r="N64" s="2">
        <f t="shared" si="2"/>
        <v>19471320</v>
      </c>
      <c r="O64" s="2">
        <f t="shared" si="3"/>
        <v>0.69843750000000004</v>
      </c>
      <c r="P64" s="2">
        <f t="shared" si="4"/>
        <v>1808946.4200000002</v>
      </c>
      <c r="Q64" s="2">
        <f t="shared" si="5"/>
        <v>1.8089464200000001</v>
      </c>
      <c r="R64" s="2">
        <v>0.67</v>
      </c>
      <c r="S64" s="2">
        <f t="shared" si="6"/>
        <v>1.7352932999999999</v>
      </c>
      <c r="T64" s="2">
        <f t="shared" si="7"/>
        <v>428.8</v>
      </c>
      <c r="U64" s="2">
        <f t="shared" si="8"/>
        <v>18679600</v>
      </c>
      <c r="W64" s="2">
        <f t="shared" si="9"/>
        <v>0</v>
      </c>
      <c r="X64" s="2">
        <f t="shared" si="10"/>
        <v>0</v>
      </c>
      <c r="Y64" s="2">
        <f t="shared" si="11"/>
        <v>0</v>
      </c>
      <c r="Z64" s="2">
        <f t="shared" si="12"/>
        <v>27.964141619571759</v>
      </c>
      <c r="AA64" s="2">
        <f t="shared" si="13"/>
        <v>0</v>
      </c>
      <c r="AB64" s="2">
        <f t="shared" si="14"/>
        <v>3.355696994348611</v>
      </c>
      <c r="AC64" s="2">
        <v>25</v>
      </c>
      <c r="AD64" s="2">
        <f t="shared" si="15"/>
        <v>1.1185656647828703</v>
      </c>
      <c r="AE64" s="2" t="s">
        <v>133</v>
      </c>
      <c r="AF64" s="2">
        <f t="shared" si="16"/>
        <v>0.95928411633109623</v>
      </c>
      <c r="AG64" s="2">
        <f t="shared" si="17"/>
        <v>0.56162863727535328</v>
      </c>
      <c r="AH64" s="2">
        <f t="shared" si="18"/>
        <v>0.13123390731912962</v>
      </c>
      <c r="AI64" s="2">
        <f t="shared" si="19"/>
        <v>486781882.5</v>
      </c>
      <c r="AJ64" s="2">
        <f t="shared" si="20"/>
        <v>13784139</v>
      </c>
      <c r="AK64" s="2">
        <f t="shared" si="21"/>
        <v>13.784139</v>
      </c>
      <c r="AL64" s="2" t="s">
        <v>133</v>
      </c>
      <c r="AM64" s="2" t="s">
        <v>133</v>
      </c>
      <c r="AN64" s="2" t="s">
        <v>133</v>
      </c>
      <c r="AO64" s="2" t="s">
        <v>133</v>
      </c>
      <c r="AP64" s="2" t="s">
        <v>133</v>
      </c>
      <c r="AQ64" s="2" t="s">
        <v>133</v>
      </c>
      <c r="AR64" s="2" t="s">
        <v>133</v>
      </c>
      <c r="AS64" s="2">
        <v>0</v>
      </c>
      <c r="AT64" s="2" t="s">
        <v>133</v>
      </c>
      <c r="AU64" s="2" t="s">
        <v>133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144</v>
      </c>
    </row>
    <row r="65" spans="1:99" s="2" customFormat="1" x14ac:dyDescent="0.25">
      <c r="A65" s="2" t="s">
        <v>319</v>
      </c>
      <c r="B65" s="2" t="s">
        <v>320</v>
      </c>
      <c r="C65" s="2" t="s">
        <v>321</v>
      </c>
      <c r="D65" s="2">
        <v>1982</v>
      </c>
      <c r="E65" s="2">
        <f t="shared" si="24"/>
        <v>33</v>
      </c>
      <c r="F65" s="2">
        <v>30</v>
      </c>
      <c r="G65" s="2">
        <v>37</v>
      </c>
      <c r="H65" s="2">
        <v>160</v>
      </c>
      <c r="I65" s="2">
        <v>12500</v>
      </c>
      <c r="J65" s="2">
        <v>11640</v>
      </c>
      <c r="K65" s="2">
        <v>12500</v>
      </c>
      <c r="L65" s="2">
        <f t="shared" si="1"/>
        <v>544498750</v>
      </c>
      <c r="M65" s="2">
        <v>388</v>
      </c>
      <c r="N65" s="2">
        <f t="shared" si="2"/>
        <v>16901280</v>
      </c>
      <c r="O65" s="2">
        <f t="shared" si="3"/>
        <v>0.60625000000000007</v>
      </c>
      <c r="P65" s="2">
        <f t="shared" si="4"/>
        <v>1570181.68</v>
      </c>
      <c r="Q65" s="2">
        <f t="shared" si="5"/>
        <v>1.5701816800000001</v>
      </c>
      <c r="R65" s="2">
        <v>0.61</v>
      </c>
      <c r="S65" s="2">
        <f t="shared" si="6"/>
        <v>1.5798938999999999</v>
      </c>
      <c r="T65" s="2">
        <f t="shared" si="7"/>
        <v>390.4</v>
      </c>
      <c r="U65" s="2">
        <f t="shared" si="8"/>
        <v>17006800</v>
      </c>
      <c r="W65" s="2">
        <f t="shared" si="9"/>
        <v>0</v>
      </c>
      <c r="X65" s="2">
        <f t="shared" si="10"/>
        <v>0</v>
      </c>
      <c r="Y65" s="2">
        <f t="shared" si="11"/>
        <v>0</v>
      </c>
      <c r="Z65" s="2">
        <f t="shared" si="12"/>
        <v>32.216420886465407</v>
      </c>
      <c r="AA65" s="2">
        <f t="shared" si="13"/>
        <v>0</v>
      </c>
      <c r="AB65" s="2">
        <f t="shared" si="14"/>
        <v>3.2216420886465404</v>
      </c>
      <c r="AC65" s="2">
        <v>30</v>
      </c>
      <c r="AD65" s="2">
        <f t="shared" si="15"/>
        <v>1.0738806962155136</v>
      </c>
      <c r="AE65" s="2" t="s">
        <v>133</v>
      </c>
      <c r="AF65" s="2">
        <f t="shared" si="16"/>
        <v>1.0061855670103093</v>
      </c>
      <c r="AG65" s="2">
        <f t="shared" si="17"/>
        <v>0.69448511285895076</v>
      </c>
      <c r="AH65" s="2">
        <f t="shared" si="18"/>
        <v>0.109361589432608</v>
      </c>
      <c r="AI65" s="2">
        <f t="shared" si="19"/>
        <v>507037236</v>
      </c>
      <c r="AJ65" s="2">
        <f t="shared" si="20"/>
        <v>14357707.200000001</v>
      </c>
      <c r="AK65" s="2">
        <f t="shared" si="21"/>
        <v>14.357707200000002</v>
      </c>
      <c r="AL65" s="2" t="s">
        <v>133</v>
      </c>
      <c r="AM65" s="2" t="s">
        <v>133</v>
      </c>
      <c r="AN65" s="2" t="s">
        <v>133</v>
      </c>
      <c r="AO65" s="2" t="s">
        <v>133</v>
      </c>
      <c r="AP65" s="2" t="s">
        <v>133</v>
      </c>
      <c r="AQ65" s="2" t="s">
        <v>133</v>
      </c>
      <c r="AR65" s="2" t="s">
        <v>133</v>
      </c>
      <c r="AS65" s="2">
        <v>0</v>
      </c>
      <c r="AT65" s="2" t="s">
        <v>133</v>
      </c>
      <c r="AU65" s="2" t="s">
        <v>133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144</v>
      </c>
    </row>
    <row r="66" spans="1:99" s="2" customFormat="1" x14ac:dyDescent="0.25">
      <c r="A66" s="2" t="s">
        <v>322</v>
      </c>
      <c r="B66" s="2" t="s">
        <v>323</v>
      </c>
      <c r="C66" s="2" t="s">
        <v>324</v>
      </c>
      <c r="D66" s="2">
        <v>2004</v>
      </c>
      <c r="E66" s="2">
        <f t="shared" si="24"/>
        <v>11</v>
      </c>
      <c r="F66" s="2">
        <v>32</v>
      </c>
      <c r="G66" s="2">
        <v>39</v>
      </c>
      <c r="H66" s="2">
        <v>160</v>
      </c>
      <c r="I66" s="2">
        <v>12500</v>
      </c>
      <c r="J66" s="2">
        <v>11520</v>
      </c>
      <c r="K66" s="2">
        <v>12500</v>
      </c>
      <c r="L66" s="2">
        <f t="shared" si="1"/>
        <v>544498750</v>
      </c>
      <c r="M66" s="2">
        <v>360</v>
      </c>
      <c r="N66" s="2">
        <f t="shared" si="2"/>
        <v>15681600</v>
      </c>
      <c r="O66" s="2">
        <f t="shared" si="3"/>
        <v>0.5625</v>
      </c>
      <c r="P66" s="2">
        <f t="shared" si="4"/>
        <v>1456869.6</v>
      </c>
      <c r="Q66" s="2">
        <f t="shared" si="5"/>
        <v>1.4568696000000001</v>
      </c>
      <c r="R66" s="2">
        <v>0</v>
      </c>
      <c r="S66" s="2">
        <f t="shared" si="6"/>
        <v>0</v>
      </c>
      <c r="T66" s="2">
        <f t="shared" si="7"/>
        <v>0</v>
      </c>
      <c r="U66" s="2">
        <f t="shared" si="8"/>
        <v>0</v>
      </c>
      <c r="W66" s="2">
        <f t="shared" si="9"/>
        <v>0</v>
      </c>
      <c r="X66" s="2">
        <f t="shared" si="10"/>
        <v>0</v>
      </c>
      <c r="Y66" s="2">
        <f t="shared" si="11"/>
        <v>0</v>
      </c>
      <c r="Z66" s="2">
        <f t="shared" si="12"/>
        <v>34.722142510968268</v>
      </c>
      <c r="AA66" s="2">
        <f t="shared" si="13"/>
        <v>0</v>
      </c>
      <c r="AB66" s="2">
        <f t="shared" si="14"/>
        <v>3.2552008604032752</v>
      </c>
      <c r="AC66" s="2">
        <v>32</v>
      </c>
      <c r="AD66" s="2">
        <f t="shared" si="15"/>
        <v>1.0850669534677584</v>
      </c>
      <c r="AE66" s="2" t="s">
        <v>133</v>
      </c>
      <c r="AF66" s="2">
        <f t="shared" si="16"/>
        <v>0</v>
      </c>
      <c r="AG66" s="2">
        <f t="shared" si="17"/>
        <v>0.77706397932864091</v>
      </c>
      <c r="AH66" s="2">
        <f t="shared" si="18"/>
        <v>0.10252649009307002</v>
      </c>
      <c r="AI66" s="2">
        <f t="shared" si="19"/>
        <v>501810048</v>
      </c>
      <c r="AJ66" s="2">
        <f t="shared" si="20"/>
        <v>14209689.6</v>
      </c>
      <c r="AK66" s="2">
        <f t="shared" si="21"/>
        <v>14.209689599999999</v>
      </c>
      <c r="AL66" s="2" t="s">
        <v>133</v>
      </c>
      <c r="AM66" s="2" t="s">
        <v>133</v>
      </c>
      <c r="AN66" s="2" t="s">
        <v>133</v>
      </c>
      <c r="AO66" s="2" t="s">
        <v>133</v>
      </c>
      <c r="AP66" s="2" t="s">
        <v>133</v>
      </c>
      <c r="AQ66" s="2" t="s">
        <v>133</v>
      </c>
      <c r="AR66" s="2" t="s">
        <v>133</v>
      </c>
      <c r="AS66" s="2">
        <v>0</v>
      </c>
      <c r="AT66" s="2" t="s">
        <v>133</v>
      </c>
      <c r="AU66" s="2" t="s">
        <v>133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 t="s">
        <v>144</v>
      </c>
    </row>
    <row r="67" spans="1:99" s="2" customFormat="1" x14ac:dyDescent="0.25">
      <c r="A67" s="2" t="s">
        <v>325</v>
      </c>
      <c r="B67" s="2" t="s">
        <v>326</v>
      </c>
      <c r="C67" s="2" t="s">
        <v>327</v>
      </c>
      <c r="D67" s="2">
        <v>1978</v>
      </c>
      <c r="E67" s="2">
        <f t="shared" si="24"/>
        <v>37</v>
      </c>
      <c r="F67" s="2">
        <v>45</v>
      </c>
      <c r="G67" s="2">
        <v>52</v>
      </c>
      <c r="H67" s="2">
        <v>320</v>
      </c>
      <c r="I67" s="2">
        <v>27000</v>
      </c>
      <c r="J67" s="2">
        <v>25000</v>
      </c>
      <c r="K67" s="2">
        <v>27000</v>
      </c>
      <c r="L67" s="2">
        <f t="shared" ref="L67:L128" si="25">K67*43559.9</f>
        <v>1176117300</v>
      </c>
      <c r="M67" s="2">
        <v>556</v>
      </c>
      <c r="N67" s="2">
        <f t="shared" ref="N67:N128" si="26">M67*43560</f>
        <v>24219360</v>
      </c>
      <c r="O67" s="2">
        <f t="shared" ref="O67:O128" si="27">M67*0.0015625</f>
        <v>0.86875000000000002</v>
      </c>
      <c r="P67" s="2">
        <f t="shared" ref="P67:P128" si="28">M67*4046.86</f>
        <v>2250054.16</v>
      </c>
      <c r="Q67" s="2">
        <f t="shared" ref="Q67:Q128" si="29">M67*0.00404686</f>
        <v>2.2500541599999999</v>
      </c>
      <c r="R67" s="2">
        <v>0.9</v>
      </c>
      <c r="S67" s="2">
        <f t="shared" ref="S67:S128" si="30">R67*2.58999</f>
        <v>2.330991</v>
      </c>
      <c r="T67" s="2">
        <f t="shared" ref="T67:T128" si="31">R67*640</f>
        <v>576</v>
      </c>
      <c r="U67" s="2">
        <f t="shared" ref="U67:U128" si="32">R67*27880000</f>
        <v>25092000</v>
      </c>
      <c r="W67" s="2">
        <f t="shared" ref="W67:W128" si="33">V67*0.0003048</f>
        <v>0</v>
      </c>
      <c r="X67" s="2">
        <f t="shared" ref="X67:X128" si="34">V67*0.000189394</f>
        <v>0</v>
      </c>
      <c r="Y67" s="2">
        <f t="shared" ref="Y67:Y128" si="35">X67/(2*(SQRT(3.1416*O67)))</f>
        <v>0</v>
      </c>
      <c r="Z67" s="2">
        <f t="shared" ref="Z67:Z128" si="36">L67/N67</f>
        <v>48.561039598073606</v>
      </c>
      <c r="AA67" s="2">
        <f t="shared" ref="AA67:AA128" si="37">W67/AK67</f>
        <v>0</v>
      </c>
      <c r="AB67" s="2">
        <f t="shared" ref="AB67:AB128" si="38">3*Z67/AC67</f>
        <v>3.2374026398715738</v>
      </c>
      <c r="AC67" s="2">
        <v>45</v>
      </c>
      <c r="AD67" s="2">
        <f t="shared" ref="AD67:AD128" si="39">Z67/AC67</f>
        <v>1.0791342132905246</v>
      </c>
      <c r="AE67" s="2" t="s">
        <v>133</v>
      </c>
      <c r="AF67" s="2">
        <f t="shared" ref="AF67:AF128" si="40">T67/M67</f>
        <v>1.0359712230215827</v>
      </c>
      <c r="AG67" s="2">
        <f t="shared" ref="AG67:AG128" si="41">50*Z67*SQRT(3.1416)*(SQRT(N67))^-1</f>
        <v>0.87448445283370302</v>
      </c>
      <c r="AH67" s="2">
        <f t="shared" ref="AH67:AH128" si="42">P67/AJ67</f>
        <v>7.2966052469436077E-2</v>
      </c>
      <c r="AI67" s="2">
        <f t="shared" ref="AI67:AI128" si="43">J67*43559.9</f>
        <v>1088997500</v>
      </c>
      <c r="AJ67" s="2">
        <f t="shared" ref="AJ67:AJ128" si="44">J67*1233.48</f>
        <v>30837000</v>
      </c>
      <c r="AK67" s="2">
        <f t="shared" ref="AK67:AK128" si="45">AJ67/10^6</f>
        <v>30.837</v>
      </c>
      <c r="AL67" s="2" t="s">
        <v>133</v>
      </c>
      <c r="AM67" s="2" t="s">
        <v>133</v>
      </c>
      <c r="AN67" s="2" t="s">
        <v>133</v>
      </c>
      <c r="AO67" s="2" t="s">
        <v>133</v>
      </c>
      <c r="AP67" s="2" t="s">
        <v>133</v>
      </c>
      <c r="AQ67" s="2" t="s">
        <v>133</v>
      </c>
      <c r="AR67" s="2" t="s">
        <v>133</v>
      </c>
      <c r="AS67" s="2">
        <v>0</v>
      </c>
      <c r="AT67" s="2" t="s">
        <v>133</v>
      </c>
      <c r="AU67" s="2" t="s">
        <v>133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144</v>
      </c>
    </row>
    <row r="68" spans="1:99" s="2" customFormat="1" x14ac:dyDescent="0.25">
      <c r="A68" s="2" t="s">
        <v>328</v>
      </c>
      <c r="C68" s="2" t="s">
        <v>329</v>
      </c>
      <c r="D68" s="2">
        <v>1971</v>
      </c>
      <c r="E68" s="2">
        <f t="shared" si="24"/>
        <v>44</v>
      </c>
      <c r="F68" s="2">
        <v>20</v>
      </c>
      <c r="G68" s="2">
        <v>27</v>
      </c>
      <c r="H68" s="2">
        <v>320</v>
      </c>
      <c r="I68" s="2">
        <v>10500</v>
      </c>
      <c r="J68" s="2">
        <v>9700</v>
      </c>
      <c r="K68" s="2">
        <v>10500</v>
      </c>
      <c r="L68" s="2">
        <f t="shared" si="25"/>
        <v>457378950</v>
      </c>
      <c r="M68" s="2">
        <v>485</v>
      </c>
      <c r="N68" s="2">
        <f t="shared" si="26"/>
        <v>21126600</v>
      </c>
      <c r="O68" s="2">
        <f t="shared" si="27"/>
        <v>0.7578125</v>
      </c>
      <c r="P68" s="2">
        <f t="shared" si="28"/>
        <v>1962727.1</v>
      </c>
      <c r="Q68" s="2">
        <f t="shared" si="29"/>
        <v>1.9627271000000002</v>
      </c>
      <c r="R68" s="2">
        <v>0.75800000000000001</v>
      </c>
      <c r="S68" s="2">
        <f t="shared" si="30"/>
        <v>1.9632124199999998</v>
      </c>
      <c r="T68" s="2">
        <f t="shared" si="31"/>
        <v>485.12</v>
      </c>
      <c r="U68" s="2">
        <f t="shared" si="32"/>
        <v>21133040</v>
      </c>
      <c r="V68" s="2">
        <v>97695.664692999999</v>
      </c>
      <c r="W68" s="2">
        <f t="shared" si="33"/>
        <v>29.7776385984264</v>
      </c>
      <c r="X68" s="2">
        <f t="shared" si="34"/>
        <v>18.502972718866044</v>
      </c>
      <c r="Y68" s="2">
        <f t="shared" si="35"/>
        <v>5.9959111186450942</v>
      </c>
      <c r="Z68" s="2">
        <f t="shared" si="36"/>
        <v>21.649434835704753</v>
      </c>
      <c r="AA68" s="2">
        <f t="shared" si="37"/>
        <v>2.4887794283833622</v>
      </c>
      <c r="AB68" s="2">
        <f t="shared" si="38"/>
        <v>3.2474152253557129</v>
      </c>
      <c r="AC68" s="2">
        <v>20</v>
      </c>
      <c r="AD68" s="2">
        <f t="shared" si="39"/>
        <v>1.0824717417852376</v>
      </c>
      <c r="AE68" s="2" t="s">
        <v>133</v>
      </c>
      <c r="AF68" s="2">
        <f t="shared" si="40"/>
        <v>1.0002474226804123</v>
      </c>
      <c r="AG68" s="2">
        <f t="shared" si="41"/>
        <v>0.41742379975678423</v>
      </c>
      <c r="AH68" s="2">
        <f t="shared" si="42"/>
        <v>0.16404238414891203</v>
      </c>
      <c r="AI68" s="2">
        <f t="shared" si="43"/>
        <v>422531030</v>
      </c>
      <c r="AJ68" s="2">
        <f t="shared" si="44"/>
        <v>11964756</v>
      </c>
      <c r="AK68" s="2">
        <f t="shared" si="45"/>
        <v>11.964756</v>
      </c>
      <c r="AL68" s="2" t="s">
        <v>330</v>
      </c>
      <c r="AM68" s="2" t="s">
        <v>133</v>
      </c>
      <c r="AN68" s="2" t="s">
        <v>133</v>
      </c>
      <c r="AO68" s="2" t="s">
        <v>133</v>
      </c>
      <c r="AP68" s="2" t="s">
        <v>133</v>
      </c>
      <c r="AQ68" s="2" t="s">
        <v>133</v>
      </c>
      <c r="AR68" s="2" t="s">
        <v>133</v>
      </c>
      <c r="AS68" s="2">
        <v>0</v>
      </c>
      <c r="AT68" s="2" t="s">
        <v>133</v>
      </c>
      <c r="AU68" s="2" t="s">
        <v>133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 t="s">
        <v>144</v>
      </c>
    </row>
    <row r="69" spans="1:99" s="2" customFormat="1" x14ac:dyDescent="0.25">
      <c r="A69" s="2" t="s">
        <v>331</v>
      </c>
      <c r="C69" s="2" t="s">
        <v>332</v>
      </c>
      <c r="D69" s="2">
        <v>1920</v>
      </c>
      <c r="E69" s="2">
        <f t="shared" si="24"/>
        <v>95</v>
      </c>
      <c r="F69" s="2">
        <v>15</v>
      </c>
      <c r="G69" s="2">
        <v>22</v>
      </c>
      <c r="H69" s="2">
        <v>160</v>
      </c>
      <c r="I69" s="2">
        <v>8200</v>
      </c>
      <c r="J69" s="2">
        <v>7680</v>
      </c>
      <c r="K69" s="2">
        <v>8200</v>
      </c>
      <c r="L69" s="2">
        <f t="shared" si="25"/>
        <v>357191180</v>
      </c>
      <c r="M69" s="2">
        <v>256</v>
      </c>
      <c r="N69" s="2">
        <f t="shared" si="26"/>
        <v>11151360</v>
      </c>
      <c r="O69" s="2">
        <f t="shared" si="27"/>
        <v>0.4</v>
      </c>
      <c r="P69" s="2">
        <f t="shared" si="28"/>
        <v>1035996.16</v>
      </c>
      <c r="Q69" s="2">
        <f t="shared" si="29"/>
        <v>1.0359961600000001</v>
      </c>
      <c r="R69" s="2">
        <v>0.4</v>
      </c>
      <c r="S69" s="2">
        <f t="shared" si="30"/>
        <v>1.0359959999999999</v>
      </c>
      <c r="T69" s="2">
        <f t="shared" si="31"/>
        <v>256</v>
      </c>
      <c r="U69" s="2">
        <f t="shared" si="32"/>
        <v>11152000</v>
      </c>
      <c r="W69" s="2">
        <f t="shared" si="33"/>
        <v>0</v>
      </c>
      <c r="X69" s="2">
        <f t="shared" si="34"/>
        <v>0</v>
      </c>
      <c r="Y69" s="2">
        <f t="shared" si="35"/>
        <v>0</v>
      </c>
      <c r="Z69" s="2">
        <f t="shared" si="36"/>
        <v>32.03117646636823</v>
      </c>
      <c r="AA69" s="2">
        <f t="shared" si="37"/>
        <v>0</v>
      </c>
      <c r="AB69" s="2">
        <f t="shared" si="38"/>
        <v>6.406235293273645</v>
      </c>
      <c r="AC69" s="2">
        <v>15</v>
      </c>
      <c r="AD69" s="2">
        <f t="shared" si="39"/>
        <v>2.1354117644245485</v>
      </c>
      <c r="AE69" s="2" t="s">
        <v>133</v>
      </c>
      <c r="AF69" s="2">
        <f t="shared" si="40"/>
        <v>1</v>
      </c>
      <c r="AG69" s="2">
        <f t="shared" si="41"/>
        <v>0.8500694728200695</v>
      </c>
      <c r="AH69" s="2">
        <f t="shared" si="42"/>
        <v>0.10936158943260801</v>
      </c>
      <c r="AI69" s="2">
        <f t="shared" si="43"/>
        <v>334540032</v>
      </c>
      <c r="AJ69" s="2">
        <f t="shared" si="44"/>
        <v>9473126.4000000004</v>
      </c>
      <c r="AK69" s="2">
        <f t="shared" si="45"/>
        <v>9.4731263999999999</v>
      </c>
      <c r="AL69" s="2" t="s">
        <v>133</v>
      </c>
      <c r="AM69" s="2" t="s">
        <v>133</v>
      </c>
      <c r="AN69" s="2" t="s">
        <v>133</v>
      </c>
      <c r="AO69" s="2" t="s">
        <v>133</v>
      </c>
      <c r="AP69" s="2" t="s">
        <v>133</v>
      </c>
      <c r="AQ69" s="2" t="s">
        <v>133</v>
      </c>
      <c r="AR69" s="2" t="s">
        <v>133</v>
      </c>
      <c r="AS69" s="2">
        <v>0</v>
      </c>
      <c r="AT69" s="2" t="s">
        <v>133</v>
      </c>
      <c r="AU69" s="2" t="s">
        <v>133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144</v>
      </c>
    </row>
    <row r="70" spans="1:99" s="2" customFormat="1" x14ac:dyDescent="0.25">
      <c r="A70" s="2" t="s">
        <v>333</v>
      </c>
      <c r="B70" s="2" t="s">
        <v>334</v>
      </c>
      <c r="C70" s="2" t="s">
        <v>335</v>
      </c>
      <c r="D70" s="2">
        <v>1984</v>
      </c>
      <c r="E70" s="2">
        <f t="shared" si="24"/>
        <v>31</v>
      </c>
      <c r="F70" s="2">
        <v>45</v>
      </c>
      <c r="G70" s="2">
        <v>52</v>
      </c>
      <c r="H70" s="2">
        <v>320</v>
      </c>
      <c r="I70" s="2">
        <v>19500</v>
      </c>
      <c r="J70" s="2">
        <v>18300</v>
      </c>
      <c r="K70" s="2">
        <v>19500</v>
      </c>
      <c r="L70" s="2">
        <f t="shared" si="25"/>
        <v>849418050</v>
      </c>
      <c r="M70" s="2">
        <v>407</v>
      </c>
      <c r="N70" s="2">
        <f t="shared" si="26"/>
        <v>17728920</v>
      </c>
      <c r="O70" s="2">
        <f t="shared" si="27"/>
        <v>0.63593750000000004</v>
      </c>
      <c r="P70" s="2">
        <f t="shared" si="28"/>
        <v>1647072.02</v>
      </c>
      <c r="Q70" s="2">
        <f t="shared" si="29"/>
        <v>1.6470720200000002</v>
      </c>
      <c r="R70" s="2">
        <v>65</v>
      </c>
      <c r="S70" s="2">
        <f t="shared" si="30"/>
        <v>168.34934999999999</v>
      </c>
      <c r="T70" s="2">
        <f t="shared" si="31"/>
        <v>41600</v>
      </c>
      <c r="U70" s="2">
        <f t="shared" si="32"/>
        <v>1812200000</v>
      </c>
      <c r="V70" s="2">
        <v>20121.207897</v>
      </c>
      <c r="W70" s="2">
        <f t="shared" si="33"/>
        <v>6.1329441670055997</v>
      </c>
      <c r="X70" s="2">
        <f t="shared" si="34"/>
        <v>3.8108360484444184</v>
      </c>
      <c r="Y70" s="2">
        <f t="shared" si="35"/>
        <v>1.3480549868747014</v>
      </c>
      <c r="Z70" s="2">
        <f t="shared" si="36"/>
        <v>47.911437921768503</v>
      </c>
      <c r="AA70" s="2">
        <f t="shared" si="37"/>
        <v>0.27169760437020252</v>
      </c>
      <c r="AB70" s="2">
        <f t="shared" si="38"/>
        <v>3.1940958614512334</v>
      </c>
      <c r="AC70" s="2">
        <v>45</v>
      </c>
      <c r="AD70" s="2">
        <f t="shared" si="39"/>
        <v>1.0646986204837445</v>
      </c>
      <c r="AE70" s="2" t="s">
        <v>133</v>
      </c>
      <c r="AF70" s="2">
        <f t="shared" si="40"/>
        <v>102.21130221130221</v>
      </c>
      <c r="AG70" s="2">
        <f t="shared" si="41"/>
        <v>1.0084247902204979</v>
      </c>
      <c r="AH70" s="2">
        <f t="shared" si="42"/>
        <v>7.2967486719789282E-2</v>
      </c>
      <c r="AI70" s="2">
        <f t="shared" si="43"/>
        <v>797146170</v>
      </c>
      <c r="AJ70" s="2">
        <f t="shared" si="44"/>
        <v>22572684</v>
      </c>
      <c r="AK70" s="2">
        <f t="shared" si="45"/>
        <v>22.572683999999999</v>
      </c>
      <c r="AL70" s="2" t="s">
        <v>336</v>
      </c>
      <c r="AM70" s="2" t="s">
        <v>133</v>
      </c>
      <c r="AN70" s="2" t="s">
        <v>133</v>
      </c>
      <c r="AO70" s="2" t="s">
        <v>337</v>
      </c>
      <c r="AP70" s="2" t="s">
        <v>133</v>
      </c>
      <c r="AQ70" s="2" t="s">
        <v>133</v>
      </c>
      <c r="AR70" s="2" t="s">
        <v>133</v>
      </c>
      <c r="AS70" s="2">
        <v>0</v>
      </c>
      <c r="AT70" s="2" t="s">
        <v>133</v>
      </c>
      <c r="AU70" s="2" t="s">
        <v>133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144</v>
      </c>
    </row>
    <row r="71" spans="1:99" s="2" customFormat="1" x14ac:dyDescent="0.25">
      <c r="A71" s="2" t="s">
        <v>338</v>
      </c>
      <c r="B71" s="2" t="s">
        <v>339</v>
      </c>
      <c r="C71" s="2" t="s">
        <v>340</v>
      </c>
      <c r="D71" s="2">
        <v>1991</v>
      </c>
      <c r="E71" s="2">
        <f t="shared" si="24"/>
        <v>24</v>
      </c>
      <c r="F71" s="2">
        <v>35</v>
      </c>
      <c r="G71" s="2">
        <v>42</v>
      </c>
      <c r="H71" s="2">
        <v>320</v>
      </c>
      <c r="I71" s="2">
        <v>17500</v>
      </c>
      <c r="J71" s="2">
        <v>16975</v>
      </c>
      <c r="K71" s="2">
        <v>17500</v>
      </c>
      <c r="L71" s="2">
        <f t="shared" si="25"/>
        <v>762298250</v>
      </c>
      <c r="M71" s="2">
        <v>438</v>
      </c>
      <c r="N71" s="2">
        <f t="shared" si="26"/>
        <v>19079280</v>
      </c>
      <c r="O71" s="2">
        <f t="shared" si="27"/>
        <v>0.68437500000000007</v>
      </c>
      <c r="P71" s="2">
        <f t="shared" si="28"/>
        <v>1772524.6800000002</v>
      </c>
      <c r="Q71" s="2">
        <f t="shared" si="29"/>
        <v>1.7725246800000001</v>
      </c>
      <c r="R71" s="2">
        <v>0.68400000000000005</v>
      </c>
      <c r="S71" s="2">
        <f t="shared" si="30"/>
        <v>1.7715531600000001</v>
      </c>
      <c r="T71" s="2">
        <f t="shared" si="31"/>
        <v>437.76000000000005</v>
      </c>
      <c r="U71" s="2">
        <f t="shared" si="32"/>
        <v>19069920</v>
      </c>
      <c r="V71" s="2">
        <v>97695.664692999999</v>
      </c>
      <c r="W71" s="2">
        <f t="shared" si="33"/>
        <v>29.7776385984264</v>
      </c>
      <c r="X71" s="2">
        <f t="shared" si="34"/>
        <v>18.502972718866044</v>
      </c>
      <c r="Y71" s="2">
        <f t="shared" si="35"/>
        <v>6.3094136415731459</v>
      </c>
      <c r="Z71" s="2">
        <f t="shared" si="36"/>
        <v>39.954246177004585</v>
      </c>
      <c r="AA71" s="2">
        <f t="shared" si="37"/>
        <v>1.4221596733619211</v>
      </c>
      <c r="AB71" s="2">
        <f t="shared" si="38"/>
        <v>3.4246496723146787</v>
      </c>
      <c r="AC71" s="2">
        <v>35</v>
      </c>
      <c r="AD71" s="2">
        <f t="shared" si="39"/>
        <v>1.1415498907715596</v>
      </c>
      <c r="AE71" s="2" t="s">
        <v>133</v>
      </c>
      <c r="AF71" s="2">
        <f t="shared" si="40"/>
        <v>0.99945205479452071</v>
      </c>
      <c r="AG71" s="2">
        <f t="shared" si="41"/>
        <v>0.81063882258499664</v>
      </c>
      <c r="AH71" s="2">
        <f t="shared" si="42"/>
        <v>8.4654567607921616E-2</v>
      </c>
      <c r="AI71" s="2">
        <f t="shared" si="43"/>
        <v>739429302.5</v>
      </c>
      <c r="AJ71" s="2">
        <f t="shared" si="44"/>
        <v>20938323</v>
      </c>
      <c r="AK71" s="2">
        <f t="shared" si="45"/>
        <v>20.938323</v>
      </c>
      <c r="AL71" s="2" t="s">
        <v>330</v>
      </c>
      <c r="AM71" s="2" t="s">
        <v>133</v>
      </c>
      <c r="AN71" s="2" t="s">
        <v>133</v>
      </c>
      <c r="AO71" s="2" t="s">
        <v>133</v>
      </c>
      <c r="AP71" s="2" t="s">
        <v>133</v>
      </c>
      <c r="AQ71" s="2" t="s">
        <v>133</v>
      </c>
      <c r="AR71" s="2" t="s">
        <v>133</v>
      </c>
      <c r="AS71" s="2">
        <v>0</v>
      </c>
      <c r="AT71" s="2" t="s">
        <v>133</v>
      </c>
      <c r="AU71" s="2" t="s">
        <v>133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144</v>
      </c>
    </row>
    <row r="72" spans="1:99" s="2" customFormat="1" x14ac:dyDescent="0.25">
      <c r="A72" s="2" t="s">
        <v>341</v>
      </c>
      <c r="C72" s="2" t="s">
        <v>342</v>
      </c>
      <c r="D72" s="2">
        <v>1993</v>
      </c>
      <c r="E72" s="2">
        <f t="shared" si="24"/>
        <v>22</v>
      </c>
      <c r="F72" s="2">
        <v>50</v>
      </c>
      <c r="G72" s="2">
        <v>57</v>
      </c>
      <c r="H72" s="2">
        <v>640</v>
      </c>
      <c r="I72" s="2">
        <v>34500</v>
      </c>
      <c r="J72" s="2">
        <v>35500</v>
      </c>
      <c r="K72" s="2">
        <v>35500</v>
      </c>
      <c r="L72" s="2">
        <f t="shared" si="25"/>
        <v>1546376450</v>
      </c>
      <c r="M72" s="2">
        <v>650</v>
      </c>
      <c r="N72" s="2">
        <f t="shared" si="26"/>
        <v>28314000</v>
      </c>
      <c r="O72" s="2">
        <f t="shared" si="27"/>
        <v>1.015625</v>
      </c>
      <c r="P72" s="2">
        <f t="shared" si="28"/>
        <v>2630459</v>
      </c>
      <c r="Q72" s="2">
        <f t="shared" si="29"/>
        <v>2.6304590000000001</v>
      </c>
      <c r="R72" s="2">
        <v>1.02</v>
      </c>
      <c r="S72" s="2">
        <f t="shared" si="30"/>
        <v>2.6417897999999997</v>
      </c>
      <c r="T72" s="2">
        <f t="shared" si="31"/>
        <v>652.79999999999995</v>
      </c>
      <c r="U72" s="2">
        <f t="shared" si="32"/>
        <v>28437600</v>
      </c>
      <c r="W72" s="2">
        <f t="shared" si="33"/>
        <v>0</v>
      </c>
      <c r="X72" s="2">
        <f t="shared" si="34"/>
        <v>0</v>
      </c>
      <c r="Y72" s="2">
        <f t="shared" si="35"/>
        <v>0</v>
      </c>
      <c r="Z72" s="2">
        <f t="shared" si="36"/>
        <v>54.615259235713779</v>
      </c>
      <c r="AA72" s="2">
        <f t="shared" si="37"/>
        <v>0</v>
      </c>
      <c r="AB72" s="2">
        <f t="shared" si="38"/>
        <v>3.2769155541428265</v>
      </c>
      <c r="AC72" s="2">
        <v>50</v>
      </c>
      <c r="AD72" s="2">
        <f t="shared" si="39"/>
        <v>1.0923051847142755</v>
      </c>
      <c r="AE72" s="2" t="s">
        <v>133</v>
      </c>
      <c r="AF72" s="2">
        <f t="shared" si="40"/>
        <v>1.0043076923076923</v>
      </c>
      <c r="AG72" s="2">
        <f t="shared" si="41"/>
        <v>0.90961755638956643</v>
      </c>
      <c r="AH72" s="2">
        <f t="shared" si="42"/>
        <v>6.0071858984108627E-2</v>
      </c>
      <c r="AI72" s="2">
        <f t="shared" si="43"/>
        <v>1546376450</v>
      </c>
      <c r="AJ72" s="2">
        <f t="shared" si="44"/>
        <v>43788540</v>
      </c>
      <c r="AK72" s="2">
        <f t="shared" si="45"/>
        <v>43.788539999999998</v>
      </c>
      <c r="AL72" s="2" t="s">
        <v>133</v>
      </c>
      <c r="AM72" s="2" t="s">
        <v>133</v>
      </c>
      <c r="AN72" s="2" t="s">
        <v>133</v>
      </c>
      <c r="AO72" s="2" t="s">
        <v>133</v>
      </c>
      <c r="AP72" s="2" t="s">
        <v>133</v>
      </c>
      <c r="AQ72" s="2" t="s">
        <v>133</v>
      </c>
      <c r="AR72" s="2" t="s">
        <v>133</v>
      </c>
      <c r="AS72" s="2">
        <v>0</v>
      </c>
      <c r="AT72" s="2" t="s">
        <v>133</v>
      </c>
      <c r="AU72" s="2" t="s">
        <v>133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144</v>
      </c>
    </row>
    <row r="73" spans="1:99" s="2" customFormat="1" x14ac:dyDescent="0.25">
      <c r="A73" s="2" t="s">
        <v>343</v>
      </c>
      <c r="C73" s="2" t="s">
        <v>344</v>
      </c>
      <c r="D73" s="2">
        <v>2004</v>
      </c>
      <c r="E73" s="2">
        <f t="shared" si="24"/>
        <v>11</v>
      </c>
      <c r="F73" s="2">
        <v>55</v>
      </c>
      <c r="G73" s="2">
        <v>62</v>
      </c>
      <c r="H73" s="2">
        <v>640</v>
      </c>
      <c r="I73" s="2">
        <v>26500</v>
      </c>
      <c r="J73" s="2">
        <v>25575</v>
      </c>
      <c r="K73" s="2">
        <v>26500</v>
      </c>
      <c r="L73" s="2">
        <f t="shared" si="25"/>
        <v>1154337350</v>
      </c>
      <c r="M73" s="2">
        <v>465</v>
      </c>
      <c r="N73" s="2">
        <f t="shared" si="26"/>
        <v>20255400</v>
      </c>
      <c r="O73" s="2">
        <f t="shared" si="27"/>
        <v>0.7265625</v>
      </c>
      <c r="P73" s="2">
        <f t="shared" si="28"/>
        <v>1881789.9000000001</v>
      </c>
      <c r="Q73" s="2">
        <f t="shared" si="29"/>
        <v>1.8817899</v>
      </c>
      <c r="R73" s="2">
        <v>0.73</v>
      </c>
      <c r="S73" s="2">
        <f t="shared" si="30"/>
        <v>1.8906926999999998</v>
      </c>
      <c r="T73" s="2">
        <f t="shared" si="31"/>
        <v>467.2</v>
      </c>
      <c r="U73" s="2">
        <f t="shared" si="32"/>
        <v>20352400</v>
      </c>
      <c r="W73" s="2">
        <f t="shared" si="33"/>
        <v>0</v>
      </c>
      <c r="X73" s="2">
        <f t="shared" si="34"/>
        <v>0</v>
      </c>
      <c r="Y73" s="2">
        <f t="shared" si="35"/>
        <v>0</v>
      </c>
      <c r="Z73" s="2">
        <f t="shared" si="36"/>
        <v>56.989116482518241</v>
      </c>
      <c r="AA73" s="2">
        <f t="shared" si="37"/>
        <v>0</v>
      </c>
      <c r="AB73" s="2">
        <f t="shared" si="38"/>
        <v>3.1084972626828136</v>
      </c>
      <c r="AC73" s="2">
        <v>55</v>
      </c>
      <c r="AD73" s="2">
        <f t="shared" si="39"/>
        <v>1.0361657542276044</v>
      </c>
      <c r="AE73" s="2" t="s">
        <v>133</v>
      </c>
      <c r="AF73" s="2">
        <f t="shared" si="40"/>
        <v>1.0047311827956988</v>
      </c>
      <c r="AG73" s="2">
        <f t="shared" si="41"/>
        <v>1.1221914630276335</v>
      </c>
      <c r="AH73" s="2">
        <f t="shared" si="42"/>
        <v>5.9651776054149827E-2</v>
      </c>
      <c r="AI73" s="2">
        <f t="shared" si="43"/>
        <v>1114044442.5</v>
      </c>
      <c r="AJ73" s="2">
        <f t="shared" si="44"/>
        <v>31546251</v>
      </c>
      <c r="AK73" s="2">
        <f t="shared" si="45"/>
        <v>31.546251000000002</v>
      </c>
      <c r="AL73" s="2" t="s">
        <v>133</v>
      </c>
      <c r="AM73" s="2" t="s">
        <v>133</v>
      </c>
      <c r="AN73" s="2" t="s">
        <v>133</v>
      </c>
      <c r="AO73" s="2" t="s">
        <v>133</v>
      </c>
      <c r="AP73" s="2" t="s">
        <v>133</v>
      </c>
      <c r="AQ73" s="2" t="s">
        <v>133</v>
      </c>
      <c r="AR73" s="2" t="s">
        <v>133</v>
      </c>
      <c r="AS73" s="2">
        <v>0</v>
      </c>
      <c r="AT73" s="2" t="s">
        <v>133</v>
      </c>
      <c r="AU73" s="2" t="s">
        <v>133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144</v>
      </c>
    </row>
    <row r="74" spans="1:99" s="2" customFormat="1" x14ac:dyDescent="0.25">
      <c r="A74" s="2" t="s">
        <v>345</v>
      </c>
      <c r="C74" s="2" t="s">
        <v>346</v>
      </c>
      <c r="D74" s="2">
        <v>2005</v>
      </c>
      <c r="E74" s="2">
        <f t="shared" si="24"/>
        <v>10</v>
      </c>
      <c r="F74" s="2">
        <v>55</v>
      </c>
      <c r="G74" s="2">
        <v>62</v>
      </c>
      <c r="H74" s="2">
        <v>640</v>
      </c>
      <c r="I74" s="2">
        <v>37100</v>
      </c>
      <c r="J74" s="2">
        <v>35200</v>
      </c>
      <c r="K74" s="2">
        <v>37100</v>
      </c>
      <c r="L74" s="2">
        <f t="shared" si="25"/>
        <v>1616072290</v>
      </c>
      <c r="M74" s="2">
        <v>640</v>
      </c>
      <c r="N74" s="2">
        <f t="shared" si="26"/>
        <v>27878400</v>
      </c>
      <c r="O74" s="2">
        <f t="shared" si="27"/>
        <v>1</v>
      </c>
      <c r="P74" s="2">
        <f t="shared" si="28"/>
        <v>2589990.4</v>
      </c>
      <c r="Q74" s="2">
        <f t="shared" si="29"/>
        <v>2.5899904</v>
      </c>
      <c r="R74" s="2">
        <v>1</v>
      </c>
      <c r="S74" s="2">
        <f t="shared" si="30"/>
        <v>2.5899899999999998</v>
      </c>
      <c r="T74" s="2">
        <f t="shared" si="31"/>
        <v>640</v>
      </c>
      <c r="U74" s="2">
        <f t="shared" si="32"/>
        <v>27880000</v>
      </c>
      <c r="W74" s="2">
        <f t="shared" si="33"/>
        <v>0</v>
      </c>
      <c r="X74" s="2">
        <f t="shared" si="34"/>
        <v>0</v>
      </c>
      <c r="Y74" s="2">
        <f t="shared" si="35"/>
        <v>0</v>
      </c>
      <c r="Z74" s="2">
        <f t="shared" si="36"/>
        <v>57.968616922061521</v>
      </c>
      <c r="AA74" s="2">
        <f t="shared" si="37"/>
        <v>0</v>
      </c>
      <c r="AB74" s="2">
        <f t="shared" si="38"/>
        <v>3.1619245593851737</v>
      </c>
      <c r="AC74" s="2">
        <v>55</v>
      </c>
      <c r="AD74" s="2">
        <f t="shared" si="39"/>
        <v>1.0539748531283912</v>
      </c>
      <c r="AE74" s="2" t="s">
        <v>133</v>
      </c>
      <c r="AF74" s="2">
        <f t="shared" si="40"/>
        <v>1</v>
      </c>
      <c r="AG74" s="2">
        <f t="shared" si="41"/>
        <v>0.97298123511687429</v>
      </c>
      <c r="AH74" s="2">
        <f t="shared" si="42"/>
        <v>5.9651776054149827E-2</v>
      </c>
      <c r="AI74" s="2">
        <f t="shared" si="43"/>
        <v>1533308480</v>
      </c>
      <c r="AJ74" s="2">
        <f t="shared" si="44"/>
        <v>43418496</v>
      </c>
      <c r="AK74" s="2">
        <f t="shared" si="45"/>
        <v>43.418495999999998</v>
      </c>
      <c r="AL74" s="2" t="s">
        <v>133</v>
      </c>
      <c r="AM74" s="2" t="s">
        <v>133</v>
      </c>
      <c r="AN74" s="2" t="s">
        <v>133</v>
      </c>
      <c r="AO74" s="2" t="s">
        <v>133</v>
      </c>
      <c r="AP74" s="2" t="s">
        <v>133</v>
      </c>
      <c r="AQ74" s="2" t="s">
        <v>133</v>
      </c>
      <c r="AR74" s="2" t="s">
        <v>133</v>
      </c>
      <c r="AS74" s="2">
        <v>0</v>
      </c>
      <c r="AT74" s="2" t="s">
        <v>133</v>
      </c>
      <c r="AU74" s="2" t="s">
        <v>133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144</v>
      </c>
    </row>
    <row r="75" spans="1:99" s="2" customFormat="1" x14ac:dyDescent="0.25">
      <c r="A75" s="2" t="s">
        <v>347</v>
      </c>
      <c r="C75" s="2" t="s">
        <v>348</v>
      </c>
      <c r="D75" s="2">
        <v>2005</v>
      </c>
      <c r="E75" s="2">
        <f t="shared" si="24"/>
        <v>10</v>
      </c>
      <c r="F75" s="2">
        <v>40</v>
      </c>
      <c r="G75" s="2">
        <v>50</v>
      </c>
      <c r="H75" s="2">
        <v>200</v>
      </c>
      <c r="I75" s="2">
        <v>30000</v>
      </c>
      <c r="J75" s="2">
        <v>26560</v>
      </c>
      <c r="K75" s="2">
        <v>30000</v>
      </c>
      <c r="L75" s="2">
        <f t="shared" si="25"/>
        <v>1306797000</v>
      </c>
      <c r="M75" s="2">
        <v>664</v>
      </c>
      <c r="N75" s="2">
        <f t="shared" si="26"/>
        <v>28923840</v>
      </c>
      <c r="O75" s="2">
        <f t="shared" si="27"/>
        <v>1.0375000000000001</v>
      </c>
      <c r="P75" s="2">
        <f t="shared" si="28"/>
        <v>2687115.04</v>
      </c>
      <c r="Q75" s="2">
        <f t="shared" si="29"/>
        <v>2.6871150400000001</v>
      </c>
      <c r="R75" s="2">
        <v>1.02</v>
      </c>
      <c r="S75" s="2">
        <f t="shared" si="30"/>
        <v>2.6417897999999997</v>
      </c>
      <c r="T75" s="2">
        <f t="shared" si="31"/>
        <v>652.79999999999995</v>
      </c>
      <c r="U75" s="2">
        <f t="shared" si="32"/>
        <v>28437600</v>
      </c>
      <c r="V75" s="2">
        <v>163786.02499999999</v>
      </c>
      <c r="W75" s="2">
        <f t="shared" si="33"/>
        <v>49.921980419999997</v>
      </c>
      <c r="X75" s="2">
        <f t="shared" si="34"/>
        <v>31.02009041885</v>
      </c>
      <c r="Y75" s="2">
        <f t="shared" si="35"/>
        <v>8.5909969904240384</v>
      </c>
      <c r="Z75" s="2">
        <f t="shared" si="36"/>
        <v>45.180619170898467</v>
      </c>
      <c r="AA75" s="2">
        <f t="shared" si="37"/>
        <v>1.5238128192554243</v>
      </c>
      <c r="AB75" s="2">
        <f t="shared" si="38"/>
        <v>3.3885464378173848</v>
      </c>
      <c r="AC75" s="2">
        <v>40</v>
      </c>
      <c r="AD75" s="2">
        <f t="shared" si="39"/>
        <v>1.1295154792724618</v>
      </c>
      <c r="AE75" s="2" t="s">
        <v>133</v>
      </c>
      <c r="AF75" s="2">
        <f t="shared" si="40"/>
        <v>0.98313253012048185</v>
      </c>
      <c r="AG75" s="2">
        <f t="shared" si="41"/>
        <v>0.74450848485166488</v>
      </c>
      <c r="AH75" s="2">
        <f t="shared" si="42"/>
        <v>8.2021192074456004E-2</v>
      </c>
      <c r="AI75" s="2">
        <f t="shared" si="43"/>
        <v>1156950944</v>
      </c>
      <c r="AJ75" s="2">
        <f t="shared" si="44"/>
        <v>32761228.800000001</v>
      </c>
      <c r="AK75" s="2">
        <f t="shared" si="45"/>
        <v>32.761228799999998</v>
      </c>
      <c r="AL75" s="2" t="s">
        <v>349</v>
      </c>
      <c r="AM75" s="2" t="s">
        <v>133</v>
      </c>
      <c r="AN75" s="2" t="s">
        <v>350</v>
      </c>
      <c r="AO75" s="2" t="s">
        <v>133</v>
      </c>
      <c r="AP75" s="2" t="s">
        <v>133</v>
      </c>
      <c r="AQ75" s="2" t="s">
        <v>133</v>
      </c>
      <c r="AR75" s="2" t="s">
        <v>133</v>
      </c>
      <c r="AS75" s="2">
        <v>0</v>
      </c>
      <c r="AT75" s="2" t="s">
        <v>133</v>
      </c>
      <c r="AU75" s="2" t="s">
        <v>133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144</v>
      </c>
    </row>
    <row r="76" spans="1:99" s="2" customFormat="1" x14ac:dyDescent="0.25">
      <c r="A76" s="2" t="s">
        <v>351</v>
      </c>
      <c r="C76" s="2" t="s">
        <v>352</v>
      </c>
      <c r="D76" s="2">
        <v>2005</v>
      </c>
      <c r="E76" s="2">
        <f t="shared" si="24"/>
        <v>10</v>
      </c>
      <c r="F76" s="2">
        <v>40</v>
      </c>
      <c r="G76" s="2">
        <v>50</v>
      </c>
      <c r="H76" s="2">
        <v>220</v>
      </c>
      <c r="I76" s="2">
        <v>56000</v>
      </c>
      <c r="J76" s="2">
        <v>51500</v>
      </c>
      <c r="K76" s="2">
        <v>56000</v>
      </c>
      <c r="L76" s="2">
        <f t="shared" si="25"/>
        <v>2439354400</v>
      </c>
      <c r="M76" s="2">
        <v>1285</v>
      </c>
      <c r="N76" s="2">
        <f t="shared" si="26"/>
        <v>55974600</v>
      </c>
      <c r="O76" s="2">
        <f t="shared" si="27"/>
        <v>2.0078125</v>
      </c>
      <c r="P76" s="2">
        <f t="shared" si="28"/>
        <v>5200215.1000000006</v>
      </c>
      <c r="Q76" s="2">
        <f t="shared" si="29"/>
        <v>5.2002151000000003</v>
      </c>
      <c r="R76" s="2">
        <v>2.0099999999999998</v>
      </c>
      <c r="S76" s="2">
        <f t="shared" si="30"/>
        <v>5.2058798999999993</v>
      </c>
      <c r="T76" s="2">
        <f t="shared" si="31"/>
        <v>1286.3999999999999</v>
      </c>
      <c r="U76" s="2">
        <f t="shared" si="32"/>
        <v>56038799.999999993</v>
      </c>
      <c r="W76" s="2">
        <f t="shared" si="33"/>
        <v>0</v>
      </c>
      <c r="X76" s="2">
        <f t="shared" si="34"/>
        <v>0</v>
      </c>
      <c r="Y76" s="2">
        <f t="shared" si="35"/>
        <v>0</v>
      </c>
      <c r="Z76" s="2">
        <f t="shared" si="36"/>
        <v>43.579666491587254</v>
      </c>
      <c r="AA76" s="2">
        <f t="shared" si="37"/>
        <v>0</v>
      </c>
      <c r="AB76" s="2">
        <f t="shared" si="38"/>
        <v>3.2684749868690437</v>
      </c>
      <c r="AC76" s="2">
        <v>40</v>
      </c>
      <c r="AD76" s="2">
        <f t="shared" si="39"/>
        <v>1.0894916622896813</v>
      </c>
      <c r="AE76" s="2" t="s">
        <v>133</v>
      </c>
      <c r="AF76" s="2">
        <f t="shared" si="40"/>
        <v>1.0010894941634241</v>
      </c>
      <c r="AG76" s="2">
        <f t="shared" si="41"/>
        <v>0.51621884101392101</v>
      </c>
      <c r="AH76" s="2">
        <f t="shared" si="42"/>
        <v>8.1861927623826006E-2</v>
      </c>
      <c r="AI76" s="2">
        <f t="shared" si="43"/>
        <v>2243334850</v>
      </c>
      <c r="AJ76" s="2">
        <f t="shared" si="44"/>
        <v>63524220</v>
      </c>
      <c r="AK76" s="2">
        <f t="shared" si="45"/>
        <v>63.52422</v>
      </c>
      <c r="AL76" s="2" t="s">
        <v>133</v>
      </c>
      <c r="AM76" s="2" t="s">
        <v>133</v>
      </c>
      <c r="AN76" s="2" t="s">
        <v>133</v>
      </c>
      <c r="AO76" s="2" t="s">
        <v>133</v>
      </c>
      <c r="AP76" s="2" t="s">
        <v>133</v>
      </c>
      <c r="AQ76" s="2" t="s">
        <v>133</v>
      </c>
      <c r="AR76" s="2" t="s">
        <v>133</v>
      </c>
      <c r="AS76" s="2">
        <v>0</v>
      </c>
      <c r="AT76" s="2" t="s">
        <v>133</v>
      </c>
      <c r="AU76" s="2" t="s">
        <v>133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 t="s">
        <v>144</v>
      </c>
    </row>
    <row r="77" spans="1:99" s="2" customFormat="1" x14ac:dyDescent="0.25">
      <c r="A77" s="2" t="s">
        <v>353</v>
      </c>
      <c r="C77" s="2" t="s">
        <v>354</v>
      </c>
      <c r="D77" s="2">
        <v>1998</v>
      </c>
      <c r="E77" s="2">
        <f t="shared" si="24"/>
        <v>17</v>
      </c>
      <c r="F77" s="2">
        <v>35</v>
      </c>
      <c r="G77" s="2">
        <v>45</v>
      </c>
      <c r="H77" s="2">
        <v>20</v>
      </c>
      <c r="I77" s="2">
        <v>8200</v>
      </c>
      <c r="J77" s="2">
        <v>8000</v>
      </c>
      <c r="K77" s="2">
        <v>8200</v>
      </c>
      <c r="L77" s="2">
        <f t="shared" si="25"/>
        <v>357191180</v>
      </c>
      <c r="M77" s="2">
        <v>287</v>
      </c>
      <c r="N77" s="2">
        <f t="shared" si="26"/>
        <v>12501720</v>
      </c>
      <c r="O77" s="2">
        <f t="shared" si="27"/>
        <v>0.44843750000000004</v>
      </c>
      <c r="P77" s="2">
        <f t="shared" si="28"/>
        <v>1161448.82</v>
      </c>
      <c r="Q77" s="2">
        <f t="shared" si="29"/>
        <v>1.1614488200000002</v>
      </c>
      <c r="R77" s="2">
        <v>0</v>
      </c>
      <c r="S77" s="2">
        <f t="shared" si="30"/>
        <v>0</v>
      </c>
      <c r="T77" s="2">
        <f t="shared" si="31"/>
        <v>0</v>
      </c>
      <c r="U77" s="2">
        <f t="shared" si="32"/>
        <v>0</v>
      </c>
      <c r="W77" s="2">
        <f t="shared" si="33"/>
        <v>0</v>
      </c>
      <c r="X77" s="2">
        <f t="shared" si="34"/>
        <v>0</v>
      </c>
      <c r="Y77" s="2">
        <f t="shared" si="35"/>
        <v>0</v>
      </c>
      <c r="Z77" s="2">
        <f t="shared" si="36"/>
        <v>28.571362980453891</v>
      </c>
      <c r="AA77" s="2">
        <f t="shared" si="37"/>
        <v>0</v>
      </c>
      <c r="AB77" s="2">
        <f t="shared" si="38"/>
        <v>2.4489739697531903</v>
      </c>
      <c r="AC77" s="2">
        <v>35</v>
      </c>
      <c r="AD77" s="2">
        <f t="shared" si="39"/>
        <v>0.8163246565843969</v>
      </c>
      <c r="AE77" s="2" t="s">
        <v>133</v>
      </c>
      <c r="AF77" s="2">
        <f t="shared" si="40"/>
        <v>0</v>
      </c>
      <c r="AG77" s="2">
        <f t="shared" si="41"/>
        <v>0.71612943227253256</v>
      </c>
      <c r="AH77" s="2">
        <f t="shared" si="42"/>
        <v>0.11770041062684439</v>
      </c>
      <c r="AI77" s="2">
        <f t="shared" si="43"/>
        <v>348479200</v>
      </c>
      <c r="AJ77" s="2">
        <f t="shared" si="44"/>
        <v>9867840</v>
      </c>
      <c r="AK77" s="2">
        <f t="shared" si="45"/>
        <v>9.8678399999999993</v>
      </c>
      <c r="AL77" s="2" t="s">
        <v>133</v>
      </c>
      <c r="AM77" s="2" t="s">
        <v>133</v>
      </c>
      <c r="AN77" s="2" t="s">
        <v>133</v>
      </c>
      <c r="AO77" s="2" t="s">
        <v>133</v>
      </c>
      <c r="AP77" s="2" t="s">
        <v>133</v>
      </c>
      <c r="AQ77" s="2" t="s">
        <v>133</v>
      </c>
      <c r="AR77" s="2" t="s">
        <v>133</v>
      </c>
      <c r="AS77" s="2">
        <v>0</v>
      </c>
      <c r="AT77" s="2" t="s">
        <v>133</v>
      </c>
      <c r="AU77" s="2" t="s">
        <v>133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144</v>
      </c>
    </row>
    <row r="78" spans="1:99" s="2" customFormat="1" x14ac:dyDescent="0.25">
      <c r="A78" s="2" t="s">
        <v>355</v>
      </c>
      <c r="C78" s="2" t="s">
        <v>356</v>
      </c>
      <c r="D78" s="2">
        <v>1950</v>
      </c>
      <c r="E78" s="2">
        <f t="shared" si="24"/>
        <v>65</v>
      </c>
      <c r="F78" s="2">
        <v>5</v>
      </c>
      <c r="G78" s="2">
        <v>12</v>
      </c>
      <c r="H78" s="2">
        <v>30</v>
      </c>
      <c r="I78" s="2">
        <v>6200</v>
      </c>
      <c r="J78" s="2">
        <v>5540</v>
      </c>
      <c r="K78" s="2">
        <v>6200</v>
      </c>
      <c r="L78" s="2">
        <f t="shared" si="25"/>
        <v>270071380</v>
      </c>
      <c r="M78" s="2">
        <v>554</v>
      </c>
      <c r="N78" s="2">
        <f t="shared" si="26"/>
        <v>24132240</v>
      </c>
      <c r="O78" s="2">
        <f t="shared" si="27"/>
        <v>0.86562500000000009</v>
      </c>
      <c r="P78" s="2">
        <f t="shared" si="28"/>
        <v>2241960.44</v>
      </c>
      <c r="Q78" s="2">
        <f t="shared" si="29"/>
        <v>2.2419604400000002</v>
      </c>
      <c r="R78" s="2">
        <v>0.87</v>
      </c>
      <c r="S78" s="2">
        <f t="shared" si="30"/>
        <v>2.2532912999999999</v>
      </c>
      <c r="T78" s="2">
        <f t="shared" si="31"/>
        <v>556.79999999999995</v>
      </c>
      <c r="U78" s="2">
        <f t="shared" si="32"/>
        <v>24255600</v>
      </c>
      <c r="W78" s="2">
        <f t="shared" si="33"/>
        <v>0</v>
      </c>
      <c r="X78" s="2">
        <f t="shared" si="34"/>
        <v>0</v>
      </c>
      <c r="Y78" s="2">
        <f t="shared" si="35"/>
        <v>0</v>
      </c>
      <c r="Z78" s="2">
        <f t="shared" si="36"/>
        <v>11.191310048300531</v>
      </c>
      <c r="AA78" s="2">
        <f t="shared" si="37"/>
        <v>0</v>
      </c>
      <c r="AB78" s="2">
        <f t="shared" si="38"/>
        <v>6.7147860289803187</v>
      </c>
      <c r="AC78" s="2">
        <v>5</v>
      </c>
      <c r="AD78" s="2">
        <f t="shared" si="39"/>
        <v>2.2382620096601062</v>
      </c>
      <c r="AE78" s="2" t="s">
        <v>133</v>
      </c>
      <c r="AF78" s="2">
        <f t="shared" si="40"/>
        <v>1.0050541516245486</v>
      </c>
      <c r="AG78" s="2">
        <f t="shared" si="41"/>
        <v>0.20189592730102937</v>
      </c>
      <c r="AH78" s="2">
        <f t="shared" si="42"/>
        <v>0.32808476829782401</v>
      </c>
      <c r="AI78" s="2">
        <f t="shared" si="43"/>
        <v>241321846</v>
      </c>
      <c r="AJ78" s="2">
        <f t="shared" si="44"/>
        <v>6833479.2000000002</v>
      </c>
      <c r="AK78" s="2">
        <f t="shared" si="45"/>
        <v>6.8334792000000002</v>
      </c>
      <c r="AL78" s="2" t="s">
        <v>133</v>
      </c>
      <c r="AM78" s="2" t="s">
        <v>133</v>
      </c>
      <c r="AN78" s="2" t="s">
        <v>133</v>
      </c>
      <c r="AO78" s="2" t="s">
        <v>133</v>
      </c>
      <c r="AP78" s="2" t="s">
        <v>133</v>
      </c>
      <c r="AQ78" s="2" t="s">
        <v>133</v>
      </c>
      <c r="AR78" s="2" t="s">
        <v>133</v>
      </c>
      <c r="AS78" s="2">
        <v>0</v>
      </c>
      <c r="AT78" s="2" t="s">
        <v>133</v>
      </c>
      <c r="AU78" s="2" t="s">
        <v>133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 t="s">
        <v>144</v>
      </c>
    </row>
    <row r="79" spans="1:99" s="2" customFormat="1" x14ac:dyDescent="0.25">
      <c r="A79" s="2" t="s">
        <v>357</v>
      </c>
      <c r="C79" s="2" t="s">
        <v>358</v>
      </c>
      <c r="D79" s="2">
        <v>1922</v>
      </c>
      <c r="E79" s="2">
        <f t="shared" si="24"/>
        <v>93</v>
      </c>
      <c r="F79" s="2">
        <v>25</v>
      </c>
      <c r="G79" s="2">
        <v>33</v>
      </c>
      <c r="H79" s="2">
        <v>40</v>
      </c>
      <c r="I79" s="2">
        <v>12500</v>
      </c>
      <c r="J79" s="2">
        <v>11525</v>
      </c>
      <c r="K79" s="2">
        <v>12500</v>
      </c>
      <c r="L79" s="2">
        <f t="shared" si="25"/>
        <v>544498750</v>
      </c>
      <c r="M79" s="2">
        <v>461</v>
      </c>
      <c r="N79" s="2">
        <f t="shared" si="26"/>
        <v>20081160</v>
      </c>
      <c r="O79" s="2">
        <f t="shared" si="27"/>
        <v>0.72031250000000002</v>
      </c>
      <c r="P79" s="2">
        <f t="shared" si="28"/>
        <v>1865602.46</v>
      </c>
      <c r="Q79" s="2">
        <f t="shared" si="29"/>
        <v>1.8656024600000001</v>
      </c>
      <c r="R79" s="2">
        <v>0.72</v>
      </c>
      <c r="S79" s="2">
        <f t="shared" si="30"/>
        <v>1.8647927999999998</v>
      </c>
      <c r="T79" s="2">
        <f t="shared" si="31"/>
        <v>460.79999999999995</v>
      </c>
      <c r="U79" s="2">
        <f t="shared" si="32"/>
        <v>20073600</v>
      </c>
      <c r="W79" s="2">
        <f t="shared" si="33"/>
        <v>0</v>
      </c>
      <c r="X79" s="2">
        <f t="shared" si="34"/>
        <v>0</v>
      </c>
      <c r="Y79" s="2">
        <f t="shared" si="35"/>
        <v>0</v>
      </c>
      <c r="Z79" s="2">
        <f t="shared" si="36"/>
        <v>27.114905214638995</v>
      </c>
      <c r="AA79" s="2">
        <f t="shared" si="37"/>
        <v>0</v>
      </c>
      <c r="AB79" s="2">
        <f t="shared" si="38"/>
        <v>3.2537886257566795</v>
      </c>
      <c r="AC79" s="2">
        <v>25</v>
      </c>
      <c r="AD79" s="2">
        <f t="shared" si="39"/>
        <v>1.0845962085855598</v>
      </c>
      <c r="AE79" s="2" t="s">
        <v>133</v>
      </c>
      <c r="AF79" s="2">
        <f t="shared" si="40"/>
        <v>0.99956616052060732</v>
      </c>
      <c r="AG79" s="2">
        <f t="shared" si="41"/>
        <v>0.53623991907422297</v>
      </c>
      <c r="AH79" s="2">
        <f t="shared" si="42"/>
        <v>0.13123390731912962</v>
      </c>
      <c r="AI79" s="2">
        <f t="shared" si="43"/>
        <v>502027847.5</v>
      </c>
      <c r="AJ79" s="2">
        <f t="shared" si="44"/>
        <v>14215857</v>
      </c>
      <c r="AK79" s="2">
        <f t="shared" si="45"/>
        <v>14.215857</v>
      </c>
      <c r="AL79" s="2" t="s">
        <v>133</v>
      </c>
      <c r="AM79" s="2" t="s">
        <v>133</v>
      </c>
      <c r="AN79" s="2" t="s">
        <v>133</v>
      </c>
      <c r="AO79" s="2" t="s">
        <v>133</v>
      </c>
      <c r="AP79" s="2" t="s">
        <v>133</v>
      </c>
      <c r="AQ79" s="2" t="s">
        <v>133</v>
      </c>
      <c r="AR79" s="2" t="s">
        <v>133</v>
      </c>
      <c r="AS79" s="2">
        <v>0</v>
      </c>
      <c r="AT79" s="2" t="s">
        <v>133</v>
      </c>
      <c r="AU79" s="2" t="s">
        <v>133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144</v>
      </c>
    </row>
    <row r="80" spans="1:99" s="2" customFormat="1" x14ac:dyDescent="0.25">
      <c r="A80" s="2" t="s">
        <v>359</v>
      </c>
      <c r="C80" s="2" t="s">
        <v>360</v>
      </c>
      <c r="D80" s="2">
        <v>1995</v>
      </c>
      <c r="E80" s="2">
        <f t="shared" si="24"/>
        <v>20</v>
      </c>
      <c r="F80" s="2">
        <v>20</v>
      </c>
      <c r="G80" s="2">
        <v>27</v>
      </c>
      <c r="H80" s="2">
        <v>40</v>
      </c>
      <c r="I80" s="2">
        <v>6200</v>
      </c>
      <c r="J80" s="2">
        <v>5460</v>
      </c>
      <c r="K80" s="2">
        <v>6200</v>
      </c>
      <c r="L80" s="2">
        <f t="shared" si="25"/>
        <v>270071380</v>
      </c>
      <c r="M80" s="2">
        <v>273</v>
      </c>
      <c r="N80" s="2">
        <f t="shared" si="26"/>
        <v>11891880</v>
      </c>
      <c r="O80" s="2">
        <f t="shared" si="27"/>
        <v>0.42656250000000001</v>
      </c>
      <c r="P80" s="2">
        <f t="shared" si="28"/>
        <v>1104792.78</v>
      </c>
      <c r="Q80" s="2">
        <f t="shared" si="29"/>
        <v>1.1047927800000001</v>
      </c>
      <c r="R80" s="2">
        <v>0.43</v>
      </c>
      <c r="S80" s="2">
        <f t="shared" si="30"/>
        <v>1.1136956999999998</v>
      </c>
      <c r="T80" s="2">
        <f t="shared" si="31"/>
        <v>275.2</v>
      </c>
      <c r="U80" s="2">
        <f t="shared" si="32"/>
        <v>11988400</v>
      </c>
      <c r="W80" s="2">
        <f t="shared" si="33"/>
        <v>0</v>
      </c>
      <c r="X80" s="2">
        <f t="shared" si="34"/>
        <v>0</v>
      </c>
      <c r="Y80" s="2">
        <f t="shared" si="35"/>
        <v>0</v>
      </c>
      <c r="Z80" s="2">
        <f t="shared" si="36"/>
        <v>22.710570574206937</v>
      </c>
      <c r="AA80" s="2">
        <f t="shared" si="37"/>
        <v>0</v>
      </c>
      <c r="AB80" s="2">
        <f t="shared" si="38"/>
        <v>3.4065855861310403</v>
      </c>
      <c r="AC80" s="2">
        <v>20</v>
      </c>
      <c r="AD80" s="2">
        <f t="shared" si="39"/>
        <v>1.1355285287103469</v>
      </c>
      <c r="AE80" s="2" t="s">
        <v>133</v>
      </c>
      <c r="AF80" s="2">
        <f t="shared" si="40"/>
        <v>1.008058608058608</v>
      </c>
      <c r="AG80" s="2">
        <f t="shared" si="41"/>
        <v>0.58364428171596328</v>
      </c>
      <c r="AH80" s="2">
        <f t="shared" si="42"/>
        <v>0.16404238414891203</v>
      </c>
      <c r="AI80" s="2">
        <f t="shared" si="43"/>
        <v>237837054</v>
      </c>
      <c r="AJ80" s="2">
        <f t="shared" si="44"/>
        <v>6734800.7999999998</v>
      </c>
      <c r="AK80" s="2">
        <f t="shared" si="45"/>
        <v>6.7348007999999995</v>
      </c>
      <c r="AL80" s="2" t="s">
        <v>133</v>
      </c>
      <c r="AM80" s="2" t="s">
        <v>133</v>
      </c>
      <c r="AN80" s="2" t="s">
        <v>133</v>
      </c>
      <c r="AO80" s="2" t="s">
        <v>133</v>
      </c>
      <c r="AP80" s="2" t="s">
        <v>133</v>
      </c>
      <c r="AQ80" s="2" t="s">
        <v>133</v>
      </c>
      <c r="AR80" s="2" t="s">
        <v>133</v>
      </c>
      <c r="AS80" s="2">
        <v>0</v>
      </c>
      <c r="AT80" s="2" t="s">
        <v>133</v>
      </c>
      <c r="AU80" s="2" t="s">
        <v>133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 t="s">
        <v>144</v>
      </c>
    </row>
    <row r="81" spans="1:99" s="2" customFormat="1" x14ac:dyDescent="0.25">
      <c r="A81" s="2" t="s">
        <v>361</v>
      </c>
      <c r="C81" s="2" t="s">
        <v>362</v>
      </c>
      <c r="D81" s="2">
        <v>1995</v>
      </c>
      <c r="E81" s="2">
        <f t="shared" si="24"/>
        <v>20</v>
      </c>
      <c r="F81" s="2">
        <v>30</v>
      </c>
      <c r="G81" s="2">
        <v>38</v>
      </c>
      <c r="H81" s="2">
        <v>50</v>
      </c>
      <c r="I81" s="2">
        <v>22000</v>
      </c>
      <c r="J81" s="2">
        <v>20400</v>
      </c>
      <c r="K81" s="2">
        <v>22000</v>
      </c>
      <c r="L81" s="2">
        <f t="shared" si="25"/>
        <v>958317800</v>
      </c>
      <c r="M81" s="2">
        <v>680</v>
      </c>
      <c r="N81" s="2">
        <f t="shared" si="26"/>
        <v>29620800</v>
      </c>
      <c r="O81" s="2">
        <f t="shared" si="27"/>
        <v>1.0625</v>
      </c>
      <c r="P81" s="2">
        <f t="shared" si="28"/>
        <v>2751864.8000000003</v>
      </c>
      <c r="Q81" s="2">
        <f t="shared" si="29"/>
        <v>2.7518648000000003</v>
      </c>
      <c r="R81" s="2">
        <v>1.06</v>
      </c>
      <c r="S81" s="2">
        <f t="shared" si="30"/>
        <v>2.7453894000000001</v>
      </c>
      <c r="T81" s="2">
        <f t="shared" si="31"/>
        <v>678.40000000000009</v>
      </c>
      <c r="U81" s="2">
        <f t="shared" si="32"/>
        <v>29552800</v>
      </c>
      <c r="W81" s="2">
        <f t="shared" si="33"/>
        <v>0</v>
      </c>
      <c r="X81" s="2">
        <f t="shared" si="34"/>
        <v>0</v>
      </c>
      <c r="Y81" s="2">
        <f t="shared" si="35"/>
        <v>0</v>
      </c>
      <c r="Z81" s="2">
        <f t="shared" si="36"/>
        <v>32.352866904337496</v>
      </c>
      <c r="AA81" s="2">
        <f t="shared" si="37"/>
        <v>0</v>
      </c>
      <c r="AB81" s="2">
        <f t="shared" si="38"/>
        <v>3.2352866904337492</v>
      </c>
      <c r="AC81" s="2">
        <v>30</v>
      </c>
      <c r="AD81" s="2">
        <f t="shared" si="39"/>
        <v>1.0784288968112499</v>
      </c>
      <c r="AE81" s="2" t="s">
        <v>133</v>
      </c>
      <c r="AF81" s="2">
        <f t="shared" si="40"/>
        <v>0.99764705882352955</v>
      </c>
      <c r="AG81" s="2">
        <f t="shared" si="41"/>
        <v>0.52681705677316271</v>
      </c>
      <c r="AH81" s="2">
        <f t="shared" si="42"/>
        <v>0.10936158943260803</v>
      </c>
      <c r="AI81" s="2">
        <f t="shared" si="43"/>
        <v>888621960</v>
      </c>
      <c r="AJ81" s="2">
        <f t="shared" si="44"/>
        <v>25162992</v>
      </c>
      <c r="AK81" s="2">
        <f t="shared" si="45"/>
        <v>25.162991999999999</v>
      </c>
      <c r="AL81" s="2" t="s">
        <v>133</v>
      </c>
      <c r="AM81" s="2" t="s">
        <v>133</v>
      </c>
      <c r="AN81" s="2" t="s">
        <v>133</v>
      </c>
      <c r="AO81" s="2" t="s">
        <v>133</v>
      </c>
      <c r="AP81" s="2" t="s">
        <v>133</v>
      </c>
      <c r="AQ81" s="2" t="s">
        <v>133</v>
      </c>
      <c r="AR81" s="2" t="s">
        <v>133</v>
      </c>
      <c r="AS81" s="2">
        <v>0</v>
      </c>
      <c r="AT81" s="2" t="s">
        <v>133</v>
      </c>
      <c r="AU81" s="2" t="s">
        <v>133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 t="s">
        <v>144</v>
      </c>
    </row>
    <row r="82" spans="1:99" s="2" customFormat="1" x14ac:dyDescent="0.25">
      <c r="A82" s="2" t="s">
        <v>363</v>
      </c>
      <c r="C82" s="2" t="s">
        <v>364</v>
      </c>
      <c r="D82" s="2">
        <v>1970</v>
      </c>
      <c r="E82" s="2">
        <f t="shared" si="24"/>
        <v>45</v>
      </c>
      <c r="F82" s="2">
        <v>30</v>
      </c>
      <c r="G82" s="2">
        <v>38</v>
      </c>
      <c r="H82" s="2">
        <v>50</v>
      </c>
      <c r="I82" s="2">
        <v>13700</v>
      </c>
      <c r="J82" s="2">
        <v>12840</v>
      </c>
      <c r="K82" s="2">
        <v>13700</v>
      </c>
      <c r="L82" s="2">
        <f t="shared" si="25"/>
        <v>596770630</v>
      </c>
      <c r="M82" s="2">
        <v>428</v>
      </c>
      <c r="N82" s="2">
        <f t="shared" si="26"/>
        <v>18643680</v>
      </c>
      <c r="O82" s="2">
        <f t="shared" si="27"/>
        <v>0.66875000000000007</v>
      </c>
      <c r="P82" s="2">
        <f t="shared" si="28"/>
        <v>1732056.08</v>
      </c>
      <c r="Q82" s="2">
        <f t="shared" si="29"/>
        <v>1.73205608</v>
      </c>
      <c r="R82" s="2">
        <v>0.67</v>
      </c>
      <c r="S82" s="2">
        <f t="shared" si="30"/>
        <v>1.7352932999999999</v>
      </c>
      <c r="T82" s="2">
        <f t="shared" si="31"/>
        <v>428.8</v>
      </c>
      <c r="U82" s="2">
        <f t="shared" si="32"/>
        <v>18679600</v>
      </c>
      <c r="V82" s="2">
        <v>15773.022788</v>
      </c>
      <c r="W82" s="2">
        <f t="shared" si="33"/>
        <v>4.8076173457823996</v>
      </c>
      <c r="X82" s="2">
        <f t="shared" si="34"/>
        <v>2.987315877910472</v>
      </c>
      <c r="Y82" s="2">
        <f t="shared" si="35"/>
        <v>1.0304900669246473</v>
      </c>
      <c r="Z82" s="2">
        <f t="shared" si="36"/>
        <v>32.009272311045891</v>
      </c>
      <c r="AA82" s="2">
        <f t="shared" si="37"/>
        <v>0.30355176162572028</v>
      </c>
      <c r="AB82" s="2">
        <f t="shared" si="38"/>
        <v>3.2009272311045889</v>
      </c>
      <c r="AC82" s="2">
        <v>30</v>
      </c>
      <c r="AD82" s="2">
        <f t="shared" si="39"/>
        <v>1.0669757437015297</v>
      </c>
      <c r="AE82" s="2" t="s">
        <v>133</v>
      </c>
      <c r="AF82" s="2">
        <f t="shared" si="40"/>
        <v>1.0018691588785047</v>
      </c>
      <c r="AG82" s="2">
        <f t="shared" si="41"/>
        <v>0.65698496295306918</v>
      </c>
      <c r="AH82" s="2">
        <f t="shared" si="42"/>
        <v>0.10936158943260801</v>
      </c>
      <c r="AI82" s="2">
        <f t="shared" si="43"/>
        <v>559309116</v>
      </c>
      <c r="AJ82" s="2">
        <f t="shared" si="44"/>
        <v>15837883.200000001</v>
      </c>
      <c r="AK82" s="2">
        <f t="shared" si="45"/>
        <v>15.8378832</v>
      </c>
      <c r="AL82" s="2" t="s">
        <v>365</v>
      </c>
      <c r="AM82" s="2" t="s">
        <v>133</v>
      </c>
      <c r="AN82" s="2" t="s">
        <v>133</v>
      </c>
      <c r="AO82" s="2" t="s">
        <v>366</v>
      </c>
      <c r="AP82" s="2" t="s">
        <v>133</v>
      </c>
      <c r="AQ82" s="2" t="s">
        <v>133</v>
      </c>
      <c r="AR82" s="2" t="s">
        <v>133</v>
      </c>
      <c r="AS82" s="2">
        <v>0</v>
      </c>
      <c r="AT82" s="2" t="s">
        <v>133</v>
      </c>
      <c r="AU82" s="2" t="s">
        <v>133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144</v>
      </c>
    </row>
    <row r="83" spans="1:99" s="2" customFormat="1" x14ac:dyDescent="0.25">
      <c r="A83" s="2" t="s">
        <v>367</v>
      </c>
      <c r="C83" s="2" t="s">
        <v>368</v>
      </c>
      <c r="D83" s="2">
        <v>2002</v>
      </c>
      <c r="E83" s="2">
        <f t="shared" si="24"/>
        <v>13</v>
      </c>
      <c r="F83" s="2">
        <v>35</v>
      </c>
      <c r="G83" s="2">
        <v>43</v>
      </c>
      <c r="H83" s="2">
        <v>80</v>
      </c>
      <c r="I83" s="2">
        <v>16500</v>
      </c>
      <c r="J83" s="2">
        <v>15995</v>
      </c>
      <c r="K83" s="2">
        <v>16500</v>
      </c>
      <c r="L83" s="2">
        <f t="shared" si="25"/>
        <v>718738350</v>
      </c>
      <c r="M83" s="2">
        <v>457</v>
      </c>
      <c r="N83" s="2">
        <f t="shared" si="26"/>
        <v>19906920</v>
      </c>
      <c r="O83" s="2">
        <f t="shared" si="27"/>
        <v>0.71406250000000004</v>
      </c>
      <c r="P83" s="2">
        <f t="shared" si="28"/>
        <v>1849415.02</v>
      </c>
      <c r="Q83" s="2">
        <f t="shared" si="29"/>
        <v>1.8494150200000001</v>
      </c>
      <c r="R83" s="2">
        <v>0.71</v>
      </c>
      <c r="S83" s="2">
        <f t="shared" si="30"/>
        <v>1.8388928999999998</v>
      </c>
      <c r="T83" s="2">
        <f t="shared" si="31"/>
        <v>454.4</v>
      </c>
      <c r="U83" s="2">
        <f t="shared" si="32"/>
        <v>19794800</v>
      </c>
      <c r="W83" s="2">
        <f t="shared" si="33"/>
        <v>0</v>
      </c>
      <c r="X83" s="2">
        <f t="shared" si="34"/>
        <v>0</v>
      </c>
      <c r="Y83" s="2">
        <f t="shared" si="35"/>
        <v>0</v>
      </c>
      <c r="Z83" s="2">
        <f t="shared" si="36"/>
        <v>36.104949937006829</v>
      </c>
      <c r="AA83" s="2">
        <f t="shared" si="37"/>
        <v>0</v>
      </c>
      <c r="AB83" s="2">
        <f t="shared" si="38"/>
        <v>3.0947099946005849</v>
      </c>
      <c r="AC83" s="2">
        <v>35</v>
      </c>
      <c r="AD83" s="2">
        <f t="shared" si="39"/>
        <v>1.0315699982001951</v>
      </c>
      <c r="AE83" s="2" t="s">
        <v>133</v>
      </c>
      <c r="AF83" s="2">
        <f t="shared" si="40"/>
        <v>0.99431072210065641</v>
      </c>
      <c r="AG83" s="2">
        <f t="shared" si="41"/>
        <v>0.71715025971452817</v>
      </c>
      <c r="AH83" s="2">
        <f t="shared" si="42"/>
        <v>9.3738505227949714E-2</v>
      </c>
      <c r="AI83" s="2">
        <f t="shared" si="43"/>
        <v>696740600.5</v>
      </c>
      <c r="AJ83" s="2">
        <f t="shared" si="44"/>
        <v>19729512.600000001</v>
      </c>
      <c r="AK83" s="2">
        <f t="shared" si="45"/>
        <v>19.729512600000003</v>
      </c>
      <c r="AL83" s="2" t="s">
        <v>133</v>
      </c>
      <c r="AM83" s="2" t="s">
        <v>133</v>
      </c>
      <c r="AN83" s="2" t="s">
        <v>133</v>
      </c>
      <c r="AO83" s="2" t="s">
        <v>133</v>
      </c>
      <c r="AP83" s="2" t="s">
        <v>133</v>
      </c>
      <c r="AQ83" s="2" t="s">
        <v>133</v>
      </c>
      <c r="AR83" s="2" t="s">
        <v>133</v>
      </c>
      <c r="AS83" s="2">
        <v>0</v>
      </c>
      <c r="AT83" s="2" t="s">
        <v>133</v>
      </c>
      <c r="AU83" s="2" t="s">
        <v>133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 t="s">
        <v>144</v>
      </c>
    </row>
    <row r="84" spans="1:99" s="2" customFormat="1" x14ac:dyDescent="0.25">
      <c r="A84" s="2" t="s">
        <v>369</v>
      </c>
      <c r="C84" s="2" t="s">
        <v>370</v>
      </c>
      <c r="D84" s="2">
        <v>1999</v>
      </c>
      <c r="E84" s="2">
        <f t="shared" si="24"/>
        <v>16</v>
      </c>
      <c r="F84" s="2">
        <v>45</v>
      </c>
      <c r="G84" s="2">
        <v>53</v>
      </c>
      <c r="H84" s="2">
        <v>80</v>
      </c>
      <c r="I84" s="2">
        <v>26000</v>
      </c>
      <c r="J84" s="2">
        <v>24120</v>
      </c>
      <c r="K84" s="2">
        <v>26000</v>
      </c>
      <c r="L84" s="2">
        <f t="shared" si="25"/>
        <v>1132557400</v>
      </c>
      <c r="M84" s="2">
        <v>536</v>
      </c>
      <c r="N84" s="2">
        <f t="shared" si="26"/>
        <v>23348160</v>
      </c>
      <c r="O84" s="2">
        <f t="shared" si="27"/>
        <v>0.83750000000000002</v>
      </c>
      <c r="P84" s="2">
        <f t="shared" si="28"/>
        <v>2169116.96</v>
      </c>
      <c r="Q84" s="2">
        <f t="shared" si="29"/>
        <v>2.1691169600000002</v>
      </c>
      <c r="R84" s="2">
        <v>0.84</v>
      </c>
      <c r="S84" s="2">
        <f t="shared" si="30"/>
        <v>2.1755915999999997</v>
      </c>
      <c r="T84" s="2">
        <f t="shared" si="31"/>
        <v>537.6</v>
      </c>
      <c r="U84" s="2">
        <f t="shared" si="32"/>
        <v>23419200</v>
      </c>
      <c r="W84" s="2">
        <f t="shared" si="33"/>
        <v>0</v>
      </c>
      <c r="X84" s="2">
        <f t="shared" si="34"/>
        <v>0</v>
      </c>
      <c r="Y84" s="2">
        <f t="shared" si="35"/>
        <v>0</v>
      </c>
      <c r="Z84" s="2">
        <f t="shared" si="36"/>
        <v>48.507351328755668</v>
      </c>
      <c r="AA84" s="2">
        <f t="shared" si="37"/>
        <v>0</v>
      </c>
      <c r="AB84" s="2">
        <f t="shared" si="38"/>
        <v>3.2338234219170445</v>
      </c>
      <c r="AC84" s="2">
        <v>45</v>
      </c>
      <c r="AD84" s="2">
        <f t="shared" si="39"/>
        <v>1.0779411406390149</v>
      </c>
      <c r="AE84" s="2" t="s">
        <v>133</v>
      </c>
      <c r="AF84" s="2">
        <f t="shared" si="40"/>
        <v>1.0029850746268658</v>
      </c>
      <c r="AG84" s="2">
        <f t="shared" si="41"/>
        <v>0.88966535619033904</v>
      </c>
      <c r="AH84" s="2">
        <f t="shared" si="42"/>
        <v>7.2907726288405333E-2</v>
      </c>
      <c r="AI84" s="2">
        <f t="shared" si="43"/>
        <v>1050664788</v>
      </c>
      <c r="AJ84" s="2">
        <f t="shared" si="44"/>
        <v>29751537.600000001</v>
      </c>
      <c r="AK84" s="2">
        <f t="shared" si="45"/>
        <v>29.751537600000002</v>
      </c>
      <c r="AL84" s="2" t="s">
        <v>133</v>
      </c>
      <c r="AM84" s="2" t="s">
        <v>133</v>
      </c>
      <c r="AN84" s="2" t="s">
        <v>133</v>
      </c>
      <c r="AO84" s="2" t="s">
        <v>133</v>
      </c>
      <c r="AP84" s="2" t="s">
        <v>133</v>
      </c>
      <c r="AQ84" s="2" t="s">
        <v>133</v>
      </c>
      <c r="AR84" s="2" t="s">
        <v>133</v>
      </c>
      <c r="AS84" s="2">
        <v>0</v>
      </c>
      <c r="AT84" s="2" t="s">
        <v>133</v>
      </c>
      <c r="AU84" s="2" t="s">
        <v>133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144</v>
      </c>
    </row>
    <row r="85" spans="1:99" s="2" customFormat="1" x14ac:dyDescent="0.25">
      <c r="A85" s="2" t="s">
        <v>371</v>
      </c>
      <c r="C85" s="2" t="s">
        <v>372</v>
      </c>
      <c r="D85" s="2">
        <v>1989</v>
      </c>
      <c r="E85" s="2">
        <f t="shared" si="24"/>
        <v>26</v>
      </c>
      <c r="F85" s="2">
        <v>50</v>
      </c>
      <c r="G85" s="2">
        <v>57</v>
      </c>
      <c r="H85" s="2">
        <v>80</v>
      </c>
      <c r="I85" s="2">
        <v>55000</v>
      </c>
      <c r="J85" s="2">
        <v>52250</v>
      </c>
      <c r="K85" s="2">
        <v>55000</v>
      </c>
      <c r="L85" s="2">
        <f t="shared" si="25"/>
        <v>2395794500</v>
      </c>
      <c r="M85" s="2">
        <v>950</v>
      </c>
      <c r="N85" s="2">
        <f t="shared" si="26"/>
        <v>41382000</v>
      </c>
      <c r="O85" s="2">
        <f t="shared" si="27"/>
        <v>1.484375</v>
      </c>
      <c r="P85" s="2">
        <f t="shared" si="28"/>
        <v>3844517</v>
      </c>
      <c r="Q85" s="2">
        <f t="shared" si="29"/>
        <v>3.8445170000000002</v>
      </c>
      <c r="R85" s="2">
        <v>1.48</v>
      </c>
      <c r="S85" s="2">
        <f t="shared" si="30"/>
        <v>3.8331851999999995</v>
      </c>
      <c r="T85" s="2">
        <f t="shared" si="31"/>
        <v>947.2</v>
      </c>
      <c r="U85" s="2">
        <f t="shared" si="32"/>
        <v>41262400</v>
      </c>
      <c r="W85" s="2">
        <f t="shared" si="33"/>
        <v>0</v>
      </c>
      <c r="X85" s="2">
        <f t="shared" si="34"/>
        <v>0</v>
      </c>
      <c r="Y85" s="2">
        <f t="shared" si="35"/>
        <v>0</v>
      </c>
      <c r="Z85" s="2">
        <f t="shared" si="36"/>
        <v>57.894603934077615</v>
      </c>
      <c r="AA85" s="2">
        <f t="shared" si="37"/>
        <v>0</v>
      </c>
      <c r="AB85" s="2">
        <f t="shared" si="38"/>
        <v>3.4736762360446569</v>
      </c>
      <c r="AC85" s="2">
        <v>50</v>
      </c>
      <c r="AD85" s="2">
        <f t="shared" si="39"/>
        <v>1.1578920786815523</v>
      </c>
      <c r="AE85" s="2" t="s">
        <v>133</v>
      </c>
      <c r="AF85" s="2">
        <f t="shared" si="40"/>
        <v>0.99705263157894741</v>
      </c>
      <c r="AG85" s="2">
        <f t="shared" si="41"/>
        <v>0.79758650553253152</v>
      </c>
      <c r="AH85" s="2">
        <f t="shared" si="42"/>
        <v>5.9651776054149827E-2</v>
      </c>
      <c r="AI85" s="2">
        <f t="shared" si="43"/>
        <v>2276004775</v>
      </c>
      <c r="AJ85" s="2">
        <f t="shared" si="44"/>
        <v>64449330</v>
      </c>
      <c r="AK85" s="2">
        <f t="shared" si="45"/>
        <v>64.449330000000003</v>
      </c>
      <c r="AL85" s="2" t="s">
        <v>133</v>
      </c>
      <c r="AM85" s="2" t="s">
        <v>133</v>
      </c>
      <c r="AN85" s="2" t="s">
        <v>133</v>
      </c>
      <c r="AO85" s="2" t="s">
        <v>133</v>
      </c>
      <c r="AP85" s="2" t="s">
        <v>133</v>
      </c>
      <c r="AQ85" s="2" t="s">
        <v>133</v>
      </c>
      <c r="AR85" s="2" t="s">
        <v>133</v>
      </c>
      <c r="AS85" s="2">
        <v>0</v>
      </c>
      <c r="AT85" s="2" t="s">
        <v>133</v>
      </c>
      <c r="AU85" s="2" t="s">
        <v>133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 t="s">
        <v>144</v>
      </c>
    </row>
    <row r="86" spans="1:99" s="2" customFormat="1" x14ac:dyDescent="0.25">
      <c r="A86" s="2" t="s">
        <v>373</v>
      </c>
      <c r="C86" s="2" t="s">
        <v>374</v>
      </c>
      <c r="D86" s="2">
        <v>1985</v>
      </c>
      <c r="E86" s="2">
        <f t="shared" si="24"/>
        <v>30</v>
      </c>
      <c r="F86" s="2">
        <v>50</v>
      </c>
      <c r="G86" s="2">
        <v>57</v>
      </c>
      <c r="H86" s="2">
        <v>80</v>
      </c>
      <c r="I86" s="2">
        <v>37000</v>
      </c>
      <c r="J86" s="2">
        <v>35970</v>
      </c>
      <c r="K86" s="2">
        <v>37000</v>
      </c>
      <c r="L86" s="2">
        <f t="shared" si="25"/>
        <v>1611716300</v>
      </c>
      <c r="M86" s="2">
        <v>654</v>
      </c>
      <c r="N86" s="2">
        <f t="shared" si="26"/>
        <v>28488240</v>
      </c>
      <c r="O86" s="2">
        <f t="shared" si="27"/>
        <v>1.0218750000000001</v>
      </c>
      <c r="P86" s="2">
        <f t="shared" si="28"/>
        <v>2646646.44</v>
      </c>
      <c r="Q86" s="2">
        <f t="shared" si="29"/>
        <v>2.64664644</v>
      </c>
      <c r="R86" s="2">
        <v>1.02</v>
      </c>
      <c r="S86" s="2">
        <f t="shared" si="30"/>
        <v>2.6417897999999997</v>
      </c>
      <c r="T86" s="2">
        <f t="shared" si="31"/>
        <v>652.79999999999995</v>
      </c>
      <c r="U86" s="2">
        <f t="shared" si="32"/>
        <v>28437600</v>
      </c>
      <c r="W86" s="2">
        <f t="shared" si="33"/>
        <v>0</v>
      </c>
      <c r="X86" s="2">
        <f t="shared" si="34"/>
        <v>0</v>
      </c>
      <c r="Y86" s="2">
        <f t="shared" si="35"/>
        <v>0</v>
      </c>
      <c r="Z86" s="2">
        <f t="shared" si="36"/>
        <v>56.574793669247377</v>
      </c>
      <c r="AA86" s="2">
        <f t="shared" si="37"/>
        <v>0</v>
      </c>
      <c r="AB86" s="2">
        <f t="shared" si="38"/>
        <v>3.3944876201548424</v>
      </c>
      <c r="AC86" s="2">
        <v>50</v>
      </c>
      <c r="AD86" s="2">
        <f t="shared" si="39"/>
        <v>1.1314958733849476</v>
      </c>
      <c r="AE86" s="2" t="s">
        <v>133</v>
      </c>
      <c r="AF86" s="2">
        <f t="shared" si="40"/>
        <v>0.99816513761467884</v>
      </c>
      <c r="AG86" s="2">
        <f t="shared" si="41"/>
        <v>0.93936768819107219</v>
      </c>
      <c r="AH86" s="2">
        <f t="shared" si="42"/>
        <v>5.965177605414982E-2</v>
      </c>
      <c r="AI86" s="2">
        <f t="shared" si="43"/>
        <v>1566849603</v>
      </c>
      <c r="AJ86" s="2">
        <f t="shared" si="44"/>
        <v>44368275.600000001</v>
      </c>
      <c r="AK86" s="2">
        <f t="shared" si="45"/>
        <v>44.368275600000004</v>
      </c>
      <c r="AL86" s="2" t="s">
        <v>133</v>
      </c>
      <c r="AM86" s="2" t="s">
        <v>133</v>
      </c>
      <c r="AN86" s="2" t="s">
        <v>133</v>
      </c>
      <c r="AO86" s="2" t="s">
        <v>133</v>
      </c>
      <c r="AP86" s="2" t="s">
        <v>133</v>
      </c>
      <c r="AQ86" s="2" t="s">
        <v>133</v>
      </c>
      <c r="AR86" s="2" t="s">
        <v>133</v>
      </c>
      <c r="AS86" s="2">
        <v>0</v>
      </c>
      <c r="AT86" s="2" t="s">
        <v>133</v>
      </c>
      <c r="AU86" s="2" t="s">
        <v>133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 t="s">
        <v>144</v>
      </c>
    </row>
    <row r="87" spans="1:99" s="2" customFormat="1" x14ac:dyDescent="0.25">
      <c r="A87" s="2" t="s">
        <v>375</v>
      </c>
      <c r="C87" s="2" t="s">
        <v>376</v>
      </c>
      <c r="D87" s="2">
        <v>2005</v>
      </c>
      <c r="E87" s="2">
        <f t="shared" si="24"/>
        <v>10</v>
      </c>
      <c r="F87" s="2">
        <v>45</v>
      </c>
      <c r="G87" s="2">
        <v>53</v>
      </c>
      <c r="H87" s="2">
        <v>80</v>
      </c>
      <c r="I87" s="2">
        <v>44000</v>
      </c>
      <c r="J87" s="2">
        <v>42570</v>
      </c>
      <c r="K87" s="2">
        <v>44000</v>
      </c>
      <c r="L87" s="2">
        <f t="shared" si="25"/>
        <v>1916635600</v>
      </c>
      <c r="M87" s="2">
        <v>946</v>
      </c>
      <c r="N87" s="2">
        <f t="shared" si="26"/>
        <v>41207760</v>
      </c>
      <c r="O87" s="2">
        <f t="shared" si="27"/>
        <v>1.4781250000000001</v>
      </c>
      <c r="P87" s="2">
        <f t="shared" si="28"/>
        <v>3828329.56</v>
      </c>
      <c r="Q87" s="2">
        <f t="shared" si="29"/>
        <v>3.8283295600000002</v>
      </c>
      <c r="R87" s="2">
        <v>1.48</v>
      </c>
      <c r="S87" s="2">
        <f t="shared" si="30"/>
        <v>3.8331851999999995</v>
      </c>
      <c r="T87" s="2">
        <f t="shared" si="31"/>
        <v>947.2</v>
      </c>
      <c r="U87" s="2">
        <f t="shared" si="32"/>
        <v>41262400</v>
      </c>
      <c r="W87" s="2">
        <f t="shared" si="33"/>
        <v>0</v>
      </c>
      <c r="X87" s="2">
        <f t="shared" si="34"/>
        <v>0</v>
      </c>
      <c r="Y87" s="2">
        <f t="shared" si="35"/>
        <v>0</v>
      </c>
      <c r="Z87" s="2">
        <f t="shared" si="36"/>
        <v>46.511521130971445</v>
      </c>
      <c r="AA87" s="2">
        <f t="shared" si="37"/>
        <v>0</v>
      </c>
      <c r="AB87" s="2">
        <f t="shared" si="38"/>
        <v>3.1007680753980962</v>
      </c>
      <c r="AC87" s="2">
        <v>45</v>
      </c>
      <c r="AD87" s="2">
        <f t="shared" si="39"/>
        <v>1.0335893584660321</v>
      </c>
      <c r="AE87" s="2" t="s">
        <v>133</v>
      </c>
      <c r="AF87" s="2">
        <f t="shared" si="40"/>
        <v>1.0012684989429177</v>
      </c>
      <c r="AG87" s="2">
        <f t="shared" si="41"/>
        <v>0.64212042993305674</v>
      </c>
      <c r="AH87" s="2">
        <f t="shared" si="42"/>
        <v>7.2907726288405347E-2</v>
      </c>
      <c r="AI87" s="2">
        <f t="shared" si="43"/>
        <v>1854344943</v>
      </c>
      <c r="AJ87" s="2">
        <f t="shared" si="44"/>
        <v>52509243.600000001</v>
      </c>
      <c r="AK87" s="2">
        <f t="shared" si="45"/>
        <v>52.509243600000005</v>
      </c>
      <c r="AL87" s="2" t="s">
        <v>133</v>
      </c>
      <c r="AM87" s="2" t="s">
        <v>133</v>
      </c>
      <c r="AN87" s="2" t="s">
        <v>133</v>
      </c>
      <c r="AO87" s="2" t="s">
        <v>133</v>
      </c>
      <c r="AP87" s="2" t="s">
        <v>133</v>
      </c>
      <c r="AQ87" s="2" t="s">
        <v>133</v>
      </c>
      <c r="AR87" s="2" t="s">
        <v>133</v>
      </c>
      <c r="AS87" s="2">
        <v>0</v>
      </c>
      <c r="AT87" s="2" t="s">
        <v>133</v>
      </c>
      <c r="AU87" s="2" t="s">
        <v>133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 t="s">
        <v>144</v>
      </c>
    </row>
    <row r="88" spans="1:99" s="2" customFormat="1" x14ac:dyDescent="0.25">
      <c r="A88" s="2" t="s">
        <v>377</v>
      </c>
      <c r="C88" s="2" t="s">
        <v>378</v>
      </c>
      <c r="D88" s="2">
        <v>1989</v>
      </c>
      <c r="E88" s="2">
        <f t="shared" si="24"/>
        <v>26</v>
      </c>
      <c r="F88" s="2">
        <v>50</v>
      </c>
      <c r="G88" s="2">
        <v>58</v>
      </c>
      <c r="H88" s="2">
        <v>80</v>
      </c>
      <c r="I88" s="2">
        <v>17500</v>
      </c>
      <c r="J88" s="2">
        <v>16100</v>
      </c>
      <c r="K88" s="2">
        <v>17500</v>
      </c>
      <c r="L88" s="2">
        <f t="shared" si="25"/>
        <v>762298250</v>
      </c>
      <c r="M88" s="2">
        <v>322</v>
      </c>
      <c r="N88" s="2">
        <f t="shared" si="26"/>
        <v>14026320</v>
      </c>
      <c r="O88" s="2">
        <f t="shared" si="27"/>
        <v>0.50312500000000004</v>
      </c>
      <c r="P88" s="2">
        <f t="shared" si="28"/>
        <v>1303088.92</v>
      </c>
      <c r="Q88" s="2">
        <f t="shared" si="29"/>
        <v>1.30308892</v>
      </c>
      <c r="R88" s="2">
        <v>0.5</v>
      </c>
      <c r="S88" s="2">
        <f t="shared" si="30"/>
        <v>1.2949949999999999</v>
      </c>
      <c r="T88" s="2">
        <f t="shared" si="31"/>
        <v>320</v>
      </c>
      <c r="U88" s="2">
        <f t="shared" si="32"/>
        <v>13940000</v>
      </c>
      <c r="V88" s="2">
        <v>24600.708459000001</v>
      </c>
      <c r="W88" s="2">
        <f t="shared" si="33"/>
        <v>7.4982959383032002</v>
      </c>
      <c r="X88" s="2">
        <f t="shared" si="34"/>
        <v>4.6592265778838469</v>
      </c>
      <c r="Y88" s="2">
        <f t="shared" si="35"/>
        <v>1.8529787635416988</v>
      </c>
      <c r="Z88" s="2">
        <f t="shared" si="36"/>
        <v>54.347701321515551</v>
      </c>
      <c r="AA88" s="2">
        <f t="shared" si="37"/>
        <v>0.37757618038018781</v>
      </c>
      <c r="AB88" s="2">
        <f t="shared" si="38"/>
        <v>3.2608620792909329</v>
      </c>
      <c r="AC88" s="2">
        <v>50</v>
      </c>
      <c r="AD88" s="2">
        <f t="shared" si="39"/>
        <v>1.086954026430311</v>
      </c>
      <c r="AE88" s="2" t="s">
        <v>133</v>
      </c>
      <c r="AF88" s="2">
        <f t="shared" si="40"/>
        <v>0.99378881987577639</v>
      </c>
      <c r="AG88" s="2">
        <f t="shared" si="41"/>
        <v>1.2860408300400681</v>
      </c>
      <c r="AH88" s="2">
        <f t="shared" si="42"/>
        <v>6.5616953659564811E-2</v>
      </c>
      <c r="AI88" s="2">
        <f t="shared" si="43"/>
        <v>701314390</v>
      </c>
      <c r="AJ88" s="2">
        <f t="shared" si="44"/>
        <v>19859028</v>
      </c>
      <c r="AK88" s="2">
        <f t="shared" si="45"/>
        <v>19.859027999999999</v>
      </c>
      <c r="AL88" s="2" t="s">
        <v>379</v>
      </c>
      <c r="AM88" s="2" t="s">
        <v>133</v>
      </c>
      <c r="AN88" s="2" t="s">
        <v>133</v>
      </c>
      <c r="AO88" s="2" t="s">
        <v>380</v>
      </c>
      <c r="AP88" s="2" t="s">
        <v>133</v>
      </c>
      <c r="AQ88" s="2" t="s">
        <v>133</v>
      </c>
      <c r="AR88" s="2" t="s">
        <v>133</v>
      </c>
      <c r="AS88" s="2">
        <v>0</v>
      </c>
      <c r="AT88" s="2" t="s">
        <v>133</v>
      </c>
      <c r="AU88" s="2" t="s">
        <v>133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 t="s">
        <v>144</v>
      </c>
    </row>
    <row r="89" spans="1:99" s="2" customFormat="1" x14ac:dyDescent="0.25">
      <c r="A89" s="2" t="s">
        <v>381</v>
      </c>
      <c r="C89" s="2" t="s">
        <v>382</v>
      </c>
      <c r="D89" s="2">
        <v>2001</v>
      </c>
      <c r="E89" s="2">
        <f t="shared" si="24"/>
        <v>14</v>
      </c>
      <c r="F89" s="2">
        <v>60</v>
      </c>
      <c r="G89" s="2">
        <v>68</v>
      </c>
      <c r="H89" s="2">
        <v>80</v>
      </c>
      <c r="I89" s="2">
        <v>37500</v>
      </c>
      <c r="J89" s="2">
        <v>34260</v>
      </c>
      <c r="K89" s="2">
        <v>37500</v>
      </c>
      <c r="L89" s="2">
        <f t="shared" si="25"/>
        <v>1633496250</v>
      </c>
      <c r="M89" s="2">
        <v>571</v>
      </c>
      <c r="N89" s="2">
        <f t="shared" si="26"/>
        <v>24872760</v>
      </c>
      <c r="O89" s="2">
        <f t="shared" si="27"/>
        <v>0.89218750000000002</v>
      </c>
      <c r="P89" s="2">
        <f t="shared" si="28"/>
        <v>2310757.06</v>
      </c>
      <c r="Q89" s="2">
        <f t="shared" si="29"/>
        <v>2.3107570600000003</v>
      </c>
      <c r="R89" s="2">
        <v>0.89</v>
      </c>
      <c r="S89" s="2">
        <f t="shared" si="30"/>
        <v>2.3050910999999998</v>
      </c>
      <c r="T89" s="2">
        <f t="shared" si="31"/>
        <v>569.6</v>
      </c>
      <c r="U89" s="2">
        <f t="shared" si="32"/>
        <v>24813200</v>
      </c>
      <c r="V89" s="2">
        <v>21450.786923</v>
      </c>
      <c r="W89" s="2">
        <f t="shared" si="33"/>
        <v>6.5381998541303998</v>
      </c>
      <c r="X89" s="2">
        <f t="shared" si="34"/>
        <v>4.0626503384946622</v>
      </c>
      <c r="Y89" s="2">
        <f t="shared" si="35"/>
        <v>1.2133216259818114</v>
      </c>
      <c r="Z89" s="2">
        <f t="shared" si="36"/>
        <v>65.674104924423347</v>
      </c>
      <c r="AA89" s="2">
        <f t="shared" si="37"/>
        <v>0.15471724406973064</v>
      </c>
      <c r="AB89" s="2">
        <f t="shared" si="38"/>
        <v>3.2837052462211673</v>
      </c>
      <c r="AC89" s="2">
        <v>60</v>
      </c>
      <c r="AD89" s="2">
        <f t="shared" si="39"/>
        <v>1.0945684154070559</v>
      </c>
      <c r="AE89" s="2" t="s">
        <v>133</v>
      </c>
      <c r="AF89" s="2">
        <f t="shared" si="40"/>
        <v>0.99754816112084066</v>
      </c>
      <c r="AG89" s="2">
        <f t="shared" si="41"/>
        <v>1.1670181791177585</v>
      </c>
      <c r="AH89" s="2">
        <f t="shared" si="42"/>
        <v>5.4680794716304014E-2</v>
      </c>
      <c r="AI89" s="2">
        <f t="shared" si="43"/>
        <v>1492362174</v>
      </c>
      <c r="AJ89" s="2">
        <f t="shared" si="44"/>
        <v>42259024.799999997</v>
      </c>
      <c r="AK89" s="2">
        <f t="shared" si="45"/>
        <v>42.259024799999999</v>
      </c>
      <c r="AL89" s="2" t="s">
        <v>383</v>
      </c>
      <c r="AM89" s="2" t="s">
        <v>133</v>
      </c>
      <c r="AN89" s="2" t="s">
        <v>133</v>
      </c>
      <c r="AO89" s="2" t="s">
        <v>384</v>
      </c>
      <c r="AP89" s="2" t="s">
        <v>133</v>
      </c>
      <c r="AQ89" s="2" t="s">
        <v>133</v>
      </c>
      <c r="AR89" s="2" t="s">
        <v>133</v>
      </c>
      <c r="AS89" s="2">
        <v>0</v>
      </c>
      <c r="AT89" s="2" t="s">
        <v>133</v>
      </c>
      <c r="AU89" s="2" t="s">
        <v>133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 t="s">
        <v>144</v>
      </c>
    </row>
    <row r="90" spans="1:99" s="2" customFormat="1" x14ac:dyDescent="0.25">
      <c r="A90" s="2" t="s">
        <v>385</v>
      </c>
      <c r="C90" s="2" t="s">
        <v>386</v>
      </c>
      <c r="D90" s="2">
        <v>2005</v>
      </c>
      <c r="E90" s="2">
        <f t="shared" si="24"/>
        <v>10</v>
      </c>
      <c r="F90" s="2">
        <v>60</v>
      </c>
      <c r="G90" s="2">
        <v>68</v>
      </c>
      <c r="H90" s="2">
        <v>80</v>
      </c>
      <c r="I90" s="2">
        <v>45500</v>
      </c>
      <c r="J90" s="2">
        <v>44100</v>
      </c>
      <c r="K90" s="2">
        <v>45500</v>
      </c>
      <c r="L90" s="2">
        <f t="shared" si="25"/>
        <v>1981975450</v>
      </c>
      <c r="M90" s="2">
        <v>735</v>
      </c>
      <c r="N90" s="2">
        <f t="shared" si="26"/>
        <v>32016600</v>
      </c>
      <c r="O90" s="2">
        <f t="shared" si="27"/>
        <v>1.1484375</v>
      </c>
      <c r="P90" s="2">
        <f t="shared" si="28"/>
        <v>2974442.1</v>
      </c>
      <c r="Q90" s="2">
        <f t="shared" si="29"/>
        <v>2.9744421000000001</v>
      </c>
      <c r="R90" s="2">
        <v>1.1499999999999999</v>
      </c>
      <c r="S90" s="2">
        <f t="shared" si="30"/>
        <v>2.9784884999999997</v>
      </c>
      <c r="T90" s="2">
        <f t="shared" si="31"/>
        <v>736</v>
      </c>
      <c r="U90" s="2">
        <f t="shared" si="32"/>
        <v>32061999.999999996</v>
      </c>
      <c r="V90" s="2">
        <v>21450.786923</v>
      </c>
      <c r="W90" s="2">
        <f t="shared" si="33"/>
        <v>6.5381998541303998</v>
      </c>
      <c r="X90" s="2">
        <f t="shared" si="34"/>
        <v>4.0626503384946622</v>
      </c>
      <c r="Y90" s="2">
        <f t="shared" si="35"/>
        <v>1.0694249768847321</v>
      </c>
      <c r="Z90" s="2">
        <f t="shared" si="36"/>
        <v>61.904619790983425</v>
      </c>
      <c r="AA90" s="2">
        <f t="shared" si="37"/>
        <v>0.12019530117526013</v>
      </c>
      <c r="AB90" s="2">
        <f t="shared" si="38"/>
        <v>3.0952309895491714</v>
      </c>
      <c r="AC90" s="2">
        <v>60</v>
      </c>
      <c r="AD90" s="2">
        <f t="shared" si="39"/>
        <v>1.031743663183057</v>
      </c>
      <c r="AE90" s="2" t="s">
        <v>133</v>
      </c>
      <c r="AF90" s="2">
        <f t="shared" si="40"/>
        <v>1.0013605442176872</v>
      </c>
      <c r="AG90" s="2">
        <f t="shared" si="41"/>
        <v>0.9695738726820522</v>
      </c>
      <c r="AH90" s="2">
        <f t="shared" si="42"/>
        <v>5.4680794716304007E-2</v>
      </c>
      <c r="AI90" s="2">
        <f t="shared" si="43"/>
        <v>1920991590</v>
      </c>
      <c r="AJ90" s="2">
        <f t="shared" si="44"/>
        <v>54396468</v>
      </c>
      <c r="AK90" s="2">
        <f t="shared" si="45"/>
        <v>54.396467999999999</v>
      </c>
      <c r="AL90" s="2" t="s">
        <v>383</v>
      </c>
      <c r="AM90" s="2" t="s">
        <v>133</v>
      </c>
      <c r="AN90" s="2" t="s">
        <v>133</v>
      </c>
      <c r="AO90" s="2" t="s">
        <v>384</v>
      </c>
      <c r="AP90" s="2" t="s">
        <v>133</v>
      </c>
      <c r="AQ90" s="2" t="s">
        <v>133</v>
      </c>
      <c r="AR90" s="2" t="s">
        <v>133</v>
      </c>
      <c r="AS90" s="2">
        <v>0</v>
      </c>
      <c r="AT90" s="2" t="s">
        <v>133</v>
      </c>
      <c r="AU90" s="2" t="s">
        <v>133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 t="s">
        <v>144</v>
      </c>
    </row>
    <row r="91" spans="1:99" s="2" customFormat="1" x14ac:dyDescent="0.25">
      <c r="A91" s="2" t="s">
        <v>387</v>
      </c>
      <c r="C91" s="2" t="s">
        <v>388</v>
      </c>
      <c r="D91" s="2">
        <v>1978</v>
      </c>
      <c r="E91" s="2">
        <f t="shared" si="24"/>
        <v>37</v>
      </c>
      <c r="F91" s="2">
        <v>30</v>
      </c>
      <c r="G91" s="2">
        <v>38</v>
      </c>
      <c r="H91" s="2">
        <v>30</v>
      </c>
      <c r="I91" s="2">
        <v>10000</v>
      </c>
      <c r="J91" s="2">
        <v>8640</v>
      </c>
      <c r="K91" s="2">
        <v>10000</v>
      </c>
      <c r="L91" s="2">
        <f t="shared" si="25"/>
        <v>435599000</v>
      </c>
      <c r="M91" s="2">
        <v>288</v>
      </c>
      <c r="N91" s="2">
        <f t="shared" si="26"/>
        <v>12545280</v>
      </c>
      <c r="O91" s="2">
        <f t="shared" si="27"/>
        <v>0.45</v>
      </c>
      <c r="P91" s="2">
        <f t="shared" si="28"/>
        <v>1165495.68</v>
      </c>
      <c r="Q91" s="2">
        <f t="shared" si="29"/>
        <v>1.16549568</v>
      </c>
      <c r="R91" s="2">
        <v>0.45</v>
      </c>
      <c r="S91" s="2">
        <f t="shared" si="30"/>
        <v>1.1654955</v>
      </c>
      <c r="T91" s="2">
        <f t="shared" si="31"/>
        <v>288</v>
      </c>
      <c r="U91" s="2">
        <f t="shared" si="32"/>
        <v>12546000</v>
      </c>
      <c r="W91" s="2">
        <f t="shared" si="33"/>
        <v>0</v>
      </c>
      <c r="X91" s="2">
        <f t="shared" si="34"/>
        <v>0</v>
      </c>
      <c r="Y91" s="2">
        <f t="shared" si="35"/>
        <v>0</v>
      </c>
      <c r="Z91" s="2">
        <f t="shared" si="36"/>
        <v>34.722142510968268</v>
      </c>
      <c r="AA91" s="2">
        <f t="shared" si="37"/>
        <v>0</v>
      </c>
      <c r="AB91" s="2">
        <f t="shared" si="38"/>
        <v>3.472214251096827</v>
      </c>
      <c r="AC91" s="2">
        <v>30</v>
      </c>
      <c r="AD91" s="2">
        <f t="shared" si="39"/>
        <v>1.1574047503656089</v>
      </c>
      <c r="AE91" s="2" t="s">
        <v>133</v>
      </c>
      <c r="AF91" s="2">
        <f t="shared" si="40"/>
        <v>1</v>
      </c>
      <c r="AG91" s="2">
        <f t="shared" si="41"/>
        <v>0.86878394032266626</v>
      </c>
      <c r="AH91" s="2">
        <f t="shared" si="42"/>
        <v>0.10936158943260801</v>
      </c>
      <c r="AI91" s="2">
        <f t="shared" si="43"/>
        <v>376357536</v>
      </c>
      <c r="AJ91" s="2">
        <f t="shared" si="44"/>
        <v>10657267.199999999</v>
      </c>
      <c r="AK91" s="2">
        <f t="shared" si="45"/>
        <v>10.6572672</v>
      </c>
      <c r="AL91" s="2" t="s">
        <v>133</v>
      </c>
      <c r="AM91" s="2" t="s">
        <v>133</v>
      </c>
      <c r="AN91" s="2" t="s">
        <v>133</v>
      </c>
      <c r="AO91" s="2" t="s">
        <v>133</v>
      </c>
      <c r="AP91" s="2" t="s">
        <v>133</v>
      </c>
      <c r="AQ91" s="2" t="s">
        <v>133</v>
      </c>
      <c r="AR91" s="2" t="s">
        <v>133</v>
      </c>
      <c r="AS91" s="2">
        <v>0</v>
      </c>
      <c r="AT91" s="2" t="s">
        <v>133</v>
      </c>
      <c r="AU91" s="2" t="s">
        <v>133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 t="s">
        <v>144</v>
      </c>
    </row>
    <row r="92" spans="1:99" s="2" customFormat="1" x14ac:dyDescent="0.25">
      <c r="A92" s="2" t="s">
        <v>389</v>
      </c>
      <c r="C92" s="2" t="s">
        <v>390</v>
      </c>
      <c r="D92" s="2">
        <v>1980</v>
      </c>
      <c r="E92" s="2">
        <f t="shared" si="24"/>
        <v>35</v>
      </c>
      <c r="F92" s="2">
        <v>35</v>
      </c>
      <c r="G92" s="2">
        <v>42</v>
      </c>
      <c r="H92" s="2">
        <v>60</v>
      </c>
      <c r="I92" s="2">
        <v>38000</v>
      </c>
      <c r="J92" s="2">
        <v>35000</v>
      </c>
      <c r="K92" s="2">
        <v>38000</v>
      </c>
      <c r="L92" s="2">
        <f t="shared" si="25"/>
        <v>1655276200</v>
      </c>
      <c r="M92" s="2">
        <v>1000</v>
      </c>
      <c r="N92" s="2">
        <f t="shared" si="26"/>
        <v>43560000</v>
      </c>
      <c r="O92" s="2">
        <f t="shared" si="27"/>
        <v>1.5625</v>
      </c>
      <c r="P92" s="2">
        <f t="shared" si="28"/>
        <v>4046860</v>
      </c>
      <c r="Q92" s="2">
        <f t="shared" si="29"/>
        <v>4.0468600000000006</v>
      </c>
      <c r="R92" s="2">
        <v>1.56</v>
      </c>
      <c r="S92" s="2">
        <f t="shared" si="30"/>
        <v>4.0403843999999998</v>
      </c>
      <c r="T92" s="2">
        <f t="shared" si="31"/>
        <v>998.40000000000009</v>
      </c>
      <c r="U92" s="2">
        <f t="shared" si="32"/>
        <v>43492800</v>
      </c>
      <c r="W92" s="2">
        <f t="shared" si="33"/>
        <v>0</v>
      </c>
      <c r="X92" s="2">
        <f t="shared" si="34"/>
        <v>0</v>
      </c>
      <c r="Y92" s="2">
        <f t="shared" si="35"/>
        <v>0</v>
      </c>
      <c r="Z92" s="2">
        <f t="shared" si="36"/>
        <v>37.999912764003675</v>
      </c>
      <c r="AA92" s="2">
        <f t="shared" si="37"/>
        <v>0</v>
      </c>
      <c r="AB92" s="2">
        <f t="shared" si="38"/>
        <v>3.2571353797717433</v>
      </c>
      <c r="AC92" s="2">
        <v>35</v>
      </c>
      <c r="AD92" s="2">
        <f t="shared" si="39"/>
        <v>1.0857117932572478</v>
      </c>
      <c r="AE92" s="2" t="s">
        <v>133</v>
      </c>
      <c r="AF92" s="2">
        <f t="shared" si="40"/>
        <v>0.99840000000000007</v>
      </c>
      <c r="AG92" s="2">
        <f t="shared" si="41"/>
        <v>0.51025129138635872</v>
      </c>
      <c r="AH92" s="2">
        <f t="shared" si="42"/>
        <v>9.3738505227949728E-2</v>
      </c>
      <c r="AI92" s="2">
        <f t="shared" si="43"/>
        <v>1524596500</v>
      </c>
      <c r="AJ92" s="2">
        <f t="shared" si="44"/>
        <v>43171800</v>
      </c>
      <c r="AK92" s="2">
        <f t="shared" si="45"/>
        <v>43.171799999999998</v>
      </c>
      <c r="AL92" s="2" t="s">
        <v>133</v>
      </c>
      <c r="AM92" s="2" t="s">
        <v>133</v>
      </c>
      <c r="AN92" s="2" t="s">
        <v>133</v>
      </c>
      <c r="AO92" s="2" t="s">
        <v>133</v>
      </c>
      <c r="AP92" s="2" t="s">
        <v>133</v>
      </c>
      <c r="AQ92" s="2" t="s">
        <v>133</v>
      </c>
      <c r="AR92" s="2" t="s">
        <v>133</v>
      </c>
      <c r="AS92" s="2">
        <v>0</v>
      </c>
      <c r="AT92" s="2" t="s">
        <v>133</v>
      </c>
      <c r="AU92" s="2" t="s">
        <v>133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 t="s">
        <v>144</v>
      </c>
    </row>
    <row r="93" spans="1:99" s="2" customFormat="1" x14ac:dyDescent="0.25">
      <c r="A93" s="2" t="s">
        <v>391</v>
      </c>
      <c r="C93" s="2" t="s">
        <v>392</v>
      </c>
      <c r="D93" s="2">
        <v>1976</v>
      </c>
      <c r="E93" s="2">
        <f t="shared" si="24"/>
        <v>39</v>
      </c>
      <c r="F93" s="2">
        <v>30</v>
      </c>
      <c r="G93" s="2">
        <v>38</v>
      </c>
      <c r="H93" s="2">
        <v>30</v>
      </c>
      <c r="I93" s="2">
        <v>17500</v>
      </c>
      <c r="J93" s="2">
        <v>16800</v>
      </c>
      <c r="K93" s="2">
        <v>17500</v>
      </c>
      <c r="L93" s="2">
        <f t="shared" si="25"/>
        <v>762298250</v>
      </c>
      <c r="M93" s="2">
        <v>560</v>
      </c>
      <c r="N93" s="2">
        <f t="shared" si="26"/>
        <v>24393600</v>
      </c>
      <c r="O93" s="2">
        <f t="shared" si="27"/>
        <v>0.875</v>
      </c>
      <c r="P93" s="2">
        <f t="shared" si="28"/>
        <v>2266241.6</v>
      </c>
      <c r="Q93" s="2">
        <f t="shared" si="29"/>
        <v>2.2662416000000003</v>
      </c>
      <c r="R93" s="2">
        <v>0.88</v>
      </c>
      <c r="S93" s="2">
        <f t="shared" si="30"/>
        <v>2.2791911999999996</v>
      </c>
      <c r="T93" s="2">
        <f t="shared" si="31"/>
        <v>563.20000000000005</v>
      </c>
      <c r="U93" s="2">
        <f t="shared" si="32"/>
        <v>24534400</v>
      </c>
      <c r="W93" s="2">
        <f t="shared" si="33"/>
        <v>0</v>
      </c>
      <c r="X93" s="2">
        <f t="shared" si="34"/>
        <v>0</v>
      </c>
      <c r="Y93" s="2">
        <f t="shared" si="35"/>
        <v>0</v>
      </c>
      <c r="Z93" s="2">
        <f t="shared" si="36"/>
        <v>31.249928259871442</v>
      </c>
      <c r="AA93" s="2">
        <f t="shared" si="37"/>
        <v>0</v>
      </c>
      <c r="AB93" s="2">
        <f t="shared" si="38"/>
        <v>3.1249928259871442</v>
      </c>
      <c r="AC93" s="2">
        <v>30</v>
      </c>
      <c r="AD93" s="2">
        <f t="shared" si="39"/>
        <v>1.0416642753290482</v>
      </c>
      <c r="AE93" s="2" t="s">
        <v>133</v>
      </c>
      <c r="AF93" s="2">
        <f t="shared" si="40"/>
        <v>1.0057142857142858</v>
      </c>
      <c r="AG93" s="2">
        <f t="shared" si="41"/>
        <v>0.56073352723411418</v>
      </c>
      <c r="AH93" s="2">
        <f t="shared" si="42"/>
        <v>0.10936158943260801</v>
      </c>
      <c r="AI93" s="2">
        <f t="shared" si="43"/>
        <v>731806320</v>
      </c>
      <c r="AJ93" s="2">
        <f t="shared" si="44"/>
        <v>20722464</v>
      </c>
      <c r="AK93" s="2">
        <f t="shared" si="45"/>
        <v>20.722463999999999</v>
      </c>
      <c r="AL93" s="2" t="s">
        <v>133</v>
      </c>
      <c r="AM93" s="2" t="s">
        <v>133</v>
      </c>
      <c r="AN93" s="2" t="s">
        <v>133</v>
      </c>
      <c r="AO93" s="2" t="s">
        <v>133</v>
      </c>
      <c r="AP93" s="2" t="s">
        <v>133</v>
      </c>
      <c r="AQ93" s="2" t="s">
        <v>133</v>
      </c>
      <c r="AR93" s="2" t="s">
        <v>133</v>
      </c>
      <c r="AS93" s="2">
        <v>0</v>
      </c>
      <c r="AT93" s="2" t="s">
        <v>133</v>
      </c>
      <c r="AU93" s="2" t="s">
        <v>133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 t="s">
        <v>144</v>
      </c>
    </row>
    <row r="94" spans="1:99" s="2" customFormat="1" x14ac:dyDescent="0.25">
      <c r="A94" s="2" t="s">
        <v>393</v>
      </c>
      <c r="C94" s="2" t="s">
        <v>394</v>
      </c>
      <c r="D94" s="2">
        <v>1980</v>
      </c>
      <c r="E94" s="2">
        <f t="shared" si="24"/>
        <v>35</v>
      </c>
      <c r="F94" s="2">
        <v>35</v>
      </c>
      <c r="G94" s="2">
        <v>42</v>
      </c>
      <c r="H94" s="2">
        <v>30</v>
      </c>
      <c r="I94" s="2">
        <v>33000</v>
      </c>
      <c r="J94" s="2">
        <v>30030</v>
      </c>
      <c r="K94" s="2">
        <v>33000</v>
      </c>
      <c r="L94" s="2">
        <f t="shared" si="25"/>
        <v>1437476700</v>
      </c>
      <c r="M94" s="2">
        <v>858</v>
      </c>
      <c r="N94" s="2">
        <f t="shared" si="26"/>
        <v>37374480</v>
      </c>
      <c r="O94" s="2">
        <f t="shared" si="27"/>
        <v>1.3406250000000002</v>
      </c>
      <c r="P94" s="2">
        <f t="shared" si="28"/>
        <v>3472205.88</v>
      </c>
      <c r="Q94" s="2">
        <f t="shared" si="29"/>
        <v>3.4722058800000002</v>
      </c>
      <c r="R94" s="2">
        <v>1.34</v>
      </c>
      <c r="S94" s="2">
        <f t="shared" si="30"/>
        <v>3.4705865999999999</v>
      </c>
      <c r="T94" s="2">
        <f t="shared" si="31"/>
        <v>857.6</v>
      </c>
      <c r="U94" s="2">
        <f t="shared" si="32"/>
        <v>37359200</v>
      </c>
      <c r="W94" s="2">
        <f t="shared" si="33"/>
        <v>0</v>
      </c>
      <c r="X94" s="2">
        <f t="shared" si="34"/>
        <v>0</v>
      </c>
      <c r="Y94" s="2">
        <f t="shared" si="35"/>
        <v>0</v>
      </c>
      <c r="Z94" s="2">
        <f t="shared" si="36"/>
        <v>38.461450165995622</v>
      </c>
      <c r="AA94" s="2">
        <f t="shared" si="37"/>
        <v>0</v>
      </c>
      <c r="AB94" s="2">
        <f t="shared" si="38"/>
        <v>3.2966957285139107</v>
      </c>
      <c r="AC94" s="2">
        <v>35</v>
      </c>
      <c r="AD94" s="2">
        <f t="shared" si="39"/>
        <v>1.0988985761713035</v>
      </c>
      <c r="AE94" s="2" t="s">
        <v>133</v>
      </c>
      <c r="AF94" s="2">
        <f t="shared" si="40"/>
        <v>0.99953379953379951</v>
      </c>
      <c r="AG94" s="2">
        <f t="shared" si="41"/>
        <v>0.5575496198325548</v>
      </c>
      <c r="AH94" s="2">
        <f t="shared" si="42"/>
        <v>9.3738505227949728E-2</v>
      </c>
      <c r="AI94" s="2">
        <f t="shared" si="43"/>
        <v>1308103797</v>
      </c>
      <c r="AJ94" s="2">
        <f t="shared" si="44"/>
        <v>37041404.399999999</v>
      </c>
      <c r="AK94" s="2">
        <f t="shared" si="45"/>
        <v>37.041404399999998</v>
      </c>
      <c r="AL94" s="2" t="s">
        <v>133</v>
      </c>
      <c r="AM94" s="2" t="s">
        <v>133</v>
      </c>
      <c r="AN94" s="2" t="s">
        <v>133</v>
      </c>
      <c r="AO94" s="2" t="s">
        <v>133</v>
      </c>
      <c r="AP94" s="2" t="s">
        <v>133</v>
      </c>
      <c r="AQ94" s="2" t="s">
        <v>133</v>
      </c>
      <c r="AR94" s="2" t="s">
        <v>133</v>
      </c>
      <c r="AS94" s="2">
        <v>0</v>
      </c>
      <c r="AT94" s="2" t="s">
        <v>133</v>
      </c>
      <c r="AU94" s="2" t="s">
        <v>133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 t="s">
        <v>144</v>
      </c>
    </row>
    <row r="95" spans="1:99" s="2" customFormat="1" x14ac:dyDescent="0.25">
      <c r="A95" s="2" t="s">
        <v>395</v>
      </c>
      <c r="C95" s="2" t="s">
        <v>396</v>
      </c>
      <c r="D95" s="2">
        <v>1981</v>
      </c>
      <c r="E95" s="2">
        <f t="shared" si="24"/>
        <v>34</v>
      </c>
      <c r="F95" s="2">
        <v>30</v>
      </c>
      <c r="G95" s="2">
        <v>38</v>
      </c>
      <c r="H95" s="2">
        <v>20</v>
      </c>
      <c r="I95" s="2">
        <v>20000</v>
      </c>
      <c r="J95" s="2">
        <v>16980</v>
      </c>
      <c r="K95" s="2">
        <v>20000</v>
      </c>
      <c r="L95" s="2">
        <f t="shared" si="25"/>
        <v>871198000</v>
      </c>
      <c r="M95" s="2">
        <v>566</v>
      </c>
      <c r="N95" s="2">
        <f t="shared" si="26"/>
        <v>24654960</v>
      </c>
      <c r="O95" s="2">
        <f t="shared" si="27"/>
        <v>0.88437500000000002</v>
      </c>
      <c r="P95" s="2">
        <f t="shared" si="28"/>
        <v>2290522.7600000002</v>
      </c>
      <c r="Q95" s="2">
        <f t="shared" si="29"/>
        <v>2.29052276</v>
      </c>
      <c r="R95" s="2">
        <v>0.88</v>
      </c>
      <c r="S95" s="2">
        <f t="shared" si="30"/>
        <v>2.2791911999999996</v>
      </c>
      <c r="T95" s="2">
        <f t="shared" si="31"/>
        <v>563.20000000000005</v>
      </c>
      <c r="U95" s="2">
        <f t="shared" si="32"/>
        <v>24534400</v>
      </c>
      <c r="V95" s="2">
        <v>23819.918105000001</v>
      </c>
      <c r="W95" s="2">
        <f t="shared" si="33"/>
        <v>7.2603110384039997</v>
      </c>
      <c r="X95" s="2">
        <f t="shared" si="34"/>
        <v>4.5113495695783703</v>
      </c>
      <c r="Y95" s="2">
        <f t="shared" si="35"/>
        <v>1.3532648828618845</v>
      </c>
      <c r="Z95" s="2">
        <f t="shared" si="36"/>
        <v>35.335607926356403</v>
      </c>
      <c r="AA95" s="2">
        <f t="shared" si="37"/>
        <v>0.34664538977773363</v>
      </c>
      <c r="AB95" s="2">
        <f t="shared" si="38"/>
        <v>3.5335607926356403</v>
      </c>
      <c r="AC95" s="2">
        <v>30</v>
      </c>
      <c r="AD95" s="2">
        <f t="shared" si="39"/>
        <v>1.1778535975452133</v>
      </c>
      <c r="AE95" s="2" t="s">
        <v>133</v>
      </c>
      <c r="AF95" s="2">
        <f t="shared" si="40"/>
        <v>0.99505300353356896</v>
      </c>
      <c r="AG95" s="2">
        <f t="shared" si="41"/>
        <v>0.63067536149367931</v>
      </c>
      <c r="AH95" s="2">
        <f t="shared" si="42"/>
        <v>0.10936158943260803</v>
      </c>
      <c r="AI95" s="2">
        <f t="shared" si="43"/>
        <v>739647102</v>
      </c>
      <c r="AJ95" s="2">
        <f t="shared" si="44"/>
        <v>20944490.399999999</v>
      </c>
      <c r="AK95" s="2">
        <f t="shared" si="45"/>
        <v>20.944490399999999</v>
      </c>
      <c r="AL95" s="2" t="s">
        <v>397</v>
      </c>
      <c r="AM95" s="2" t="s">
        <v>133</v>
      </c>
      <c r="AN95" s="2" t="s">
        <v>133</v>
      </c>
      <c r="AO95" s="2" t="s">
        <v>398</v>
      </c>
      <c r="AP95" s="2" t="s">
        <v>133</v>
      </c>
      <c r="AQ95" s="2" t="s">
        <v>133</v>
      </c>
      <c r="AR95" s="2" t="s">
        <v>133</v>
      </c>
      <c r="AS95" s="2">
        <v>0</v>
      </c>
      <c r="AT95" s="2" t="s">
        <v>133</v>
      </c>
      <c r="AU95" s="2" t="s">
        <v>133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 t="s">
        <v>144</v>
      </c>
    </row>
    <row r="96" spans="1:99" s="2" customFormat="1" x14ac:dyDescent="0.25">
      <c r="A96" s="2" t="s">
        <v>399</v>
      </c>
      <c r="C96" s="2" t="s">
        <v>400</v>
      </c>
      <c r="D96" s="2">
        <v>1999</v>
      </c>
      <c r="E96" s="2">
        <f t="shared" si="24"/>
        <v>16</v>
      </c>
      <c r="F96" s="2">
        <v>30</v>
      </c>
      <c r="G96" s="2">
        <v>37</v>
      </c>
      <c r="H96" s="2">
        <v>20</v>
      </c>
      <c r="I96" s="2">
        <v>13000</v>
      </c>
      <c r="J96" s="2">
        <v>11100</v>
      </c>
      <c r="K96" s="2">
        <v>13000</v>
      </c>
      <c r="L96" s="2">
        <f t="shared" si="25"/>
        <v>566278700</v>
      </c>
      <c r="M96" s="2">
        <v>370</v>
      </c>
      <c r="N96" s="2">
        <f t="shared" si="26"/>
        <v>16117200</v>
      </c>
      <c r="O96" s="2">
        <f t="shared" si="27"/>
        <v>0.578125</v>
      </c>
      <c r="P96" s="2">
        <f t="shared" si="28"/>
        <v>1497338.2</v>
      </c>
      <c r="Q96" s="2">
        <f t="shared" si="29"/>
        <v>1.4973382000000002</v>
      </c>
      <c r="R96" s="2">
        <v>0.57999999999999996</v>
      </c>
      <c r="S96" s="2">
        <f t="shared" si="30"/>
        <v>1.5021941999999997</v>
      </c>
      <c r="T96" s="2">
        <f t="shared" si="31"/>
        <v>371.2</v>
      </c>
      <c r="U96" s="2">
        <f t="shared" si="32"/>
        <v>16170399.999999998</v>
      </c>
      <c r="W96" s="2">
        <f t="shared" si="33"/>
        <v>0</v>
      </c>
      <c r="X96" s="2">
        <f t="shared" si="34"/>
        <v>0</v>
      </c>
      <c r="Y96" s="2">
        <f t="shared" si="35"/>
        <v>0</v>
      </c>
      <c r="Z96" s="2">
        <f t="shared" si="36"/>
        <v>35.135054475963564</v>
      </c>
      <c r="AA96" s="2">
        <f t="shared" si="37"/>
        <v>0</v>
      </c>
      <c r="AB96" s="2">
        <f t="shared" si="38"/>
        <v>3.5135054475963567</v>
      </c>
      <c r="AC96" s="2">
        <v>30</v>
      </c>
      <c r="AD96" s="2">
        <f t="shared" si="39"/>
        <v>1.1711684825321187</v>
      </c>
      <c r="AE96" s="2" t="s">
        <v>133</v>
      </c>
      <c r="AF96" s="2">
        <f t="shared" si="40"/>
        <v>1.0032432432432432</v>
      </c>
      <c r="AG96" s="2">
        <f t="shared" si="41"/>
        <v>0.77560621797808382</v>
      </c>
      <c r="AH96" s="2">
        <f t="shared" si="42"/>
        <v>0.10936158943260801</v>
      </c>
      <c r="AI96" s="2">
        <f t="shared" si="43"/>
        <v>483514890</v>
      </c>
      <c r="AJ96" s="2">
        <f t="shared" si="44"/>
        <v>13691628</v>
      </c>
      <c r="AK96" s="2">
        <f t="shared" si="45"/>
        <v>13.691628</v>
      </c>
      <c r="AL96" s="2" t="s">
        <v>133</v>
      </c>
      <c r="AM96" s="2" t="s">
        <v>133</v>
      </c>
      <c r="AN96" s="2" t="s">
        <v>133</v>
      </c>
      <c r="AO96" s="2" t="s">
        <v>133</v>
      </c>
      <c r="AP96" s="2" t="s">
        <v>133</v>
      </c>
      <c r="AQ96" s="2" t="s">
        <v>133</v>
      </c>
      <c r="AR96" s="2" t="s">
        <v>133</v>
      </c>
      <c r="AS96" s="2">
        <v>0</v>
      </c>
      <c r="AT96" s="2" t="s">
        <v>133</v>
      </c>
      <c r="AU96" s="2" t="s">
        <v>133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 t="s">
        <v>144</v>
      </c>
    </row>
    <row r="97" spans="1:99" s="2" customFormat="1" x14ac:dyDescent="0.25">
      <c r="A97" s="2" t="s">
        <v>401</v>
      </c>
      <c r="C97" s="2" t="s">
        <v>402</v>
      </c>
      <c r="D97" s="2">
        <v>1998</v>
      </c>
      <c r="E97" s="2">
        <f t="shared" si="24"/>
        <v>17</v>
      </c>
      <c r="F97" s="2">
        <v>30</v>
      </c>
      <c r="G97" s="2">
        <v>38</v>
      </c>
      <c r="H97" s="2">
        <v>20</v>
      </c>
      <c r="I97" s="2">
        <v>15000</v>
      </c>
      <c r="J97" s="2">
        <v>13500</v>
      </c>
      <c r="K97" s="2">
        <v>15000</v>
      </c>
      <c r="L97" s="2">
        <f t="shared" si="25"/>
        <v>653398500</v>
      </c>
      <c r="M97" s="2">
        <v>450</v>
      </c>
      <c r="N97" s="2">
        <f t="shared" si="26"/>
        <v>19602000</v>
      </c>
      <c r="O97" s="2">
        <f t="shared" si="27"/>
        <v>0.703125</v>
      </c>
      <c r="P97" s="2">
        <f t="shared" si="28"/>
        <v>1821087</v>
      </c>
      <c r="Q97" s="2">
        <f t="shared" si="29"/>
        <v>1.8210870000000001</v>
      </c>
      <c r="R97" s="2">
        <v>0.7</v>
      </c>
      <c r="S97" s="2">
        <f t="shared" si="30"/>
        <v>1.8129929999999996</v>
      </c>
      <c r="T97" s="2">
        <f t="shared" si="31"/>
        <v>448</v>
      </c>
      <c r="U97" s="2">
        <f t="shared" si="32"/>
        <v>19516000</v>
      </c>
      <c r="W97" s="2">
        <f t="shared" si="33"/>
        <v>0</v>
      </c>
      <c r="X97" s="2">
        <f t="shared" si="34"/>
        <v>0</v>
      </c>
      <c r="Y97" s="2">
        <f t="shared" si="35"/>
        <v>0</v>
      </c>
      <c r="Z97" s="2">
        <f t="shared" si="36"/>
        <v>33.333256810529541</v>
      </c>
      <c r="AA97" s="2">
        <f t="shared" si="37"/>
        <v>0</v>
      </c>
      <c r="AB97" s="2">
        <f t="shared" si="38"/>
        <v>3.3333256810529539</v>
      </c>
      <c r="AC97" s="2">
        <v>30</v>
      </c>
      <c r="AD97" s="2">
        <f t="shared" si="39"/>
        <v>1.1111085603509847</v>
      </c>
      <c r="AE97" s="2" t="s">
        <v>133</v>
      </c>
      <c r="AF97" s="2">
        <f t="shared" si="40"/>
        <v>0.99555555555555553</v>
      </c>
      <c r="AG97" s="2">
        <f t="shared" si="41"/>
        <v>0.66722606616780755</v>
      </c>
      <c r="AH97" s="2">
        <f t="shared" si="42"/>
        <v>0.10936158943260801</v>
      </c>
      <c r="AI97" s="2">
        <f t="shared" si="43"/>
        <v>588058650</v>
      </c>
      <c r="AJ97" s="2">
        <f t="shared" si="44"/>
        <v>16651980</v>
      </c>
      <c r="AK97" s="2">
        <f t="shared" si="45"/>
        <v>16.651979999999998</v>
      </c>
      <c r="AL97" s="2" t="s">
        <v>133</v>
      </c>
      <c r="AM97" s="2" t="s">
        <v>133</v>
      </c>
      <c r="AN97" s="2" t="s">
        <v>133</v>
      </c>
      <c r="AO97" s="2" t="s">
        <v>133</v>
      </c>
      <c r="AP97" s="2" t="s">
        <v>133</v>
      </c>
      <c r="AQ97" s="2" t="s">
        <v>133</v>
      </c>
      <c r="AR97" s="2" t="s">
        <v>133</v>
      </c>
      <c r="AS97" s="2">
        <v>0</v>
      </c>
      <c r="AT97" s="2" t="s">
        <v>133</v>
      </c>
      <c r="AU97" s="2" t="s">
        <v>133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 t="s">
        <v>144</v>
      </c>
    </row>
    <row r="98" spans="1:99" s="2" customFormat="1" x14ac:dyDescent="0.25">
      <c r="A98" s="2" t="s">
        <v>403</v>
      </c>
      <c r="C98" s="2" t="s">
        <v>404</v>
      </c>
      <c r="D98" s="2">
        <v>2001</v>
      </c>
      <c r="E98" s="2">
        <f t="shared" si="24"/>
        <v>14</v>
      </c>
      <c r="F98" s="2">
        <v>35</v>
      </c>
      <c r="G98" s="2">
        <v>42</v>
      </c>
      <c r="H98" s="2">
        <v>20</v>
      </c>
      <c r="I98" s="2">
        <v>17000</v>
      </c>
      <c r="J98" s="2">
        <v>15750</v>
      </c>
      <c r="K98" s="2">
        <v>17000</v>
      </c>
      <c r="L98" s="2">
        <f t="shared" si="25"/>
        <v>740518300</v>
      </c>
      <c r="M98" s="2">
        <v>450</v>
      </c>
      <c r="N98" s="2">
        <f t="shared" si="26"/>
        <v>19602000</v>
      </c>
      <c r="O98" s="2">
        <f t="shared" si="27"/>
        <v>0.703125</v>
      </c>
      <c r="P98" s="2">
        <f t="shared" si="28"/>
        <v>1821087</v>
      </c>
      <c r="Q98" s="2">
        <f t="shared" si="29"/>
        <v>1.8210870000000001</v>
      </c>
      <c r="R98" s="2">
        <v>0.7</v>
      </c>
      <c r="S98" s="2">
        <f t="shared" si="30"/>
        <v>1.8129929999999996</v>
      </c>
      <c r="T98" s="2">
        <f t="shared" si="31"/>
        <v>448</v>
      </c>
      <c r="U98" s="2">
        <f t="shared" si="32"/>
        <v>19516000</v>
      </c>
      <c r="W98" s="2">
        <f t="shared" si="33"/>
        <v>0</v>
      </c>
      <c r="X98" s="2">
        <f t="shared" si="34"/>
        <v>0</v>
      </c>
      <c r="Y98" s="2">
        <f t="shared" si="35"/>
        <v>0</v>
      </c>
      <c r="Z98" s="2">
        <f t="shared" si="36"/>
        <v>37.777691051933473</v>
      </c>
      <c r="AA98" s="2">
        <f t="shared" si="37"/>
        <v>0</v>
      </c>
      <c r="AB98" s="2">
        <f t="shared" si="38"/>
        <v>3.2380878044514407</v>
      </c>
      <c r="AC98" s="2">
        <v>35</v>
      </c>
      <c r="AD98" s="2">
        <f t="shared" si="39"/>
        <v>1.0793626014838136</v>
      </c>
      <c r="AE98" s="2" t="s">
        <v>133</v>
      </c>
      <c r="AF98" s="2">
        <f t="shared" si="40"/>
        <v>0.99555555555555553</v>
      </c>
      <c r="AG98" s="2">
        <f t="shared" si="41"/>
        <v>0.7561895416568486</v>
      </c>
      <c r="AH98" s="2">
        <f t="shared" si="42"/>
        <v>9.3738505227949728E-2</v>
      </c>
      <c r="AI98" s="2">
        <f t="shared" si="43"/>
        <v>686068425</v>
      </c>
      <c r="AJ98" s="2">
        <f t="shared" si="44"/>
        <v>19427310</v>
      </c>
      <c r="AK98" s="2">
        <f t="shared" si="45"/>
        <v>19.427309999999999</v>
      </c>
      <c r="AL98" s="2" t="s">
        <v>133</v>
      </c>
      <c r="AM98" s="2" t="s">
        <v>133</v>
      </c>
      <c r="AN98" s="2" t="s">
        <v>133</v>
      </c>
      <c r="AO98" s="2" t="s">
        <v>133</v>
      </c>
      <c r="AP98" s="2" t="s">
        <v>133</v>
      </c>
      <c r="AQ98" s="2" t="s">
        <v>133</v>
      </c>
      <c r="AR98" s="2" t="s">
        <v>133</v>
      </c>
      <c r="AS98" s="2">
        <v>0</v>
      </c>
      <c r="AT98" s="2" t="s">
        <v>133</v>
      </c>
      <c r="AU98" s="2" t="s">
        <v>133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 t="s">
        <v>144</v>
      </c>
    </row>
    <row r="99" spans="1:99" s="2" customFormat="1" x14ac:dyDescent="0.25">
      <c r="A99" s="2" t="s">
        <v>405</v>
      </c>
      <c r="C99" s="2" t="s">
        <v>406</v>
      </c>
      <c r="D99" s="2">
        <v>1990</v>
      </c>
      <c r="E99" s="2">
        <f t="shared" si="24"/>
        <v>25</v>
      </c>
      <c r="F99" s="2">
        <v>35</v>
      </c>
      <c r="G99" s="2">
        <v>42</v>
      </c>
      <c r="H99" s="2">
        <v>30</v>
      </c>
      <c r="I99" s="2">
        <v>26000</v>
      </c>
      <c r="J99" s="2">
        <v>24850</v>
      </c>
      <c r="K99" s="2">
        <v>26000</v>
      </c>
      <c r="L99" s="2">
        <f t="shared" si="25"/>
        <v>1132557400</v>
      </c>
      <c r="M99" s="2">
        <v>710</v>
      </c>
      <c r="N99" s="2">
        <f t="shared" si="26"/>
        <v>30927600</v>
      </c>
      <c r="O99" s="2">
        <f t="shared" si="27"/>
        <v>1.109375</v>
      </c>
      <c r="P99" s="2">
        <f t="shared" si="28"/>
        <v>2873270.6</v>
      </c>
      <c r="Q99" s="2">
        <f t="shared" si="29"/>
        <v>2.8732706000000001</v>
      </c>
      <c r="R99" s="2">
        <v>1.1100000000000001</v>
      </c>
      <c r="S99" s="2">
        <f t="shared" si="30"/>
        <v>2.8748889000000002</v>
      </c>
      <c r="T99" s="2">
        <f t="shared" si="31"/>
        <v>710.40000000000009</v>
      </c>
      <c r="U99" s="2">
        <f t="shared" si="32"/>
        <v>30946800.000000004</v>
      </c>
      <c r="W99" s="2">
        <f t="shared" si="33"/>
        <v>0</v>
      </c>
      <c r="X99" s="2">
        <f t="shared" si="34"/>
        <v>0</v>
      </c>
      <c r="Y99" s="2">
        <f t="shared" si="35"/>
        <v>0</v>
      </c>
      <c r="Z99" s="2">
        <f t="shared" si="36"/>
        <v>36.619634242553573</v>
      </c>
      <c r="AA99" s="2">
        <f t="shared" si="37"/>
        <v>0</v>
      </c>
      <c r="AB99" s="2">
        <f t="shared" si="38"/>
        <v>3.1388257922188778</v>
      </c>
      <c r="AC99" s="2">
        <v>35</v>
      </c>
      <c r="AD99" s="2">
        <f t="shared" si="39"/>
        <v>1.0462752640729593</v>
      </c>
      <c r="AE99" s="2" t="s">
        <v>133</v>
      </c>
      <c r="AF99" s="2">
        <f t="shared" si="40"/>
        <v>1.0005633802816902</v>
      </c>
      <c r="AG99" s="2">
        <f t="shared" si="41"/>
        <v>0.58356110881628998</v>
      </c>
      <c r="AH99" s="2">
        <f t="shared" si="42"/>
        <v>9.3738505227949728E-2</v>
      </c>
      <c r="AI99" s="2">
        <f t="shared" si="43"/>
        <v>1082463515</v>
      </c>
      <c r="AJ99" s="2">
        <f t="shared" si="44"/>
        <v>30651978</v>
      </c>
      <c r="AK99" s="2">
        <f t="shared" si="45"/>
        <v>30.651978</v>
      </c>
      <c r="AL99" s="2" t="s">
        <v>133</v>
      </c>
      <c r="AM99" s="2" t="s">
        <v>133</v>
      </c>
      <c r="AN99" s="2" t="s">
        <v>133</v>
      </c>
      <c r="AO99" s="2" t="s">
        <v>133</v>
      </c>
      <c r="AP99" s="2" t="s">
        <v>133</v>
      </c>
      <c r="AQ99" s="2" t="s">
        <v>133</v>
      </c>
      <c r="AR99" s="2" t="s">
        <v>133</v>
      </c>
      <c r="AS99" s="2">
        <v>0</v>
      </c>
      <c r="AT99" s="2" t="s">
        <v>133</v>
      </c>
      <c r="AU99" s="2" t="s">
        <v>133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 t="s">
        <v>144</v>
      </c>
    </row>
    <row r="100" spans="1:99" s="2" customFormat="1" x14ac:dyDescent="0.25">
      <c r="A100" s="2" t="s">
        <v>407</v>
      </c>
      <c r="C100" s="2" t="s">
        <v>408</v>
      </c>
      <c r="D100" s="2">
        <v>1990</v>
      </c>
      <c r="E100" s="2">
        <f t="shared" si="24"/>
        <v>25</v>
      </c>
      <c r="F100" s="2">
        <v>40</v>
      </c>
      <c r="G100" s="2">
        <v>47</v>
      </c>
      <c r="H100" s="2">
        <v>30</v>
      </c>
      <c r="I100" s="2">
        <v>19500</v>
      </c>
      <c r="J100" s="2">
        <v>18000</v>
      </c>
      <c r="K100" s="2">
        <v>19500</v>
      </c>
      <c r="L100" s="2">
        <f t="shared" si="25"/>
        <v>849418050</v>
      </c>
      <c r="M100" s="2">
        <v>450</v>
      </c>
      <c r="N100" s="2">
        <f t="shared" si="26"/>
        <v>19602000</v>
      </c>
      <c r="O100" s="2">
        <f t="shared" si="27"/>
        <v>0.703125</v>
      </c>
      <c r="P100" s="2">
        <f t="shared" si="28"/>
        <v>1821087</v>
      </c>
      <c r="Q100" s="2">
        <f t="shared" si="29"/>
        <v>1.8210870000000001</v>
      </c>
      <c r="R100" s="2">
        <v>0.7</v>
      </c>
      <c r="S100" s="2">
        <f t="shared" si="30"/>
        <v>1.8129929999999996</v>
      </c>
      <c r="T100" s="2">
        <f t="shared" si="31"/>
        <v>448</v>
      </c>
      <c r="U100" s="2">
        <f t="shared" si="32"/>
        <v>19516000</v>
      </c>
      <c r="V100" s="2">
        <v>17425.418554</v>
      </c>
      <c r="W100" s="2">
        <f t="shared" si="33"/>
        <v>5.3112675752591993</v>
      </c>
      <c r="X100" s="2">
        <f t="shared" si="34"/>
        <v>3.3002697216162762</v>
      </c>
      <c r="Y100" s="2">
        <f t="shared" si="35"/>
        <v>1.1102677506627365</v>
      </c>
      <c r="Z100" s="2">
        <f t="shared" si="36"/>
        <v>43.333233853688398</v>
      </c>
      <c r="AA100" s="2">
        <f t="shared" si="37"/>
        <v>0.23921783964696089</v>
      </c>
      <c r="AB100" s="2">
        <f t="shared" si="38"/>
        <v>3.2499925390266298</v>
      </c>
      <c r="AC100" s="2">
        <v>40</v>
      </c>
      <c r="AD100" s="2">
        <f t="shared" si="39"/>
        <v>1.08333084634221</v>
      </c>
      <c r="AE100" s="2" t="s">
        <v>133</v>
      </c>
      <c r="AF100" s="2">
        <f t="shared" si="40"/>
        <v>0.99555555555555553</v>
      </c>
      <c r="AG100" s="2">
        <f t="shared" si="41"/>
        <v>0.86739388601814982</v>
      </c>
      <c r="AH100" s="2">
        <f t="shared" si="42"/>
        <v>8.2021192074456017E-2</v>
      </c>
      <c r="AI100" s="2">
        <f t="shared" si="43"/>
        <v>784078200</v>
      </c>
      <c r="AJ100" s="2">
        <f t="shared" si="44"/>
        <v>22202640</v>
      </c>
      <c r="AK100" s="2">
        <f t="shared" si="45"/>
        <v>22.202639999999999</v>
      </c>
      <c r="AL100" s="2" t="s">
        <v>409</v>
      </c>
      <c r="AM100" s="2" t="s">
        <v>133</v>
      </c>
      <c r="AN100" s="2" t="s">
        <v>133</v>
      </c>
      <c r="AO100" s="2" t="s">
        <v>410</v>
      </c>
      <c r="AP100" s="2" t="s">
        <v>133</v>
      </c>
      <c r="AQ100" s="2" t="s">
        <v>133</v>
      </c>
      <c r="AR100" s="2" t="s">
        <v>133</v>
      </c>
      <c r="AS100" s="2">
        <v>0</v>
      </c>
      <c r="AT100" s="2" t="s">
        <v>133</v>
      </c>
      <c r="AU100" s="2" t="s">
        <v>133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 t="s">
        <v>144</v>
      </c>
    </row>
    <row r="101" spans="1:99" s="2" customFormat="1" x14ac:dyDescent="0.25">
      <c r="A101" s="2" t="s">
        <v>411</v>
      </c>
      <c r="C101" s="2" t="s">
        <v>412</v>
      </c>
      <c r="D101" s="2">
        <v>1985</v>
      </c>
      <c r="E101" s="2">
        <f t="shared" si="24"/>
        <v>30</v>
      </c>
      <c r="F101" s="2">
        <v>35</v>
      </c>
      <c r="G101" s="2">
        <v>42</v>
      </c>
      <c r="H101" s="2">
        <v>15</v>
      </c>
      <c r="I101" s="2">
        <v>12000</v>
      </c>
      <c r="J101" s="2">
        <v>10500</v>
      </c>
      <c r="K101" s="2">
        <v>12000</v>
      </c>
      <c r="L101" s="2">
        <f t="shared" si="25"/>
        <v>522718800</v>
      </c>
      <c r="M101" s="2">
        <v>300</v>
      </c>
      <c r="N101" s="2">
        <f t="shared" si="26"/>
        <v>13068000</v>
      </c>
      <c r="O101" s="2">
        <f t="shared" si="27"/>
        <v>0.46875</v>
      </c>
      <c r="P101" s="2">
        <f t="shared" si="28"/>
        <v>1214058</v>
      </c>
      <c r="Q101" s="2">
        <f t="shared" si="29"/>
        <v>1.2140580000000001</v>
      </c>
      <c r="R101" s="2">
        <v>0.47</v>
      </c>
      <c r="S101" s="2">
        <f t="shared" si="30"/>
        <v>1.2172952999999997</v>
      </c>
      <c r="T101" s="2">
        <f t="shared" si="31"/>
        <v>300.79999999999995</v>
      </c>
      <c r="U101" s="2">
        <f t="shared" si="32"/>
        <v>13103600</v>
      </c>
      <c r="W101" s="2">
        <f t="shared" si="33"/>
        <v>0</v>
      </c>
      <c r="X101" s="2">
        <f t="shared" si="34"/>
        <v>0</v>
      </c>
      <c r="Y101" s="2">
        <f t="shared" si="35"/>
        <v>0</v>
      </c>
      <c r="Z101" s="2">
        <f t="shared" si="36"/>
        <v>39.999908172635443</v>
      </c>
      <c r="AA101" s="2">
        <f t="shared" si="37"/>
        <v>0</v>
      </c>
      <c r="AB101" s="2">
        <f t="shared" si="38"/>
        <v>3.4285635576544666</v>
      </c>
      <c r="AC101" s="2">
        <v>35</v>
      </c>
      <c r="AD101" s="2">
        <f t="shared" si="39"/>
        <v>1.1428545192181556</v>
      </c>
      <c r="AE101" s="2" t="s">
        <v>133</v>
      </c>
      <c r="AF101" s="2">
        <f t="shared" si="40"/>
        <v>1.0026666666666666</v>
      </c>
      <c r="AG101" s="2">
        <f t="shared" si="41"/>
        <v>0.98061804311736878</v>
      </c>
      <c r="AH101" s="2">
        <f t="shared" si="42"/>
        <v>9.3738505227949728E-2</v>
      </c>
      <c r="AI101" s="2">
        <f t="shared" si="43"/>
        <v>457378950</v>
      </c>
      <c r="AJ101" s="2">
        <f t="shared" si="44"/>
        <v>12951540</v>
      </c>
      <c r="AK101" s="2">
        <f t="shared" si="45"/>
        <v>12.95154</v>
      </c>
      <c r="AL101" s="2" t="s">
        <v>133</v>
      </c>
      <c r="AM101" s="2" t="s">
        <v>133</v>
      </c>
      <c r="AN101" s="2" t="s">
        <v>133</v>
      </c>
      <c r="AO101" s="2" t="s">
        <v>133</v>
      </c>
      <c r="AP101" s="2" t="s">
        <v>133</v>
      </c>
      <c r="AQ101" s="2" t="s">
        <v>133</v>
      </c>
      <c r="AR101" s="2" t="s">
        <v>133</v>
      </c>
      <c r="AS101" s="2">
        <v>0</v>
      </c>
      <c r="AT101" s="2" t="s">
        <v>133</v>
      </c>
      <c r="AU101" s="2" t="s">
        <v>133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 t="s">
        <v>144</v>
      </c>
    </row>
    <row r="102" spans="1:99" s="2" customFormat="1" x14ac:dyDescent="0.25">
      <c r="A102" s="2" t="s">
        <v>413</v>
      </c>
      <c r="C102" s="2" t="s">
        <v>414</v>
      </c>
      <c r="D102" s="2">
        <v>1996</v>
      </c>
      <c r="E102" s="2">
        <f t="shared" si="24"/>
        <v>19</v>
      </c>
      <c r="F102" s="2">
        <v>30</v>
      </c>
      <c r="G102" s="2">
        <v>37</v>
      </c>
      <c r="H102" s="2">
        <v>30</v>
      </c>
      <c r="I102" s="2">
        <v>9000</v>
      </c>
      <c r="J102" s="2">
        <v>7950</v>
      </c>
      <c r="K102" s="2">
        <v>9000</v>
      </c>
      <c r="L102" s="2">
        <f t="shared" si="25"/>
        <v>392039100</v>
      </c>
      <c r="M102" s="2">
        <v>265</v>
      </c>
      <c r="N102" s="2">
        <f t="shared" si="26"/>
        <v>11543400</v>
      </c>
      <c r="O102" s="2">
        <f t="shared" si="27"/>
        <v>0.4140625</v>
      </c>
      <c r="P102" s="2">
        <f t="shared" si="28"/>
        <v>1072417.9000000001</v>
      </c>
      <c r="Q102" s="2">
        <f t="shared" si="29"/>
        <v>1.0724179</v>
      </c>
      <c r="R102" s="2">
        <v>0.41</v>
      </c>
      <c r="S102" s="2">
        <f t="shared" si="30"/>
        <v>1.0618958999999999</v>
      </c>
      <c r="T102" s="2">
        <f t="shared" si="31"/>
        <v>262.39999999999998</v>
      </c>
      <c r="U102" s="2">
        <f t="shared" si="32"/>
        <v>11430800</v>
      </c>
      <c r="W102" s="2">
        <f t="shared" si="33"/>
        <v>0</v>
      </c>
      <c r="X102" s="2">
        <f t="shared" si="34"/>
        <v>0</v>
      </c>
      <c r="Y102" s="2">
        <f t="shared" si="35"/>
        <v>0</v>
      </c>
      <c r="Z102" s="2">
        <f t="shared" si="36"/>
        <v>33.962186184313111</v>
      </c>
      <c r="AA102" s="2">
        <f t="shared" si="37"/>
        <v>0</v>
      </c>
      <c r="AB102" s="2">
        <f t="shared" si="38"/>
        <v>3.3962186184313112</v>
      </c>
      <c r="AC102" s="2">
        <v>30</v>
      </c>
      <c r="AD102" s="2">
        <f t="shared" si="39"/>
        <v>1.132072872810437</v>
      </c>
      <c r="AE102" s="2" t="s">
        <v>133</v>
      </c>
      <c r="AF102" s="2">
        <f t="shared" si="40"/>
        <v>0.99018867924528298</v>
      </c>
      <c r="AG102" s="2">
        <f t="shared" si="41"/>
        <v>0.88587860777715266</v>
      </c>
      <c r="AH102" s="2">
        <f t="shared" si="42"/>
        <v>0.10936158943260803</v>
      </c>
      <c r="AI102" s="2">
        <f t="shared" si="43"/>
        <v>346301205</v>
      </c>
      <c r="AJ102" s="2">
        <f t="shared" si="44"/>
        <v>9806166</v>
      </c>
      <c r="AK102" s="2">
        <f t="shared" si="45"/>
        <v>9.8061659999999993</v>
      </c>
      <c r="AL102" s="2" t="s">
        <v>133</v>
      </c>
      <c r="AM102" s="2" t="s">
        <v>133</v>
      </c>
      <c r="AN102" s="2" t="s">
        <v>133</v>
      </c>
      <c r="AO102" s="2" t="s">
        <v>133</v>
      </c>
      <c r="AP102" s="2" t="s">
        <v>133</v>
      </c>
      <c r="AQ102" s="2" t="s">
        <v>133</v>
      </c>
      <c r="AR102" s="2" t="s">
        <v>133</v>
      </c>
      <c r="AS102" s="2">
        <v>0</v>
      </c>
      <c r="AT102" s="2" t="s">
        <v>133</v>
      </c>
      <c r="AU102" s="2" t="s">
        <v>133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 t="s">
        <v>144</v>
      </c>
    </row>
    <row r="103" spans="1:99" s="2" customFormat="1" x14ac:dyDescent="0.25">
      <c r="A103" s="2" t="s">
        <v>415</v>
      </c>
      <c r="C103" s="2" t="s">
        <v>416</v>
      </c>
      <c r="D103" s="2">
        <v>1999</v>
      </c>
      <c r="E103" s="2">
        <f t="shared" si="24"/>
        <v>16</v>
      </c>
      <c r="F103" s="2">
        <v>40</v>
      </c>
      <c r="G103" s="2">
        <v>48</v>
      </c>
      <c r="H103" s="2">
        <v>64</v>
      </c>
      <c r="I103" s="2">
        <v>35000</v>
      </c>
      <c r="J103" s="2">
        <v>332800</v>
      </c>
      <c r="K103" s="2">
        <v>332800</v>
      </c>
      <c r="L103" s="2">
        <f t="shared" si="25"/>
        <v>14496734720</v>
      </c>
      <c r="M103" s="2">
        <v>820</v>
      </c>
      <c r="N103" s="2">
        <f t="shared" si="26"/>
        <v>35719200</v>
      </c>
      <c r="O103" s="2">
        <f t="shared" si="27"/>
        <v>1.28125</v>
      </c>
      <c r="P103" s="2">
        <f t="shared" si="28"/>
        <v>3318425.2</v>
      </c>
      <c r="Q103" s="2">
        <f t="shared" si="29"/>
        <v>3.3184252000000001</v>
      </c>
      <c r="R103" s="2">
        <v>1.28</v>
      </c>
      <c r="S103" s="2">
        <f t="shared" si="30"/>
        <v>3.3151872</v>
      </c>
      <c r="T103" s="2">
        <f t="shared" si="31"/>
        <v>819.2</v>
      </c>
      <c r="U103" s="2">
        <f t="shared" si="32"/>
        <v>35686400</v>
      </c>
      <c r="W103" s="2">
        <f t="shared" si="33"/>
        <v>0</v>
      </c>
      <c r="X103" s="2">
        <f t="shared" si="34"/>
        <v>0</v>
      </c>
      <c r="Y103" s="2">
        <f t="shared" si="35"/>
        <v>0</v>
      </c>
      <c r="Z103" s="2">
        <f t="shared" si="36"/>
        <v>405.85272682478893</v>
      </c>
      <c r="AA103" s="2">
        <f t="shared" si="37"/>
        <v>0</v>
      </c>
      <c r="AB103" s="2">
        <f t="shared" si="38"/>
        <v>30.438954511859169</v>
      </c>
      <c r="AC103" s="2">
        <v>40</v>
      </c>
      <c r="AD103" s="2">
        <f t="shared" si="39"/>
        <v>10.146318170619724</v>
      </c>
      <c r="AE103" s="2" t="s">
        <v>133</v>
      </c>
      <c r="AF103" s="2">
        <f t="shared" si="40"/>
        <v>0.99902439024390255</v>
      </c>
      <c r="AG103" s="2">
        <f t="shared" si="41"/>
        <v>6.0181506486300451</v>
      </c>
      <c r="AH103" s="2">
        <f t="shared" si="42"/>
        <v>8.0838194111843668E-3</v>
      </c>
      <c r="AI103" s="2">
        <f t="shared" si="43"/>
        <v>14496734720</v>
      </c>
      <c r="AJ103" s="2">
        <f t="shared" si="44"/>
        <v>410502144</v>
      </c>
      <c r="AK103" s="2">
        <f t="shared" si="45"/>
        <v>410.50214399999999</v>
      </c>
      <c r="AL103" s="2" t="s">
        <v>133</v>
      </c>
      <c r="AM103" s="2" t="s">
        <v>133</v>
      </c>
      <c r="AN103" s="2" t="s">
        <v>133</v>
      </c>
      <c r="AO103" s="2" t="s">
        <v>133</v>
      </c>
      <c r="AP103" s="2" t="s">
        <v>133</v>
      </c>
      <c r="AQ103" s="2" t="s">
        <v>133</v>
      </c>
      <c r="AR103" s="2" t="s">
        <v>133</v>
      </c>
      <c r="AS103" s="2">
        <v>0</v>
      </c>
      <c r="AT103" s="2" t="s">
        <v>133</v>
      </c>
      <c r="AU103" s="2" t="s">
        <v>133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 t="s">
        <v>144</v>
      </c>
    </row>
    <row r="104" spans="1:99" s="2" customFormat="1" x14ac:dyDescent="0.25">
      <c r="A104" s="2" t="s">
        <v>417</v>
      </c>
      <c r="C104" s="2" t="s">
        <v>418</v>
      </c>
      <c r="D104" s="2">
        <v>1929</v>
      </c>
      <c r="E104" s="2">
        <f t="shared" si="24"/>
        <v>86</v>
      </c>
      <c r="F104" s="2">
        <v>40</v>
      </c>
      <c r="G104" s="2">
        <v>48</v>
      </c>
      <c r="H104" s="2">
        <v>50</v>
      </c>
      <c r="I104" s="2">
        <v>20000</v>
      </c>
      <c r="J104" s="2">
        <v>18800</v>
      </c>
      <c r="K104" s="2">
        <v>20000</v>
      </c>
      <c r="L104" s="2">
        <f t="shared" si="25"/>
        <v>871198000</v>
      </c>
      <c r="M104" s="2">
        <v>469</v>
      </c>
      <c r="N104" s="2">
        <f t="shared" si="26"/>
        <v>20429640</v>
      </c>
      <c r="O104" s="2">
        <f t="shared" si="27"/>
        <v>0.73281250000000009</v>
      </c>
      <c r="P104" s="2">
        <f t="shared" si="28"/>
        <v>1897977.34</v>
      </c>
      <c r="Q104" s="2">
        <f t="shared" si="29"/>
        <v>1.8979773400000002</v>
      </c>
      <c r="R104" s="2">
        <v>0.73</v>
      </c>
      <c r="S104" s="2">
        <f t="shared" si="30"/>
        <v>1.8906926999999998</v>
      </c>
      <c r="T104" s="2">
        <f t="shared" si="31"/>
        <v>467.2</v>
      </c>
      <c r="U104" s="2">
        <f t="shared" si="32"/>
        <v>20352400</v>
      </c>
      <c r="W104" s="2">
        <f t="shared" si="33"/>
        <v>0</v>
      </c>
      <c r="X104" s="2">
        <f t="shared" si="34"/>
        <v>0</v>
      </c>
      <c r="Y104" s="2">
        <f t="shared" si="35"/>
        <v>0</v>
      </c>
      <c r="Z104" s="2">
        <f t="shared" si="36"/>
        <v>42.643825343961026</v>
      </c>
      <c r="AA104" s="2">
        <f t="shared" si="37"/>
        <v>0</v>
      </c>
      <c r="AB104" s="2">
        <f t="shared" si="38"/>
        <v>3.1982869007970769</v>
      </c>
      <c r="AC104" s="2">
        <v>40</v>
      </c>
      <c r="AD104" s="2">
        <f t="shared" si="39"/>
        <v>1.0660956335990257</v>
      </c>
      <c r="AE104" s="2" t="s">
        <v>133</v>
      </c>
      <c r="AF104" s="2">
        <f t="shared" si="40"/>
        <v>0.99616204690831556</v>
      </c>
      <c r="AG104" s="2">
        <f t="shared" si="41"/>
        <v>0.83612507422202853</v>
      </c>
      <c r="AH104" s="2">
        <f t="shared" si="42"/>
        <v>8.1846678899829509E-2</v>
      </c>
      <c r="AI104" s="2">
        <f t="shared" si="43"/>
        <v>818926120</v>
      </c>
      <c r="AJ104" s="2">
        <f t="shared" si="44"/>
        <v>23189424</v>
      </c>
      <c r="AK104" s="2">
        <f t="shared" si="45"/>
        <v>23.189423999999999</v>
      </c>
      <c r="AL104" s="2" t="s">
        <v>133</v>
      </c>
      <c r="AM104" s="2" t="s">
        <v>133</v>
      </c>
      <c r="AN104" s="2" t="s">
        <v>133</v>
      </c>
      <c r="AO104" s="2" t="s">
        <v>133</v>
      </c>
      <c r="AP104" s="2" t="s">
        <v>133</v>
      </c>
      <c r="AQ104" s="2" t="s">
        <v>133</v>
      </c>
      <c r="AR104" s="2" t="s">
        <v>133</v>
      </c>
      <c r="AS104" s="2">
        <v>0</v>
      </c>
      <c r="AT104" s="2" t="s">
        <v>133</v>
      </c>
      <c r="AU104" s="2" t="s">
        <v>133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 t="s">
        <v>144</v>
      </c>
    </row>
    <row r="105" spans="1:99" s="2" customFormat="1" x14ac:dyDescent="0.25">
      <c r="A105" s="2" t="s">
        <v>419</v>
      </c>
      <c r="C105" s="2" t="s">
        <v>420</v>
      </c>
      <c r="D105" s="2">
        <v>1975</v>
      </c>
      <c r="E105" s="2">
        <f t="shared" si="24"/>
        <v>40</v>
      </c>
      <c r="F105" s="2">
        <v>30</v>
      </c>
      <c r="G105" s="2">
        <v>38</v>
      </c>
      <c r="H105" s="2">
        <v>50</v>
      </c>
      <c r="I105" s="2">
        <v>15000</v>
      </c>
      <c r="J105" s="2">
        <v>12240</v>
      </c>
      <c r="K105" s="2">
        <v>15000</v>
      </c>
      <c r="L105" s="2">
        <f t="shared" si="25"/>
        <v>653398500</v>
      </c>
      <c r="M105" s="2">
        <v>408</v>
      </c>
      <c r="N105" s="2">
        <f t="shared" si="26"/>
        <v>17772480</v>
      </c>
      <c r="O105" s="2">
        <f t="shared" si="27"/>
        <v>0.63750000000000007</v>
      </c>
      <c r="P105" s="2">
        <f t="shared" si="28"/>
        <v>1651118.8800000001</v>
      </c>
      <c r="Q105" s="2">
        <f t="shared" si="29"/>
        <v>1.6511188800000001</v>
      </c>
      <c r="R105" s="2">
        <v>0.64</v>
      </c>
      <c r="S105" s="2">
        <f t="shared" si="30"/>
        <v>1.6575936</v>
      </c>
      <c r="T105" s="2">
        <f t="shared" si="31"/>
        <v>409.6</v>
      </c>
      <c r="U105" s="2">
        <f t="shared" si="32"/>
        <v>17843200</v>
      </c>
      <c r="V105" s="2">
        <v>17389.517481999999</v>
      </c>
      <c r="W105" s="2">
        <f t="shared" si="33"/>
        <v>5.3003249285135992</v>
      </c>
      <c r="X105" s="2">
        <f t="shared" si="34"/>
        <v>3.2934702739859079</v>
      </c>
      <c r="Y105" s="2">
        <f t="shared" si="35"/>
        <v>1.1636120596502397</v>
      </c>
      <c r="Z105" s="2">
        <f t="shared" si="36"/>
        <v>36.764621482201697</v>
      </c>
      <c r="AA105" s="2">
        <f t="shared" si="37"/>
        <v>0.35106615623674631</v>
      </c>
      <c r="AB105" s="2">
        <f t="shared" si="38"/>
        <v>3.6764621482201694</v>
      </c>
      <c r="AC105" s="2">
        <v>30</v>
      </c>
      <c r="AD105" s="2">
        <f t="shared" si="39"/>
        <v>1.2254873827400565</v>
      </c>
      <c r="AE105" s="2" t="s">
        <v>133</v>
      </c>
      <c r="AF105" s="2">
        <f t="shared" si="40"/>
        <v>1.003921568627451</v>
      </c>
      <c r="AG105" s="2">
        <f t="shared" si="41"/>
        <v>0.77286124521987354</v>
      </c>
      <c r="AH105" s="2">
        <f t="shared" si="42"/>
        <v>0.10936158943260801</v>
      </c>
      <c r="AI105" s="2">
        <f t="shared" si="43"/>
        <v>533173176</v>
      </c>
      <c r="AJ105" s="2">
        <f t="shared" si="44"/>
        <v>15097795.200000001</v>
      </c>
      <c r="AK105" s="2">
        <f t="shared" si="45"/>
        <v>15.097795200000002</v>
      </c>
      <c r="AL105" s="2" t="s">
        <v>421</v>
      </c>
      <c r="AM105" s="2" t="s">
        <v>133</v>
      </c>
      <c r="AN105" s="2" t="s">
        <v>133</v>
      </c>
      <c r="AO105" s="2" t="s">
        <v>422</v>
      </c>
      <c r="AP105" s="2" t="s">
        <v>133</v>
      </c>
      <c r="AQ105" s="2" t="s">
        <v>133</v>
      </c>
      <c r="AR105" s="2" t="s">
        <v>133</v>
      </c>
      <c r="AS105" s="2">
        <v>0</v>
      </c>
      <c r="AT105" s="2" t="s">
        <v>133</v>
      </c>
      <c r="AU105" s="2" t="s">
        <v>133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 t="s">
        <v>144</v>
      </c>
    </row>
    <row r="106" spans="1:99" s="2" customFormat="1" x14ac:dyDescent="0.25">
      <c r="A106" s="2" t="s">
        <v>423</v>
      </c>
      <c r="C106" s="2" t="s">
        <v>424</v>
      </c>
      <c r="D106" s="2">
        <v>1992</v>
      </c>
      <c r="E106" s="2">
        <f t="shared" si="24"/>
        <v>23</v>
      </c>
      <c r="F106" s="2">
        <v>45</v>
      </c>
      <c r="G106" s="2">
        <v>54</v>
      </c>
      <c r="H106" s="2">
        <v>100</v>
      </c>
      <c r="I106" s="2">
        <v>26000</v>
      </c>
      <c r="J106" s="2">
        <v>24390</v>
      </c>
      <c r="K106" s="2">
        <v>26000</v>
      </c>
      <c r="L106" s="2">
        <f t="shared" si="25"/>
        <v>1132557400</v>
      </c>
      <c r="M106" s="2">
        <v>542</v>
      </c>
      <c r="N106" s="2">
        <f t="shared" si="26"/>
        <v>23609520</v>
      </c>
      <c r="O106" s="2">
        <f t="shared" si="27"/>
        <v>0.84687500000000004</v>
      </c>
      <c r="P106" s="2">
        <f t="shared" si="28"/>
        <v>2193398.12</v>
      </c>
      <c r="Q106" s="2">
        <f t="shared" si="29"/>
        <v>2.1933981199999999</v>
      </c>
      <c r="R106" s="2">
        <v>0.85</v>
      </c>
      <c r="S106" s="2">
        <f t="shared" si="30"/>
        <v>2.2014914999999999</v>
      </c>
      <c r="T106" s="2">
        <f t="shared" si="31"/>
        <v>544</v>
      </c>
      <c r="U106" s="2">
        <f t="shared" si="32"/>
        <v>23698000</v>
      </c>
      <c r="V106" s="2">
        <v>22528.678026000001</v>
      </c>
      <c r="W106" s="2">
        <f t="shared" si="33"/>
        <v>6.8667410623247997</v>
      </c>
      <c r="X106" s="2">
        <f t="shared" si="34"/>
        <v>4.2667964460562446</v>
      </c>
      <c r="Y106" s="2">
        <f t="shared" si="35"/>
        <v>1.3079370089700273</v>
      </c>
      <c r="Z106" s="2">
        <f t="shared" si="36"/>
        <v>47.970369579728853</v>
      </c>
      <c r="AA106" s="2">
        <f t="shared" si="37"/>
        <v>0.22824788318197806</v>
      </c>
      <c r="AB106" s="2">
        <f t="shared" si="38"/>
        <v>3.1980246386485898</v>
      </c>
      <c r="AC106" s="2">
        <v>45</v>
      </c>
      <c r="AD106" s="2">
        <f t="shared" si="39"/>
        <v>1.0660082128828634</v>
      </c>
      <c r="AE106" s="2" t="s">
        <v>133</v>
      </c>
      <c r="AF106" s="2">
        <f t="shared" si="40"/>
        <v>1.003690036900369</v>
      </c>
      <c r="AG106" s="2">
        <f t="shared" si="41"/>
        <v>0.87493327576822055</v>
      </c>
      <c r="AH106" s="2">
        <f t="shared" si="42"/>
        <v>7.2907726288405347E-2</v>
      </c>
      <c r="AI106" s="2">
        <f t="shared" si="43"/>
        <v>1062425961</v>
      </c>
      <c r="AJ106" s="2">
        <f t="shared" si="44"/>
        <v>30084577.199999999</v>
      </c>
      <c r="AK106" s="2">
        <f t="shared" si="45"/>
        <v>30.084577199999998</v>
      </c>
      <c r="AL106" s="2" t="s">
        <v>425</v>
      </c>
      <c r="AM106" s="2" t="s">
        <v>133</v>
      </c>
      <c r="AN106" s="2" t="s">
        <v>133</v>
      </c>
      <c r="AO106" s="2" t="s">
        <v>426</v>
      </c>
      <c r="AP106" s="2" t="s">
        <v>133</v>
      </c>
      <c r="AQ106" s="2" t="s">
        <v>133</v>
      </c>
      <c r="AR106" s="2" t="s">
        <v>133</v>
      </c>
      <c r="AS106" s="2">
        <v>0</v>
      </c>
      <c r="AT106" s="2" t="s">
        <v>133</v>
      </c>
      <c r="AU106" s="2" t="s">
        <v>133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 t="s">
        <v>144</v>
      </c>
    </row>
    <row r="107" spans="1:99" s="2" customFormat="1" x14ac:dyDescent="0.25">
      <c r="A107" s="2" t="s">
        <v>427</v>
      </c>
      <c r="C107" s="2" t="s">
        <v>428</v>
      </c>
      <c r="D107" s="2">
        <v>1950</v>
      </c>
      <c r="E107" s="2">
        <f t="shared" si="24"/>
        <v>65</v>
      </c>
      <c r="F107" s="2">
        <v>15</v>
      </c>
      <c r="G107" s="2">
        <v>23</v>
      </c>
      <c r="H107" s="2">
        <v>30</v>
      </c>
      <c r="I107" s="2">
        <v>10500</v>
      </c>
      <c r="J107" s="2">
        <v>9420</v>
      </c>
      <c r="K107" s="2">
        <v>10500</v>
      </c>
      <c r="L107" s="2">
        <f t="shared" si="25"/>
        <v>457378950</v>
      </c>
      <c r="M107" s="2">
        <v>628</v>
      </c>
      <c r="N107" s="2">
        <f t="shared" si="26"/>
        <v>27355680</v>
      </c>
      <c r="O107" s="2">
        <f t="shared" si="27"/>
        <v>0.98125000000000007</v>
      </c>
      <c r="P107" s="2">
        <f t="shared" si="28"/>
        <v>2541428.08</v>
      </c>
      <c r="Q107" s="2">
        <f t="shared" si="29"/>
        <v>2.5414280800000002</v>
      </c>
      <c r="R107" s="2">
        <v>0.98</v>
      </c>
      <c r="S107" s="2">
        <f t="shared" si="30"/>
        <v>2.5381901999999998</v>
      </c>
      <c r="T107" s="2">
        <f t="shared" si="31"/>
        <v>627.20000000000005</v>
      </c>
      <c r="U107" s="2">
        <f t="shared" si="32"/>
        <v>27322400</v>
      </c>
      <c r="W107" s="2">
        <f t="shared" si="33"/>
        <v>0</v>
      </c>
      <c r="X107" s="2">
        <f t="shared" si="34"/>
        <v>0</v>
      </c>
      <c r="Y107" s="2">
        <f t="shared" si="35"/>
        <v>0</v>
      </c>
      <c r="Z107" s="2">
        <f t="shared" si="36"/>
        <v>16.719706839676441</v>
      </c>
      <c r="AA107" s="2">
        <f t="shared" si="37"/>
        <v>0</v>
      </c>
      <c r="AB107" s="2">
        <f t="shared" si="38"/>
        <v>3.3439413679352881</v>
      </c>
      <c r="AC107" s="2">
        <v>15</v>
      </c>
      <c r="AD107" s="2">
        <f t="shared" si="39"/>
        <v>1.114647122645096</v>
      </c>
      <c r="AE107" s="2" t="s">
        <v>133</v>
      </c>
      <c r="AF107" s="2">
        <f t="shared" si="40"/>
        <v>0.99872611464968164</v>
      </c>
      <c r="AG107" s="2">
        <f t="shared" si="41"/>
        <v>0.28330246243950302</v>
      </c>
      <c r="AH107" s="2">
        <f t="shared" si="42"/>
        <v>0.21872317886521603</v>
      </c>
      <c r="AI107" s="2">
        <f t="shared" si="43"/>
        <v>410334258</v>
      </c>
      <c r="AJ107" s="2">
        <f t="shared" si="44"/>
        <v>11619381.6</v>
      </c>
      <c r="AK107" s="2">
        <f t="shared" si="45"/>
        <v>11.619381599999999</v>
      </c>
      <c r="AL107" s="2" t="s">
        <v>133</v>
      </c>
      <c r="AM107" s="2" t="s">
        <v>133</v>
      </c>
      <c r="AN107" s="2" t="s">
        <v>133</v>
      </c>
      <c r="AO107" s="2" t="s">
        <v>133</v>
      </c>
      <c r="AP107" s="2" t="s">
        <v>133</v>
      </c>
      <c r="AQ107" s="2" t="s">
        <v>133</v>
      </c>
      <c r="AR107" s="2" t="s">
        <v>133</v>
      </c>
      <c r="AS107" s="2">
        <v>0</v>
      </c>
      <c r="AT107" s="2" t="s">
        <v>133</v>
      </c>
      <c r="AU107" s="2" t="s">
        <v>133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 t="s">
        <v>144</v>
      </c>
    </row>
    <row r="108" spans="1:99" s="2" customFormat="1" x14ac:dyDescent="0.25">
      <c r="A108" s="2" t="s">
        <v>429</v>
      </c>
      <c r="C108" s="2" t="s">
        <v>430</v>
      </c>
      <c r="D108" s="2">
        <v>1990</v>
      </c>
      <c r="E108" s="2">
        <f t="shared" si="24"/>
        <v>25</v>
      </c>
      <c r="F108" s="2">
        <v>40</v>
      </c>
      <c r="G108" s="2">
        <v>48</v>
      </c>
      <c r="H108" s="2">
        <v>80</v>
      </c>
      <c r="I108" s="2">
        <v>36000</v>
      </c>
      <c r="J108" s="2">
        <v>23000</v>
      </c>
      <c r="K108" s="2">
        <v>36000</v>
      </c>
      <c r="L108" s="2">
        <f t="shared" si="25"/>
        <v>1568156400</v>
      </c>
      <c r="M108" s="2">
        <v>800</v>
      </c>
      <c r="N108" s="2">
        <f t="shared" si="26"/>
        <v>34848000</v>
      </c>
      <c r="O108" s="2">
        <f t="shared" si="27"/>
        <v>1.25</v>
      </c>
      <c r="P108" s="2">
        <f t="shared" si="28"/>
        <v>3237488</v>
      </c>
      <c r="Q108" s="2">
        <f t="shared" si="29"/>
        <v>3.2374880000000004</v>
      </c>
      <c r="R108" s="2">
        <v>1.25</v>
      </c>
      <c r="S108" s="2">
        <f t="shared" si="30"/>
        <v>3.2374874999999999</v>
      </c>
      <c r="T108" s="2">
        <f t="shared" si="31"/>
        <v>800</v>
      </c>
      <c r="U108" s="2">
        <f t="shared" si="32"/>
        <v>34850000</v>
      </c>
      <c r="W108" s="2">
        <f t="shared" si="33"/>
        <v>0</v>
      </c>
      <c r="X108" s="2">
        <f t="shared" si="34"/>
        <v>0</v>
      </c>
      <c r="Y108" s="2">
        <f t="shared" si="35"/>
        <v>0</v>
      </c>
      <c r="Z108" s="2">
        <f t="shared" si="36"/>
        <v>44.999896694214875</v>
      </c>
      <c r="AA108" s="2">
        <f t="shared" si="37"/>
        <v>0</v>
      </c>
      <c r="AB108" s="2">
        <f t="shared" si="38"/>
        <v>3.3749922520661157</v>
      </c>
      <c r="AC108" s="2">
        <v>40</v>
      </c>
      <c r="AD108" s="2">
        <f t="shared" si="39"/>
        <v>1.1249974173553718</v>
      </c>
      <c r="AE108" s="2" t="s">
        <v>133</v>
      </c>
      <c r="AF108" s="2">
        <f t="shared" si="40"/>
        <v>1</v>
      </c>
      <c r="AG108" s="2">
        <f t="shared" si="41"/>
        <v>0.6755663919949052</v>
      </c>
      <c r="AH108" s="2">
        <f t="shared" si="42"/>
        <v>0.11411644114706923</v>
      </c>
      <c r="AI108" s="2">
        <f t="shared" si="43"/>
        <v>1001877700</v>
      </c>
      <c r="AJ108" s="2">
        <f t="shared" si="44"/>
        <v>28370040</v>
      </c>
      <c r="AK108" s="2">
        <f t="shared" si="45"/>
        <v>28.370039999999999</v>
      </c>
      <c r="AL108" s="2" t="s">
        <v>133</v>
      </c>
      <c r="AM108" s="2" t="s">
        <v>133</v>
      </c>
      <c r="AN108" s="2" t="s">
        <v>133</v>
      </c>
      <c r="AO108" s="2" t="s">
        <v>133</v>
      </c>
      <c r="AP108" s="2" t="s">
        <v>133</v>
      </c>
      <c r="AQ108" s="2" t="s">
        <v>133</v>
      </c>
      <c r="AR108" s="2" t="s">
        <v>133</v>
      </c>
      <c r="AS108" s="2">
        <v>0</v>
      </c>
      <c r="AT108" s="2" t="s">
        <v>133</v>
      </c>
      <c r="AU108" s="2" t="s">
        <v>133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 t="s">
        <v>144</v>
      </c>
    </row>
    <row r="109" spans="1:99" s="2" customFormat="1" x14ac:dyDescent="0.25">
      <c r="A109" s="2" t="s">
        <v>431</v>
      </c>
      <c r="C109" s="2" t="s">
        <v>432</v>
      </c>
      <c r="D109" s="2">
        <v>2001</v>
      </c>
      <c r="E109" s="2">
        <f t="shared" si="24"/>
        <v>14</v>
      </c>
      <c r="F109" s="2">
        <v>30</v>
      </c>
      <c r="G109" s="2">
        <v>38</v>
      </c>
      <c r="H109" s="2">
        <v>0</v>
      </c>
      <c r="I109" s="2">
        <v>15000</v>
      </c>
      <c r="J109" s="2">
        <v>13050</v>
      </c>
      <c r="K109" s="2">
        <v>15000</v>
      </c>
      <c r="L109" s="2">
        <f t="shared" si="25"/>
        <v>653398500</v>
      </c>
      <c r="M109" s="2">
        <v>435</v>
      </c>
      <c r="N109" s="2">
        <f t="shared" si="26"/>
        <v>18948600</v>
      </c>
      <c r="O109" s="2">
        <f t="shared" si="27"/>
        <v>0.6796875</v>
      </c>
      <c r="P109" s="2">
        <f t="shared" si="28"/>
        <v>1760384.1</v>
      </c>
      <c r="Q109" s="2">
        <f t="shared" si="29"/>
        <v>1.7603841</v>
      </c>
      <c r="R109" s="2">
        <v>0.68</v>
      </c>
      <c r="S109" s="2">
        <f t="shared" si="30"/>
        <v>1.7611931999999999</v>
      </c>
      <c r="T109" s="2">
        <f t="shared" si="31"/>
        <v>435.20000000000005</v>
      </c>
      <c r="U109" s="2">
        <f t="shared" si="32"/>
        <v>18958400</v>
      </c>
      <c r="W109" s="2">
        <f t="shared" si="33"/>
        <v>0</v>
      </c>
      <c r="X109" s="2">
        <f t="shared" si="34"/>
        <v>0</v>
      </c>
      <c r="Y109" s="2">
        <f t="shared" si="35"/>
        <v>0</v>
      </c>
      <c r="Z109" s="2">
        <f t="shared" si="36"/>
        <v>34.482679459168487</v>
      </c>
      <c r="AA109" s="2">
        <f t="shared" si="37"/>
        <v>0</v>
      </c>
      <c r="AB109" s="2">
        <f t="shared" si="38"/>
        <v>3.4482679459168488</v>
      </c>
      <c r="AC109" s="2">
        <v>30</v>
      </c>
      <c r="AD109" s="2">
        <f t="shared" si="39"/>
        <v>1.1494226486389496</v>
      </c>
      <c r="AE109" s="2" t="s">
        <v>133</v>
      </c>
      <c r="AF109" s="2">
        <f t="shared" si="40"/>
        <v>1.0004597701149427</v>
      </c>
      <c r="AG109" s="2">
        <f t="shared" si="41"/>
        <v>0.70203358572342567</v>
      </c>
      <c r="AH109" s="2">
        <f t="shared" si="42"/>
        <v>0.10936158943260801</v>
      </c>
      <c r="AI109" s="2">
        <f t="shared" si="43"/>
        <v>568456695</v>
      </c>
      <c r="AJ109" s="2">
        <f t="shared" si="44"/>
        <v>16096914</v>
      </c>
      <c r="AK109" s="2">
        <f t="shared" si="45"/>
        <v>16.096914000000002</v>
      </c>
      <c r="AL109" s="2" t="s">
        <v>133</v>
      </c>
      <c r="AM109" s="2" t="s">
        <v>133</v>
      </c>
      <c r="AN109" s="2" t="s">
        <v>133</v>
      </c>
      <c r="AO109" s="2" t="s">
        <v>133</v>
      </c>
      <c r="AP109" s="2" t="s">
        <v>133</v>
      </c>
      <c r="AQ109" s="2" t="s">
        <v>133</v>
      </c>
      <c r="AR109" s="2" t="s">
        <v>133</v>
      </c>
      <c r="AS109" s="2">
        <v>0</v>
      </c>
      <c r="AT109" s="2" t="s">
        <v>133</v>
      </c>
      <c r="AU109" s="2" t="s">
        <v>133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 t="s">
        <v>144</v>
      </c>
    </row>
    <row r="110" spans="1:99" s="2" customFormat="1" x14ac:dyDescent="0.25">
      <c r="A110" s="2" t="s">
        <v>433</v>
      </c>
      <c r="C110" s="2" t="s">
        <v>434</v>
      </c>
      <c r="D110" s="2">
        <v>2003</v>
      </c>
      <c r="E110" s="2">
        <f t="shared" si="24"/>
        <v>12</v>
      </c>
      <c r="F110" s="2">
        <v>30</v>
      </c>
      <c r="G110" s="2">
        <v>38</v>
      </c>
      <c r="H110" s="2">
        <v>20</v>
      </c>
      <c r="I110" s="2">
        <v>14000</v>
      </c>
      <c r="J110" s="2">
        <v>12600</v>
      </c>
      <c r="K110" s="2">
        <v>14000</v>
      </c>
      <c r="L110" s="2">
        <f t="shared" si="25"/>
        <v>609838600</v>
      </c>
      <c r="M110" s="2">
        <v>420</v>
      </c>
      <c r="N110" s="2">
        <f t="shared" si="26"/>
        <v>18295200</v>
      </c>
      <c r="O110" s="2">
        <f t="shared" si="27"/>
        <v>0.65625</v>
      </c>
      <c r="P110" s="2">
        <f t="shared" si="28"/>
        <v>1699681.2</v>
      </c>
      <c r="Q110" s="2">
        <f t="shared" si="29"/>
        <v>1.6996812000000001</v>
      </c>
      <c r="R110" s="2">
        <v>0.66</v>
      </c>
      <c r="S110" s="2">
        <f t="shared" si="30"/>
        <v>1.7093934</v>
      </c>
      <c r="T110" s="2">
        <f t="shared" si="31"/>
        <v>422.40000000000003</v>
      </c>
      <c r="U110" s="2">
        <f t="shared" si="32"/>
        <v>18400800</v>
      </c>
      <c r="W110" s="2">
        <f t="shared" si="33"/>
        <v>0</v>
      </c>
      <c r="X110" s="2">
        <f t="shared" si="34"/>
        <v>0</v>
      </c>
      <c r="Y110" s="2">
        <f t="shared" si="35"/>
        <v>0</v>
      </c>
      <c r="Z110" s="2">
        <f t="shared" si="36"/>
        <v>33.333256810529541</v>
      </c>
      <c r="AA110" s="2">
        <f t="shared" si="37"/>
        <v>0</v>
      </c>
      <c r="AB110" s="2">
        <f t="shared" si="38"/>
        <v>3.3333256810529539</v>
      </c>
      <c r="AC110" s="2">
        <v>30</v>
      </c>
      <c r="AD110" s="2">
        <f t="shared" si="39"/>
        <v>1.1111085603509847</v>
      </c>
      <c r="AE110" s="2" t="s">
        <v>133</v>
      </c>
      <c r="AF110" s="2">
        <f t="shared" si="40"/>
        <v>1.0057142857142858</v>
      </c>
      <c r="AG110" s="2">
        <f t="shared" si="41"/>
        <v>0.69064459283683022</v>
      </c>
      <c r="AH110" s="2">
        <f t="shared" si="42"/>
        <v>0.10936158943260801</v>
      </c>
      <c r="AI110" s="2">
        <f t="shared" si="43"/>
        <v>548854740</v>
      </c>
      <c r="AJ110" s="2">
        <f t="shared" si="44"/>
        <v>15541848</v>
      </c>
      <c r="AK110" s="2">
        <f t="shared" si="45"/>
        <v>15.541848</v>
      </c>
      <c r="AL110" s="2" t="s">
        <v>133</v>
      </c>
      <c r="AM110" s="2" t="s">
        <v>133</v>
      </c>
      <c r="AN110" s="2" t="s">
        <v>133</v>
      </c>
      <c r="AO110" s="2" t="s">
        <v>133</v>
      </c>
      <c r="AP110" s="2" t="s">
        <v>133</v>
      </c>
      <c r="AQ110" s="2" t="s">
        <v>133</v>
      </c>
      <c r="AR110" s="2" t="s">
        <v>133</v>
      </c>
      <c r="AS110" s="2">
        <v>0</v>
      </c>
      <c r="AT110" s="2" t="s">
        <v>133</v>
      </c>
      <c r="AU110" s="2" t="s">
        <v>133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 t="s">
        <v>144</v>
      </c>
    </row>
    <row r="111" spans="1:99" s="2" customFormat="1" x14ac:dyDescent="0.25">
      <c r="A111" s="2" t="s">
        <v>435</v>
      </c>
      <c r="C111" s="2" t="s">
        <v>436</v>
      </c>
      <c r="D111" s="2">
        <v>2002</v>
      </c>
      <c r="E111" s="2">
        <f t="shared" si="24"/>
        <v>13</v>
      </c>
      <c r="F111" s="2">
        <v>25</v>
      </c>
      <c r="G111" s="2">
        <v>32</v>
      </c>
      <c r="H111" s="2">
        <v>20</v>
      </c>
      <c r="I111" s="2">
        <v>10000</v>
      </c>
      <c r="J111" s="2">
        <v>8125</v>
      </c>
      <c r="K111" s="2">
        <v>10000</v>
      </c>
      <c r="L111" s="2">
        <f t="shared" si="25"/>
        <v>435599000</v>
      </c>
      <c r="M111" s="2">
        <v>325</v>
      </c>
      <c r="N111" s="2">
        <f t="shared" si="26"/>
        <v>14157000</v>
      </c>
      <c r="O111" s="2">
        <f t="shared" si="27"/>
        <v>0.5078125</v>
      </c>
      <c r="P111" s="2">
        <f t="shared" si="28"/>
        <v>1315229.5</v>
      </c>
      <c r="Q111" s="2">
        <f t="shared" si="29"/>
        <v>1.3152295000000001</v>
      </c>
      <c r="R111" s="2">
        <v>0.51</v>
      </c>
      <c r="S111" s="2">
        <f t="shared" si="30"/>
        <v>1.3208948999999999</v>
      </c>
      <c r="T111" s="2">
        <f t="shared" si="31"/>
        <v>326.39999999999998</v>
      </c>
      <c r="U111" s="2">
        <f t="shared" si="32"/>
        <v>14218800</v>
      </c>
      <c r="W111" s="2">
        <f t="shared" si="33"/>
        <v>0</v>
      </c>
      <c r="X111" s="2">
        <f t="shared" si="34"/>
        <v>0</v>
      </c>
      <c r="Y111" s="2">
        <f t="shared" si="35"/>
        <v>0</v>
      </c>
      <c r="Z111" s="2">
        <f t="shared" si="36"/>
        <v>30.769160132796497</v>
      </c>
      <c r="AA111" s="2">
        <f t="shared" si="37"/>
        <v>0</v>
      </c>
      <c r="AB111" s="2">
        <f t="shared" si="38"/>
        <v>3.6922992159355794</v>
      </c>
      <c r="AC111" s="2">
        <v>25</v>
      </c>
      <c r="AD111" s="2">
        <f t="shared" si="39"/>
        <v>1.2307664053118599</v>
      </c>
      <c r="AE111" s="2" t="s">
        <v>133</v>
      </c>
      <c r="AF111" s="2">
        <f t="shared" si="40"/>
        <v>1.0043076923076923</v>
      </c>
      <c r="AG111" s="2">
        <f t="shared" si="41"/>
        <v>0.72472872384157672</v>
      </c>
      <c r="AH111" s="2">
        <f t="shared" si="42"/>
        <v>0.13123390731912962</v>
      </c>
      <c r="AI111" s="2">
        <f t="shared" si="43"/>
        <v>353924187.5</v>
      </c>
      <c r="AJ111" s="2">
        <f t="shared" si="44"/>
        <v>10022025</v>
      </c>
      <c r="AK111" s="2">
        <f t="shared" si="45"/>
        <v>10.022024999999999</v>
      </c>
      <c r="AL111" s="2" t="s">
        <v>133</v>
      </c>
      <c r="AM111" s="2" t="s">
        <v>133</v>
      </c>
      <c r="AN111" s="2" t="s">
        <v>133</v>
      </c>
      <c r="AO111" s="2" t="s">
        <v>133</v>
      </c>
      <c r="AP111" s="2" t="s">
        <v>133</v>
      </c>
      <c r="AQ111" s="2" t="s">
        <v>133</v>
      </c>
      <c r="AR111" s="2" t="s">
        <v>133</v>
      </c>
      <c r="AS111" s="2">
        <v>0</v>
      </c>
      <c r="AT111" s="2" t="s">
        <v>133</v>
      </c>
      <c r="AU111" s="2" t="s">
        <v>133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 t="s">
        <v>144</v>
      </c>
    </row>
    <row r="112" spans="1:99" s="2" customFormat="1" x14ac:dyDescent="0.25">
      <c r="A112" s="2" t="s">
        <v>437</v>
      </c>
      <c r="C112" s="2" t="s">
        <v>438</v>
      </c>
      <c r="D112" s="2">
        <v>2004</v>
      </c>
      <c r="E112" s="2">
        <f t="shared" si="24"/>
        <v>11</v>
      </c>
      <c r="F112" s="2">
        <v>25</v>
      </c>
      <c r="G112" s="2">
        <v>32</v>
      </c>
      <c r="H112" s="2">
        <v>20</v>
      </c>
      <c r="I112" s="2">
        <v>10000</v>
      </c>
      <c r="J112" s="2">
        <v>9250</v>
      </c>
      <c r="K112" s="2">
        <v>10000</v>
      </c>
      <c r="L112" s="2">
        <f t="shared" si="25"/>
        <v>435599000</v>
      </c>
      <c r="M112" s="2">
        <v>370</v>
      </c>
      <c r="N112" s="2">
        <f t="shared" si="26"/>
        <v>16117200</v>
      </c>
      <c r="O112" s="2">
        <f t="shared" si="27"/>
        <v>0.578125</v>
      </c>
      <c r="P112" s="2">
        <f t="shared" si="28"/>
        <v>1497338.2</v>
      </c>
      <c r="Q112" s="2">
        <f t="shared" si="29"/>
        <v>1.4973382000000002</v>
      </c>
      <c r="R112" s="2">
        <v>0.57999999999999996</v>
      </c>
      <c r="S112" s="2">
        <f t="shared" si="30"/>
        <v>1.5021941999999997</v>
      </c>
      <c r="T112" s="2">
        <f t="shared" si="31"/>
        <v>371.2</v>
      </c>
      <c r="U112" s="2">
        <f t="shared" si="32"/>
        <v>16170399.999999998</v>
      </c>
      <c r="W112" s="2">
        <f t="shared" si="33"/>
        <v>0</v>
      </c>
      <c r="X112" s="2">
        <f t="shared" si="34"/>
        <v>0</v>
      </c>
      <c r="Y112" s="2">
        <f t="shared" si="35"/>
        <v>0</v>
      </c>
      <c r="Z112" s="2">
        <f t="shared" si="36"/>
        <v>27.026964981510435</v>
      </c>
      <c r="AA112" s="2">
        <f t="shared" si="37"/>
        <v>0</v>
      </c>
      <c r="AB112" s="2">
        <f t="shared" si="38"/>
        <v>3.2432357977812525</v>
      </c>
      <c r="AC112" s="2">
        <v>25</v>
      </c>
      <c r="AD112" s="2">
        <f t="shared" si="39"/>
        <v>1.0810785992604175</v>
      </c>
      <c r="AE112" s="2" t="s">
        <v>133</v>
      </c>
      <c r="AF112" s="2">
        <f t="shared" si="40"/>
        <v>1.0032432432432432</v>
      </c>
      <c r="AG112" s="2">
        <f t="shared" si="41"/>
        <v>0.59662016767544912</v>
      </c>
      <c r="AH112" s="2">
        <f t="shared" si="42"/>
        <v>0.13123390731912962</v>
      </c>
      <c r="AI112" s="2">
        <f t="shared" si="43"/>
        <v>402929075</v>
      </c>
      <c r="AJ112" s="2">
        <f t="shared" si="44"/>
        <v>11409690</v>
      </c>
      <c r="AK112" s="2">
        <f t="shared" si="45"/>
        <v>11.409689999999999</v>
      </c>
      <c r="AL112" s="2" t="s">
        <v>133</v>
      </c>
      <c r="AM112" s="2" t="s">
        <v>133</v>
      </c>
      <c r="AN112" s="2" t="s">
        <v>133</v>
      </c>
      <c r="AO112" s="2" t="s">
        <v>133</v>
      </c>
      <c r="AP112" s="2" t="s">
        <v>133</v>
      </c>
      <c r="AQ112" s="2" t="s">
        <v>133</v>
      </c>
      <c r="AR112" s="2" t="s">
        <v>133</v>
      </c>
      <c r="AS112" s="2">
        <v>0</v>
      </c>
      <c r="AT112" s="2" t="s">
        <v>133</v>
      </c>
      <c r="AU112" s="2" t="s">
        <v>133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 t="s">
        <v>144</v>
      </c>
    </row>
    <row r="113" spans="1:99" s="2" customFormat="1" x14ac:dyDescent="0.25">
      <c r="A113" s="2" t="s">
        <v>439</v>
      </c>
      <c r="C113" s="2" t="s">
        <v>440</v>
      </c>
      <c r="D113" s="2">
        <v>2002</v>
      </c>
      <c r="E113" s="2">
        <f t="shared" si="24"/>
        <v>13</v>
      </c>
      <c r="F113" s="2">
        <v>45</v>
      </c>
      <c r="G113" s="2">
        <v>53</v>
      </c>
      <c r="H113" s="2">
        <v>80</v>
      </c>
      <c r="I113" s="2">
        <v>25000</v>
      </c>
      <c r="J113" s="2">
        <v>22860</v>
      </c>
      <c r="K113" s="2">
        <v>25000</v>
      </c>
      <c r="L113" s="2">
        <f t="shared" si="25"/>
        <v>1088997500</v>
      </c>
      <c r="M113" s="2">
        <v>508</v>
      </c>
      <c r="N113" s="2">
        <f t="shared" si="26"/>
        <v>22128480</v>
      </c>
      <c r="O113" s="2">
        <f t="shared" si="27"/>
        <v>0.79375000000000007</v>
      </c>
      <c r="P113" s="2">
        <f t="shared" si="28"/>
        <v>2055804.8800000001</v>
      </c>
      <c r="Q113" s="2">
        <f t="shared" si="29"/>
        <v>2.0558048800000002</v>
      </c>
      <c r="R113" s="2">
        <v>0.79</v>
      </c>
      <c r="S113" s="2">
        <f t="shared" si="30"/>
        <v>2.0460921000000001</v>
      </c>
      <c r="T113" s="2">
        <f t="shared" si="31"/>
        <v>505.6</v>
      </c>
      <c r="U113" s="2">
        <f t="shared" si="32"/>
        <v>22025200</v>
      </c>
      <c r="W113" s="2">
        <f t="shared" si="33"/>
        <v>0</v>
      </c>
      <c r="X113" s="2">
        <f t="shared" si="34"/>
        <v>0</v>
      </c>
      <c r="Y113" s="2">
        <f t="shared" si="35"/>
        <v>0</v>
      </c>
      <c r="Z113" s="2">
        <f t="shared" si="36"/>
        <v>49.212485448616441</v>
      </c>
      <c r="AA113" s="2">
        <f t="shared" si="37"/>
        <v>0</v>
      </c>
      <c r="AB113" s="2">
        <f t="shared" si="38"/>
        <v>3.2808323632410961</v>
      </c>
      <c r="AC113" s="2">
        <v>45</v>
      </c>
      <c r="AD113" s="2">
        <f t="shared" si="39"/>
        <v>1.093610787747032</v>
      </c>
      <c r="AE113" s="2" t="s">
        <v>133</v>
      </c>
      <c r="AF113" s="2">
        <f t="shared" si="40"/>
        <v>0.9952755905511812</v>
      </c>
      <c r="AG113" s="2">
        <f t="shared" si="41"/>
        <v>0.92713922662608061</v>
      </c>
      <c r="AH113" s="2">
        <f t="shared" si="42"/>
        <v>7.2907726288405347E-2</v>
      </c>
      <c r="AI113" s="2">
        <f t="shared" si="43"/>
        <v>995779314</v>
      </c>
      <c r="AJ113" s="2">
        <f t="shared" si="44"/>
        <v>28197352.800000001</v>
      </c>
      <c r="AK113" s="2">
        <f t="shared" si="45"/>
        <v>28.197352800000001</v>
      </c>
      <c r="AL113" s="2" t="s">
        <v>133</v>
      </c>
      <c r="AM113" s="2" t="s">
        <v>133</v>
      </c>
      <c r="AN113" s="2" t="s">
        <v>133</v>
      </c>
      <c r="AO113" s="2" t="s">
        <v>133</v>
      </c>
      <c r="AP113" s="2" t="s">
        <v>133</v>
      </c>
      <c r="AQ113" s="2" t="s">
        <v>133</v>
      </c>
      <c r="AR113" s="2" t="s">
        <v>133</v>
      </c>
      <c r="AS113" s="2">
        <v>0</v>
      </c>
      <c r="AT113" s="2" t="s">
        <v>133</v>
      </c>
      <c r="AU113" s="2" t="s">
        <v>133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 t="s">
        <v>144</v>
      </c>
    </row>
    <row r="114" spans="1:99" s="2" customFormat="1" x14ac:dyDescent="0.25">
      <c r="A114" s="2" t="s">
        <v>441</v>
      </c>
      <c r="C114" s="2" t="s">
        <v>442</v>
      </c>
      <c r="D114" s="2">
        <v>2005</v>
      </c>
      <c r="E114" s="2">
        <f t="shared" si="24"/>
        <v>10</v>
      </c>
      <c r="F114" s="2">
        <v>52.5</v>
      </c>
      <c r="G114" s="2">
        <v>90</v>
      </c>
      <c r="H114" s="2">
        <v>248</v>
      </c>
      <c r="I114" s="2">
        <v>45000</v>
      </c>
      <c r="J114" s="2">
        <v>45000</v>
      </c>
      <c r="K114" s="2">
        <v>45000</v>
      </c>
      <c r="L114" s="2">
        <f t="shared" si="25"/>
        <v>1960195500</v>
      </c>
      <c r="M114" s="2">
        <v>930</v>
      </c>
      <c r="N114" s="2">
        <f t="shared" si="26"/>
        <v>40510800</v>
      </c>
      <c r="O114" s="2">
        <f t="shared" si="27"/>
        <v>1.453125</v>
      </c>
      <c r="P114" s="2">
        <f t="shared" si="28"/>
        <v>3763579.8000000003</v>
      </c>
      <c r="Q114" s="2">
        <f t="shared" si="29"/>
        <v>3.7635798</v>
      </c>
      <c r="R114" s="2">
        <v>2</v>
      </c>
      <c r="S114" s="2">
        <f t="shared" si="30"/>
        <v>5.1799799999999996</v>
      </c>
      <c r="T114" s="2">
        <f t="shared" si="31"/>
        <v>1280</v>
      </c>
      <c r="U114" s="2">
        <f t="shared" si="32"/>
        <v>55760000</v>
      </c>
      <c r="W114" s="2">
        <f t="shared" si="33"/>
        <v>0</v>
      </c>
      <c r="X114" s="2">
        <f t="shared" si="34"/>
        <v>0</v>
      </c>
      <c r="Y114" s="2">
        <f t="shared" si="35"/>
        <v>0</v>
      </c>
      <c r="Z114" s="2">
        <f t="shared" si="36"/>
        <v>48.386985692704165</v>
      </c>
      <c r="AA114" s="2">
        <f t="shared" si="37"/>
        <v>0</v>
      </c>
      <c r="AB114" s="2">
        <f t="shared" si="38"/>
        <v>2.7649706110116665</v>
      </c>
      <c r="AC114" s="2">
        <v>52.5</v>
      </c>
      <c r="AD114" s="2">
        <f t="shared" si="39"/>
        <v>0.92165687033722221</v>
      </c>
      <c r="AE114" s="2" t="s">
        <v>133</v>
      </c>
      <c r="AF114" s="2">
        <f t="shared" si="40"/>
        <v>1.3763440860215055</v>
      </c>
      <c r="AG114" s="2">
        <f t="shared" si="41"/>
        <v>0.67373422072343714</v>
      </c>
      <c r="AH114" s="2">
        <f t="shared" si="42"/>
        <v>6.780418544821698E-2</v>
      </c>
      <c r="AI114" s="2">
        <f t="shared" si="43"/>
        <v>1960195500</v>
      </c>
      <c r="AJ114" s="2">
        <f t="shared" si="44"/>
        <v>55506600</v>
      </c>
      <c r="AK114" s="2">
        <f t="shared" si="45"/>
        <v>55.506599999999999</v>
      </c>
      <c r="AL114" s="2" t="s">
        <v>133</v>
      </c>
      <c r="AM114" s="2" t="s">
        <v>133</v>
      </c>
      <c r="AN114" s="2" t="s">
        <v>133</v>
      </c>
      <c r="AO114" s="2" t="s">
        <v>133</v>
      </c>
      <c r="AP114" s="2" t="s">
        <v>133</v>
      </c>
      <c r="AQ114" s="2" t="s">
        <v>133</v>
      </c>
      <c r="AR114" s="2" t="s">
        <v>133</v>
      </c>
      <c r="AS114" s="2">
        <v>0</v>
      </c>
      <c r="AT114" s="2" t="s">
        <v>133</v>
      </c>
      <c r="AU114" s="2" t="s">
        <v>133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 t="s">
        <v>144</v>
      </c>
    </row>
    <row r="115" spans="1:99" s="2" customFormat="1" x14ac:dyDescent="0.25">
      <c r="A115" s="2" t="s">
        <v>443</v>
      </c>
      <c r="B115" s="2" t="s">
        <v>444</v>
      </c>
      <c r="C115" s="2" t="s">
        <v>445</v>
      </c>
      <c r="D115" s="2">
        <v>1965</v>
      </c>
      <c r="E115" s="2">
        <f t="shared" si="24"/>
        <v>50</v>
      </c>
      <c r="F115" s="2">
        <v>11.7</v>
      </c>
      <c r="G115" s="2">
        <v>22</v>
      </c>
      <c r="H115" s="2">
        <v>150</v>
      </c>
      <c r="I115" s="2">
        <v>4550</v>
      </c>
      <c r="J115" s="2">
        <v>21294</v>
      </c>
      <c r="K115" s="2">
        <v>21294</v>
      </c>
      <c r="L115" s="2">
        <f t="shared" si="25"/>
        <v>927564510.60000002</v>
      </c>
      <c r="M115" s="2">
        <v>1820</v>
      </c>
      <c r="N115" s="2">
        <f t="shared" si="26"/>
        <v>79279200</v>
      </c>
      <c r="O115" s="2">
        <f t="shared" si="27"/>
        <v>2.84375</v>
      </c>
      <c r="P115" s="2">
        <f t="shared" si="28"/>
        <v>7365285.2000000002</v>
      </c>
      <c r="Q115" s="2">
        <f t="shared" si="29"/>
        <v>7.3652852000000006</v>
      </c>
      <c r="R115" s="2">
        <v>17.899999999999999</v>
      </c>
      <c r="S115" s="2">
        <f t="shared" si="30"/>
        <v>46.360820999999994</v>
      </c>
      <c r="T115" s="2">
        <f t="shared" si="31"/>
        <v>11456</v>
      </c>
      <c r="U115" s="2">
        <f t="shared" si="32"/>
        <v>499051999.99999994</v>
      </c>
      <c r="V115" s="2">
        <v>28985.292615999999</v>
      </c>
      <c r="W115" s="2">
        <f t="shared" si="33"/>
        <v>8.8347171893567999</v>
      </c>
      <c r="X115" s="2">
        <f t="shared" si="34"/>
        <v>5.4896405097147039</v>
      </c>
      <c r="Y115" s="2">
        <f t="shared" si="35"/>
        <v>0.91831728463898254</v>
      </c>
      <c r="Z115" s="2">
        <f t="shared" si="36"/>
        <v>11.699973140495867</v>
      </c>
      <c r="AA115" s="2">
        <f t="shared" si="37"/>
        <v>0.33635918375419166</v>
      </c>
      <c r="AB115" s="2">
        <f t="shared" si="38"/>
        <v>2.9999931129476582</v>
      </c>
      <c r="AC115" s="2">
        <v>11.7</v>
      </c>
      <c r="AD115" s="2">
        <f t="shared" si="39"/>
        <v>0.99999770431588619</v>
      </c>
      <c r="AE115" s="2" t="s">
        <v>133</v>
      </c>
      <c r="AF115" s="2">
        <f t="shared" si="40"/>
        <v>6.2945054945054943</v>
      </c>
      <c r="AG115" s="2">
        <f t="shared" si="41"/>
        <v>0.11645300069650838</v>
      </c>
      <c r="AH115" s="2">
        <f t="shared" si="42"/>
        <v>0.28041433187848208</v>
      </c>
      <c r="AI115" s="2">
        <f t="shared" si="43"/>
        <v>927564510.60000002</v>
      </c>
      <c r="AJ115" s="2">
        <f t="shared" si="44"/>
        <v>26265723.120000001</v>
      </c>
      <c r="AK115" s="2">
        <f t="shared" si="45"/>
        <v>26.265723120000001</v>
      </c>
      <c r="AL115" s="2" t="s">
        <v>446</v>
      </c>
      <c r="AM115" s="2" t="s">
        <v>447</v>
      </c>
      <c r="AN115" s="2" t="s">
        <v>448</v>
      </c>
      <c r="AO115" s="2" t="s">
        <v>449</v>
      </c>
      <c r="AP115" s="2" t="s">
        <v>133</v>
      </c>
      <c r="AQ115" s="2" t="s">
        <v>133</v>
      </c>
      <c r="AR115" s="2" t="s">
        <v>133</v>
      </c>
      <c r="AS115" s="2">
        <v>0</v>
      </c>
      <c r="AT115" s="2" t="s">
        <v>133</v>
      </c>
      <c r="AU115" s="2" t="s">
        <v>133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 t="s">
        <v>144</v>
      </c>
    </row>
    <row r="116" spans="1:99" s="2" customFormat="1" x14ac:dyDescent="0.25">
      <c r="A116" s="2" t="s">
        <v>450</v>
      </c>
      <c r="B116" s="2" t="s">
        <v>448</v>
      </c>
      <c r="C116" s="2" t="s">
        <v>451</v>
      </c>
      <c r="D116" s="2">
        <v>1965</v>
      </c>
      <c r="E116" s="2">
        <f t="shared" si="24"/>
        <v>50</v>
      </c>
      <c r="F116" s="2">
        <v>12.5</v>
      </c>
      <c r="G116" s="2">
        <v>18</v>
      </c>
      <c r="H116" s="2">
        <v>180</v>
      </c>
      <c r="I116" s="2">
        <v>7081</v>
      </c>
      <c r="J116" s="2">
        <v>12495</v>
      </c>
      <c r="K116" s="2">
        <v>12495</v>
      </c>
      <c r="L116" s="2">
        <f t="shared" si="25"/>
        <v>544280950.5</v>
      </c>
      <c r="M116" s="2">
        <v>833</v>
      </c>
      <c r="N116" s="2">
        <f t="shared" si="26"/>
        <v>36285480</v>
      </c>
      <c r="O116" s="2">
        <f t="shared" si="27"/>
        <v>1.3015625000000002</v>
      </c>
      <c r="P116" s="2">
        <f t="shared" si="28"/>
        <v>3371034.38</v>
      </c>
      <c r="Q116" s="2">
        <f t="shared" si="29"/>
        <v>3.3710343800000002</v>
      </c>
      <c r="R116" s="2">
        <v>23.7</v>
      </c>
      <c r="S116" s="2">
        <f t="shared" si="30"/>
        <v>61.38276299999999</v>
      </c>
      <c r="T116" s="2">
        <f t="shared" si="31"/>
        <v>15168</v>
      </c>
      <c r="U116" s="2">
        <f t="shared" si="32"/>
        <v>660756000</v>
      </c>
      <c r="V116" s="2">
        <v>28985.292615999999</v>
      </c>
      <c r="W116" s="2">
        <f t="shared" si="33"/>
        <v>8.8347171893567999</v>
      </c>
      <c r="X116" s="2">
        <f t="shared" si="34"/>
        <v>5.4896405097147039</v>
      </c>
      <c r="Y116" s="2">
        <f t="shared" si="35"/>
        <v>1.3573940838614498</v>
      </c>
      <c r="Z116" s="2">
        <f t="shared" si="36"/>
        <v>14.999965564738291</v>
      </c>
      <c r="AA116" s="2">
        <f t="shared" si="37"/>
        <v>0.573223886263446</v>
      </c>
      <c r="AB116" s="2">
        <f t="shared" si="38"/>
        <v>3.59999173553719</v>
      </c>
      <c r="AC116" s="2">
        <v>12.5</v>
      </c>
      <c r="AD116" s="2">
        <f t="shared" si="39"/>
        <v>1.1999972451790633</v>
      </c>
      <c r="AE116" s="2" t="s">
        <v>133</v>
      </c>
      <c r="AF116" s="2">
        <f t="shared" si="40"/>
        <v>18.208883553421369</v>
      </c>
      <c r="AG116" s="2">
        <f t="shared" si="41"/>
        <v>0.22068320075610615</v>
      </c>
      <c r="AH116" s="2">
        <f t="shared" si="42"/>
        <v>0.21872317886521603</v>
      </c>
      <c r="AI116" s="2">
        <f t="shared" si="43"/>
        <v>544280950.5</v>
      </c>
      <c r="AJ116" s="2">
        <f t="shared" si="44"/>
        <v>15412332.6</v>
      </c>
      <c r="AK116" s="2">
        <f t="shared" si="45"/>
        <v>15.412332599999999</v>
      </c>
      <c r="AL116" s="2" t="s">
        <v>446</v>
      </c>
      <c r="AM116" s="2" t="s">
        <v>447</v>
      </c>
      <c r="AN116" s="2" t="s">
        <v>448</v>
      </c>
      <c r="AO116" s="2" t="s">
        <v>449</v>
      </c>
      <c r="AP116" s="2" t="s">
        <v>133</v>
      </c>
      <c r="AQ116" s="2" t="s">
        <v>133</v>
      </c>
      <c r="AR116" s="2" t="s">
        <v>133</v>
      </c>
      <c r="AS116" s="2">
        <v>0</v>
      </c>
      <c r="AT116" s="2" t="s">
        <v>133</v>
      </c>
      <c r="AU116" s="2" t="s">
        <v>133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 t="s">
        <v>144</v>
      </c>
    </row>
    <row r="117" spans="1:99" s="2" customFormat="1" x14ac:dyDescent="0.25">
      <c r="A117" s="2" t="s">
        <v>452</v>
      </c>
      <c r="B117" s="2" t="s">
        <v>453</v>
      </c>
      <c r="C117" s="2" t="s">
        <v>454</v>
      </c>
      <c r="D117" s="2">
        <v>1965</v>
      </c>
      <c r="E117" s="2">
        <f t="shared" si="24"/>
        <v>50</v>
      </c>
      <c r="F117" s="2">
        <v>11</v>
      </c>
      <c r="G117" s="2">
        <v>23</v>
      </c>
      <c r="H117" s="2">
        <v>160</v>
      </c>
      <c r="I117" s="2">
        <v>38280</v>
      </c>
      <c r="J117" s="2">
        <v>38280</v>
      </c>
      <c r="K117" s="2">
        <v>38280</v>
      </c>
      <c r="L117" s="2">
        <f t="shared" si="25"/>
        <v>1667472972</v>
      </c>
      <c r="M117" s="2">
        <v>2640</v>
      </c>
      <c r="N117" s="2">
        <f t="shared" si="26"/>
        <v>114998400</v>
      </c>
      <c r="O117" s="2">
        <f t="shared" si="27"/>
        <v>4.125</v>
      </c>
      <c r="P117" s="2">
        <f t="shared" si="28"/>
        <v>10683710.4</v>
      </c>
      <c r="Q117" s="2">
        <f t="shared" si="29"/>
        <v>10.683710400000001</v>
      </c>
      <c r="R117" s="2">
        <v>20.5</v>
      </c>
      <c r="S117" s="2">
        <f t="shared" si="30"/>
        <v>53.094794999999998</v>
      </c>
      <c r="T117" s="2">
        <f t="shared" si="31"/>
        <v>13120</v>
      </c>
      <c r="U117" s="2">
        <f t="shared" si="32"/>
        <v>571540000</v>
      </c>
      <c r="V117" s="2">
        <v>61861.544142999999</v>
      </c>
      <c r="W117" s="2">
        <f t="shared" si="33"/>
        <v>18.855398654786399</v>
      </c>
      <c r="X117" s="2">
        <f t="shared" si="34"/>
        <v>11.716205291419342</v>
      </c>
      <c r="Y117" s="2">
        <f t="shared" si="35"/>
        <v>1.6273072396239527</v>
      </c>
      <c r="Z117" s="2">
        <f t="shared" si="36"/>
        <v>14.499966712580349</v>
      </c>
      <c r="AA117" s="2">
        <f t="shared" si="37"/>
        <v>0.39932976060701619</v>
      </c>
      <c r="AB117" s="2">
        <f t="shared" si="38"/>
        <v>3.9545363761582775</v>
      </c>
      <c r="AC117" s="2">
        <v>11</v>
      </c>
      <c r="AD117" s="2">
        <f t="shared" si="39"/>
        <v>1.318178792052759</v>
      </c>
      <c r="AE117" s="2" t="s">
        <v>133</v>
      </c>
      <c r="AF117" s="2">
        <f t="shared" si="40"/>
        <v>4.9696969696969697</v>
      </c>
      <c r="AG117" s="2">
        <f t="shared" si="41"/>
        <v>0.11983027465101505</v>
      </c>
      <c r="AH117" s="2">
        <f t="shared" si="42"/>
        <v>0.22626535744677523</v>
      </c>
      <c r="AI117" s="2">
        <f t="shared" si="43"/>
        <v>1667472972</v>
      </c>
      <c r="AJ117" s="2">
        <f t="shared" si="44"/>
        <v>47217614.399999999</v>
      </c>
      <c r="AK117" s="2">
        <f t="shared" si="45"/>
        <v>47.217614399999995</v>
      </c>
      <c r="AL117" s="2" t="s">
        <v>455</v>
      </c>
      <c r="AM117" s="2" t="s">
        <v>456</v>
      </c>
      <c r="AN117" s="2" t="s">
        <v>453</v>
      </c>
      <c r="AO117" s="2" t="s">
        <v>457</v>
      </c>
      <c r="AP117" s="2" t="s">
        <v>133</v>
      </c>
      <c r="AQ117" s="2" t="s">
        <v>133</v>
      </c>
      <c r="AR117" s="2" t="s">
        <v>133</v>
      </c>
      <c r="AS117" s="2">
        <v>0</v>
      </c>
      <c r="AT117" s="2" t="s">
        <v>133</v>
      </c>
      <c r="AU117" s="2" t="s">
        <v>133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 t="s">
        <v>144</v>
      </c>
    </row>
    <row r="118" spans="1:99" s="2" customFormat="1" x14ac:dyDescent="0.25">
      <c r="A118" s="2" t="s">
        <v>458</v>
      </c>
      <c r="B118" s="2" t="s">
        <v>459</v>
      </c>
      <c r="C118" s="2" t="s">
        <v>460</v>
      </c>
      <c r="D118" s="2">
        <v>1965</v>
      </c>
      <c r="E118" s="2">
        <f t="shared" si="24"/>
        <v>50</v>
      </c>
      <c r="F118" s="2">
        <v>9.6</v>
      </c>
      <c r="G118" s="2">
        <v>9.6</v>
      </c>
      <c r="H118" s="2">
        <v>1100</v>
      </c>
      <c r="I118" s="2">
        <v>31787</v>
      </c>
      <c r="J118" s="2">
        <v>44048</v>
      </c>
      <c r="K118" s="2">
        <v>44048</v>
      </c>
      <c r="L118" s="2">
        <f t="shared" si="25"/>
        <v>1918726475.2</v>
      </c>
      <c r="M118" s="2">
        <v>4541</v>
      </c>
      <c r="N118" s="2">
        <f t="shared" si="26"/>
        <v>197805960</v>
      </c>
      <c r="O118" s="2">
        <f t="shared" si="27"/>
        <v>7.0953125000000004</v>
      </c>
      <c r="P118" s="2">
        <f t="shared" si="28"/>
        <v>18376791.260000002</v>
      </c>
      <c r="Q118" s="2">
        <f t="shared" si="29"/>
        <v>18.376791260000001</v>
      </c>
      <c r="R118" s="2">
        <v>131</v>
      </c>
      <c r="S118" s="2">
        <f t="shared" si="30"/>
        <v>339.28868999999997</v>
      </c>
      <c r="T118" s="2">
        <f t="shared" si="31"/>
        <v>83840</v>
      </c>
      <c r="U118" s="2">
        <f t="shared" si="32"/>
        <v>3652280000</v>
      </c>
      <c r="V118" s="2">
        <v>65929.299899999998</v>
      </c>
      <c r="W118" s="2">
        <f t="shared" si="33"/>
        <v>20.095250609519997</v>
      </c>
      <c r="X118" s="2">
        <f t="shared" si="34"/>
        <v>12.4866138252606</v>
      </c>
      <c r="Y118" s="2">
        <f t="shared" si="35"/>
        <v>1.3223714879284061</v>
      </c>
      <c r="Z118" s="2">
        <f t="shared" si="36"/>
        <v>9.7000437964558799</v>
      </c>
      <c r="AA118" s="2">
        <f t="shared" si="37"/>
        <v>0.36985808825610716</v>
      </c>
      <c r="AB118" s="2">
        <f t="shared" si="38"/>
        <v>3.0312636863924625</v>
      </c>
      <c r="AC118" s="2">
        <v>9.6</v>
      </c>
      <c r="AD118" s="2">
        <f t="shared" si="39"/>
        <v>1.0104212287974876</v>
      </c>
      <c r="AE118" s="2" t="s">
        <v>133</v>
      </c>
      <c r="AF118" s="2">
        <f t="shared" si="40"/>
        <v>18.462893635763049</v>
      </c>
      <c r="AG118" s="2">
        <f t="shared" si="41"/>
        <v>6.1122267485150691E-2</v>
      </c>
      <c r="AH118" s="2">
        <f t="shared" si="42"/>
        <v>0.33822941628233272</v>
      </c>
      <c r="AI118" s="2">
        <f t="shared" si="43"/>
        <v>1918726475.2</v>
      </c>
      <c r="AJ118" s="2">
        <f t="shared" si="44"/>
        <v>54332327.039999999</v>
      </c>
      <c r="AK118" s="2">
        <f t="shared" si="45"/>
        <v>54.332327039999996</v>
      </c>
      <c r="AL118" s="2" t="s">
        <v>461</v>
      </c>
      <c r="AM118" s="2" t="s">
        <v>462</v>
      </c>
      <c r="AN118" s="2" t="s">
        <v>459</v>
      </c>
      <c r="AO118" s="2" t="s">
        <v>463</v>
      </c>
      <c r="AP118" s="2" t="s">
        <v>133</v>
      </c>
      <c r="AQ118" s="2" t="s">
        <v>133</v>
      </c>
      <c r="AR118" s="2" t="s">
        <v>133</v>
      </c>
      <c r="AS118" s="2">
        <v>0</v>
      </c>
      <c r="AT118" s="2" t="s">
        <v>133</v>
      </c>
      <c r="AU118" s="2" t="s">
        <v>133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 t="s">
        <v>144</v>
      </c>
    </row>
    <row r="119" spans="1:99" s="2" customFormat="1" x14ac:dyDescent="0.25">
      <c r="A119" s="2" t="s">
        <v>464</v>
      </c>
      <c r="C119" s="2" t="s">
        <v>465</v>
      </c>
      <c r="D119" s="2">
        <v>1998</v>
      </c>
      <c r="E119" s="2">
        <f t="shared" si="24"/>
        <v>17</v>
      </c>
      <c r="F119" s="2">
        <v>35</v>
      </c>
      <c r="G119" s="2">
        <v>42</v>
      </c>
      <c r="H119" s="2">
        <v>200</v>
      </c>
      <c r="I119" s="2">
        <v>31000</v>
      </c>
      <c r="J119" s="2">
        <v>27370</v>
      </c>
      <c r="K119" s="2">
        <v>31000</v>
      </c>
      <c r="L119" s="2">
        <f t="shared" si="25"/>
        <v>1350356900</v>
      </c>
      <c r="M119" s="2">
        <v>782</v>
      </c>
      <c r="N119" s="2">
        <f t="shared" si="26"/>
        <v>34063920</v>
      </c>
      <c r="O119" s="2">
        <f t="shared" si="27"/>
        <v>1.221875</v>
      </c>
      <c r="P119" s="2">
        <f t="shared" si="28"/>
        <v>3164644.52</v>
      </c>
      <c r="Q119" s="2">
        <f t="shared" si="29"/>
        <v>3.16464452</v>
      </c>
      <c r="R119" s="2">
        <v>1.22</v>
      </c>
      <c r="S119" s="2">
        <f t="shared" si="30"/>
        <v>3.1597877999999997</v>
      </c>
      <c r="T119" s="2">
        <f t="shared" si="31"/>
        <v>780.8</v>
      </c>
      <c r="U119" s="2">
        <f t="shared" si="32"/>
        <v>34013600</v>
      </c>
      <c r="V119" s="2">
        <v>265297.49832000001</v>
      </c>
      <c r="W119" s="2">
        <f t="shared" si="33"/>
        <v>80.862677487935997</v>
      </c>
      <c r="X119" s="2">
        <f t="shared" si="34"/>
        <v>50.245754396818086</v>
      </c>
      <c r="Y119" s="2">
        <f t="shared" si="35"/>
        <v>12.822731303013256</v>
      </c>
      <c r="Z119" s="2">
        <f t="shared" si="36"/>
        <v>39.641852728634873</v>
      </c>
      <c r="AA119" s="2">
        <f t="shared" si="37"/>
        <v>2.3951968281255489</v>
      </c>
      <c r="AB119" s="2">
        <f t="shared" si="38"/>
        <v>3.3978730910258461</v>
      </c>
      <c r="AC119" s="2">
        <v>35</v>
      </c>
      <c r="AD119" s="2">
        <f t="shared" si="39"/>
        <v>1.1326243636752822</v>
      </c>
      <c r="AE119" s="2" t="s">
        <v>133</v>
      </c>
      <c r="AF119" s="2">
        <f t="shared" si="40"/>
        <v>0.99846547314578005</v>
      </c>
      <c r="AG119" s="2">
        <f t="shared" si="41"/>
        <v>0.60193844243571226</v>
      </c>
      <c r="AH119" s="2">
        <f t="shared" si="42"/>
        <v>9.3738505227949728E-2</v>
      </c>
      <c r="AI119" s="2">
        <f t="shared" si="43"/>
        <v>1192234463</v>
      </c>
      <c r="AJ119" s="2">
        <f t="shared" si="44"/>
        <v>33760347.600000001</v>
      </c>
      <c r="AK119" s="2">
        <f t="shared" si="45"/>
        <v>33.760347600000003</v>
      </c>
      <c r="AL119" s="2" t="s">
        <v>466</v>
      </c>
      <c r="AM119" s="2" t="s">
        <v>133</v>
      </c>
      <c r="AN119" s="2" t="s">
        <v>133</v>
      </c>
      <c r="AO119" s="2" t="s">
        <v>467</v>
      </c>
      <c r="AP119" s="2" t="s">
        <v>133</v>
      </c>
      <c r="AQ119" s="2" t="s">
        <v>133</v>
      </c>
      <c r="AR119" s="2" t="s">
        <v>133</v>
      </c>
      <c r="AS119" s="2">
        <v>0</v>
      </c>
      <c r="AT119" s="2" t="s">
        <v>133</v>
      </c>
      <c r="AU119" s="2" t="s">
        <v>133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 t="s">
        <v>144</v>
      </c>
    </row>
    <row r="120" spans="1:99" s="2" customFormat="1" x14ac:dyDescent="0.25">
      <c r="A120" s="2" t="s">
        <v>468</v>
      </c>
      <c r="C120" s="2" t="s">
        <v>469</v>
      </c>
      <c r="D120" s="2">
        <v>2000</v>
      </c>
      <c r="E120" s="2">
        <f t="shared" si="24"/>
        <v>15</v>
      </c>
      <c r="F120" s="2">
        <v>15</v>
      </c>
      <c r="G120" s="2">
        <v>22</v>
      </c>
      <c r="H120" s="2">
        <v>200</v>
      </c>
      <c r="I120" s="2">
        <v>15500</v>
      </c>
      <c r="J120" s="2">
        <v>13620</v>
      </c>
      <c r="K120" s="2">
        <v>15500</v>
      </c>
      <c r="L120" s="2">
        <f t="shared" si="25"/>
        <v>675178450</v>
      </c>
      <c r="M120" s="2">
        <v>908</v>
      </c>
      <c r="N120" s="2">
        <f t="shared" si="26"/>
        <v>39552480</v>
      </c>
      <c r="O120" s="2">
        <f t="shared" si="27"/>
        <v>1.4187500000000002</v>
      </c>
      <c r="P120" s="2">
        <f t="shared" si="28"/>
        <v>3674548.88</v>
      </c>
      <c r="Q120" s="2">
        <f t="shared" si="29"/>
        <v>3.6745488800000001</v>
      </c>
      <c r="R120" s="2">
        <v>1.42</v>
      </c>
      <c r="S120" s="2">
        <f t="shared" si="30"/>
        <v>3.6777857999999997</v>
      </c>
      <c r="T120" s="2">
        <f t="shared" si="31"/>
        <v>908.8</v>
      </c>
      <c r="U120" s="2">
        <f t="shared" si="32"/>
        <v>39589600</v>
      </c>
      <c r="W120" s="2">
        <f t="shared" si="33"/>
        <v>0</v>
      </c>
      <c r="X120" s="2">
        <f t="shared" si="34"/>
        <v>0</v>
      </c>
      <c r="Y120" s="2">
        <f t="shared" si="35"/>
        <v>0</v>
      </c>
      <c r="Z120" s="2">
        <f t="shared" si="36"/>
        <v>17.070445393057529</v>
      </c>
      <c r="AA120" s="2">
        <f t="shared" si="37"/>
        <v>0</v>
      </c>
      <c r="AB120" s="2">
        <f t="shared" si="38"/>
        <v>3.4140890786115059</v>
      </c>
      <c r="AC120" s="2">
        <v>15</v>
      </c>
      <c r="AD120" s="2">
        <f t="shared" si="39"/>
        <v>1.138029692870502</v>
      </c>
      <c r="AE120" s="2" t="s">
        <v>133</v>
      </c>
      <c r="AF120" s="2">
        <f t="shared" si="40"/>
        <v>1.0008810572687223</v>
      </c>
      <c r="AG120" s="2">
        <f t="shared" si="41"/>
        <v>0.24054893657911569</v>
      </c>
      <c r="AH120" s="2">
        <f t="shared" si="42"/>
        <v>0.218723178865216</v>
      </c>
      <c r="AI120" s="2">
        <f t="shared" si="43"/>
        <v>593285838</v>
      </c>
      <c r="AJ120" s="2">
        <f t="shared" si="44"/>
        <v>16799997.600000001</v>
      </c>
      <c r="AK120" s="2">
        <f t="shared" si="45"/>
        <v>16.799997600000001</v>
      </c>
      <c r="AL120" s="2" t="s">
        <v>133</v>
      </c>
      <c r="AM120" s="2" t="s">
        <v>133</v>
      </c>
      <c r="AN120" s="2" t="s">
        <v>133</v>
      </c>
      <c r="AO120" s="2" t="s">
        <v>133</v>
      </c>
      <c r="AP120" s="2" t="s">
        <v>133</v>
      </c>
      <c r="AQ120" s="2" t="s">
        <v>133</v>
      </c>
      <c r="AR120" s="2" t="s">
        <v>133</v>
      </c>
      <c r="AS120" s="2">
        <v>0</v>
      </c>
      <c r="AT120" s="2" t="s">
        <v>133</v>
      </c>
      <c r="AU120" s="2" t="s">
        <v>133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 t="s">
        <v>144</v>
      </c>
    </row>
    <row r="121" spans="1:99" s="2" customFormat="1" x14ac:dyDescent="0.25">
      <c r="A121" s="2" t="s">
        <v>470</v>
      </c>
      <c r="C121" s="2" t="s">
        <v>471</v>
      </c>
      <c r="D121" s="2">
        <v>1996</v>
      </c>
      <c r="E121" s="2">
        <f t="shared" si="24"/>
        <v>19</v>
      </c>
      <c r="F121" s="2">
        <v>15</v>
      </c>
      <c r="G121" s="2">
        <v>22</v>
      </c>
      <c r="H121" s="2">
        <v>20</v>
      </c>
      <c r="I121" s="2">
        <v>11000</v>
      </c>
      <c r="J121" s="2">
        <v>9720</v>
      </c>
      <c r="K121" s="2">
        <v>11000</v>
      </c>
      <c r="L121" s="2">
        <f t="shared" si="25"/>
        <v>479158900</v>
      </c>
      <c r="M121" s="2">
        <v>648</v>
      </c>
      <c r="N121" s="2">
        <f t="shared" si="26"/>
        <v>28226880</v>
      </c>
      <c r="O121" s="2">
        <f t="shared" si="27"/>
        <v>1.0125</v>
      </c>
      <c r="P121" s="2">
        <f t="shared" si="28"/>
        <v>2622365.2800000003</v>
      </c>
      <c r="Q121" s="2">
        <f t="shared" si="29"/>
        <v>2.6223652800000004</v>
      </c>
      <c r="R121" s="2">
        <v>1.01</v>
      </c>
      <c r="S121" s="2">
        <f t="shared" si="30"/>
        <v>2.6158899</v>
      </c>
      <c r="T121" s="2">
        <f t="shared" si="31"/>
        <v>646.4</v>
      </c>
      <c r="U121" s="2">
        <f t="shared" si="32"/>
        <v>28158800</v>
      </c>
      <c r="V121" s="2">
        <v>31657.169295</v>
      </c>
      <c r="W121" s="2">
        <f t="shared" si="33"/>
        <v>9.649105201115999</v>
      </c>
      <c r="X121" s="2">
        <f t="shared" si="34"/>
        <v>5.9956779214572302</v>
      </c>
      <c r="Y121" s="2">
        <f t="shared" si="35"/>
        <v>1.6808746963804826</v>
      </c>
      <c r="Z121" s="2">
        <f t="shared" si="36"/>
        <v>16.975269672028933</v>
      </c>
      <c r="AA121" s="2">
        <f t="shared" si="37"/>
        <v>0.80480129099062092</v>
      </c>
      <c r="AB121" s="2">
        <f t="shared" si="38"/>
        <v>3.3950539344057868</v>
      </c>
      <c r="AC121" s="2">
        <v>15</v>
      </c>
      <c r="AD121" s="2">
        <f t="shared" si="39"/>
        <v>1.1316846448019289</v>
      </c>
      <c r="AE121" s="2" t="s">
        <v>133</v>
      </c>
      <c r="AF121" s="2">
        <f t="shared" si="40"/>
        <v>0.99753086419753079</v>
      </c>
      <c r="AG121" s="2">
        <f t="shared" si="41"/>
        <v>0.28315921017923928</v>
      </c>
      <c r="AH121" s="2">
        <f t="shared" si="42"/>
        <v>0.21872317886521606</v>
      </c>
      <c r="AI121" s="2">
        <f t="shared" si="43"/>
        <v>423402228</v>
      </c>
      <c r="AJ121" s="2">
        <f t="shared" si="44"/>
        <v>11989425.6</v>
      </c>
      <c r="AK121" s="2">
        <f t="shared" si="45"/>
        <v>11.989425599999999</v>
      </c>
      <c r="AL121" s="2" t="s">
        <v>472</v>
      </c>
      <c r="AM121" s="2" t="s">
        <v>133</v>
      </c>
      <c r="AN121" s="2" t="s">
        <v>133</v>
      </c>
      <c r="AO121" s="2" t="s">
        <v>473</v>
      </c>
      <c r="AP121" s="2" t="s">
        <v>133</v>
      </c>
      <c r="AQ121" s="2" t="s">
        <v>133</v>
      </c>
      <c r="AR121" s="2" t="s">
        <v>133</v>
      </c>
      <c r="AS121" s="2">
        <v>0</v>
      </c>
      <c r="AT121" s="2" t="s">
        <v>133</v>
      </c>
      <c r="AU121" s="2" t="s">
        <v>133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 t="s">
        <v>144</v>
      </c>
    </row>
    <row r="122" spans="1:99" s="2" customFormat="1" x14ac:dyDescent="0.25">
      <c r="A122" s="2" t="s">
        <v>474</v>
      </c>
      <c r="C122" s="2" t="s">
        <v>475</v>
      </c>
      <c r="D122" s="2">
        <v>1967</v>
      </c>
      <c r="E122" s="2">
        <f t="shared" si="24"/>
        <v>48</v>
      </c>
      <c r="F122" s="2">
        <v>9</v>
      </c>
      <c r="G122" s="2">
        <v>18</v>
      </c>
      <c r="H122" s="2">
        <v>0</v>
      </c>
      <c r="I122" s="2">
        <v>4000</v>
      </c>
      <c r="J122" s="2">
        <v>3600</v>
      </c>
      <c r="K122" s="2">
        <v>4000</v>
      </c>
      <c r="L122" s="2">
        <f t="shared" si="25"/>
        <v>174239600</v>
      </c>
      <c r="M122" s="2">
        <v>400</v>
      </c>
      <c r="N122" s="2">
        <f t="shared" si="26"/>
        <v>17424000</v>
      </c>
      <c r="O122" s="2">
        <f t="shared" si="27"/>
        <v>0.625</v>
      </c>
      <c r="P122" s="2">
        <f t="shared" si="28"/>
        <v>1618744</v>
      </c>
      <c r="Q122" s="2">
        <f t="shared" si="29"/>
        <v>1.6187440000000002</v>
      </c>
      <c r="R122" s="2">
        <v>995</v>
      </c>
      <c r="S122" s="2">
        <f t="shared" si="30"/>
        <v>2577.0400499999996</v>
      </c>
      <c r="T122" s="2">
        <f t="shared" si="31"/>
        <v>636800</v>
      </c>
      <c r="U122" s="2">
        <f t="shared" si="32"/>
        <v>27740600000</v>
      </c>
      <c r="W122" s="2">
        <f t="shared" si="33"/>
        <v>0</v>
      </c>
      <c r="X122" s="2">
        <f t="shared" si="34"/>
        <v>0</v>
      </c>
      <c r="Y122" s="2">
        <f t="shared" si="35"/>
        <v>0</v>
      </c>
      <c r="Z122" s="2">
        <f t="shared" si="36"/>
        <v>9.9999770431588608</v>
      </c>
      <c r="AA122" s="2">
        <f t="shared" si="37"/>
        <v>0</v>
      </c>
      <c r="AB122" s="2">
        <f t="shared" si="38"/>
        <v>3.3333256810529535</v>
      </c>
      <c r="AC122" s="2">
        <v>9</v>
      </c>
      <c r="AD122" s="2">
        <f t="shared" si="39"/>
        <v>1.1111085603509845</v>
      </c>
      <c r="AE122" s="2" t="s">
        <v>133</v>
      </c>
      <c r="AF122" s="2">
        <f t="shared" si="40"/>
        <v>1592</v>
      </c>
      <c r="AG122" s="2">
        <f t="shared" si="41"/>
        <v>0.21231003418725633</v>
      </c>
      <c r="AH122" s="2">
        <f t="shared" si="42"/>
        <v>0.36453863144202669</v>
      </c>
      <c r="AI122" s="2">
        <f t="shared" si="43"/>
        <v>156815640</v>
      </c>
      <c r="AJ122" s="2">
        <f t="shared" si="44"/>
        <v>4440528</v>
      </c>
      <c r="AK122" s="2">
        <f t="shared" si="45"/>
        <v>4.4405279999999996</v>
      </c>
      <c r="AL122" s="2" t="s">
        <v>476</v>
      </c>
      <c r="AM122" s="2" t="s">
        <v>133</v>
      </c>
      <c r="AN122" s="2" t="s">
        <v>133</v>
      </c>
      <c r="AO122" s="2" t="s">
        <v>133</v>
      </c>
      <c r="AP122" s="2" t="s">
        <v>133</v>
      </c>
      <c r="AQ122" s="2" t="s">
        <v>133</v>
      </c>
      <c r="AR122" s="2" t="s">
        <v>133</v>
      </c>
      <c r="AS122" s="2">
        <v>0</v>
      </c>
      <c r="AT122" s="2" t="s">
        <v>133</v>
      </c>
      <c r="AU122" s="2" t="s">
        <v>133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 t="s">
        <v>144</v>
      </c>
    </row>
    <row r="123" spans="1:99" s="2" customFormat="1" x14ac:dyDescent="0.25">
      <c r="A123" s="2" t="s">
        <v>477</v>
      </c>
      <c r="C123" s="2" t="s">
        <v>478</v>
      </c>
      <c r="D123" s="2">
        <v>1972</v>
      </c>
      <c r="E123" s="2">
        <f t="shared" si="24"/>
        <v>43</v>
      </c>
      <c r="F123" s="2">
        <v>6.5</v>
      </c>
      <c r="G123" s="2">
        <v>17</v>
      </c>
      <c r="H123" s="2">
        <v>120</v>
      </c>
      <c r="I123" s="2">
        <v>2970</v>
      </c>
      <c r="J123" s="2">
        <v>29700</v>
      </c>
      <c r="K123" s="2">
        <v>29700</v>
      </c>
      <c r="L123" s="2">
        <f t="shared" si="25"/>
        <v>1293729030</v>
      </c>
      <c r="M123" s="2">
        <v>4950</v>
      </c>
      <c r="N123" s="2">
        <f t="shared" si="26"/>
        <v>215622000</v>
      </c>
      <c r="O123" s="2">
        <f t="shared" si="27"/>
        <v>7.734375</v>
      </c>
      <c r="P123" s="2">
        <f t="shared" si="28"/>
        <v>20031957</v>
      </c>
      <c r="Q123" s="2">
        <f t="shared" si="29"/>
        <v>20.031957000000002</v>
      </c>
      <c r="R123" s="2">
        <v>0</v>
      </c>
      <c r="S123" s="2">
        <f t="shared" si="30"/>
        <v>0</v>
      </c>
      <c r="T123" s="2">
        <f t="shared" si="31"/>
        <v>0</v>
      </c>
      <c r="U123" s="2">
        <f t="shared" si="32"/>
        <v>0</v>
      </c>
      <c r="V123" s="2">
        <v>697276.00765000004</v>
      </c>
      <c r="W123" s="2">
        <f t="shared" si="33"/>
        <v>212.52972713171999</v>
      </c>
      <c r="X123" s="2">
        <f t="shared" si="34"/>
        <v>132.05989219286411</v>
      </c>
      <c r="Y123" s="2">
        <f t="shared" si="35"/>
        <v>13.395313622341165</v>
      </c>
      <c r="Z123" s="2">
        <f t="shared" si="36"/>
        <v>5.9999862258953165</v>
      </c>
      <c r="AA123" s="2">
        <f t="shared" si="37"/>
        <v>5.8013774592276173</v>
      </c>
      <c r="AB123" s="2">
        <f t="shared" si="38"/>
        <v>2.7692244119516847</v>
      </c>
      <c r="AC123" s="2">
        <v>6.5</v>
      </c>
      <c r="AD123" s="2">
        <f t="shared" si="39"/>
        <v>0.92307480398389485</v>
      </c>
      <c r="AE123" s="2" t="s">
        <v>133</v>
      </c>
      <c r="AF123" s="2">
        <f t="shared" si="40"/>
        <v>0</v>
      </c>
      <c r="AG123" s="2">
        <f t="shared" si="41"/>
        <v>3.6211721102565757E-2</v>
      </c>
      <c r="AH123" s="2">
        <f t="shared" si="42"/>
        <v>0.54680794716304004</v>
      </c>
      <c r="AI123" s="2">
        <f t="shared" si="43"/>
        <v>1293729030</v>
      </c>
      <c r="AJ123" s="2">
        <f t="shared" si="44"/>
        <v>36634356</v>
      </c>
      <c r="AK123" s="2">
        <f t="shared" si="45"/>
        <v>36.634355999999997</v>
      </c>
      <c r="AL123" s="2" t="s">
        <v>479</v>
      </c>
      <c r="AM123" s="2" t="s">
        <v>480</v>
      </c>
      <c r="AN123" s="2" t="s">
        <v>481</v>
      </c>
      <c r="AO123" s="2" t="s">
        <v>482</v>
      </c>
      <c r="AP123" s="2" t="s">
        <v>133</v>
      </c>
      <c r="AQ123" s="2" t="s">
        <v>133</v>
      </c>
      <c r="AR123" s="2" t="s">
        <v>133</v>
      </c>
      <c r="AS123" s="2">
        <v>0</v>
      </c>
      <c r="AT123" s="2" t="s">
        <v>133</v>
      </c>
      <c r="AU123" s="2" t="s">
        <v>133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 t="s">
        <v>144</v>
      </c>
    </row>
    <row r="124" spans="1:99" s="2" customFormat="1" x14ac:dyDescent="0.25">
      <c r="A124" s="2" t="s">
        <v>483</v>
      </c>
      <c r="C124" s="2" t="s">
        <v>484</v>
      </c>
      <c r="D124" s="2">
        <v>1970</v>
      </c>
      <c r="E124" s="2">
        <f t="shared" si="24"/>
        <v>45</v>
      </c>
      <c r="F124" s="2">
        <v>8.5</v>
      </c>
      <c r="G124" s="2">
        <v>13.2</v>
      </c>
      <c r="H124" s="2">
        <v>100</v>
      </c>
      <c r="I124" s="2">
        <v>41333</v>
      </c>
      <c r="J124" s="2">
        <v>21533</v>
      </c>
      <c r="K124" s="2">
        <v>41333</v>
      </c>
      <c r="L124" s="2">
        <f t="shared" si="25"/>
        <v>1800461346.7</v>
      </c>
      <c r="M124" s="2">
        <v>4950</v>
      </c>
      <c r="N124" s="2">
        <f t="shared" si="26"/>
        <v>215622000</v>
      </c>
      <c r="O124" s="2">
        <f t="shared" si="27"/>
        <v>7.734375</v>
      </c>
      <c r="P124" s="2">
        <f t="shared" si="28"/>
        <v>20031957</v>
      </c>
      <c r="Q124" s="2">
        <f t="shared" si="29"/>
        <v>20.031957000000002</v>
      </c>
      <c r="R124" s="2">
        <v>0</v>
      </c>
      <c r="S124" s="2">
        <f t="shared" si="30"/>
        <v>0</v>
      </c>
      <c r="T124" s="2">
        <f t="shared" si="31"/>
        <v>0</v>
      </c>
      <c r="U124" s="2">
        <f t="shared" si="32"/>
        <v>0</v>
      </c>
      <c r="V124" s="2">
        <v>409663.23788999999</v>
      </c>
      <c r="W124" s="2">
        <f t="shared" si="33"/>
        <v>124.86535490887199</v>
      </c>
      <c r="X124" s="2">
        <f t="shared" si="34"/>
        <v>77.587759276938655</v>
      </c>
      <c r="Y124" s="2">
        <f t="shared" si="35"/>
        <v>7.8700077026525319</v>
      </c>
      <c r="Z124" s="2">
        <f t="shared" si="36"/>
        <v>8.350081840906773</v>
      </c>
      <c r="AA124" s="2">
        <f t="shared" si="37"/>
        <v>4.701162934883933</v>
      </c>
      <c r="AB124" s="2">
        <f t="shared" si="38"/>
        <v>2.9470877085553315</v>
      </c>
      <c r="AC124" s="2">
        <v>8.5</v>
      </c>
      <c r="AD124" s="2">
        <f t="shared" si="39"/>
        <v>0.98236256951844392</v>
      </c>
      <c r="AE124" s="2" t="s">
        <v>133</v>
      </c>
      <c r="AF124" s="2">
        <f t="shared" si="40"/>
        <v>0</v>
      </c>
      <c r="AG124" s="2">
        <f t="shared" si="41"/>
        <v>5.0395254826005063E-2</v>
      </c>
      <c r="AH124" s="2">
        <f t="shared" si="42"/>
        <v>0.75420034508625322</v>
      </c>
      <c r="AI124" s="2">
        <f t="shared" si="43"/>
        <v>937975326.70000005</v>
      </c>
      <c r="AJ124" s="2">
        <f t="shared" si="44"/>
        <v>26560524.84</v>
      </c>
      <c r="AK124" s="2">
        <f t="shared" si="45"/>
        <v>26.560524839999999</v>
      </c>
      <c r="AL124" s="2" t="s">
        <v>476</v>
      </c>
      <c r="AM124" s="2" t="s">
        <v>133</v>
      </c>
      <c r="AN124" s="2" t="s">
        <v>133</v>
      </c>
      <c r="AO124" s="2" t="s">
        <v>133</v>
      </c>
      <c r="AP124" s="2" t="s">
        <v>133</v>
      </c>
      <c r="AQ124" s="2" t="s">
        <v>133</v>
      </c>
      <c r="AR124" s="2" t="s">
        <v>133</v>
      </c>
      <c r="AS124" s="2">
        <v>0</v>
      </c>
      <c r="AT124" s="2" t="s">
        <v>133</v>
      </c>
      <c r="AU124" s="2" t="s">
        <v>133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 t="s">
        <v>144</v>
      </c>
    </row>
    <row r="125" spans="1:99" s="2" customFormat="1" x14ac:dyDescent="0.25">
      <c r="A125" s="2" t="s">
        <v>485</v>
      </c>
      <c r="C125" s="2" t="s">
        <v>486</v>
      </c>
      <c r="D125" s="2">
        <v>1965</v>
      </c>
      <c r="E125" s="2">
        <f t="shared" si="24"/>
        <v>50</v>
      </c>
      <c r="F125" s="2">
        <v>17</v>
      </c>
      <c r="G125" s="2">
        <v>29</v>
      </c>
      <c r="H125" s="2">
        <v>0</v>
      </c>
      <c r="I125" s="2">
        <v>8519000</v>
      </c>
      <c r="J125" s="2">
        <v>4596000</v>
      </c>
      <c r="K125" s="2">
        <v>8519000</v>
      </c>
      <c r="L125" s="2">
        <f t="shared" si="25"/>
        <v>371086788100</v>
      </c>
      <c r="M125" s="2">
        <v>361805.38562700001</v>
      </c>
      <c r="N125" s="2">
        <f t="shared" si="26"/>
        <v>15760242597.912121</v>
      </c>
      <c r="O125" s="2">
        <f t="shared" si="27"/>
        <v>565.32091504218749</v>
      </c>
      <c r="P125" s="2">
        <f t="shared" si="28"/>
        <v>1464175742.8784814</v>
      </c>
      <c r="Q125" s="2">
        <f t="shared" si="29"/>
        <v>1464.1757428784813</v>
      </c>
      <c r="R125" s="2">
        <v>0</v>
      </c>
      <c r="S125" s="2">
        <f t="shared" si="30"/>
        <v>0</v>
      </c>
      <c r="T125" s="2">
        <f t="shared" si="31"/>
        <v>0</v>
      </c>
      <c r="U125" s="2">
        <f t="shared" si="32"/>
        <v>0</v>
      </c>
      <c r="V125" s="2">
        <v>1850051.406</v>
      </c>
      <c r="W125" s="2">
        <f t="shared" si="33"/>
        <v>563.8956685487999</v>
      </c>
      <c r="X125" s="2">
        <f t="shared" si="34"/>
        <v>350.38863598796399</v>
      </c>
      <c r="Y125" s="2">
        <f t="shared" si="35"/>
        <v>4.1571629304104745</v>
      </c>
      <c r="Z125" s="2">
        <f t="shared" si="36"/>
        <v>23.545753550085625</v>
      </c>
      <c r="AA125" s="2">
        <f t="shared" si="37"/>
        <v>9.9468742265721083E-2</v>
      </c>
      <c r="AB125" s="2">
        <f t="shared" si="38"/>
        <v>4.1551329794268748</v>
      </c>
      <c r="AC125" s="2">
        <v>17</v>
      </c>
      <c r="AD125" s="2">
        <f t="shared" si="39"/>
        <v>1.3850443264756249</v>
      </c>
      <c r="AE125" s="2" t="s">
        <v>133</v>
      </c>
      <c r="AF125" s="2">
        <f t="shared" si="40"/>
        <v>0</v>
      </c>
      <c r="AG125" s="2">
        <f t="shared" si="41"/>
        <v>1.6621744156412557E-2</v>
      </c>
      <c r="AH125" s="2">
        <f t="shared" si="42"/>
        <v>0.25827423000944122</v>
      </c>
      <c r="AI125" s="2">
        <f t="shared" si="43"/>
        <v>200201300400</v>
      </c>
      <c r="AJ125" s="2">
        <f t="shared" si="44"/>
        <v>5669074080</v>
      </c>
      <c r="AK125" s="2">
        <f t="shared" si="45"/>
        <v>5669.0740800000003</v>
      </c>
      <c r="AL125" s="2" t="s">
        <v>133</v>
      </c>
      <c r="AM125" s="2" t="s">
        <v>133</v>
      </c>
      <c r="AN125" s="2" t="s">
        <v>133</v>
      </c>
      <c r="AO125" s="2" t="s">
        <v>133</v>
      </c>
      <c r="AP125" s="2" t="s">
        <v>133</v>
      </c>
      <c r="AQ125" s="2" t="s">
        <v>133</v>
      </c>
      <c r="AR125" s="2" t="s">
        <v>133</v>
      </c>
      <c r="AS125" s="2">
        <v>0</v>
      </c>
      <c r="AT125" s="2" t="s">
        <v>133</v>
      </c>
      <c r="AU125" s="2" t="s">
        <v>133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 t="s">
        <v>134</v>
      </c>
    </row>
    <row r="126" spans="1:99" s="2" customFormat="1" x14ac:dyDescent="0.25">
      <c r="A126" s="2" t="s">
        <v>487</v>
      </c>
      <c r="C126" s="2" t="s">
        <v>488</v>
      </c>
      <c r="D126" s="2">
        <v>1996</v>
      </c>
      <c r="E126" s="2">
        <f t="shared" si="24"/>
        <v>19</v>
      </c>
      <c r="F126" s="2">
        <v>50</v>
      </c>
      <c r="G126" s="2">
        <v>57</v>
      </c>
      <c r="H126" s="2">
        <v>640</v>
      </c>
      <c r="I126" s="2">
        <v>29100</v>
      </c>
      <c r="J126" s="2">
        <v>27500</v>
      </c>
      <c r="K126" s="2">
        <v>29100</v>
      </c>
      <c r="L126" s="2">
        <f t="shared" si="25"/>
        <v>1267593090</v>
      </c>
      <c r="M126" s="2">
        <v>550</v>
      </c>
      <c r="N126" s="2">
        <f t="shared" si="26"/>
        <v>23958000</v>
      </c>
      <c r="O126" s="2">
        <f t="shared" si="27"/>
        <v>0.859375</v>
      </c>
      <c r="P126" s="2">
        <f t="shared" si="28"/>
        <v>2225773</v>
      </c>
      <c r="Q126" s="2">
        <f t="shared" si="29"/>
        <v>2.2257730000000002</v>
      </c>
      <c r="R126" s="2">
        <v>0.86</v>
      </c>
      <c r="S126" s="2">
        <f t="shared" si="30"/>
        <v>2.2273913999999997</v>
      </c>
      <c r="T126" s="2">
        <f t="shared" si="31"/>
        <v>550.4</v>
      </c>
      <c r="U126" s="2">
        <f t="shared" si="32"/>
        <v>23976800</v>
      </c>
      <c r="W126" s="2">
        <f t="shared" si="33"/>
        <v>0</v>
      </c>
      <c r="X126" s="2">
        <f t="shared" si="34"/>
        <v>0</v>
      </c>
      <c r="Y126" s="2">
        <f t="shared" si="35"/>
        <v>0</v>
      </c>
      <c r="Z126" s="2">
        <f t="shared" si="36"/>
        <v>52.90896944653143</v>
      </c>
      <c r="AA126" s="2">
        <f t="shared" si="37"/>
        <v>0</v>
      </c>
      <c r="AB126" s="2">
        <f t="shared" si="38"/>
        <v>3.1745381667918853</v>
      </c>
      <c r="AC126" s="2">
        <v>50</v>
      </c>
      <c r="AD126" s="2">
        <f t="shared" si="39"/>
        <v>1.0581793889306286</v>
      </c>
      <c r="AE126" s="2" t="s">
        <v>133</v>
      </c>
      <c r="AF126" s="2">
        <f t="shared" si="40"/>
        <v>1.0007272727272727</v>
      </c>
      <c r="AG126" s="2">
        <f t="shared" si="41"/>
        <v>0.95796462189514864</v>
      </c>
      <c r="AH126" s="2">
        <f t="shared" si="42"/>
        <v>6.5616953659564811E-2</v>
      </c>
      <c r="AI126" s="2">
        <f t="shared" si="43"/>
        <v>1197897250</v>
      </c>
      <c r="AJ126" s="2">
        <f t="shared" si="44"/>
        <v>33920700</v>
      </c>
      <c r="AK126" s="2">
        <f t="shared" si="45"/>
        <v>33.920699999999997</v>
      </c>
      <c r="AL126" s="2" t="s">
        <v>133</v>
      </c>
      <c r="AM126" s="2" t="s">
        <v>133</v>
      </c>
      <c r="AN126" s="2" t="s">
        <v>133</v>
      </c>
      <c r="AO126" s="2" t="s">
        <v>133</v>
      </c>
      <c r="AP126" s="2" t="s">
        <v>133</v>
      </c>
      <c r="AQ126" s="2" t="s">
        <v>133</v>
      </c>
      <c r="AR126" s="2" t="s">
        <v>133</v>
      </c>
      <c r="AS126" s="2">
        <v>0</v>
      </c>
      <c r="AT126" s="2" t="s">
        <v>133</v>
      </c>
      <c r="AU126" s="2" t="s">
        <v>133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 t="s">
        <v>144</v>
      </c>
    </row>
    <row r="127" spans="1:99" s="2" customFormat="1" x14ac:dyDescent="0.25">
      <c r="A127" s="2" t="s">
        <v>489</v>
      </c>
      <c r="C127" s="2" t="s">
        <v>490</v>
      </c>
      <c r="D127" s="2">
        <v>1986</v>
      </c>
      <c r="E127" s="2">
        <f t="shared" si="24"/>
        <v>29</v>
      </c>
      <c r="F127" s="2">
        <v>35</v>
      </c>
      <c r="G127" s="2">
        <v>42</v>
      </c>
      <c r="H127" s="2">
        <v>640</v>
      </c>
      <c r="I127" s="2">
        <v>33100</v>
      </c>
      <c r="J127" s="2">
        <v>32240</v>
      </c>
      <c r="K127" s="2">
        <v>33100</v>
      </c>
      <c r="L127" s="2">
        <f t="shared" si="25"/>
        <v>1441832690</v>
      </c>
      <c r="M127" s="2">
        <v>650</v>
      </c>
      <c r="N127" s="2">
        <f t="shared" si="26"/>
        <v>28314000</v>
      </c>
      <c r="O127" s="2">
        <f t="shared" si="27"/>
        <v>1.015625</v>
      </c>
      <c r="P127" s="2">
        <f t="shared" si="28"/>
        <v>2630459</v>
      </c>
      <c r="Q127" s="2">
        <f t="shared" si="29"/>
        <v>2.6304590000000001</v>
      </c>
      <c r="R127" s="2">
        <v>1.02</v>
      </c>
      <c r="S127" s="2">
        <f t="shared" si="30"/>
        <v>2.6417897999999997</v>
      </c>
      <c r="T127" s="2">
        <f t="shared" si="31"/>
        <v>652.79999999999995</v>
      </c>
      <c r="U127" s="2">
        <f t="shared" si="32"/>
        <v>28437600</v>
      </c>
      <c r="V127" s="2">
        <v>19179.505753000001</v>
      </c>
      <c r="W127" s="2">
        <f t="shared" si="33"/>
        <v>5.8459133535144003</v>
      </c>
      <c r="X127" s="2">
        <f t="shared" si="34"/>
        <v>3.6324833125836826</v>
      </c>
      <c r="Y127" s="2">
        <f t="shared" si="35"/>
        <v>1.0167905394006118</v>
      </c>
      <c r="Z127" s="2">
        <f t="shared" si="36"/>
        <v>50.922960019778202</v>
      </c>
      <c r="AA127" s="2">
        <f t="shared" si="37"/>
        <v>0.14700267201595341</v>
      </c>
      <c r="AB127" s="2">
        <f t="shared" si="38"/>
        <v>4.3648251445524169</v>
      </c>
      <c r="AC127" s="2">
        <v>35</v>
      </c>
      <c r="AD127" s="2">
        <f t="shared" si="39"/>
        <v>1.4549417148508057</v>
      </c>
      <c r="AE127" s="2">
        <v>77.362300000000005</v>
      </c>
      <c r="AF127" s="2">
        <f t="shared" si="40"/>
        <v>1.0043076923076923</v>
      </c>
      <c r="AG127" s="2">
        <f t="shared" si="41"/>
        <v>0.84812228497168018</v>
      </c>
      <c r="AH127" s="2">
        <f t="shared" si="42"/>
        <v>6.6146122640690322E-2</v>
      </c>
      <c r="AI127" s="2">
        <f t="shared" si="43"/>
        <v>1404371176</v>
      </c>
      <c r="AJ127" s="2">
        <f t="shared" si="44"/>
        <v>39767395.200000003</v>
      </c>
      <c r="AK127" s="2">
        <f t="shared" si="45"/>
        <v>39.767395200000003</v>
      </c>
      <c r="AL127" s="2" t="s">
        <v>491</v>
      </c>
      <c r="AM127" s="2" t="s">
        <v>133</v>
      </c>
      <c r="AN127" s="2" t="s">
        <v>133</v>
      </c>
      <c r="AO127" s="2" t="s">
        <v>492</v>
      </c>
      <c r="AP127" s="2" t="s">
        <v>493</v>
      </c>
      <c r="AQ127" s="2" t="s">
        <v>494</v>
      </c>
      <c r="AR127" s="2" t="s">
        <v>495</v>
      </c>
      <c r="AS127" s="2">
        <v>1</v>
      </c>
      <c r="AT127" s="2" t="s">
        <v>496</v>
      </c>
      <c r="AU127" s="2" t="s">
        <v>497</v>
      </c>
      <c r="AV127" s="2">
        <v>12</v>
      </c>
      <c r="AW127" s="6">
        <v>64</v>
      </c>
      <c r="AX127" s="6">
        <v>32</v>
      </c>
      <c r="AY127" s="6">
        <v>4</v>
      </c>
      <c r="AZ127" s="6">
        <v>2.5</v>
      </c>
      <c r="BA127" s="6">
        <v>15.6</v>
      </c>
      <c r="BB127" s="6">
        <v>0.1</v>
      </c>
      <c r="BC127" s="6">
        <v>0.4</v>
      </c>
      <c r="BD127" s="6">
        <v>0.1</v>
      </c>
      <c r="BE127" s="6">
        <v>1</v>
      </c>
      <c r="BF127" s="2">
        <v>0</v>
      </c>
      <c r="BG127" s="6">
        <v>6.7</v>
      </c>
      <c r="BH127" s="2">
        <v>0</v>
      </c>
      <c r="BI127" s="6">
        <v>0.1</v>
      </c>
      <c r="BJ127" s="6">
        <v>34.299999999999997</v>
      </c>
      <c r="BK127" s="6">
        <v>8.1999999999999993</v>
      </c>
      <c r="BL127" s="6">
        <v>15.2</v>
      </c>
      <c r="BM127" s="6">
        <v>8.9</v>
      </c>
      <c r="BN127" s="6">
        <v>6.8</v>
      </c>
      <c r="BO127" s="6">
        <v>51660</v>
      </c>
      <c r="BP127" s="6">
        <v>2595</v>
      </c>
      <c r="BQ127" s="6">
        <v>185</v>
      </c>
      <c r="BR127" s="6">
        <v>9</v>
      </c>
      <c r="BS127" s="6">
        <v>0.51</v>
      </c>
      <c r="BT127" s="6">
        <v>0.03</v>
      </c>
      <c r="BU127" s="6">
        <v>58890</v>
      </c>
      <c r="BV127" s="6">
        <v>211</v>
      </c>
      <c r="BW127" s="6">
        <v>0.57999999999999996</v>
      </c>
      <c r="BX127" s="6">
        <v>101967</v>
      </c>
      <c r="BY127" s="6">
        <v>28649</v>
      </c>
      <c r="BZ127" s="6">
        <v>365</v>
      </c>
      <c r="CA127" s="6">
        <v>103</v>
      </c>
      <c r="CB127" s="6">
        <v>1.54</v>
      </c>
      <c r="CC127" s="6">
        <v>0.45</v>
      </c>
      <c r="CD127" s="6">
        <v>6</v>
      </c>
      <c r="CE127" s="6">
        <v>3</v>
      </c>
      <c r="CF127" s="6">
        <v>46</v>
      </c>
      <c r="CG127" s="6">
        <v>40</v>
      </c>
      <c r="CH127" s="6">
        <v>13</v>
      </c>
      <c r="CI127" s="6">
        <v>1</v>
      </c>
      <c r="CJ127" s="6">
        <v>1</v>
      </c>
      <c r="CK127" s="6">
        <v>3</v>
      </c>
      <c r="CL127" s="6">
        <v>1</v>
      </c>
      <c r="CM127" s="2">
        <v>0</v>
      </c>
      <c r="CN127" s="2">
        <v>0</v>
      </c>
      <c r="CO127" s="6">
        <v>2</v>
      </c>
      <c r="CP127" s="6">
        <v>7</v>
      </c>
      <c r="CQ127" s="6">
        <v>29</v>
      </c>
      <c r="CR127" s="6">
        <v>49</v>
      </c>
      <c r="CS127" s="6">
        <v>0.85623000000000005</v>
      </c>
      <c r="CT127" s="6">
        <v>0.89524000000000004</v>
      </c>
      <c r="CU127" s="2" t="s">
        <v>144</v>
      </c>
    </row>
    <row r="128" spans="1:99" s="2" customFormat="1" x14ac:dyDescent="0.25">
      <c r="A128" s="2" t="s">
        <v>498</v>
      </c>
      <c r="C128" s="2" t="s">
        <v>499</v>
      </c>
      <c r="D128" s="2">
        <v>1993</v>
      </c>
      <c r="E128" s="2">
        <f t="shared" ref="E128" si="46">2015-D128</f>
        <v>22</v>
      </c>
      <c r="F128" s="2">
        <v>50</v>
      </c>
      <c r="G128" s="2">
        <v>57</v>
      </c>
      <c r="H128" s="2">
        <v>640</v>
      </c>
      <c r="I128" s="2">
        <v>34500</v>
      </c>
      <c r="J128" s="2">
        <v>32500</v>
      </c>
      <c r="K128" s="2">
        <v>34500</v>
      </c>
      <c r="L128" s="2">
        <f t="shared" si="25"/>
        <v>1502816550</v>
      </c>
      <c r="M128" s="2">
        <v>650</v>
      </c>
      <c r="N128" s="2">
        <f t="shared" si="26"/>
        <v>28314000</v>
      </c>
      <c r="O128" s="2">
        <f t="shared" si="27"/>
        <v>1.015625</v>
      </c>
      <c r="P128" s="2">
        <f t="shared" si="28"/>
        <v>2630459</v>
      </c>
      <c r="Q128" s="2">
        <f t="shared" si="29"/>
        <v>2.6304590000000001</v>
      </c>
      <c r="R128" s="2">
        <v>1.02</v>
      </c>
      <c r="S128" s="2">
        <f t="shared" si="30"/>
        <v>2.6417897999999997</v>
      </c>
      <c r="T128" s="2">
        <f t="shared" si="31"/>
        <v>652.79999999999995</v>
      </c>
      <c r="U128" s="2">
        <f t="shared" si="32"/>
        <v>28437600</v>
      </c>
      <c r="V128" s="2">
        <v>20011.57718</v>
      </c>
      <c r="W128" s="2">
        <f t="shared" si="33"/>
        <v>6.0995287244639993</v>
      </c>
      <c r="X128" s="2">
        <f t="shared" si="34"/>
        <v>3.7900726484289202</v>
      </c>
      <c r="Y128" s="2">
        <f t="shared" si="35"/>
        <v>1.0609023307040364</v>
      </c>
      <c r="Z128" s="2">
        <f t="shared" si="36"/>
        <v>53.076801229073958</v>
      </c>
      <c r="AA128" s="2">
        <f t="shared" si="37"/>
        <v>0.15215310090685266</v>
      </c>
      <c r="AB128" s="2">
        <f t="shared" si="38"/>
        <v>3.1846080737444371</v>
      </c>
      <c r="AC128" s="2">
        <v>50</v>
      </c>
      <c r="AD128" s="2">
        <f t="shared" si="39"/>
        <v>1.0615360245814791</v>
      </c>
      <c r="AE128" s="2">
        <v>77.362300000000005</v>
      </c>
      <c r="AF128" s="2">
        <f t="shared" si="40"/>
        <v>1.0043076923076923</v>
      </c>
      <c r="AG128" s="2">
        <f t="shared" si="41"/>
        <v>0.88399452663211375</v>
      </c>
      <c r="AH128" s="2">
        <f t="shared" si="42"/>
        <v>6.5616953659564811E-2</v>
      </c>
      <c r="AI128" s="2">
        <f t="shared" si="43"/>
        <v>1415696750</v>
      </c>
      <c r="AJ128" s="2">
        <f t="shared" si="44"/>
        <v>40088100</v>
      </c>
      <c r="AK128" s="2">
        <f t="shared" si="45"/>
        <v>40.088099999999997</v>
      </c>
      <c r="AL128" s="2" t="s">
        <v>500</v>
      </c>
      <c r="AM128" s="2" t="s">
        <v>133</v>
      </c>
      <c r="AN128" s="2" t="s">
        <v>133</v>
      </c>
      <c r="AO128" s="2" t="s">
        <v>501</v>
      </c>
      <c r="AP128" s="2" t="s">
        <v>493</v>
      </c>
      <c r="AQ128" s="2" t="s">
        <v>494</v>
      </c>
      <c r="AR128" s="2" t="s">
        <v>495</v>
      </c>
      <c r="AS128" s="2">
        <v>1</v>
      </c>
      <c r="AT128" s="2" t="s">
        <v>496</v>
      </c>
      <c r="AU128" s="2" t="s">
        <v>497</v>
      </c>
      <c r="AV128" s="2">
        <v>12</v>
      </c>
      <c r="AW128" s="6">
        <v>64</v>
      </c>
      <c r="AX128" s="6">
        <v>32</v>
      </c>
      <c r="AY128" s="6">
        <v>4</v>
      </c>
      <c r="AZ128" s="6">
        <v>2.5</v>
      </c>
      <c r="BA128" s="6">
        <v>15.6</v>
      </c>
      <c r="BB128" s="6">
        <v>0.1</v>
      </c>
      <c r="BC128" s="6">
        <v>0.4</v>
      </c>
      <c r="BD128" s="6">
        <v>0.1</v>
      </c>
      <c r="BE128" s="6">
        <v>1</v>
      </c>
      <c r="BF128" s="2">
        <v>0</v>
      </c>
      <c r="BG128" s="6">
        <v>6.7</v>
      </c>
      <c r="BH128" s="2">
        <v>0</v>
      </c>
      <c r="BI128" s="6">
        <v>0.1</v>
      </c>
      <c r="BJ128" s="6">
        <v>34.299999999999997</v>
      </c>
      <c r="BK128" s="6">
        <v>8.1999999999999993</v>
      </c>
      <c r="BL128" s="6">
        <v>15.2</v>
      </c>
      <c r="BM128" s="6">
        <v>8.9</v>
      </c>
      <c r="BN128" s="6">
        <v>6.8</v>
      </c>
      <c r="BO128" s="6">
        <v>51660</v>
      </c>
      <c r="BP128" s="6">
        <v>2595</v>
      </c>
      <c r="BQ128" s="6">
        <v>185</v>
      </c>
      <c r="BR128" s="6">
        <v>9</v>
      </c>
      <c r="BS128" s="6">
        <v>0.51</v>
      </c>
      <c r="BT128" s="6">
        <v>0.03</v>
      </c>
      <c r="BU128" s="6">
        <v>58890</v>
      </c>
      <c r="BV128" s="6">
        <v>211</v>
      </c>
      <c r="BW128" s="6">
        <v>0.57999999999999996</v>
      </c>
      <c r="BX128" s="6">
        <v>101967</v>
      </c>
      <c r="BY128" s="6">
        <v>28649</v>
      </c>
      <c r="BZ128" s="6">
        <v>365</v>
      </c>
      <c r="CA128" s="6">
        <v>103</v>
      </c>
      <c r="CB128" s="6">
        <v>1.54</v>
      </c>
      <c r="CC128" s="6">
        <v>0.45</v>
      </c>
      <c r="CD128" s="6">
        <v>6</v>
      </c>
      <c r="CE128" s="6">
        <v>3</v>
      </c>
      <c r="CF128" s="6">
        <v>46</v>
      </c>
      <c r="CG128" s="6">
        <v>40</v>
      </c>
      <c r="CH128" s="6">
        <v>13</v>
      </c>
      <c r="CI128" s="6">
        <v>1</v>
      </c>
      <c r="CJ128" s="6">
        <v>1</v>
      </c>
      <c r="CK128" s="6">
        <v>3</v>
      </c>
      <c r="CL128" s="6">
        <v>1</v>
      </c>
      <c r="CM128" s="2">
        <v>0</v>
      </c>
      <c r="CN128" s="2">
        <v>0</v>
      </c>
      <c r="CO128" s="6">
        <v>2</v>
      </c>
      <c r="CP128" s="6">
        <v>7</v>
      </c>
      <c r="CQ128" s="6">
        <v>29</v>
      </c>
      <c r="CR128" s="6">
        <v>49</v>
      </c>
      <c r="CS128" s="6">
        <v>0.85623000000000005</v>
      </c>
      <c r="CT128" s="6">
        <v>0.89524000000000004</v>
      </c>
      <c r="CU128" s="2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2017-01-29T16:31:24Z</dcterms:created>
  <dcterms:modified xsi:type="dcterms:W3CDTF">2017-01-29T16:32:07Z</dcterms:modified>
</cp:coreProperties>
</file>