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5" windowWidth="20115" windowHeight="850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AJ78" i="1" l="1"/>
  <c r="AK78" i="1" s="1"/>
  <c r="AI78" i="1"/>
  <c r="AF78" i="1"/>
  <c r="Z78" i="1"/>
  <c r="AD78" i="1" s="1"/>
  <c r="X78" i="1"/>
  <c r="W78" i="1"/>
  <c r="U78" i="1"/>
  <c r="T78" i="1"/>
  <c r="S78" i="1"/>
  <c r="Q78" i="1"/>
  <c r="P78" i="1"/>
  <c r="AH78" i="1" s="1"/>
  <c r="O78" i="1"/>
  <c r="Y78" i="1" s="1"/>
  <c r="N78" i="1"/>
  <c r="L78" i="1"/>
  <c r="E78" i="1"/>
  <c r="AK77" i="1"/>
  <c r="AJ77" i="1"/>
  <c r="AI77" i="1"/>
  <c r="AH77" i="1"/>
  <c r="AG77" i="1"/>
  <c r="AB77" i="1"/>
  <c r="X77" i="1"/>
  <c r="Y77" i="1" s="1"/>
  <c r="W77" i="1"/>
  <c r="U77" i="1"/>
  <c r="T77" i="1"/>
  <c r="AF77" i="1" s="1"/>
  <c r="S77" i="1"/>
  <c r="Q77" i="1"/>
  <c r="P77" i="1"/>
  <c r="O77" i="1"/>
  <c r="N77" i="1"/>
  <c r="L77" i="1"/>
  <c r="Z77" i="1" s="1"/>
  <c r="AD77" i="1" s="1"/>
  <c r="E77" i="1"/>
  <c r="AJ76" i="1"/>
  <c r="AK76" i="1" s="1"/>
  <c r="AI76" i="1"/>
  <c r="AF76" i="1"/>
  <c r="AD76" i="1"/>
  <c r="Z76" i="1"/>
  <c r="X76" i="1"/>
  <c r="W76" i="1"/>
  <c r="AA76" i="1" s="1"/>
  <c r="U76" i="1"/>
  <c r="T76" i="1"/>
  <c r="S76" i="1"/>
  <c r="Q76" i="1"/>
  <c r="P76" i="1"/>
  <c r="AH76" i="1" s="1"/>
  <c r="O76" i="1"/>
  <c r="Y76" i="1" s="1"/>
  <c r="N76" i="1"/>
  <c r="L76" i="1"/>
  <c r="E76" i="1"/>
  <c r="AK75" i="1"/>
  <c r="AJ75" i="1"/>
  <c r="AI75" i="1"/>
  <c r="AH75" i="1"/>
  <c r="AB75" i="1"/>
  <c r="AA75" i="1"/>
  <c r="X75" i="1"/>
  <c r="Y75" i="1" s="1"/>
  <c r="W75" i="1"/>
  <c r="U75" i="1"/>
  <c r="T75" i="1"/>
  <c r="AF75" i="1" s="1"/>
  <c r="S75" i="1"/>
  <c r="Q75" i="1"/>
  <c r="P75" i="1"/>
  <c r="O75" i="1"/>
  <c r="N75" i="1"/>
  <c r="L75" i="1"/>
  <c r="Z75" i="1" s="1"/>
  <c r="AD75" i="1" s="1"/>
  <c r="E75" i="1"/>
  <c r="AJ74" i="1"/>
  <c r="AK74" i="1" s="1"/>
  <c r="AI74" i="1"/>
  <c r="AF74" i="1"/>
  <c r="Z74" i="1"/>
  <c r="X74" i="1"/>
  <c r="W74" i="1"/>
  <c r="U74" i="1"/>
  <c r="T74" i="1"/>
  <c r="S74" i="1"/>
  <c r="Q74" i="1"/>
  <c r="P74" i="1"/>
  <c r="O74" i="1"/>
  <c r="Y74" i="1" s="1"/>
  <c r="N74" i="1"/>
  <c r="L74" i="1"/>
  <c r="E74" i="1"/>
  <c r="AK73" i="1"/>
  <c r="AJ73" i="1"/>
  <c r="AI73" i="1"/>
  <c r="AH73" i="1"/>
  <c r="AA73" i="1"/>
  <c r="X73" i="1"/>
  <c r="Y73" i="1" s="1"/>
  <c r="W73" i="1"/>
  <c r="U73" i="1"/>
  <c r="T73" i="1"/>
  <c r="AF73" i="1" s="1"/>
  <c r="S73" i="1"/>
  <c r="Q73" i="1"/>
  <c r="P73" i="1"/>
  <c r="O73" i="1"/>
  <c r="N73" i="1"/>
  <c r="L73" i="1"/>
  <c r="E73" i="1"/>
  <c r="AJ72" i="1"/>
  <c r="AK72" i="1" s="1"/>
  <c r="AI72" i="1"/>
  <c r="Z72" i="1"/>
  <c r="X72" i="1"/>
  <c r="W72" i="1"/>
  <c r="U72" i="1"/>
  <c r="T72" i="1"/>
  <c r="AF72" i="1" s="1"/>
  <c r="S72" i="1"/>
  <c r="Q72" i="1"/>
  <c r="P72" i="1"/>
  <c r="O72" i="1"/>
  <c r="Y72" i="1" s="1"/>
  <c r="N72" i="1"/>
  <c r="L72" i="1"/>
  <c r="E72" i="1"/>
  <c r="AK71" i="1"/>
  <c r="AJ71" i="1"/>
  <c r="AI71" i="1"/>
  <c r="AH71" i="1"/>
  <c r="X71" i="1"/>
  <c r="Y71" i="1" s="1"/>
  <c r="W71" i="1"/>
  <c r="U71" i="1"/>
  <c r="T71" i="1"/>
  <c r="AF71" i="1" s="1"/>
  <c r="S71" i="1"/>
  <c r="Q71" i="1"/>
  <c r="P71" i="1"/>
  <c r="O71" i="1"/>
  <c r="N71" i="1"/>
  <c r="L71" i="1"/>
  <c r="E71" i="1"/>
  <c r="AJ70" i="1"/>
  <c r="AK70" i="1" s="1"/>
  <c r="AI70" i="1"/>
  <c r="Z70" i="1"/>
  <c r="AD70" i="1" s="1"/>
  <c r="X70" i="1"/>
  <c r="W70" i="1"/>
  <c r="U70" i="1"/>
  <c r="T70" i="1"/>
  <c r="AF70" i="1" s="1"/>
  <c r="S70" i="1"/>
  <c r="Q70" i="1"/>
  <c r="P70" i="1"/>
  <c r="AH70" i="1" s="1"/>
  <c r="O70" i="1"/>
  <c r="Y70" i="1" s="1"/>
  <c r="N70" i="1"/>
  <c r="L70" i="1"/>
  <c r="E70" i="1"/>
  <c r="AK69" i="1"/>
  <c r="AJ69" i="1"/>
  <c r="AI69" i="1"/>
  <c r="AH69" i="1"/>
  <c r="AG69" i="1"/>
  <c r="AB69" i="1"/>
  <c r="X69" i="1"/>
  <c r="Y69" i="1" s="1"/>
  <c r="W69" i="1"/>
  <c r="U69" i="1"/>
  <c r="T69" i="1"/>
  <c r="AF69" i="1" s="1"/>
  <c r="S69" i="1"/>
  <c r="Q69" i="1"/>
  <c r="P69" i="1"/>
  <c r="O69" i="1"/>
  <c r="N69" i="1"/>
  <c r="L69" i="1"/>
  <c r="Z69" i="1" s="1"/>
  <c r="AD69" i="1" s="1"/>
  <c r="AJ68" i="1"/>
  <c r="AK68" i="1" s="1"/>
  <c r="AI68" i="1"/>
  <c r="AH68" i="1"/>
  <c r="AD68" i="1"/>
  <c r="AB68" i="1"/>
  <c r="X68" i="1"/>
  <c r="Y68" i="1" s="1"/>
  <c r="W68" i="1"/>
  <c r="U68" i="1"/>
  <c r="T68" i="1"/>
  <c r="AF68" i="1" s="1"/>
  <c r="S68" i="1"/>
  <c r="Q68" i="1"/>
  <c r="P68" i="1"/>
  <c r="O68" i="1"/>
  <c r="N68" i="1"/>
  <c r="L68" i="1"/>
  <c r="Z68" i="1" s="1"/>
  <c r="AG68" i="1" s="1"/>
  <c r="E68" i="1"/>
  <c r="AJ67" i="1"/>
  <c r="AK67" i="1" s="1"/>
  <c r="AA67" i="1" s="1"/>
  <c r="AI67" i="1"/>
  <c r="AF67" i="1"/>
  <c r="Z67" i="1"/>
  <c r="X67" i="1"/>
  <c r="Y67" i="1" s="1"/>
  <c r="W67" i="1"/>
  <c r="U67" i="1"/>
  <c r="T67" i="1"/>
  <c r="S67" i="1"/>
  <c r="Q67" i="1"/>
  <c r="P67" i="1"/>
  <c r="AH67" i="1" s="1"/>
  <c r="O67" i="1"/>
  <c r="N67" i="1"/>
  <c r="L67" i="1"/>
  <c r="AK66" i="1"/>
  <c r="AJ66" i="1"/>
  <c r="AI66" i="1"/>
  <c r="AH66" i="1"/>
  <c r="AB66" i="1"/>
  <c r="AA66" i="1"/>
  <c r="X66" i="1"/>
  <c r="Y66" i="1" s="1"/>
  <c r="W66" i="1"/>
  <c r="U66" i="1"/>
  <c r="T66" i="1"/>
  <c r="AF66" i="1" s="1"/>
  <c r="S66" i="1"/>
  <c r="Q66" i="1"/>
  <c r="P66" i="1"/>
  <c r="O66" i="1"/>
  <c r="N66" i="1"/>
  <c r="L66" i="1"/>
  <c r="Z66" i="1" s="1"/>
  <c r="AD66" i="1" s="1"/>
  <c r="AJ65" i="1"/>
  <c r="AK65" i="1" s="1"/>
  <c r="AI65" i="1"/>
  <c r="AH65" i="1"/>
  <c r="AB65" i="1"/>
  <c r="X65" i="1"/>
  <c r="W65" i="1"/>
  <c r="U65" i="1"/>
  <c r="T65" i="1"/>
  <c r="AF65" i="1" s="1"/>
  <c r="S65" i="1"/>
  <c r="Q65" i="1"/>
  <c r="P65" i="1"/>
  <c r="O65" i="1"/>
  <c r="Y65" i="1" s="1"/>
  <c r="N65" i="1"/>
  <c r="L65" i="1"/>
  <c r="Z65" i="1" s="1"/>
  <c r="AG65" i="1" s="1"/>
  <c r="AJ64" i="1"/>
  <c r="AK64" i="1" s="1"/>
  <c r="AI64" i="1"/>
  <c r="Z64" i="1"/>
  <c r="X64" i="1"/>
  <c r="W64" i="1"/>
  <c r="U64" i="1"/>
  <c r="T64" i="1"/>
  <c r="AF64" i="1" s="1"/>
  <c r="S64" i="1"/>
  <c r="Q64" i="1"/>
  <c r="P64" i="1"/>
  <c r="AH64" i="1" s="1"/>
  <c r="O64" i="1"/>
  <c r="Y64" i="1" s="1"/>
  <c r="N64" i="1"/>
  <c r="L64" i="1"/>
  <c r="E64" i="1"/>
  <c r="AK63" i="1"/>
  <c r="AJ63" i="1"/>
  <c r="AI63" i="1"/>
  <c r="AH63" i="1"/>
  <c r="AG63" i="1"/>
  <c r="X63" i="1"/>
  <c r="Y63" i="1" s="1"/>
  <c r="W63" i="1"/>
  <c r="U63" i="1"/>
  <c r="T63" i="1"/>
  <c r="AF63" i="1" s="1"/>
  <c r="S63" i="1"/>
  <c r="Q63" i="1"/>
  <c r="P63" i="1"/>
  <c r="O63" i="1"/>
  <c r="N63" i="1"/>
  <c r="L63" i="1"/>
  <c r="Z63" i="1" s="1"/>
  <c r="E63" i="1"/>
  <c r="AJ62" i="1"/>
  <c r="AK62" i="1" s="1"/>
  <c r="AI62" i="1"/>
  <c r="Z62" i="1"/>
  <c r="AD62" i="1" s="1"/>
  <c r="X62" i="1"/>
  <c r="W62" i="1"/>
  <c r="U62" i="1"/>
  <c r="T62" i="1"/>
  <c r="AF62" i="1" s="1"/>
  <c r="S62" i="1"/>
  <c r="Q62" i="1"/>
  <c r="P62" i="1"/>
  <c r="AH62" i="1" s="1"/>
  <c r="O62" i="1"/>
  <c r="Y62" i="1" s="1"/>
  <c r="N62" i="1"/>
  <c r="L62" i="1"/>
  <c r="E62" i="1"/>
  <c r="AK61" i="1"/>
  <c r="AJ61" i="1"/>
  <c r="AI61" i="1"/>
  <c r="AH61" i="1"/>
  <c r="AG61" i="1"/>
  <c r="X61" i="1"/>
  <c r="Y61" i="1" s="1"/>
  <c r="W61" i="1"/>
  <c r="U61" i="1"/>
  <c r="T61" i="1"/>
  <c r="AF61" i="1" s="1"/>
  <c r="S61" i="1"/>
  <c r="Q61" i="1"/>
  <c r="P61" i="1"/>
  <c r="O61" i="1"/>
  <c r="N61" i="1"/>
  <c r="L61" i="1"/>
  <c r="Z61" i="1" s="1"/>
  <c r="AD61" i="1" s="1"/>
  <c r="E61" i="1"/>
  <c r="AJ60" i="1"/>
  <c r="AK60" i="1" s="1"/>
  <c r="AI60" i="1"/>
  <c r="AF60" i="1"/>
  <c r="AD60" i="1"/>
  <c r="Z60" i="1"/>
  <c r="X60" i="1"/>
  <c r="W60" i="1"/>
  <c r="AA60" i="1" s="1"/>
  <c r="U60" i="1"/>
  <c r="T60" i="1"/>
  <c r="S60" i="1"/>
  <c r="Q60" i="1"/>
  <c r="P60" i="1"/>
  <c r="AH60" i="1" s="1"/>
  <c r="O60" i="1"/>
  <c r="Y60" i="1" s="1"/>
  <c r="N60" i="1"/>
  <c r="L60" i="1"/>
  <c r="E60" i="1"/>
  <c r="AK59" i="1"/>
  <c r="AJ59" i="1"/>
  <c r="AI59" i="1"/>
  <c r="AH59" i="1"/>
  <c r="AB59" i="1"/>
  <c r="AA59" i="1"/>
  <c r="X59" i="1"/>
  <c r="Y59" i="1" s="1"/>
  <c r="W59" i="1"/>
  <c r="U59" i="1"/>
  <c r="T59" i="1"/>
  <c r="AF59" i="1" s="1"/>
  <c r="S59" i="1"/>
  <c r="Q59" i="1"/>
  <c r="P59" i="1"/>
  <c r="O59" i="1"/>
  <c r="N59" i="1"/>
  <c r="L59" i="1"/>
  <c r="Z59" i="1" s="1"/>
  <c r="AD59" i="1" s="1"/>
  <c r="E59" i="1"/>
  <c r="AJ58" i="1"/>
  <c r="AK58" i="1" s="1"/>
  <c r="AI58" i="1"/>
  <c r="AF58" i="1"/>
  <c r="Z58" i="1"/>
  <c r="AD58" i="1" s="1"/>
  <c r="X58" i="1"/>
  <c r="W58" i="1"/>
  <c r="AA58" i="1" s="1"/>
  <c r="U58" i="1"/>
  <c r="T58" i="1"/>
  <c r="S58" i="1"/>
  <c r="Q58" i="1"/>
  <c r="P58" i="1"/>
  <c r="O58" i="1"/>
  <c r="Y58" i="1" s="1"/>
  <c r="N58" i="1"/>
  <c r="L58" i="1"/>
  <c r="E58" i="1"/>
  <c r="AK57" i="1"/>
  <c r="AJ57" i="1"/>
  <c r="AI57" i="1"/>
  <c r="AH57" i="1"/>
  <c r="AA57" i="1"/>
  <c r="X57" i="1"/>
  <c r="Y57" i="1" s="1"/>
  <c r="W57" i="1"/>
  <c r="U57" i="1"/>
  <c r="T57" i="1"/>
  <c r="AF57" i="1" s="1"/>
  <c r="S57" i="1"/>
  <c r="Q57" i="1"/>
  <c r="P57" i="1"/>
  <c r="O57" i="1"/>
  <c r="N57" i="1"/>
  <c r="L57" i="1"/>
  <c r="E57" i="1"/>
  <c r="AJ56" i="1"/>
  <c r="AK56" i="1" s="1"/>
  <c r="AI56" i="1"/>
  <c r="Z56" i="1"/>
  <c r="X56" i="1"/>
  <c r="W56" i="1"/>
  <c r="U56" i="1"/>
  <c r="T56" i="1"/>
  <c r="AF56" i="1" s="1"/>
  <c r="S56" i="1"/>
  <c r="Q56" i="1"/>
  <c r="P56" i="1"/>
  <c r="AH56" i="1" s="1"/>
  <c r="O56" i="1"/>
  <c r="Y56" i="1" s="1"/>
  <c r="N56" i="1"/>
  <c r="L56" i="1"/>
  <c r="E56" i="1"/>
  <c r="AK55" i="1"/>
  <c r="AJ55" i="1"/>
  <c r="AI55" i="1"/>
  <c r="AH55" i="1"/>
  <c r="X55" i="1"/>
  <c r="Y55" i="1" s="1"/>
  <c r="W55" i="1"/>
  <c r="AA55" i="1" s="1"/>
  <c r="U55" i="1"/>
  <c r="T55" i="1"/>
  <c r="AF55" i="1" s="1"/>
  <c r="S55" i="1"/>
  <c r="Q55" i="1"/>
  <c r="P55" i="1"/>
  <c r="O55" i="1"/>
  <c r="N55" i="1"/>
  <c r="L55" i="1"/>
  <c r="Z55" i="1" s="1"/>
  <c r="AG55" i="1" s="1"/>
  <c r="E55" i="1"/>
  <c r="AJ54" i="1"/>
  <c r="AK54" i="1" s="1"/>
  <c r="AI54" i="1"/>
  <c r="AF54" i="1"/>
  <c r="Z54" i="1"/>
  <c r="AD54" i="1" s="1"/>
  <c r="X54" i="1"/>
  <c r="W54" i="1"/>
  <c r="U54" i="1"/>
  <c r="T54" i="1"/>
  <c r="S54" i="1"/>
  <c r="Q54" i="1"/>
  <c r="P54" i="1"/>
  <c r="AH54" i="1" s="1"/>
  <c r="O54" i="1"/>
  <c r="Y54" i="1" s="1"/>
  <c r="N54" i="1"/>
  <c r="L54" i="1"/>
  <c r="AJ53" i="1"/>
  <c r="AK53" i="1" s="1"/>
  <c r="AA53" i="1" s="1"/>
  <c r="AI53" i="1"/>
  <c r="AF53" i="1"/>
  <c r="Z53" i="1"/>
  <c r="X53" i="1"/>
  <c r="Y53" i="1" s="1"/>
  <c r="W53" i="1"/>
  <c r="U53" i="1"/>
  <c r="T53" i="1"/>
  <c r="S53" i="1"/>
  <c r="Q53" i="1"/>
  <c r="P53" i="1"/>
  <c r="O53" i="1"/>
  <c r="N53" i="1"/>
  <c r="L53" i="1"/>
  <c r="E53" i="1"/>
  <c r="AJ52" i="1"/>
  <c r="AK52" i="1" s="1"/>
  <c r="AI52" i="1"/>
  <c r="AH52" i="1"/>
  <c r="AD52" i="1"/>
  <c r="AB52" i="1"/>
  <c r="X52" i="1"/>
  <c r="Y52" i="1" s="1"/>
  <c r="W52" i="1"/>
  <c r="U52" i="1"/>
  <c r="T52" i="1"/>
  <c r="AF52" i="1" s="1"/>
  <c r="S52" i="1"/>
  <c r="Q52" i="1"/>
  <c r="P52" i="1"/>
  <c r="O52" i="1"/>
  <c r="N52" i="1"/>
  <c r="L52" i="1"/>
  <c r="Z52" i="1" s="1"/>
  <c r="AG52" i="1" s="1"/>
  <c r="E52" i="1"/>
  <c r="AJ51" i="1"/>
  <c r="AK51" i="1" s="1"/>
  <c r="AA51" i="1" s="1"/>
  <c r="AI51" i="1"/>
  <c r="AF51" i="1"/>
  <c r="Z51" i="1"/>
  <c r="X51" i="1"/>
  <c r="Y51" i="1" s="1"/>
  <c r="W51" i="1"/>
  <c r="U51" i="1"/>
  <c r="T51" i="1"/>
  <c r="S51" i="1"/>
  <c r="Q51" i="1"/>
  <c r="P51" i="1"/>
  <c r="AH51" i="1" s="1"/>
  <c r="O51" i="1"/>
  <c r="N51" i="1"/>
  <c r="L51" i="1"/>
  <c r="E51" i="1"/>
  <c r="AJ50" i="1"/>
  <c r="AK50" i="1" s="1"/>
  <c r="AI50" i="1"/>
  <c r="AH50" i="1"/>
  <c r="AB50" i="1"/>
  <c r="X50" i="1"/>
  <c r="W50" i="1"/>
  <c r="U50" i="1"/>
  <c r="T50" i="1"/>
  <c r="AF50" i="1" s="1"/>
  <c r="S50" i="1"/>
  <c r="Q50" i="1"/>
  <c r="P50" i="1"/>
  <c r="O50" i="1"/>
  <c r="Y50" i="1" s="1"/>
  <c r="N50" i="1"/>
  <c r="L50" i="1"/>
  <c r="Z50" i="1" s="1"/>
  <c r="AG50" i="1" s="1"/>
  <c r="AJ49" i="1"/>
  <c r="AK49" i="1" s="1"/>
  <c r="AI49" i="1"/>
  <c r="Z49" i="1"/>
  <c r="X49" i="1"/>
  <c r="W49" i="1"/>
  <c r="U49" i="1"/>
  <c r="T49" i="1"/>
  <c r="AF49" i="1" s="1"/>
  <c r="S49" i="1"/>
  <c r="Q49" i="1"/>
  <c r="P49" i="1"/>
  <c r="O49" i="1"/>
  <c r="Y49" i="1" s="1"/>
  <c r="N49" i="1"/>
  <c r="L49" i="1"/>
  <c r="AJ48" i="1"/>
  <c r="AK48" i="1" s="1"/>
  <c r="AI48" i="1"/>
  <c r="AF48" i="1"/>
  <c r="X48" i="1"/>
  <c r="Y48" i="1" s="1"/>
  <c r="W48" i="1"/>
  <c r="AA48" i="1" s="1"/>
  <c r="U48" i="1"/>
  <c r="T48" i="1"/>
  <c r="S48" i="1"/>
  <c r="Q48" i="1"/>
  <c r="P48" i="1"/>
  <c r="AH48" i="1" s="1"/>
  <c r="O48" i="1"/>
  <c r="N48" i="1"/>
  <c r="L48" i="1"/>
  <c r="Z48" i="1" s="1"/>
  <c r="AK47" i="1"/>
  <c r="AJ47" i="1"/>
  <c r="AI47" i="1"/>
  <c r="AH47" i="1"/>
  <c r="AG47" i="1"/>
  <c r="X47" i="1"/>
  <c r="Y47" i="1" s="1"/>
  <c r="W47" i="1"/>
  <c r="U47" i="1"/>
  <c r="T47" i="1"/>
  <c r="AF47" i="1" s="1"/>
  <c r="S47" i="1"/>
  <c r="Q47" i="1"/>
  <c r="P47" i="1"/>
  <c r="O47" i="1"/>
  <c r="N47" i="1"/>
  <c r="L47" i="1"/>
  <c r="Z47" i="1" s="1"/>
  <c r="E47" i="1"/>
  <c r="AJ46" i="1"/>
  <c r="AK46" i="1" s="1"/>
  <c r="AI46" i="1"/>
  <c r="Z46" i="1"/>
  <c r="AD46" i="1" s="1"/>
  <c r="X46" i="1"/>
  <c r="W46" i="1"/>
  <c r="U46" i="1"/>
  <c r="T46" i="1"/>
  <c r="AF46" i="1" s="1"/>
  <c r="S46" i="1"/>
  <c r="Q46" i="1"/>
  <c r="P46" i="1"/>
  <c r="AH46" i="1" s="1"/>
  <c r="O46" i="1"/>
  <c r="Y46" i="1" s="1"/>
  <c r="N46" i="1"/>
  <c r="L46" i="1"/>
  <c r="E46" i="1"/>
  <c r="AK45" i="1"/>
  <c r="AJ45" i="1"/>
  <c r="AI45" i="1"/>
  <c r="AH45" i="1"/>
  <c r="AG45" i="1"/>
  <c r="X45" i="1"/>
  <c r="Y45" i="1" s="1"/>
  <c r="W45" i="1"/>
  <c r="U45" i="1"/>
  <c r="T45" i="1"/>
  <c r="AF45" i="1" s="1"/>
  <c r="S45" i="1"/>
  <c r="Q45" i="1"/>
  <c r="P45" i="1"/>
  <c r="O45" i="1"/>
  <c r="N45" i="1"/>
  <c r="L45" i="1"/>
  <c r="Z45" i="1" s="1"/>
  <c r="AD45" i="1" s="1"/>
  <c r="E45" i="1"/>
  <c r="AJ44" i="1"/>
  <c r="AK44" i="1" s="1"/>
  <c r="AI44" i="1"/>
  <c r="AF44" i="1"/>
  <c r="AD44" i="1"/>
  <c r="Z44" i="1"/>
  <c r="X44" i="1"/>
  <c r="W44" i="1"/>
  <c r="AA44" i="1" s="1"/>
  <c r="U44" i="1"/>
  <c r="T44" i="1"/>
  <c r="S44" i="1"/>
  <c r="Q44" i="1"/>
  <c r="P44" i="1"/>
  <c r="AH44" i="1" s="1"/>
  <c r="O44" i="1"/>
  <c r="Y44" i="1" s="1"/>
  <c r="N44" i="1"/>
  <c r="L44" i="1"/>
  <c r="E44" i="1"/>
  <c r="AK43" i="1"/>
  <c r="AJ43" i="1"/>
  <c r="AI43" i="1"/>
  <c r="AB43" i="1"/>
  <c r="X43" i="1"/>
  <c r="Y43" i="1" s="1"/>
  <c r="W43" i="1"/>
  <c r="AA43" i="1" s="1"/>
  <c r="U43" i="1"/>
  <c r="T43" i="1"/>
  <c r="AF43" i="1" s="1"/>
  <c r="S43" i="1"/>
  <c r="Q43" i="1"/>
  <c r="P43" i="1"/>
  <c r="AH43" i="1" s="1"/>
  <c r="O43" i="1"/>
  <c r="N43" i="1"/>
  <c r="L43" i="1"/>
  <c r="Z43" i="1" s="1"/>
  <c r="AJ42" i="1"/>
  <c r="AK42" i="1" s="1"/>
  <c r="AI42" i="1"/>
  <c r="AH42" i="1"/>
  <c r="AD42" i="1"/>
  <c r="AB42" i="1"/>
  <c r="X42" i="1"/>
  <c r="Y42" i="1" s="1"/>
  <c r="W42" i="1"/>
  <c r="U42" i="1"/>
  <c r="T42" i="1"/>
  <c r="AF42" i="1" s="1"/>
  <c r="S42" i="1"/>
  <c r="Q42" i="1"/>
  <c r="P42" i="1"/>
  <c r="O42" i="1"/>
  <c r="N42" i="1"/>
  <c r="Z42" i="1" s="1"/>
  <c r="AG42" i="1" s="1"/>
  <c r="L42" i="1"/>
  <c r="E42" i="1"/>
  <c r="AJ41" i="1"/>
  <c r="AK41" i="1" s="1"/>
  <c r="AA41" i="1" s="1"/>
  <c r="AI41" i="1"/>
  <c r="AG41" i="1"/>
  <c r="AF41" i="1"/>
  <c r="Z41" i="1"/>
  <c r="X41" i="1"/>
  <c r="Y41" i="1" s="1"/>
  <c r="W41" i="1"/>
  <c r="U41" i="1"/>
  <c r="T41" i="1"/>
  <c r="S41" i="1"/>
  <c r="Q41" i="1"/>
  <c r="P41" i="1"/>
  <c r="AH41" i="1" s="1"/>
  <c r="O41" i="1"/>
  <c r="N41" i="1"/>
  <c r="L41" i="1"/>
  <c r="E41" i="1"/>
  <c r="AJ40" i="1"/>
  <c r="AK40" i="1" s="1"/>
  <c r="AI40" i="1"/>
  <c r="X40" i="1"/>
  <c r="Y40" i="1" s="1"/>
  <c r="W40" i="1"/>
  <c r="AA40" i="1" s="1"/>
  <c r="U40" i="1"/>
  <c r="T40" i="1"/>
  <c r="AF40" i="1" s="1"/>
  <c r="S40" i="1"/>
  <c r="Q40" i="1"/>
  <c r="P40" i="1"/>
  <c r="AH40" i="1" s="1"/>
  <c r="O40" i="1"/>
  <c r="N40" i="1"/>
  <c r="Z40" i="1" s="1"/>
  <c r="L40" i="1"/>
  <c r="E40" i="1"/>
  <c r="AJ39" i="1"/>
  <c r="AK39" i="1" s="1"/>
  <c r="AI39" i="1"/>
  <c r="AF39" i="1"/>
  <c r="X39" i="1"/>
  <c r="Y39" i="1" s="1"/>
  <c r="W39" i="1"/>
  <c r="AA39" i="1" s="1"/>
  <c r="U39" i="1"/>
  <c r="T39" i="1"/>
  <c r="S39" i="1"/>
  <c r="Q39" i="1"/>
  <c r="P39" i="1"/>
  <c r="AH39" i="1" s="1"/>
  <c r="O39" i="1"/>
  <c r="N39" i="1"/>
  <c r="L39" i="1"/>
  <c r="Z39" i="1" s="1"/>
  <c r="AK38" i="1"/>
  <c r="AJ38" i="1"/>
  <c r="AI38" i="1"/>
  <c r="AH38" i="1"/>
  <c r="AA38" i="1"/>
  <c r="X38" i="1"/>
  <c r="Y38" i="1" s="1"/>
  <c r="W38" i="1"/>
  <c r="U38" i="1"/>
  <c r="T38" i="1"/>
  <c r="AF38" i="1" s="1"/>
  <c r="S38" i="1"/>
  <c r="Q38" i="1"/>
  <c r="P38" i="1"/>
  <c r="O38" i="1"/>
  <c r="N38" i="1"/>
  <c r="L38" i="1"/>
  <c r="Z38" i="1" s="1"/>
  <c r="AD38" i="1" s="1"/>
  <c r="E38" i="1"/>
  <c r="AJ37" i="1"/>
  <c r="AK37" i="1" s="1"/>
  <c r="AI37" i="1"/>
  <c r="Z37" i="1"/>
  <c r="AB37" i="1" s="1"/>
  <c r="X37" i="1"/>
  <c r="W37" i="1"/>
  <c r="AA37" i="1" s="1"/>
  <c r="U37" i="1"/>
  <c r="T37" i="1"/>
  <c r="AF37" i="1" s="1"/>
  <c r="S37" i="1"/>
  <c r="Q37" i="1"/>
  <c r="P37" i="1"/>
  <c r="AH37" i="1" s="1"/>
  <c r="O37" i="1"/>
  <c r="Y37" i="1" s="1"/>
  <c r="N37" i="1"/>
  <c r="L37" i="1"/>
  <c r="E37" i="1"/>
  <c r="AK36" i="1"/>
  <c r="AJ36" i="1"/>
  <c r="AI36" i="1"/>
  <c r="AH36" i="1"/>
  <c r="AA36" i="1"/>
  <c r="X36" i="1"/>
  <c r="Y36" i="1" s="1"/>
  <c r="W36" i="1"/>
  <c r="U36" i="1"/>
  <c r="T36" i="1"/>
  <c r="AF36" i="1" s="1"/>
  <c r="S36" i="1"/>
  <c r="Q36" i="1"/>
  <c r="P36" i="1"/>
  <c r="O36" i="1"/>
  <c r="N36" i="1"/>
  <c r="L36" i="1"/>
  <c r="Z36" i="1" s="1"/>
  <c r="AD36" i="1" s="1"/>
  <c r="E36" i="1"/>
  <c r="AJ35" i="1"/>
  <c r="AK35" i="1" s="1"/>
  <c r="AI35" i="1"/>
  <c r="Z35" i="1"/>
  <c r="AB35" i="1" s="1"/>
  <c r="X35" i="1"/>
  <c r="W35" i="1"/>
  <c r="AA35" i="1" s="1"/>
  <c r="U35" i="1"/>
  <c r="T35" i="1"/>
  <c r="AF35" i="1" s="1"/>
  <c r="S35" i="1"/>
  <c r="Q35" i="1"/>
  <c r="P35" i="1"/>
  <c r="AH35" i="1" s="1"/>
  <c r="O35" i="1"/>
  <c r="Y35" i="1" s="1"/>
  <c r="N35" i="1"/>
  <c r="L35" i="1"/>
  <c r="E35" i="1"/>
  <c r="AK34" i="1"/>
  <c r="AJ34" i="1"/>
  <c r="AI34" i="1"/>
  <c r="AH34" i="1"/>
  <c r="AA34" i="1"/>
  <c r="X34" i="1"/>
  <c r="Y34" i="1" s="1"/>
  <c r="W34" i="1"/>
  <c r="U34" i="1"/>
  <c r="T34" i="1"/>
  <c r="AF34" i="1" s="1"/>
  <c r="S34" i="1"/>
  <c r="Q34" i="1"/>
  <c r="P34" i="1"/>
  <c r="O34" i="1"/>
  <c r="N34" i="1"/>
  <c r="L34" i="1"/>
  <c r="Z34" i="1" s="1"/>
  <c r="AD34" i="1" s="1"/>
  <c r="E34" i="1"/>
  <c r="AJ33" i="1"/>
  <c r="AK33" i="1" s="1"/>
  <c r="AI33" i="1"/>
  <c r="Z33" i="1"/>
  <c r="AB33" i="1" s="1"/>
  <c r="X33" i="1"/>
  <c r="W33" i="1"/>
  <c r="AA33" i="1" s="1"/>
  <c r="U33" i="1"/>
  <c r="T33" i="1"/>
  <c r="AF33" i="1" s="1"/>
  <c r="S33" i="1"/>
  <c r="Q33" i="1"/>
  <c r="P33" i="1"/>
  <c r="AH33" i="1" s="1"/>
  <c r="O33" i="1"/>
  <c r="Y33" i="1" s="1"/>
  <c r="N33" i="1"/>
  <c r="L33" i="1"/>
  <c r="E33" i="1"/>
  <c r="AK32" i="1"/>
  <c r="AJ32" i="1"/>
  <c r="AI32" i="1"/>
  <c r="AH32" i="1"/>
  <c r="AA32" i="1"/>
  <c r="X32" i="1"/>
  <c r="Y32" i="1" s="1"/>
  <c r="W32" i="1"/>
  <c r="U32" i="1"/>
  <c r="T32" i="1"/>
  <c r="AF32" i="1" s="1"/>
  <c r="S32" i="1"/>
  <c r="Q32" i="1"/>
  <c r="P32" i="1"/>
  <c r="O32" i="1"/>
  <c r="N32" i="1"/>
  <c r="L32" i="1"/>
  <c r="Z32" i="1" s="1"/>
  <c r="AD32" i="1" s="1"/>
  <c r="E32" i="1"/>
  <c r="AJ31" i="1"/>
  <c r="AK31" i="1" s="1"/>
  <c r="AI31" i="1"/>
  <c r="Z31" i="1"/>
  <c r="AB31" i="1" s="1"/>
  <c r="X31" i="1"/>
  <c r="W31" i="1"/>
  <c r="AA31" i="1" s="1"/>
  <c r="U31" i="1"/>
  <c r="T31" i="1"/>
  <c r="AF31" i="1" s="1"/>
  <c r="S31" i="1"/>
  <c r="Q31" i="1"/>
  <c r="P31" i="1"/>
  <c r="AH31" i="1" s="1"/>
  <c r="O31" i="1"/>
  <c r="Y31" i="1" s="1"/>
  <c r="N31" i="1"/>
  <c r="L31" i="1"/>
  <c r="E31" i="1"/>
  <c r="AK30" i="1"/>
  <c r="AJ30" i="1"/>
  <c r="AI30" i="1"/>
  <c r="AH30" i="1"/>
  <c r="AA30" i="1"/>
  <c r="X30" i="1"/>
  <c r="Y30" i="1" s="1"/>
  <c r="W30" i="1"/>
  <c r="U30" i="1"/>
  <c r="T30" i="1"/>
  <c r="AF30" i="1" s="1"/>
  <c r="S30" i="1"/>
  <c r="Q30" i="1"/>
  <c r="P30" i="1"/>
  <c r="O30" i="1"/>
  <c r="N30" i="1"/>
  <c r="L30" i="1"/>
  <c r="Z30" i="1" s="1"/>
  <c r="AD30" i="1" s="1"/>
  <c r="E30" i="1"/>
  <c r="AJ29" i="1"/>
  <c r="AK29" i="1" s="1"/>
  <c r="AI29" i="1"/>
  <c r="Z29" i="1"/>
  <c r="AB29" i="1" s="1"/>
  <c r="X29" i="1"/>
  <c r="W29" i="1"/>
  <c r="AA29" i="1" s="1"/>
  <c r="U29" i="1"/>
  <c r="T29" i="1"/>
  <c r="AF29" i="1" s="1"/>
  <c r="S29" i="1"/>
  <c r="Q29" i="1"/>
  <c r="P29" i="1"/>
  <c r="AH29" i="1" s="1"/>
  <c r="O29" i="1"/>
  <c r="Y29" i="1" s="1"/>
  <c r="N29" i="1"/>
  <c r="L29" i="1"/>
  <c r="E29" i="1"/>
  <c r="AK28" i="1"/>
  <c r="AJ28" i="1"/>
  <c r="AI28" i="1"/>
  <c r="AH28" i="1"/>
  <c r="AA28" i="1"/>
  <c r="X28" i="1"/>
  <c r="Y28" i="1" s="1"/>
  <c r="W28" i="1"/>
  <c r="U28" i="1"/>
  <c r="T28" i="1"/>
  <c r="AF28" i="1" s="1"/>
  <c r="S28" i="1"/>
  <c r="Q28" i="1"/>
  <c r="P28" i="1"/>
  <c r="O28" i="1"/>
  <c r="N28" i="1"/>
  <c r="L28" i="1"/>
  <c r="Z28" i="1" s="1"/>
  <c r="AD28" i="1" s="1"/>
  <c r="E28" i="1"/>
  <c r="AJ27" i="1"/>
  <c r="AK27" i="1" s="1"/>
  <c r="AI27" i="1"/>
  <c r="Z27" i="1"/>
  <c r="AB27" i="1" s="1"/>
  <c r="X27" i="1"/>
  <c r="W27" i="1"/>
  <c r="AA27" i="1" s="1"/>
  <c r="U27" i="1"/>
  <c r="T27" i="1"/>
  <c r="AF27" i="1" s="1"/>
  <c r="S27" i="1"/>
  <c r="Q27" i="1"/>
  <c r="P27" i="1"/>
  <c r="AH27" i="1" s="1"/>
  <c r="O27" i="1"/>
  <c r="Y27" i="1" s="1"/>
  <c r="N27" i="1"/>
  <c r="L27" i="1"/>
  <c r="E27" i="1"/>
  <c r="AK26" i="1"/>
  <c r="AJ26" i="1"/>
  <c r="AI26" i="1"/>
  <c r="AH26" i="1"/>
  <c r="AA26" i="1"/>
  <c r="X26" i="1"/>
  <c r="Y26" i="1" s="1"/>
  <c r="W26" i="1"/>
  <c r="U26" i="1"/>
  <c r="T26" i="1"/>
  <c r="AF26" i="1" s="1"/>
  <c r="S26" i="1"/>
  <c r="Q26" i="1"/>
  <c r="P26" i="1"/>
  <c r="O26" i="1"/>
  <c r="N26" i="1"/>
  <c r="L26" i="1"/>
  <c r="Z26" i="1" s="1"/>
  <c r="AD26" i="1" s="1"/>
  <c r="E26" i="1"/>
  <c r="AJ25" i="1"/>
  <c r="AK25" i="1" s="1"/>
  <c r="AI25" i="1"/>
  <c r="Z25" i="1"/>
  <c r="AB25" i="1" s="1"/>
  <c r="X25" i="1"/>
  <c r="W25" i="1"/>
  <c r="AA25" i="1" s="1"/>
  <c r="U25" i="1"/>
  <c r="T25" i="1"/>
  <c r="AF25" i="1" s="1"/>
  <c r="S25" i="1"/>
  <c r="Q25" i="1"/>
  <c r="P25" i="1"/>
  <c r="AH25" i="1" s="1"/>
  <c r="O25" i="1"/>
  <c r="Y25" i="1" s="1"/>
  <c r="N25" i="1"/>
  <c r="L25" i="1"/>
  <c r="E25" i="1"/>
  <c r="AK24" i="1"/>
  <c r="AJ24" i="1"/>
  <c r="AI24" i="1"/>
  <c r="AH24" i="1"/>
  <c r="AA24" i="1"/>
  <c r="X24" i="1"/>
  <c r="Y24" i="1" s="1"/>
  <c r="W24" i="1"/>
  <c r="U24" i="1"/>
  <c r="T24" i="1"/>
  <c r="AF24" i="1" s="1"/>
  <c r="S24" i="1"/>
  <c r="Q24" i="1"/>
  <c r="P24" i="1"/>
  <c r="O24" i="1"/>
  <c r="N24" i="1"/>
  <c r="L24" i="1"/>
  <c r="Z24" i="1" s="1"/>
  <c r="AD24" i="1" s="1"/>
  <c r="E24" i="1"/>
  <c r="AJ23" i="1"/>
  <c r="AK23" i="1" s="1"/>
  <c r="AI23" i="1"/>
  <c r="Z23" i="1"/>
  <c r="AB23" i="1" s="1"/>
  <c r="X23" i="1"/>
  <c r="W23" i="1"/>
  <c r="AA23" i="1" s="1"/>
  <c r="U23" i="1"/>
  <c r="T23" i="1"/>
  <c r="AF23" i="1" s="1"/>
  <c r="S23" i="1"/>
  <c r="Q23" i="1"/>
  <c r="P23" i="1"/>
  <c r="AH23" i="1" s="1"/>
  <c r="O23" i="1"/>
  <c r="Y23" i="1" s="1"/>
  <c r="N23" i="1"/>
  <c r="L23" i="1"/>
  <c r="E23" i="1"/>
  <c r="AK22" i="1"/>
  <c r="AJ22" i="1"/>
  <c r="AI22" i="1"/>
  <c r="AH22" i="1"/>
  <c r="AA22" i="1"/>
  <c r="X22" i="1"/>
  <c r="W22" i="1"/>
  <c r="U22" i="1"/>
  <c r="T22" i="1"/>
  <c r="AF22" i="1" s="1"/>
  <c r="S22" i="1"/>
  <c r="Q22" i="1"/>
  <c r="P22" i="1"/>
  <c r="O22" i="1"/>
  <c r="Y22" i="1" s="1"/>
  <c r="N22" i="1"/>
  <c r="L22" i="1"/>
  <c r="Z22" i="1" s="1"/>
  <c r="AD22" i="1" s="1"/>
  <c r="E22" i="1"/>
  <c r="AK21" i="1"/>
  <c r="AJ21" i="1"/>
  <c r="AI21" i="1"/>
  <c r="Z21" i="1"/>
  <c r="AB21" i="1" s="1"/>
  <c r="X21" i="1"/>
  <c r="W21" i="1"/>
  <c r="AA21" i="1" s="1"/>
  <c r="U21" i="1"/>
  <c r="T21" i="1"/>
  <c r="AF21" i="1" s="1"/>
  <c r="S21" i="1"/>
  <c r="Q21" i="1"/>
  <c r="P21" i="1"/>
  <c r="AH21" i="1" s="1"/>
  <c r="O21" i="1"/>
  <c r="Y21" i="1" s="1"/>
  <c r="N21" i="1"/>
  <c r="L21" i="1"/>
  <c r="E21" i="1"/>
  <c r="AK20" i="1"/>
  <c r="AJ20" i="1"/>
  <c r="AI20" i="1"/>
  <c r="AA20" i="1"/>
  <c r="X20" i="1"/>
  <c r="W20" i="1"/>
  <c r="U20" i="1"/>
  <c r="T20" i="1"/>
  <c r="AF20" i="1" s="1"/>
  <c r="S20" i="1"/>
  <c r="Q20" i="1"/>
  <c r="P20" i="1"/>
  <c r="AH20" i="1" s="1"/>
  <c r="O20" i="1"/>
  <c r="Y20" i="1" s="1"/>
  <c r="N20" i="1"/>
  <c r="L20" i="1"/>
  <c r="Z20" i="1" s="1"/>
  <c r="AD20" i="1" s="1"/>
  <c r="E20" i="1"/>
  <c r="AK19" i="1"/>
  <c r="AJ19" i="1"/>
  <c r="AI19" i="1"/>
  <c r="AH19" i="1"/>
  <c r="X19" i="1"/>
  <c r="Y19" i="1" s="1"/>
  <c r="W19" i="1"/>
  <c r="AA19" i="1" s="1"/>
  <c r="U19" i="1"/>
  <c r="T19" i="1"/>
  <c r="AF19" i="1" s="1"/>
  <c r="S19" i="1"/>
  <c r="Q19" i="1"/>
  <c r="P19" i="1"/>
  <c r="O19" i="1"/>
  <c r="N19" i="1"/>
  <c r="L19" i="1"/>
  <c r="Z19" i="1" s="1"/>
  <c r="E19" i="1"/>
  <c r="AJ18" i="1"/>
  <c r="AK18" i="1" s="1"/>
  <c r="AI18" i="1"/>
  <c r="AF18" i="1"/>
  <c r="Z18" i="1"/>
  <c r="AB18" i="1" s="1"/>
  <c r="X18" i="1"/>
  <c r="W18" i="1"/>
  <c r="U18" i="1"/>
  <c r="T18" i="1"/>
  <c r="S18" i="1"/>
  <c r="Q18" i="1"/>
  <c r="P18" i="1"/>
  <c r="AH18" i="1" s="1"/>
  <c r="O18" i="1"/>
  <c r="Y18" i="1" s="1"/>
  <c r="N18" i="1"/>
  <c r="L18" i="1"/>
  <c r="E18" i="1"/>
  <c r="AK17" i="1"/>
  <c r="AJ17" i="1"/>
  <c r="AI17" i="1"/>
  <c r="AH17" i="1"/>
  <c r="X17" i="1"/>
  <c r="Y17" i="1" s="1"/>
  <c r="W17" i="1"/>
  <c r="AA17" i="1" s="1"/>
  <c r="U17" i="1"/>
  <c r="T17" i="1"/>
  <c r="AF17" i="1" s="1"/>
  <c r="S17" i="1"/>
  <c r="Q17" i="1"/>
  <c r="P17" i="1"/>
  <c r="O17" i="1"/>
  <c r="N17" i="1"/>
  <c r="L17" i="1"/>
  <c r="Z17" i="1" s="1"/>
  <c r="E17" i="1"/>
  <c r="AJ16" i="1"/>
  <c r="AK16" i="1" s="1"/>
  <c r="AI16" i="1"/>
  <c r="AF16" i="1"/>
  <c r="Z16" i="1"/>
  <c r="AB16" i="1" s="1"/>
  <c r="X16" i="1"/>
  <c r="W16" i="1"/>
  <c r="AA16" i="1" s="1"/>
  <c r="U16" i="1"/>
  <c r="T16" i="1"/>
  <c r="S16" i="1"/>
  <c r="Q16" i="1"/>
  <c r="P16" i="1"/>
  <c r="AH16" i="1" s="1"/>
  <c r="O16" i="1"/>
  <c r="Y16" i="1" s="1"/>
  <c r="N16" i="1"/>
  <c r="L16" i="1"/>
  <c r="E16" i="1"/>
  <c r="AK15" i="1"/>
  <c r="AJ15" i="1"/>
  <c r="AI15" i="1"/>
  <c r="AH15" i="1"/>
  <c r="X15" i="1"/>
  <c r="Y15" i="1" s="1"/>
  <c r="W15" i="1"/>
  <c r="AA15" i="1" s="1"/>
  <c r="U15" i="1"/>
  <c r="T15" i="1"/>
  <c r="AF15" i="1" s="1"/>
  <c r="S15" i="1"/>
  <c r="Q15" i="1"/>
  <c r="P15" i="1"/>
  <c r="O15" i="1"/>
  <c r="N15" i="1"/>
  <c r="L15" i="1"/>
  <c r="Z15" i="1" s="1"/>
  <c r="E15" i="1"/>
  <c r="AJ14" i="1"/>
  <c r="AK14" i="1" s="1"/>
  <c r="AI14" i="1"/>
  <c r="AF14" i="1"/>
  <c r="Z14" i="1"/>
  <c r="AB14" i="1" s="1"/>
  <c r="X14" i="1"/>
  <c r="W14" i="1"/>
  <c r="U14" i="1"/>
  <c r="T14" i="1"/>
  <c r="S14" i="1"/>
  <c r="Q14" i="1"/>
  <c r="P14" i="1"/>
  <c r="AH14" i="1" s="1"/>
  <c r="O14" i="1"/>
  <c r="Y14" i="1" s="1"/>
  <c r="N14" i="1"/>
  <c r="L14" i="1"/>
  <c r="E14" i="1"/>
  <c r="AK13" i="1"/>
  <c r="AJ13" i="1"/>
  <c r="AI13" i="1"/>
  <c r="AH13" i="1"/>
  <c r="X13" i="1"/>
  <c r="Y13" i="1" s="1"/>
  <c r="W13" i="1"/>
  <c r="AA13" i="1" s="1"/>
  <c r="U13" i="1"/>
  <c r="T13" i="1"/>
  <c r="AF13" i="1" s="1"/>
  <c r="S13" i="1"/>
  <c r="Q13" i="1"/>
  <c r="P13" i="1"/>
  <c r="O13" i="1"/>
  <c r="N13" i="1"/>
  <c r="L13" i="1"/>
  <c r="Z13" i="1" s="1"/>
  <c r="E13" i="1"/>
  <c r="AJ12" i="1"/>
  <c r="AK12" i="1" s="1"/>
  <c r="AI12" i="1"/>
  <c r="AF12" i="1"/>
  <c r="Z12" i="1"/>
  <c r="AB12" i="1" s="1"/>
  <c r="X12" i="1"/>
  <c r="W12" i="1"/>
  <c r="AA12" i="1" s="1"/>
  <c r="U12" i="1"/>
  <c r="T12" i="1"/>
  <c r="S12" i="1"/>
  <c r="Q12" i="1"/>
  <c r="P12" i="1"/>
  <c r="AH12" i="1" s="1"/>
  <c r="O12" i="1"/>
  <c r="Y12" i="1" s="1"/>
  <c r="N12" i="1"/>
  <c r="L12" i="1"/>
  <c r="E12" i="1"/>
  <c r="AK11" i="1"/>
  <c r="AJ11" i="1"/>
  <c r="AI11" i="1"/>
  <c r="AH11" i="1"/>
  <c r="X11" i="1"/>
  <c r="Y11" i="1" s="1"/>
  <c r="W11" i="1"/>
  <c r="AA11" i="1" s="1"/>
  <c r="U11" i="1"/>
  <c r="T11" i="1"/>
  <c r="AF11" i="1" s="1"/>
  <c r="S11" i="1"/>
  <c r="Q11" i="1"/>
  <c r="P11" i="1"/>
  <c r="O11" i="1"/>
  <c r="N11" i="1"/>
  <c r="L11" i="1"/>
  <c r="Z11" i="1" s="1"/>
  <c r="E11" i="1"/>
  <c r="AJ10" i="1"/>
  <c r="AK10" i="1" s="1"/>
  <c r="AI10" i="1"/>
  <c r="AF10" i="1"/>
  <c r="Z10" i="1"/>
  <c r="AB10" i="1" s="1"/>
  <c r="X10" i="1"/>
  <c r="W10" i="1"/>
  <c r="U10" i="1"/>
  <c r="T10" i="1"/>
  <c r="S10" i="1"/>
  <c r="Q10" i="1"/>
  <c r="P10" i="1"/>
  <c r="AH10" i="1" s="1"/>
  <c r="O10" i="1"/>
  <c r="Y10" i="1" s="1"/>
  <c r="N10" i="1"/>
  <c r="L10" i="1"/>
  <c r="E10" i="1"/>
  <c r="AK9" i="1"/>
  <c r="AJ9" i="1"/>
  <c r="AI9" i="1"/>
  <c r="AH9" i="1"/>
  <c r="X9" i="1"/>
  <c r="Y9" i="1" s="1"/>
  <c r="W9" i="1"/>
  <c r="AA9" i="1" s="1"/>
  <c r="U9" i="1"/>
  <c r="T9" i="1"/>
  <c r="AF9" i="1" s="1"/>
  <c r="S9" i="1"/>
  <c r="Q9" i="1"/>
  <c r="P9" i="1"/>
  <c r="O9" i="1"/>
  <c r="N9" i="1"/>
  <c r="L9" i="1"/>
  <c r="Z9" i="1" s="1"/>
  <c r="E9" i="1"/>
  <c r="AJ8" i="1"/>
  <c r="AK8" i="1" s="1"/>
  <c r="AI8" i="1"/>
  <c r="AF8" i="1"/>
  <c r="Z8" i="1"/>
  <c r="AB8" i="1" s="1"/>
  <c r="X8" i="1"/>
  <c r="W8" i="1"/>
  <c r="AA8" i="1" s="1"/>
  <c r="U8" i="1"/>
  <c r="T8" i="1"/>
  <c r="S8" i="1"/>
  <c r="Q8" i="1"/>
  <c r="P8" i="1"/>
  <c r="AH8" i="1" s="1"/>
  <c r="O8" i="1"/>
  <c r="Y8" i="1" s="1"/>
  <c r="N8" i="1"/>
  <c r="L8" i="1"/>
  <c r="E8" i="1"/>
  <c r="AK7" i="1"/>
  <c r="AJ7" i="1"/>
  <c r="AI7" i="1"/>
  <c r="AH7" i="1"/>
  <c r="X7" i="1"/>
  <c r="Y7" i="1" s="1"/>
  <c r="W7" i="1"/>
  <c r="AA7" i="1" s="1"/>
  <c r="U7" i="1"/>
  <c r="T7" i="1"/>
  <c r="AF7" i="1" s="1"/>
  <c r="S7" i="1"/>
  <c r="Q7" i="1"/>
  <c r="P7" i="1"/>
  <c r="O7" i="1"/>
  <c r="N7" i="1"/>
  <c r="L7" i="1"/>
  <c r="Z7" i="1" s="1"/>
  <c r="E7" i="1"/>
  <c r="AJ6" i="1"/>
  <c r="AK6" i="1" s="1"/>
  <c r="AI6" i="1"/>
  <c r="AF6" i="1"/>
  <c r="Z6" i="1"/>
  <c r="AB6" i="1" s="1"/>
  <c r="X6" i="1"/>
  <c r="W6" i="1"/>
  <c r="U6" i="1"/>
  <c r="T6" i="1"/>
  <c r="S6" i="1"/>
  <c r="Q6" i="1"/>
  <c r="P6" i="1"/>
  <c r="AH6" i="1" s="1"/>
  <c r="O6" i="1"/>
  <c r="Y6" i="1" s="1"/>
  <c r="N6" i="1"/>
  <c r="L6" i="1"/>
  <c r="E6" i="1"/>
  <c r="AK5" i="1"/>
  <c r="AJ5" i="1"/>
  <c r="AI5" i="1"/>
  <c r="AH5" i="1"/>
  <c r="X5" i="1"/>
  <c r="Y5" i="1" s="1"/>
  <c r="W5" i="1"/>
  <c r="AA5" i="1" s="1"/>
  <c r="U5" i="1"/>
  <c r="T5" i="1"/>
  <c r="AF5" i="1" s="1"/>
  <c r="S5" i="1"/>
  <c r="Q5" i="1"/>
  <c r="P5" i="1"/>
  <c r="O5" i="1"/>
  <c r="N5" i="1"/>
  <c r="L5" i="1"/>
  <c r="Z5" i="1" s="1"/>
  <c r="E5" i="1"/>
  <c r="AJ4" i="1"/>
  <c r="AK4" i="1" s="1"/>
  <c r="AI4" i="1"/>
  <c r="AF4" i="1"/>
  <c r="Z4" i="1"/>
  <c r="AB4" i="1" s="1"/>
  <c r="X4" i="1"/>
  <c r="W4" i="1"/>
  <c r="AA4" i="1" s="1"/>
  <c r="U4" i="1"/>
  <c r="T4" i="1"/>
  <c r="S4" i="1"/>
  <c r="Q4" i="1"/>
  <c r="P4" i="1"/>
  <c r="AH4" i="1" s="1"/>
  <c r="O4" i="1"/>
  <c r="Y4" i="1" s="1"/>
  <c r="N4" i="1"/>
  <c r="L4" i="1"/>
  <c r="E4" i="1"/>
  <c r="AK3" i="1"/>
  <c r="AJ3" i="1"/>
  <c r="AI3" i="1"/>
  <c r="AH3" i="1"/>
  <c r="X3" i="1"/>
  <c r="Y3" i="1" s="1"/>
  <c r="W3" i="1"/>
  <c r="AA3" i="1" s="1"/>
  <c r="U3" i="1"/>
  <c r="T3" i="1"/>
  <c r="AF3" i="1" s="1"/>
  <c r="S3" i="1"/>
  <c r="Q3" i="1"/>
  <c r="P3" i="1"/>
  <c r="O3" i="1"/>
  <c r="N3" i="1"/>
  <c r="L3" i="1"/>
  <c r="Z3" i="1" s="1"/>
  <c r="E3" i="1"/>
  <c r="AD5" i="1" l="1"/>
  <c r="AG5" i="1"/>
  <c r="AB5" i="1"/>
  <c r="AD9" i="1"/>
  <c r="AB9" i="1"/>
  <c r="AG9" i="1"/>
  <c r="AB13" i="1"/>
  <c r="AG13" i="1"/>
  <c r="AD13" i="1"/>
  <c r="AB17" i="1"/>
  <c r="AG17" i="1"/>
  <c r="AD17" i="1"/>
  <c r="AG40" i="1"/>
  <c r="AB40" i="1"/>
  <c r="AD40" i="1"/>
  <c r="AB3" i="1"/>
  <c r="AG3" i="1"/>
  <c r="AD3" i="1"/>
  <c r="AB7" i="1"/>
  <c r="AG7" i="1"/>
  <c r="AD7" i="1"/>
  <c r="AG11" i="1"/>
  <c r="AD11" i="1"/>
  <c r="AB11" i="1"/>
  <c r="AD15" i="1"/>
  <c r="AG15" i="1"/>
  <c r="AB15" i="1"/>
  <c r="AB19" i="1"/>
  <c r="AG19" i="1"/>
  <c r="AD19" i="1"/>
  <c r="AD39" i="1"/>
  <c r="AG39" i="1"/>
  <c r="AB39" i="1"/>
  <c r="AA6" i="1"/>
  <c r="AA10" i="1"/>
  <c r="AA14" i="1"/>
  <c r="AA18" i="1"/>
  <c r="AG23" i="1"/>
  <c r="AG25" i="1"/>
  <c r="AB53" i="1"/>
  <c r="AD53" i="1"/>
  <c r="AG53" i="1"/>
  <c r="AG56" i="1"/>
  <c r="AB56" i="1"/>
  <c r="AD56" i="1"/>
  <c r="AG74" i="1"/>
  <c r="AB74" i="1"/>
  <c r="AG4" i="1"/>
  <c r="AG8" i="1"/>
  <c r="AB20" i="1"/>
  <c r="AB22" i="1"/>
  <c r="AB28" i="1"/>
  <c r="AB30" i="1"/>
  <c r="AB36" i="1"/>
  <c r="AB38" i="1"/>
  <c r="AB41" i="1"/>
  <c r="AD41" i="1"/>
  <c r="AD43" i="1"/>
  <c r="AG43" i="1"/>
  <c r="AH53" i="1"/>
  <c r="AG64" i="1"/>
  <c r="AB64" i="1"/>
  <c r="AD64" i="1"/>
  <c r="AB67" i="1"/>
  <c r="AD67" i="1"/>
  <c r="AH74" i="1"/>
  <c r="AD4" i="1"/>
  <c r="AD6" i="1"/>
  <c r="AD8" i="1"/>
  <c r="AD10" i="1"/>
  <c r="AD12" i="1"/>
  <c r="AD14" i="1"/>
  <c r="AD16" i="1"/>
  <c r="AD18" i="1"/>
  <c r="AG20" i="1"/>
  <c r="AG22" i="1"/>
  <c r="AG24" i="1"/>
  <c r="AG26" i="1"/>
  <c r="AG28" i="1"/>
  <c r="AG30" i="1"/>
  <c r="AG32" i="1"/>
  <c r="AG34" i="1"/>
  <c r="AG36" i="1"/>
  <c r="AG38" i="1"/>
  <c r="AB45" i="1"/>
  <c r="AH49" i="1"/>
  <c r="AG49" i="1"/>
  <c r="AB49" i="1"/>
  <c r="AD49" i="1"/>
  <c r="AH58" i="1"/>
  <c r="AB61" i="1"/>
  <c r="AG67" i="1"/>
  <c r="AA68" i="1"/>
  <c r="Z71" i="1"/>
  <c r="AA71" i="1"/>
  <c r="AA77" i="1"/>
  <c r="AG21" i="1"/>
  <c r="AG27" i="1"/>
  <c r="AG29" i="1"/>
  <c r="AG31" i="1"/>
  <c r="AG33" i="1"/>
  <c r="AG35" i="1"/>
  <c r="AG37" i="1"/>
  <c r="AB51" i="1"/>
  <c r="AD51" i="1"/>
  <c r="AG6" i="1"/>
  <c r="AG10" i="1"/>
  <c r="AG12" i="1"/>
  <c r="AG14" i="1"/>
  <c r="AG16" i="1"/>
  <c r="AG18" i="1"/>
  <c r="AB24" i="1"/>
  <c r="AB26" i="1"/>
  <c r="AB32" i="1"/>
  <c r="AB34" i="1"/>
  <c r="AA42" i="1"/>
  <c r="AA45" i="1"/>
  <c r="AB48" i="1"/>
  <c r="AD48" i="1"/>
  <c r="AG48" i="1"/>
  <c r="AD55" i="1"/>
  <c r="AB55" i="1"/>
  <c r="AA61" i="1"/>
  <c r="AD74" i="1"/>
  <c r="AD21" i="1"/>
  <c r="AD23" i="1"/>
  <c r="AD25" i="1"/>
  <c r="AD27" i="1"/>
  <c r="AD29" i="1"/>
  <c r="AD31" i="1"/>
  <c r="AD33" i="1"/>
  <c r="AD35" i="1"/>
  <c r="AD37" i="1"/>
  <c r="AD47" i="1"/>
  <c r="AB47" i="1"/>
  <c r="AA47" i="1"/>
  <c r="AG51" i="1"/>
  <c r="AA52" i="1"/>
  <c r="AG58" i="1"/>
  <c r="AB58" i="1"/>
  <c r="AD63" i="1"/>
  <c r="AB63" i="1"/>
  <c r="AA63" i="1"/>
  <c r="AA69" i="1"/>
  <c r="AH72" i="1"/>
  <c r="AG72" i="1"/>
  <c r="AB72" i="1"/>
  <c r="AD72" i="1"/>
  <c r="AA74" i="1"/>
  <c r="AG44" i="1"/>
  <c r="AB44" i="1"/>
  <c r="AA46" i="1"/>
  <c r="AA54" i="1"/>
  <c r="Z57" i="1"/>
  <c r="AG60" i="1"/>
  <c r="AB60" i="1"/>
  <c r="AA62" i="1"/>
  <c r="AA70" i="1"/>
  <c r="Z73" i="1"/>
  <c r="AG76" i="1"/>
  <c r="AB76" i="1"/>
  <c r="AA78" i="1"/>
  <c r="AG46" i="1"/>
  <c r="AB46" i="1"/>
  <c r="AA49" i="1"/>
  <c r="AA50" i="1"/>
  <c r="AD50" i="1"/>
  <c r="AG54" i="1"/>
  <c r="AB54" i="1"/>
  <c r="AA56" i="1"/>
  <c r="AG59" i="1"/>
  <c r="AG62" i="1"/>
  <c r="AB62" i="1"/>
  <c r="AA64" i="1"/>
  <c r="AA65" i="1"/>
  <c r="AD65" i="1"/>
  <c r="AG66" i="1"/>
  <c r="AG70" i="1"/>
  <c r="AB70" i="1"/>
  <c r="AA72" i="1"/>
  <c r="AG75" i="1"/>
  <c r="AG78" i="1"/>
  <c r="AB78" i="1"/>
  <c r="AD57" i="1" l="1"/>
  <c r="AB57" i="1"/>
  <c r="AG57" i="1"/>
  <c r="AD71" i="1"/>
  <c r="AB71" i="1"/>
  <c r="AG71" i="1"/>
  <c r="AD73" i="1"/>
  <c r="AB73" i="1"/>
  <c r="AG73" i="1"/>
</calcChain>
</file>

<file path=xl/sharedStrings.xml><?xml version="1.0" encoding="utf-8"?>
<sst xmlns="http://schemas.openxmlformats.org/spreadsheetml/2006/main" count="1189" uniqueCount="614">
  <si>
    <t>Dam_Name</t>
  </si>
  <si>
    <t>Other_Dam_Name</t>
  </si>
  <si>
    <t>NIDID</t>
  </si>
  <si>
    <t>Year_Completed</t>
  </si>
  <si>
    <t>Reservoir_Age</t>
  </si>
  <si>
    <t>Hydraulic_Height</t>
  </si>
  <si>
    <t>NID_Height</t>
  </si>
  <si>
    <t>Maximum_Discharge</t>
  </si>
  <si>
    <t>Maximum_Storage</t>
  </si>
  <si>
    <t>Normal_Storage</t>
  </si>
  <si>
    <t>NID_Storage</t>
  </si>
  <si>
    <r>
      <t>NID_Storage (ft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)</t>
    </r>
  </si>
  <si>
    <t>Surface_Area_(acres)</t>
  </si>
  <si>
    <r>
      <t>Surface_Area_(ft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</t>
    </r>
  </si>
  <si>
    <r>
      <t>Surface_Area_(mi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.)</t>
    </r>
  </si>
  <si>
    <r>
      <t>Surface_Area_(m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</t>
    </r>
  </si>
  <si>
    <r>
      <t>Surface_Area_(km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</t>
    </r>
  </si>
  <si>
    <r>
      <t>Drainage_Area_(mi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</t>
    </r>
  </si>
  <si>
    <r>
      <t>Drainage_Area_(km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</t>
    </r>
  </si>
  <si>
    <t>Drainage_Area_(acres)</t>
  </si>
  <si>
    <r>
      <t>Drainage_Area_(ft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</t>
    </r>
  </si>
  <si>
    <t>Reservoir_Perimeter (ft.)</t>
  </si>
  <si>
    <t>Reservoir_Perimeter (km)</t>
  </si>
  <si>
    <t>Reservoir_Perimeter (mi)</t>
  </si>
  <si>
    <t>Shoreline_Development_Index</t>
  </si>
  <si>
    <t>Mean_Depth</t>
  </si>
  <si>
    <t>Index_of_Basin_Permanence</t>
  </si>
  <si>
    <t>Development_of_Volume</t>
  </si>
  <si>
    <t>Maximum_Depth_(in_ft_as_Hydraulic_Height)</t>
  </si>
  <si>
    <t>Mean_Depth_Max_Depth_Ratio_(Depth_Ratio)</t>
  </si>
  <si>
    <t>Mean_Q</t>
  </si>
  <si>
    <t>Catchment_Area_Surface_Area_Ratio</t>
  </si>
  <si>
    <t>Relative_Depth_(as_a_%_of_the_Mean_Depth)</t>
  </si>
  <si>
    <t>Surface_Area_Lake_Volume_Ratio</t>
  </si>
  <si>
    <r>
      <t>Lake_Volume_(ft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)</t>
    </r>
  </si>
  <si>
    <r>
      <t>Lake_Volume_(m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)</t>
    </r>
  </si>
  <si>
    <t>AreaSqKm</t>
  </si>
  <si>
    <t>Elevation</t>
  </si>
  <si>
    <t>GNIS_Name</t>
  </si>
  <si>
    <t>ReachCode</t>
  </si>
  <si>
    <t>E2RF1_</t>
  </si>
  <si>
    <t>HUC</t>
  </si>
  <si>
    <t>MEANV</t>
  </si>
  <si>
    <t>STRAHLER</t>
  </si>
  <si>
    <t>RR</t>
  </si>
  <si>
    <t>REACH</t>
  </si>
  <si>
    <t>NUTCODE</t>
  </si>
  <si>
    <t>PSEWER</t>
  </si>
  <si>
    <t>PSEPTIC</t>
  </si>
  <si>
    <t>POTHER</t>
  </si>
  <si>
    <t>WATER</t>
  </si>
  <si>
    <t>WETLANDS</t>
  </si>
  <si>
    <t>URBGRASS</t>
  </si>
  <si>
    <t>LURBAN</t>
  </si>
  <si>
    <t>HURBAN</t>
  </si>
  <si>
    <t>COMM</t>
  </si>
  <si>
    <t>FORESTD</t>
  </si>
  <si>
    <t>FORESTE</t>
  </si>
  <si>
    <t>FORESTM</t>
  </si>
  <si>
    <t>SHRUB</t>
  </si>
  <si>
    <t>GRASS</t>
  </si>
  <si>
    <t>PASTURE</t>
  </si>
  <si>
    <t>CROPS</t>
  </si>
  <si>
    <t>ORCHARDS</t>
  </si>
  <si>
    <t>BARREN</t>
  </si>
  <si>
    <t>TNLOADB</t>
  </si>
  <si>
    <t>TPLOADB</t>
  </si>
  <si>
    <t>TNYLDB</t>
  </si>
  <si>
    <t>TPYLDB</t>
  </si>
  <si>
    <t>TNCONCB</t>
  </si>
  <si>
    <t>TPCONCB</t>
  </si>
  <si>
    <t>TNLOADBW</t>
  </si>
  <si>
    <t>TNYLDBW</t>
  </si>
  <si>
    <t>TNCONCBW</t>
  </si>
  <si>
    <t>TNLOAD</t>
  </si>
  <si>
    <t>TPLOAD</t>
  </si>
  <si>
    <t>TNYLD</t>
  </si>
  <si>
    <t>TPYLD</t>
  </si>
  <si>
    <t>TNCONC</t>
  </si>
  <si>
    <t>TPCONC</t>
  </si>
  <si>
    <t>TNPOINT</t>
  </si>
  <si>
    <t>TPPOINT</t>
  </si>
  <si>
    <t>TNFERT</t>
  </si>
  <si>
    <t>TPFERT</t>
  </si>
  <si>
    <t>TNATMOS</t>
  </si>
  <si>
    <t>TNFOREST</t>
  </si>
  <si>
    <t>TPFOREST</t>
  </si>
  <si>
    <t>TNBARREN</t>
  </si>
  <si>
    <t>TPBARREN</t>
  </si>
  <si>
    <t>TNSHRUB</t>
  </si>
  <si>
    <t>TPSHRUB</t>
  </si>
  <si>
    <t>TNGRASS</t>
  </si>
  <si>
    <t>TPGRASS</t>
  </si>
  <si>
    <t>TNMAN</t>
  </si>
  <si>
    <t>TPMAN</t>
  </si>
  <si>
    <t>TNDFRAC</t>
  </si>
  <si>
    <t>TPDFRAC</t>
  </si>
  <si>
    <t>Data_Source_(surface_area)</t>
  </si>
  <si>
    <t>In_years</t>
  </si>
  <si>
    <t>In_ft</t>
  </si>
  <si>
    <r>
      <t>In_</t>
    </r>
    <r>
      <rPr>
        <sz val="11"/>
        <color theme="1"/>
        <rFont val="Calibri"/>
        <family val="2"/>
        <scheme val="minor"/>
      </rPr>
      <t>ft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/s_(cubic_feet/sec)</t>
    </r>
  </si>
  <si>
    <r>
      <t>In_</t>
    </r>
    <r>
      <rPr>
        <sz val="11"/>
        <color theme="1"/>
        <rFont val="Calibri"/>
        <family val="2"/>
        <scheme val="minor"/>
      </rPr>
      <t>acre-ft</t>
    </r>
  </si>
  <si>
    <t xml:space="preserve"> (NID_Storage * 43560)</t>
  </si>
  <si>
    <t>In_acres</t>
  </si>
  <si>
    <t>SA_(acres)*43560</t>
  </si>
  <si>
    <t>SA_(acres)*0.0015625</t>
  </si>
  <si>
    <t>SA_(acres)*4046.86</t>
  </si>
  <si>
    <t>SA_(acres)*0.00404686</t>
  </si>
  <si>
    <r>
      <t>In_mi</t>
    </r>
    <r>
      <rPr>
        <vertAlign val="superscript"/>
        <sz val="11"/>
        <color theme="1"/>
        <rFont val="Calibri"/>
        <family val="2"/>
        <scheme val="minor"/>
      </rPr>
      <t>2</t>
    </r>
  </si>
  <si>
    <r>
      <t>DA_(mi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)*2.58999</t>
    </r>
  </si>
  <si>
    <r>
      <t>DA_(mi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)*640</t>
    </r>
  </si>
  <si>
    <t>DA_(Sq.Mi.)*2.788e+7</t>
  </si>
  <si>
    <t>In_ft.</t>
  </si>
  <si>
    <t>RP_km=RP_ft*0.0003048</t>
  </si>
  <si>
    <t>RP_miles=RP_ft*0.000189394</t>
  </si>
  <si>
    <r>
      <t>D</t>
    </r>
    <r>
      <rPr>
        <vertAlign val="subscript"/>
        <sz val="11"/>
        <color theme="1"/>
        <rFont val="Calibri"/>
        <family val="2"/>
        <scheme val="minor"/>
      </rPr>
      <t>L</t>
    </r>
    <r>
      <rPr>
        <sz val="11"/>
        <color theme="1"/>
        <rFont val="Calibri"/>
        <family val="2"/>
        <scheme val="minor"/>
      </rPr>
      <t>=SL/2*(sqrt(</t>
    </r>
    <r>
      <rPr>
        <sz val="11"/>
        <color theme="1"/>
        <rFont val="Calibri"/>
        <family val="2"/>
      </rPr>
      <t>Π*Ao))</t>
    </r>
  </si>
  <si>
    <r>
      <t>Z</t>
    </r>
    <r>
      <rPr>
        <vertAlign val="subscript"/>
        <sz val="11"/>
        <color theme="1"/>
        <rFont val="Calibri"/>
        <family val="2"/>
        <scheme val="minor"/>
      </rPr>
      <t>mean</t>
    </r>
    <r>
      <rPr>
        <sz val="11"/>
        <color theme="1"/>
        <rFont val="Calibri"/>
        <family val="2"/>
        <scheme val="minor"/>
      </rPr>
      <t>=V/Ao</t>
    </r>
  </si>
  <si>
    <r>
      <t>IBP=SL/V_where_V_is_10</t>
    </r>
    <r>
      <rPr>
        <vertAlign val="superscript"/>
        <sz val="11"/>
        <color theme="1"/>
        <rFont val="Calibri"/>
        <family val="2"/>
        <scheme val="minor"/>
      </rPr>
      <t xml:space="preserve">6 </t>
    </r>
    <r>
      <rPr>
        <sz val="11"/>
        <color theme="1"/>
        <rFont val="Calibri"/>
        <family val="2"/>
        <scheme val="minor"/>
      </rPr>
      <t>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_SL_is_in_km</t>
    </r>
  </si>
  <si>
    <r>
      <t>D</t>
    </r>
    <r>
      <rPr>
        <vertAlign val="superscript"/>
        <sz val="11"/>
        <color theme="1"/>
        <rFont val="Calibri"/>
        <family val="2"/>
        <scheme val="minor"/>
      </rPr>
      <t>v</t>
    </r>
    <r>
      <rPr>
        <sz val="11"/>
        <color theme="1"/>
        <rFont val="Calibri"/>
        <family val="2"/>
        <scheme val="minor"/>
      </rPr>
      <t>=3*Z</t>
    </r>
    <r>
      <rPr>
        <vertAlign val="subscript"/>
        <sz val="11"/>
        <color theme="1"/>
        <rFont val="Calibri"/>
        <family val="2"/>
        <scheme val="minor"/>
      </rPr>
      <t>mean</t>
    </r>
    <r>
      <rPr>
        <sz val="11"/>
        <color theme="1"/>
        <rFont val="Calibri"/>
        <family val="2"/>
        <scheme val="minor"/>
      </rPr>
      <t>/Z</t>
    </r>
    <r>
      <rPr>
        <vertAlign val="subscript"/>
        <sz val="11"/>
        <color theme="1"/>
        <rFont val="Calibri"/>
        <family val="2"/>
        <scheme val="minor"/>
      </rPr>
      <t>max</t>
    </r>
  </si>
  <si>
    <t>in_ft.</t>
  </si>
  <si>
    <r>
      <t>Depth Ratio=Z</t>
    </r>
    <r>
      <rPr>
        <vertAlign val="subscript"/>
        <sz val="11"/>
        <color theme="1"/>
        <rFont val="Calibri"/>
        <family val="2"/>
        <scheme val="minor"/>
      </rPr>
      <t>mean</t>
    </r>
    <r>
      <rPr>
        <sz val="11"/>
        <color theme="1"/>
        <rFont val="Calibri"/>
        <family val="2"/>
        <scheme val="minor"/>
      </rPr>
      <t>/Z</t>
    </r>
    <r>
      <rPr>
        <vertAlign val="subscript"/>
        <sz val="11"/>
        <color theme="1"/>
        <rFont val="Calibri"/>
        <family val="2"/>
        <scheme val="minor"/>
      </rPr>
      <t>max</t>
    </r>
  </si>
  <si>
    <r>
      <t>In_cfs_(ft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/sec)</t>
    </r>
  </si>
  <si>
    <t>C=Catchment Area/Surface Area</t>
  </si>
  <si>
    <r>
      <t>Zr = 50*Z</t>
    </r>
    <r>
      <rPr>
        <vertAlign val="subscript"/>
        <sz val="11"/>
        <color theme="1"/>
        <rFont val="Calibri"/>
        <family val="2"/>
        <scheme val="minor"/>
      </rPr>
      <t>mean</t>
    </r>
    <r>
      <rPr>
        <sz val="11"/>
        <color theme="1"/>
        <rFont val="Calibri"/>
        <family val="2"/>
        <scheme val="minor"/>
      </rPr>
      <t>* (Π/A0)</t>
    </r>
    <r>
      <rPr>
        <vertAlign val="superscript"/>
        <sz val="11"/>
        <color theme="1"/>
        <rFont val="Calibri"/>
        <family val="2"/>
        <scheme val="minor"/>
      </rPr>
      <t>1/2</t>
    </r>
  </si>
  <si>
    <t>ϒ=A/V</t>
  </si>
  <si>
    <t>LV_cu.ft.=acre-ft*43559.9</t>
  </si>
  <si>
    <t>LV_cu.meters=acre-ft*1233.48</t>
  </si>
  <si>
    <t>LV_cu.ft.=acre-ft*1233.49_(in_10^6_m^3)</t>
  </si>
  <si>
    <r>
      <t>In_km</t>
    </r>
    <r>
      <rPr>
        <vertAlign val="superscript"/>
        <sz val="11"/>
        <color theme="1"/>
        <rFont val="Calibri"/>
        <family val="2"/>
        <scheme val="minor"/>
      </rPr>
      <t>2</t>
    </r>
  </si>
  <si>
    <t>In_meters</t>
  </si>
  <si>
    <t>Data_Source</t>
  </si>
  <si>
    <t>LITTLE OCMULGEE LAKE DAM</t>
  </si>
  <si>
    <t>GA00084</t>
  </si>
  <si>
    <t>ND</t>
  </si>
  <si>
    <t>Surface area from NID</t>
  </si>
  <si>
    <t>LITTLE TALLAPOOSA RIVER W/S STR # 36</t>
  </si>
  <si>
    <t>GA00131</t>
  </si>
  <si>
    <t>1.085</t>
  </si>
  <si>
    <t>Little Tallapoosa Lake</t>
  </si>
  <si>
    <t>3150108006098</t>
  </si>
  <si>
    <t>8411</t>
  </si>
  <si>
    <t>3150108</t>
  </si>
  <si>
    <t>1.17</t>
  </si>
  <si>
    <t>3150108014</t>
  </si>
  <si>
    <t>8830</t>
  </si>
  <si>
    <t>LAKE TCHUKOLAHO DAM</t>
  </si>
  <si>
    <t>GA00165</t>
  </si>
  <si>
    <t>1.14</t>
  </si>
  <si>
    <t>88.7</t>
  </si>
  <si>
    <t>Lake Tchukolaho</t>
  </si>
  <si>
    <t>3070102013773</t>
  </si>
  <si>
    <t>6682</t>
  </si>
  <si>
    <t>3070102</t>
  </si>
  <si>
    <t>0.75</t>
  </si>
  <si>
    <t>3070102081</t>
  </si>
  <si>
    <t>7021</t>
  </si>
  <si>
    <t>LAKE TOBESOFKEE DAM</t>
  </si>
  <si>
    <t>FENLEY RYTHER DAM</t>
  </si>
  <si>
    <t>GA00201</t>
  </si>
  <si>
    <t>6.227</t>
  </si>
  <si>
    <t>109.7</t>
  </si>
  <si>
    <t>Lake Tobesofkee</t>
  </si>
  <si>
    <t>3070103010269</t>
  </si>
  <si>
    <t>6804</t>
  </si>
  <si>
    <t>3070103</t>
  </si>
  <si>
    <t>1.07</t>
  </si>
  <si>
    <t>3070103105</t>
  </si>
  <si>
    <t>7144</t>
  </si>
  <si>
    <t>LAKE RUTLEDGE DAM</t>
  </si>
  <si>
    <t>GA00460</t>
  </si>
  <si>
    <t>WEST POINT</t>
  </si>
  <si>
    <t>WEST POINT LAKE</t>
  </si>
  <si>
    <t>GA00820</t>
  </si>
  <si>
    <t>CARTERS MAIN DAM</t>
  </si>
  <si>
    <t>CARTERS LAKE</t>
  </si>
  <si>
    <t>GA00821</t>
  </si>
  <si>
    <t>3.298</t>
  </si>
  <si>
    <t>226</t>
  </si>
  <si>
    <t>3150102001076</t>
  </si>
  <si>
    <t>8183</t>
  </si>
  <si>
    <t>3150102</t>
  </si>
  <si>
    <t>1.8</t>
  </si>
  <si>
    <t>3150102009</t>
  </si>
  <si>
    <t>8602</t>
  </si>
  <si>
    <t>CARTERS REREGULATION DAM</t>
  </si>
  <si>
    <t>CARTERS REREGULATION POOL</t>
  </si>
  <si>
    <t>GA00822</t>
  </si>
  <si>
    <t>BUFORD</t>
  </si>
  <si>
    <t>LAKE SIDNEY LANIER</t>
  </si>
  <si>
    <t>GA00824</t>
  </si>
  <si>
    <t>154.965</t>
  </si>
  <si>
    <t>326</t>
  </si>
  <si>
    <t>Lake Sidney Lanier</t>
  </si>
  <si>
    <t>3130001006999</t>
  </si>
  <si>
    <t>9670</t>
  </si>
  <si>
    <t>3130001</t>
  </si>
  <si>
    <t>0.68</t>
  </si>
  <si>
    <t>3130001057</t>
  </si>
  <si>
    <t>10118</t>
  </si>
  <si>
    <t>GOAT ROCK</t>
  </si>
  <si>
    <t>GA00826</t>
  </si>
  <si>
    <t>BARTLETTS FERRY, main dam</t>
  </si>
  <si>
    <t>LAKE HARDING (RES)</t>
  </si>
  <si>
    <t>GA00830</t>
  </si>
  <si>
    <t>20.145</t>
  </si>
  <si>
    <t>158.8</t>
  </si>
  <si>
    <t>Bartletts Ferry Lake</t>
  </si>
  <si>
    <t>3130002016037</t>
  </si>
  <si>
    <t>7486</t>
  </si>
  <si>
    <t>3130002</t>
  </si>
  <si>
    <t>0.99</t>
  </si>
  <si>
    <t>3130002014</t>
  </si>
  <si>
    <t>7885</t>
  </si>
  <si>
    <t>CRISP COUNTY (WARWICK)</t>
  </si>
  <si>
    <t>LAKE BLACKSHEAR (RES)</t>
  </si>
  <si>
    <t>GA00831</t>
  </si>
  <si>
    <t>32.31</t>
  </si>
  <si>
    <t>72</t>
  </si>
  <si>
    <t>Lake Blackshear</t>
  </si>
  <si>
    <t>3130006001818</t>
  </si>
  <si>
    <t>9765</t>
  </si>
  <si>
    <t>3130006</t>
  </si>
  <si>
    <t>2.72</t>
  </si>
  <si>
    <t>3130006035</t>
  </si>
  <si>
    <t>10247</t>
  </si>
  <si>
    <t>FLINT RIVER</t>
  </si>
  <si>
    <t>LAKE WORTH (RES)</t>
  </si>
  <si>
    <t>GA00835</t>
  </si>
  <si>
    <t>2.497</t>
  </si>
  <si>
    <t>55.5</t>
  </si>
  <si>
    <t>3130006012788</t>
  </si>
  <si>
    <t>9759</t>
  </si>
  <si>
    <t>2.86</t>
  </si>
  <si>
    <t>3130006001</t>
  </si>
  <si>
    <t>10229</t>
  </si>
  <si>
    <t>Surface area from GA Dept of Natural Resources</t>
  </si>
  <si>
    <t>SINCLAIR</t>
  </si>
  <si>
    <t>FURMAN SHOALS</t>
  </si>
  <si>
    <t>GA00836</t>
  </si>
  <si>
    <t>53.309</t>
  </si>
  <si>
    <t>97.5</t>
  </si>
  <si>
    <t>Lake Sinclair</t>
  </si>
  <si>
    <t>3070101017498</t>
  </si>
  <si>
    <t>9970</t>
  </si>
  <si>
    <t>3070101</t>
  </si>
  <si>
    <t>2.02</t>
  </si>
  <si>
    <t>3070101102</t>
  </si>
  <si>
    <t>10460</t>
  </si>
  <si>
    <t>OLIVER</t>
  </si>
  <si>
    <t>GA00837</t>
  </si>
  <si>
    <t>7.295</t>
  </si>
  <si>
    <t>102.4</t>
  </si>
  <si>
    <t>Lake Oliver</t>
  </si>
  <si>
    <t>3130002016602</t>
  </si>
  <si>
    <t>7481</t>
  </si>
  <si>
    <t>3.18</t>
  </si>
  <si>
    <t>3130002001</t>
  </si>
  <si>
    <t>7880</t>
  </si>
  <si>
    <t>WALLACE</t>
  </si>
  <si>
    <t>LAURENS SHOALS</t>
  </si>
  <si>
    <t>GA00839</t>
  </si>
  <si>
    <t>70.561</t>
  </si>
  <si>
    <t>103.6</t>
  </si>
  <si>
    <t>Lake Oconee</t>
  </si>
  <si>
    <t>3070101016707</t>
  </si>
  <si>
    <t>6518</t>
  </si>
  <si>
    <t>0.81</t>
  </si>
  <si>
    <t>3070101027</t>
  </si>
  <si>
    <t>6857</t>
  </si>
  <si>
    <t>MORGAN FALLS</t>
  </si>
  <si>
    <t>N/A</t>
  </si>
  <si>
    <t>GA00842</t>
  </si>
  <si>
    <t>1.646</t>
  </si>
  <si>
    <t>259.1</t>
  </si>
  <si>
    <t>Morgan Falls Reservoir</t>
  </si>
  <si>
    <t>3130001001937</t>
  </si>
  <si>
    <t>7441</t>
  </si>
  <si>
    <t>2.28</t>
  </si>
  <si>
    <t>3130001010</t>
  </si>
  <si>
    <t>7838</t>
  </si>
  <si>
    <t>TUGALO</t>
  </si>
  <si>
    <t>GA00843</t>
  </si>
  <si>
    <t>2.03</t>
  </si>
  <si>
    <t>Tugaloo Lake</t>
  </si>
  <si>
    <t>3060102001082</t>
  </si>
  <si>
    <t>6091</t>
  </si>
  <si>
    <t>3060102</t>
  </si>
  <si>
    <t>1.67</t>
  </si>
  <si>
    <t>3060102028</t>
  </si>
  <si>
    <t>6420</t>
  </si>
  <si>
    <t>MATHIS &amp; TERRORA</t>
  </si>
  <si>
    <t>GA00845</t>
  </si>
  <si>
    <t>2.927</t>
  </si>
  <si>
    <t>Lake Rabun</t>
  </si>
  <si>
    <t>3060102001083</t>
  </si>
  <si>
    <t>6103</t>
  </si>
  <si>
    <t>1.46</t>
  </si>
  <si>
    <t>3060102040</t>
  </si>
  <si>
    <t>6432</t>
  </si>
  <si>
    <t>NACOOCHEE</t>
  </si>
  <si>
    <t>GA00846</t>
  </si>
  <si>
    <t>BURTON</t>
  </si>
  <si>
    <t>GA00847</t>
  </si>
  <si>
    <t>10.23</t>
  </si>
  <si>
    <t>Lake Burton</t>
  </si>
  <si>
    <t>3060102001075</t>
  </si>
  <si>
    <t>9879</t>
  </si>
  <si>
    <t>1.03</t>
  </si>
  <si>
    <t>3060102044</t>
  </si>
  <si>
    <t>10353</t>
  </si>
  <si>
    <t>LLOYD SHOALS</t>
  </si>
  <si>
    <t>JACKSON LAKE (RES)</t>
  </si>
  <si>
    <t>GA00850</t>
  </si>
  <si>
    <t>13.853</t>
  </si>
  <si>
    <t>160.6</t>
  </si>
  <si>
    <t>Jackson Lake</t>
  </si>
  <si>
    <t>3070103004587</t>
  </si>
  <si>
    <t>6739</t>
  </si>
  <si>
    <t>1.52</t>
  </si>
  <si>
    <t>3070103019</t>
  </si>
  <si>
    <t>7079</t>
  </si>
  <si>
    <t>YONAH</t>
  </si>
  <si>
    <t>GA00851</t>
  </si>
  <si>
    <t>1.148</t>
  </si>
  <si>
    <t>Yonah Lake</t>
  </si>
  <si>
    <t>3060102003520</t>
  </si>
  <si>
    <t>WATSON MILL POND DAM</t>
  </si>
  <si>
    <t>GEORGE L SMITH STATE PARK DAM</t>
  </si>
  <si>
    <t>GA01258</t>
  </si>
  <si>
    <t>1.591</t>
  </si>
  <si>
    <t>6498</t>
  </si>
  <si>
    <t>3060203</t>
  </si>
  <si>
    <t>1.15</t>
  </si>
  <si>
    <t>3060203010</t>
  </si>
  <si>
    <t>6837</t>
  </si>
  <si>
    <t>STONE MOUNTAIN PARK LAKE DAM</t>
  </si>
  <si>
    <t>GA01325</t>
  </si>
  <si>
    <t>1.334</t>
  </si>
  <si>
    <t>254</t>
  </si>
  <si>
    <t>Stone Mountain Lake</t>
  </si>
  <si>
    <t>3070103013401</t>
  </si>
  <si>
    <t>HEADS CREEK RESERVIOR DAM</t>
  </si>
  <si>
    <t>UPPER TOWILIGA RESERVOIR DAM</t>
  </si>
  <si>
    <t>GA01465</t>
  </si>
  <si>
    <t>1.214</t>
  </si>
  <si>
    <t>233</t>
  </si>
  <si>
    <t>Heads Creek Reservoir</t>
  </si>
  <si>
    <t>3130005004411</t>
  </si>
  <si>
    <t>SMITH LAKE DAM</t>
  </si>
  <si>
    <t>GA01534</t>
  </si>
  <si>
    <t>LAKE SPIVEY DAM</t>
  </si>
  <si>
    <t>GA01561</t>
  </si>
  <si>
    <t>2.242</t>
  </si>
  <si>
    <t>235.6</t>
  </si>
  <si>
    <t>Lake Spivey</t>
  </si>
  <si>
    <t>3070103008051</t>
  </si>
  <si>
    <t>REED BINGHAM PARK LAKE DAM</t>
  </si>
  <si>
    <t>GA01591</t>
  </si>
  <si>
    <t>J. STROM THURMOND DAM</t>
  </si>
  <si>
    <t>J. STROM THURMOND LAKE</t>
  </si>
  <si>
    <t>GA01701</t>
  </si>
  <si>
    <t>103.842</t>
  </si>
  <si>
    <t>101</t>
  </si>
  <si>
    <t>J. Strom Thurmond Reservoir</t>
  </si>
  <si>
    <t>3060105003692</t>
  </si>
  <si>
    <t>6241</t>
  </si>
  <si>
    <t>3060105</t>
  </si>
  <si>
    <t>0.61</t>
  </si>
  <si>
    <t>3060105005</t>
  </si>
  <si>
    <t>6570</t>
  </si>
  <si>
    <t>HARTWELL DAM</t>
  </si>
  <si>
    <t>HARTWELL LAKE</t>
  </si>
  <si>
    <t>GA01702</t>
  </si>
  <si>
    <t>RICHARD B. RUSSELL DAM</t>
  </si>
  <si>
    <t>RICHARD B. RUSSELL LAKE</t>
  </si>
  <si>
    <t>GA01705</t>
  </si>
  <si>
    <t>LITTLE SANDY-TRAIL CREEK W/S STR # 10</t>
  </si>
  <si>
    <t>LAKE CECIL W. CHAPMAN</t>
  </si>
  <si>
    <t>GA01756</t>
  </si>
  <si>
    <t>HIGH FALLS DAM</t>
  </si>
  <si>
    <t>GA02060</t>
  </si>
  <si>
    <t>2.274</t>
  </si>
  <si>
    <t>178.9</t>
  </si>
  <si>
    <t>High Falls Lake</t>
  </si>
  <si>
    <t>3070103004757</t>
  </si>
  <si>
    <t>6789</t>
  </si>
  <si>
    <t>1.25</t>
  </si>
  <si>
    <t>3070103090</t>
  </si>
  <si>
    <t>7129</t>
  </si>
  <si>
    <t>WASTEWATER TREATMENT POND DAM # 5</t>
  </si>
  <si>
    <t>GA02113</t>
  </si>
  <si>
    <t>1.773</t>
  </si>
  <si>
    <t>Wastewater Treatment Pond Number Five</t>
  </si>
  <si>
    <t>3060106009242</t>
  </si>
  <si>
    <t>6306</t>
  </si>
  <si>
    <t>3060106</t>
  </si>
  <si>
    <t>2.77</t>
  </si>
  <si>
    <t>3060106043</t>
  </si>
  <si>
    <t>6636</t>
  </si>
  <si>
    <t>TOWN CREEK W/S STR # 1</t>
  </si>
  <si>
    <t>QUEEN CITY LAKE DAM</t>
  </si>
  <si>
    <t>GA02153</t>
  </si>
  <si>
    <t>1.094</t>
  </si>
  <si>
    <t>Lafayette Water Supply Lake</t>
  </si>
  <si>
    <t>3150105006523</t>
  </si>
  <si>
    <t>8274</t>
  </si>
  <si>
    <t>3150105</t>
  </si>
  <si>
    <t>0.91</t>
  </si>
  <si>
    <t>3150105036</t>
  </si>
  <si>
    <t>8693</t>
  </si>
  <si>
    <t>POLLARD LUMBER CO. LK DAM # 1 (UPPER)</t>
  </si>
  <si>
    <t>GA02213</t>
  </si>
  <si>
    <t>ARROWHEAD LAKE DAM</t>
  </si>
  <si>
    <t>GA02364</t>
  </si>
  <si>
    <t>1.763</t>
  </si>
  <si>
    <t>305</t>
  </si>
  <si>
    <t>Lake Arrowhead</t>
  </si>
  <si>
    <t>3150104002351</t>
  </si>
  <si>
    <t>LAKE VERNE DAM</t>
  </si>
  <si>
    <t>GA03529</t>
  </si>
  <si>
    <t>2.111</t>
  </si>
  <si>
    <t>Lake Verne</t>
  </si>
  <si>
    <t>3110201001048</t>
  </si>
  <si>
    <t>GUEST MILLPOND DAM</t>
  </si>
  <si>
    <t>GA03530</t>
  </si>
  <si>
    <t>2.711</t>
  </si>
  <si>
    <t>60</t>
  </si>
  <si>
    <t>Guest Millpond</t>
  </si>
  <si>
    <t>3070201002750</t>
  </si>
  <si>
    <t>RAYS MILL POND DAM</t>
  </si>
  <si>
    <t>GA03613</t>
  </si>
  <si>
    <t>3.908</t>
  </si>
  <si>
    <t>Rays Millpond</t>
  </si>
  <si>
    <t>3110203002107</t>
  </si>
  <si>
    <t>BANKS LAKE DAM</t>
  </si>
  <si>
    <t>GA03630</t>
  </si>
  <si>
    <t>3.337</t>
  </si>
  <si>
    <t>Banks Lake</t>
  </si>
  <si>
    <t>3110202011910</t>
  </si>
  <si>
    <t>WASTEWATER POND #6</t>
  </si>
  <si>
    <t>GA03635</t>
  </si>
  <si>
    <t>1.336</t>
  </si>
  <si>
    <t>Bear Garden Swamp</t>
  </si>
  <si>
    <t>3110203002335</t>
  </si>
  <si>
    <t>ALLATOONA LAKE DAM AND POWERHOUSE</t>
  </si>
  <si>
    <t>ALLATOONA LAKE</t>
  </si>
  <si>
    <t>GA03742</t>
  </si>
  <si>
    <t>45.543</t>
  </si>
  <si>
    <t>256</t>
  </si>
  <si>
    <t>Allatoona Lake</t>
  </si>
  <si>
    <t>3150104002560</t>
  </si>
  <si>
    <t>9863</t>
  </si>
  <si>
    <t>3150104</t>
  </si>
  <si>
    <t>2.08</t>
  </si>
  <si>
    <t>3150104014</t>
  </si>
  <si>
    <t>10335</t>
  </si>
  <si>
    <t>J.W. SMITH RESERVOIR DAM SOUTH</t>
  </si>
  <si>
    <t>GA03894</t>
  </si>
  <si>
    <t>BRICE POND DAM</t>
  </si>
  <si>
    <t>GA03947</t>
  </si>
  <si>
    <t>2.871</t>
  </si>
  <si>
    <t>BOWEN MILLPOND BROOKS DAM</t>
  </si>
  <si>
    <t>GA03949</t>
  </si>
  <si>
    <t>1.671</t>
  </si>
  <si>
    <t>BAYMEADOWS POND DAM</t>
  </si>
  <si>
    <t>GA04118</t>
  </si>
  <si>
    <t>1.171</t>
  </si>
  <si>
    <t>55.2</t>
  </si>
  <si>
    <t>Hilliards Pond</t>
  </si>
  <si>
    <t>3070201003536</t>
  </si>
  <si>
    <t>PLANT WANSLEY MAIN STORAGE LAKE DAM</t>
  </si>
  <si>
    <t>GA04461</t>
  </si>
  <si>
    <t>2.379</t>
  </si>
  <si>
    <t>3130002013882</t>
  </si>
  <si>
    <t>LAKE KEDRON DAM</t>
  </si>
  <si>
    <t>FLAT CREEK RESERVOIR DAM</t>
  </si>
  <si>
    <t>GA04476</t>
  </si>
  <si>
    <t>HORTON CREEK RESERVOIR DAM</t>
  </si>
  <si>
    <t>GA04477</t>
  </si>
  <si>
    <t>YELLOW CREEK RESERVOIR DAM</t>
  </si>
  <si>
    <t>CHEROKEE COUNTY WATER SUPPLY LAKE DAM</t>
  </si>
  <si>
    <t>GA04495</t>
  </si>
  <si>
    <t>1.431</t>
  </si>
  <si>
    <t>3150104010940</t>
  </si>
  <si>
    <t>SPIVEY LAKE DAM</t>
  </si>
  <si>
    <t>GA04533</t>
  </si>
  <si>
    <t>BLALOCK RESERVOIR DAM</t>
  </si>
  <si>
    <t>PATES CREEK LAKE DAM</t>
  </si>
  <si>
    <t>GA04534</t>
  </si>
  <si>
    <t>1.065</t>
  </si>
  <si>
    <t>227</t>
  </si>
  <si>
    <t>Harbins Lake</t>
  </si>
  <si>
    <t>3070103015563</t>
  </si>
  <si>
    <t>6782</t>
  </si>
  <si>
    <t>0.62</t>
  </si>
  <si>
    <t>3070103081</t>
  </si>
  <si>
    <t>7122</t>
  </si>
  <si>
    <t>Surface area from NHD</t>
  </si>
  <si>
    <t>TOWN CREEK RESERVOIR DAM</t>
  </si>
  <si>
    <t>GA04542</t>
  </si>
  <si>
    <t>2.237</t>
  </si>
  <si>
    <t>3070103019173</t>
  </si>
  <si>
    <t>LAKE JULIETTE DAM</t>
  </si>
  <si>
    <t>GA04557</t>
  </si>
  <si>
    <t>13.523</t>
  </si>
  <si>
    <t>115.8</t>
  </si>
  <si>
    <t>3070103016846</t>
  </si>
  <si>
    <t>6800</t>
  </si>
  <si>
    <t>0.69</t>
  </si>
  <si>
    <t>3070103101</t>
  </si>
  <si>
    <t>7140</t>
  </si>
  <si>
    <t>ASH POND "E" DAM</t>
  </si>
  <si>
    <t>GA04576</t>
  </si>
  <si>
    <t>1.125</t>
  </si>
  <si>
    <t>114</t>
  </si>
  <si>
    <t>3070101013384</t>
  </si>
  <si>
    <t>KELLY S POND DAM</t>
  </si>
  <si>
    <t>GA04660</t>
  </si>
  <si>
    <t>1.079</t>
  </si>
  <si>
    <t>71.6</t>
  </si>
  <si>
    <t>Kellys Pond</t>
  </si>
  <si>
    <t>3060201002562</t>
  </si>
  <si>
    <t>6416</t>
  </si>
  <si>
    <t>3060201</t>
  </si>
  <si>
    <t>1.61</t>
  </si>
  <si>
    <t>3060201016</t>
  </si>
  <si>
    <t>6754</t>
  </si>
  <si>
    <t>AMERICAN IND CLAY CO IMPOUND 5 C DAM</t>
  </si>
  <si>
    <t>AICC IMPOUND 5C</t>
  </si>
  <si>
    <t>GA04702</t>
  </si>
  <si>
    <t>INTERSTATE PAPER CORPORATION BIG POND</t>
  </si>
  <si>
    <t>EFFLUENT LAGOON</t>
  </si>
  <si>
    <t>GA04820</t>
  </si>
  <si>
    <t>LAKE ALAPAHA DAM</t>
  </si>
  <si>
    <t>GA04836</t>
  </si>
  <si>
    <t>CORNISH CREEK RESERVOIR DAM</t>
  </si>
  <si>
    <t>GA05174</t>
  </si>
  <si>
    <t>BROWNS CREEK LAKE DAM</t>
  </si>
  <si>
    <t>LAKE REDWINE DAM</t>
  </si>
  <si>
    <t>GA05297</t>
  </si>
  <si>
    <t>1.163</t>
  </si>
  <si>
    <t>3130002013699</t>
  </si>
  <si>
    <t>PATRICK LAKE DAM</t>
  </si>
  <si>
    <t>GA05325</t>
  </si>
  <si>
    <t>4.622</t>
  </si>
  <si>
    <t>3070103019172</t>
  </si>
  <si>
    <t>6793</t>
  </si>
  <si>
    <t>0.86</t>
  </si>
  <si>
    <t>3070103094</t>
  </si>
  <si>
    <t>7133</t>
  </si>
  <si>
    <t>DOUGLASVILLE-DOUGLAS CO. WATER AUTHORITY</t>
  </si>
  <si>
    <t>DOG RIVER RESERVOIR DAM</t>
  </si>
  <si>
    <t>GA05334</t>
  </si>
  <si>
    <t>PLANT WANSLEY SEPERATION DIKE</t>
  </si>
  <si>
    <t>GA05448</t>
  </si>
  <si>
    <t>1.177</t>
  </si>
  <si>
    <t>3130002013953</t>
  </si>
  <si>
    <t>SHOAL CREEK RESERVOIR DAM</t>
  </si>
  <si>
    <t>GA05820</t>
  </si>
  <si>
    <t>1.585</t>
  </si>
  <si>
    <t>3130005014827</t>
  </si>
  <si>
    <t>SUWANNEE RIVER SILL DAM</t>
  </si>
  <si>
    <t>GA10014</t>
  </si>
  <si>
    <t>1159.803</t>
  </si>
  <si>
    <t>3110201012193</t>
  </si>
  <si>
    <t>7272</t>
  </si>
  <si>
    <t>3110201</t>
  </si>
  <si>
    <t>1.69</t>
  </si>
  <si>
    <t>3110201012</t>
  </si>
  <si>
    <t>7661</t>
  </si>
  <si>
    <t>Blue Ridge</t>
  </si>
  <si>
    <t>Lake Toccoa</t>
  </si>
  <si>
    <t>GA11101</t>
  </si>
  <si>
    <t>12.214</t>
  </si>
  <si>
    <t>Blue Ridge Lake</t>
  </si>
  <si>
    <t>6020003000760</t>
  </si>
  <si>
    <t>17186</t>
  </si>
  <si>
    <t>6020003</t>
  </si>
  <si>
    <t>1.58</t>
  </si>
  <si>
    <t>6020003024</t>
  </si>
  <si>
    <t>17891</t>
  </si>
  <si>
    <t>Nottely</t>
  </si>
  <si>
    <t>Nottely Lake</t>
  </si>
  <si>
    <t>GA29101</t>
  </si>
  <si>
    <t>14.803</t>
  </si>
  <si>
    <t>6020002002520</t>
  </si>
  <si>
    <t>17166</t>
  </si>
  <si>
    <t>6020002</t>
  </si>
  <si>
    <t>1.6</t>
  </si>
  <si>
    <t>6020002034</t>
  </si>
  <si>
    <t>17871</t>
  </si>
  <si>
    <t>NEW SAVANNAH BLUFF LOCK AND DAM</t>
  </si>
  <si>
    <t>NONE</t>
  </si>
  <si>
    <t>GA82201</t>
  </si>
  <si>
    <t>STEVENS CREEK</t>
  </si>
  <si>
    <t>GA83003</t>
  </si>
  <si>
    <t>Rocky Mtn PS LOWER MAIN DAM</t>
  </si>
  <si>
    <t>LOWER RESERVOIR - MAIN DAM</t>
  </si>
  <si>
    <t>GA83006</t>
  </si>
  <si>
    <t>1.571</t>
  </si>
  <si>
    <t>197</t>
  </si>
  <si>
    <t>3150103002924</t>
  </si>
  <si>
    <t>8210</t>
  </si>
  <si>
    <t>3150103</t>
  </si>
  <si>
    <t>0.7</t>
  </si>
  <si>
    <t>3150103013</t>
  </si>
  <si>
    <t>8629</t>
  </si>
  <si>
    <t>MUCKAFOONEE CREEK DAM</t>
  </si>
  <si>
    <t>GA83023</t>
  </si>
  <si>
    <t>Rocky Mtn DAM C</t>
  </si>
  <si>
    <t>AUXILIARY POOL I DAM C</t>
  </si>
  <si>
    <t>GA83024</t>
  </si>
  <si>
    <t>WALLACE SADDLE DIKE</t>
  </si>
  <si>
    <t>GA83025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</si>
</sst>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0" xfId="0" applyFill="1"/>
    <xf numFmtId="0" fontId="0" fillId="0" borderId="0" xfId="0" applyFill="1"/>
    <xf numFmtId="0" fontId="0" fillId="0" borderId="0" xfId="0" applyFont="1" applyFill="1"/>
    <xf numFmtId="0" fontId="3" fillId="0" borderId="0" xfId="0" applyFont="1" applyFill="1"/>
    <xf numFmtId="0" fontId="0" fillId="0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U78"/>
  <sheetViews>
    <sheetView tabSelected="1" workbookViewId="0">
      <selection sqref="A1:XFD1048576"/>
    </sheetView>
  </sheetViews>
  <sheetFormatPr defaultRowHeight="15" x14ac:dyDescent="0.25"/>
  <sheetData>
    <row r="1" spans="1:99" s="2" customFormat="1" ht="17.2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35</v>
      </c>
      <c r="AL1" s="1" t="s">
        <v>36</v>
      </c>
      <c r="AM1" s="1" t="s">
        <v>37</v>
      </c>
      <c r="AN1" s="1" t="s">
        <v>38</v>
      </c>
      <c r="AO1" s="1" t="s">
        <v>39</v>
      </c>
      <c r="AP1" s="1" t="s">
        <v>40</v>
      </c>
      <c r="AQ1" s="1" t="s">
        <v>41</v>
      </c>
      <c r="AR1" s="1" t="s">
        <v>42</v>
      </c>
      <c r="AS1" s="1" t="s">
        <v>43</v>
      </c>
      <c r="AT1" s="1" t="s">
        <v>44</v>
      </c>
      <c r="AU1" s="1" t="s">
        <v>45</v>
      </c>
      <c r="AV1" s="1" t="s">
        <v>46</v>
      </c>
      <c r="AW1" s="1" t="s">
        <v>47</v>
      </c>
      <c r="AX1" s="1" t="s">
        <v>48</v>
      </c>
      <c r="AY1" s="1" t="s">
        <v>49</v>
      </c>
      <c r="AZ1" s="1" t="s">
        <v>50</v>
      </c>
      <c r="BA1" s="1" t="s">
        <v>51</v>
      </c>
      <c r="BB1" s="1" t="s">
        <v>52</v>
      </c>
      <c r="BC1" s="1" t="s">
        <v>53</v>
      </c>
      <c r="BD1" s="2" t="s">
        <v>54</v>
      </c>
      <c r="BE1" s="2" t="s">
        <v>55</v>
      </c>
      <c r="BF1" s="2" t="s">
        <v>56</v>
      </c>
      <c r="BG1" s="2" t="s">
        <v>57</v>
      </c>
      <c r="BH1" s="2" t="s">
        <v>58</v>
      </c>
      <c r="BI1" s="2" t="s">
        <v>59</v>
      </c>
      <c r="BJ1" s="2" t="s">
        <v>60</v>
      </c>
      <c r="BK1" s="2" t="s">
        <v>61</v>
      </c>
      <c r="BL1" s="2" t="s">
        <v>62</v>
      </c>
      <c r="BM1" s="2" t="s">
        <v>63</v>
      </c>
      <c r="BN1" s="2" t="s">
        <v>64</v>
      </c>
      <c r="BO1" s="2" t="s">
        <v>65</v>
      </c>
      <c r="BP1" s="2" t="s">
        <v>66</v>
      </c>
      <c r="BQ1" s="2" t="s">
        <v>67</v>
      </c>
      <c r="BR1" s="2" t="s">
        <v>68</v>
      </c>
      <c r="BS1" s="2" t="s">
        <v>69</v>
      </c>
      <c r="BT1" s="2" t="s">
        <v>70</v>
      </c>
      <c r="BU1" s="2" t="s">
        <v>71</v>
      </c>
      <c r="BV1" s="2" t="s">
        <v>72</v>
      </c>
      <c r="BW1" s="2" t="s">
        <v>73</v>
      </c>
      <c r="BX1" s="2" t="s">
        <v>74</v>
      </c>
      <c r="BY1" s="2" t="s">
        <v>75</v>
      </c>
      <c r="BZ1" s="2" t="s">
        <v>76</v>
      </c>
      <c r="CA1" s="2" t="s">
        <v>77</v>
      </c>
      <c r="CB1" s="2" t="s">
        <v>78</v>
      </c>
      <c r="CC1" s="2" t="s">
        <v>79</v>
      </c>
      <c r="CD1" s="2" t="s">
        <v>80</v>
      </c>
      <c r="CE1" s="2" t="s">
        <v>81</v>
      </c>
      <c r="CF1" s="2" t="s">
        <v>82</v>
      </c>
      <c r="CG1" s="2" t="s">
        <v>83</v>
      </c>
      <c r="CH1" s="2" t="s">
        <v>84</v>
      </c>
      <c r="CI1" s="2" t="s">
        <v>85</v>
      </c>
      <c r="CJ1" s="2" t="s">
        <v>86</v>
      </c>
      <c r="CK1" s="2" t="s">
        <v>87</v>
      </c>
      <c r="CL1" s="2" t="s">
        <v>88</v>
      </c>
      <c r="CM1" s="2" t="s">
        <v>89</v>
      </c>
      <c r="CN1" s="2" t="s">
        <v>90</v>
      </c>
      <c r="CO1" s="2" t="s">
        <v>91</v>
      </c>
      <c r="CP1" s="2" t="s">
        <v>92</v>
      </c>
      <c r="CQ1" s="2" t="s">
        <v>93</v>
      </c>
      <c r="CR1" s="2" t="s">
        <v>94</v>
      </c>
      <c r="CS1" s="2" t="s">
        <v>95</v>
      </c>
      <c r="CT1" s="2" t="s">
        <v>96</v>
      </c>
      <c r="CU1" s="2" t="s">
        <v>97</v>
      </c>
    </row>
    <row r="2" spans="1:99" s="2" customFormat="1" ht="18.75" x14ac:dyDescent="0.35">
      <c r="E2" s="2" t="s">
        <v>98</v>
      </c>
      <c r="F2" s="2" t="s">
        <v>99</v>
      </c>
      <c r="G2" s="2" t="s">
        <v>99</v>
      </c>
      <c r="H2" s="3" t="s">
        <v>100</v>
      </c>
      <c r="I2" s="3" t="s">
        <v>101</v>
      </c>
      <c r="J2" s="3" t="s">
        <v>101</v>
      </c>
      <c r="K2" s="3" t="s">
        <v>101</v>
      </c>
      <c r="L2" s="2" t="s">
        <v>102</v>
      </c>
      <c r="M2" s="2" t="s">
        <v>103</v>
      </c>
      <c r="N2" s="2" t="s">
        <v>104</v>
      </c>
      <c r="O2" s="2" t="s">
        <v>105</v>
      </c>
      <c r="P2" s="2" t="s">
        <v>106</v>
      </c>
      <c r="Q2" s="2" t="s">
        <v>107</v>
      </c>
      <c r="R2" s="2" t="s">
        <v>108</v>
      </c>
      <c r="S2" s="2" t="s">
        <v>109</v>
      </c>
      <c r="T2" s="2" t="s">
        <v>110</v>
      </c>
      <c r="U2" s="2" t="s">
        <v>111</v>
      </c>
      <c r="V2" s="2" t="s">
        <v>112</v>
      </c>
      <c r="W2" s="2" t="s">
        <v>113</v>
      </c>
      <c r="X2" s="2" t="s">
        <v>114</v>
      </c>
      <c r="Y2" s="2" t="s">
        <v>115</v>
      </c>
      <c r="Z2" s="2" t="s">
        <v>116</v>
      </c>
      <c r="AA2" s="2" t="s">
        <v>117</v>
      </c>
      <c r="AB2" s="2" t="s">
        <v>118</v>
      </c>
      <c r="AC2" s="2" t="s">
        <v>119</v>
      </c>
      <c r="AD2" s="2" t="s">
        <v>120</v>
      </c>
      <c r="AE2" s="2" t="s">
        <v>121</v>
      </c>
      <c r="AF2" s="2" t="s">
        <v>122</v>
      </c>
      <c r="AG2" s="2" t="s">
        <v>123</v>
      </c>
      <c r="AH2" s="4" t="s">
        <v>124</v>
      </c>
      <c r="AI2" s="4" t="s">
        <v>125</v>
      </c>
      <c r="AJ2" s="4" t="s">
        <v>126</v>
      </c>
      <c r="AK2" s="4" t="s">
        <v>127</v>
      </c>
      <c r="AL2" s="2" t="s">
        <v>128</v>
      </c>
      <c r="AM2" s="2" t="s">
        <v>129</v>
      </c>
      <c r="AN2" s="2" t="s">
        <v>38</v>
      </c>
      <c r="AO2" s="2" t="s">
        <v>39</v>
      </c>
      <c r="AP2" s="2" t="s">
        <v>40</v>
      </c>
      <c r="AQ2" s="2" t="s">
        <v>41</v>
      </c>
      <c r="AR2" s="2" t="s">
        <v>42</v>
      </c>
      <c r="AS2" s="2" t="s">
        <v>43</v>
      </c>
      <c r="AT2" s="2" t="s">
        <v>44</v>
      </c>
      <c r="AU2" s="2" t="s">
        <v>45</v>
      </c>
      <c r="AV2" s="2" t="s">
        <v>46</v>
      </c>
      <c r="AW2" s="2" t="s">
        <v>47</v>
      </c>
      <c r="AX2" s="2" t="s">
        <v>48</v>
      </c>
      <c r="AY2" s="2" t="s">
        <v>49</v>
      </c>
      <c r="AZ2" s="2" t="s">
        <v>50</v>
      </c>
      <c r="BA2" s="2" t="s">
        <v>51</v>
      </c>
      <c r="BB2" s="2" t="s">
        <v>52</v>
      </c>
      <c r="BC2" s="2" t="s">
        <v>53</v>
      </c>
      <c r="BD2" s="2" t="s">
        <v>54</v>
      </c>
      <c r="BE2" s="2" t="s">
        <v>55</v>
      </c>
      <c r="BF2" s="2" t="s">
        <v>56</v>
      </c>
      <c r="BG2" s="2" t="s">
        <v>57</v>
      </c>
      <c r="BH2" s="2" t="s">
        <v>58</v>
      </c>
      <c r="BI2" s="2" t="s">
        <v>59</v>
      </c>
      <c r="BJ2" s="2" t="s">
        <v>60</v>
      </c>
      <c r="BK2" s="2" t="s">
        <v>61</v>
      </c>
      <c r="BL2" s="2" t="s">
        <v>62</v>
      </c>
      <c r="BM2" s="2" t="s">
        <v>63</v>
      </c>
      <c r="BN2" s="2" t="s">
        <v>64</v>
      </c>
      <c r="BO2" s="2" t="s">
        <v>65</v>
      </c>
      <c r="BP2" s="2" t="s">
        <v>66</v>
      </c>
      <c r="BQ2" s="2" t="s">
        <v>67</v>
      </c>
      <c r="BR2" s="2" t="s">
        <v>68</v>
      </c>
      <c r="BS2" s="2" t="s">
        <v>69</v>
      </c>
      <c r="BT2" s="2" t="s">
        <v>70</v>
      </c>
      <c r="BU2" s="2" t="s">
        <v>71</v>
      </c>
      <c r="BV2" s="2" t="s">
        <v>72</v>
      </c>
      <c r="BW2" s="2" t="s">
        <v>73</v>
      </c>
      <c r="BX2" s="2" t="s">
        <v>74</v>
      </c>
      <c r="BY2" s="2" t="s">
        <v>75</v>
      </c>
      <c r="BZ2" s="2" t="s">
        <v>76</v>
      </c>
      <c r="CA2" s="2" t="s">
        <v>77</v>
      </c>
      <c r="CB2" s="2" t="s">
        <v>78</v>
      </c>
      <c r="CC2" s="2" t="s">
        <v>79</v>
      </c>
      <c r="CD2" s="2" t="s">
        <v>80</v>
      </c>
      <c r="CE2" s="2" t="s">
        <v>81</v>
      </c>
      <c r="CF2" s="2" t="s">
        <v>82</v>
      </c>
      <c r="CG2" s="2" t="s">
        <v>83</v>
      </c>
      <c r="CH2" s="2" t="s">
        <v>84</v>
      </c>
      <c r="CI2" s="2" t="s">
        <v>85</v>
      </c>
      <c r="CJ2" s="2" t="s">
        <v>86</v>
      </c>
      <c r="CK2" s="2" t="s">
        <v>87</v>
      </c>
      <c r="CL2" s="2" t="s">
        <v>88</v>
      </c>
      <c r="CM2" s="2" t="s">
        <v>89</v>
      </c>
      <c r="CN2" s="2" t="s">
        <v>90</v>
      </c>
      <c r="CO2" s="2" t="s">
        <v>91</v>
      </c>
      <c r="CP2" s="2" t="s">
        <v>92</v>
      </c>
      <c r="CQ2" s="2" t="s">
        <v>93</v>
      </c>
      <c r="CR2" s="2" t="s">
        <v>94</v>
      </c>
      <c r="CS2" s="2" t="s">
        <v>95</v>
      </c>
      <c r="CT2" s="2" t="s">
        <v>96</v>
      </c>
      <c r="CU2" s="2" t="s">
        <v>130</v>
      </c>
    </row>
    <row r="3" spans="1:99" s="2" customFormat="1" x14ac:dyDescent="0.25">
      <c r="A3" s="2" t="s">
        <v>131</v>
      </c>
      <c r="C3" s="2" t="s">
        <v>132</v>
      </c>
      <c r="D3" s="2">
        <v>1936</v>
      </c>
      <c r="E3" s="2">
        <f t="shared" ref="E3:E38" si="0">2015-D3</f>
        <v>79</v>
      </c>
      <c r="F3" s="2">
        <v>0</v>
      </c>
      <c r="G3" s="2">
        <v>6.4</v>
      </c>
      <c r="H3" s="2">
        <v>660</v>
      </c>
      <c r="I3" s="2">
        <v>1048.8</v>
      </c>
      <c r="J3" s="2">
        <v>0</v>
      </c>
      <c r="K3" s="2">
        <v>1048.8</v>
      </c>
      <c r="L3" s="2">
        <f t="shared" ref="L3:L66" si="1">K3*43559.9</f>
        <v>45685623.119999997</v>
      </c>
      <c r="M3" s="2">
        <v>350</v>
      </c>
      <c r="N3" s="2">
        <f t="shared" ref="N3:N66" si="2">M3*43560</f>
        <v>15246000</v>
      </c>
      <c r="O3" s="2">
        <f t="shared" ref="O3:O66" si="3">M3*0.0015625</f>
        <v>0.546875</v>
      </c>
      <c r="P3" s="2">
        <f t="shared" ref="P3:P66" si="4">M3*4046.86</f>
        <v>1416401</v>
      </c>
      <c r="Q3" s="2">
        <f t="shared" ref="Q3:Q66" si="5">M3*0.00404686</f>
        <v>1.416401</v>
      </c>
      <c r="R3" s="2">
        <v>0</v>
      </c>
      <c r="S3" s="2">
        <f t="shared" ref="S3:S66" si="6">R3*2.58999</f>
        <v>0</v>
      </c>
      <c r="T3" s="2">
        <f t="shared" ref="T3:T66" si="7">R3*640</f>
        <v>0</v>
      </c>
      <c r="U3" s="2">
        <f t="shared" ref="U3:U66" si="8">R3*27880000</f>
        <v>0</v>
      </c>
      <c r="W3" s="2">
        <f t="shared" ref="W3:W66" si="9">V3*0.0003048</f>
        <v>0</v>
      </c>
      <c r="X3" s="2">
        <f t="shared" ref="X3:X66" si="10">V3*0.000189394</f>
        <v>0</v>
      </c>
      <c r="Y3" s="2">
        <f t="shared" ref="Y3:Y66" si="11">X3/(2*(SQRT(3.1416*O3)))</f>
        <v>0</v>
      </c>
      <c r="Z3" s="2">
        <f t="shared" ref="Z3:Z66" si="12">L3/N3</f>
        <v>2.9965645493900039</v>
      </c>
      <c r="AA3" s="2" t="e">
        <f t="shared" ref="AA3:AA66" si="13">W3/AK3</f>
        <v>#DIV/0!</v>
      </c>
      <c r="AB3" s="2" t="e">
        <f t="shared" ref="AB3:AB66" si="14">3*Z3/AC3</f>
        <v>#DIV/0!</v>
      </c>
      <c r="AC3" s="2">
        <v>0</v>
      </c>
      <c r="AD3" s="2" t="e">
        <f t="shared" ref="AD3:AD66" si="15">Z3/AC3</f>
        <v>#DIV/0!</v>
      </c>
      <c r="AE3" s="2" t="s">
        <v>133</v>
      </c>
      <c r="AF3" s="2">
        <f t="shared" ref="AF3:AF66" si="16">T3/M3</f>
        <v>0</v>
      </c>
      <c r="AG3" s="2">
        <f t="shared" ref="AG3:AG66" si="17">50*Z3*SQRT(3.1416)*(SQRT(N3))^-1</f>
        <v>6.80128741550107E-2</v>
      </c>
      <c r="AH3" s="2" t="e">
        <f t="shared" ref="AH3:AH66" si="18">P3/AJ3</f>
        <v>#DIV/0!</v>
      </c>
      <c r="AI3" s="2">
        <f t="shared" ref="AI3:AI66" si="19">J3*43559.9</f>
        <v>0</v>
      </c>
      <c r="AJ3" s="2">
        <f t="shared" ref="AJ3:AJ66" si="20">J3*1233.48</f>
        <v>0</v>
      </c>
      <c r="AK3" s="2">
        <f t="shared" ref="AK3:AK66" si="21">AJ3/10^6</f>
        <v>0</v>
      </c>
      <c r="AL3" s="2" t="s">
        <v>133</v>
      </c>
      <c r="AM3" s="2" t="s">
        <v>133</v>
      </c>
      <c r="AN3" s="2" t="s">
        <v>133</v>
      </c>
      <c r="AO3" s="2" t="s">
        <v>133</v>
      </c>
      <c r="AP3" s="2" t="s">
        <v>133</v>
      </c>
      <c r="AQ3" s="2" t="s">
        <v>133</v>
      </c>
      <c r="AR3" s="2" t="s">
        <v>133</v>
      </c>
      <c r="AS3" s="2">
        <v>0</v>
      </c>
      <c r="AT3" s="2" t="s">
        <v>133</v>
      </c>
      <c r="AU3" s="2" t="s">
        <v>133</v>
      </c>
      <c r="AV3" s="2">
        <v>0</v>
      </c>
      <c r="AW3" s="2">
        <v>0</v>
      </c>
      <c r="AX3" s="2">
        <v>0</v>
      </c>
      <c r="AY3" s="2">
        <v>0</v>
      </c>
      <c r="AZ3" s="2">
        <v>0</v>
      </c>
      <c r="BA3" s="2">
        <v>0</v>
      </c>
      <c r="BB3" s="2">
        <v>0</v>
      </c>
      <c r="BC3" s="2">
        <v>0</v>
      </c>
      <c r="BD3" s="2">
        <v>0</v>
      </c>
      <c r="BE3" s="2">
        <v>0</v>
      </c>
      <c r="BF3" s="2">
        <v>0</v>
      </c>
      <c r="BG3" s="2">
        <v>0</v>
      </c>
      <c r="BH3" s="2">
        <v>0</v>
      </c>
      <c r="BI3" s="2">
        <v>0</v>
      </c>
      <c r="BJ3" s="2">
        <v>0</v>
      </c>
      <c r="BK3" s="2">
        <v>0</v>
      </c>
      <c r="BL3" s="2">
        <v>0</v>
      </c>
      <c r="BM3" s="2">
        <v>0</v>
      </c>
      <c r="BN3" s="2">
        <v>0</v>
      </c>
      <c r="BO3" s="2">
        <v>0</v>
      </c>
      <c r="BP3" s="2">
        <v>0</v>
      </c>
      <c r="BQ3" s="2">
        <v>0</v>
      </c>
      <c r="BR3" s="2">
        <v>0</v>
      </c>
      <c r="BS3" s="2">
        <v>0</v>
      </c>
      <c r="BT3" s="2">
        <v>0</v>
      </c>
      <c r="BU3" s="2">
        <v>0</v>
      </c>
      <c r="BV3" s="2">
        <v>0</v>
      </c>
      <c r="BW3" s="2">
        <v>0</v>
      </c>
      <c r="BX3" s="2">
        <v>0</v>
      </c>
      <c r="BY3" s="2">
        <v>0</v>
      </c>
      <c r="BZ3" s="2">
        <v>0</v>
      </c>
      <c r="CA3" s="2">
        <v>0</v>
      </c>
      <c r="CB3" s="2">
        <v>0</v>
      </c>
      <c r="CC3" s="2">
        <v>0</v>
      </c>
      <c r="CD3" s="2">
        <v>0</v>
      </c>
      <c r="CE3" s="2">
        <v>0</v>
      </c>
      <c r="CF3" s="2">
        <v>0</v>
      </c>
      <c r="CG3" s="2">
        <v>0</v>
      </c>
      <c r="CH3" s="2">
        <v>0</v>
      </c>
      <c r="CI3" s="2">
        <v>0</v>
      </c>
      <c r="CJ3" s="2">
        <v>0</v>
      </c>
      <c r="CK3" s="2">
        <v>0</v>
      </c>
      <c r="CL3" s="2">
        <v>0</v>
      </c>
      <c r="CM3" s="2">
        <v>0</v>
      </c>
      <c r="CN3" s="2">
        <v>0</v>
      </c>
      <c r="CO3" s="2">
        <v>0</v>
      </c>
      <c r="CP3" s="2">
        <v>0</v>
      </c>
      <c r="CQ3" s="2">
        <v>0</v>
      </c>
      <c r="CR3" s="2">
        <v>0</v>
      </c>
      <c r="CS3" s="2">
        <v>0</v>
      </c>
      <c r="CT3" s="2">
        <v>0</v>
      </c>
      <c r="CU3" s="2" t="s">
        <v>134</v>
      </c>
    </row>
    <row r="4" spans="1:99" s="2" customFormat="1" x14ac:dyDescent="0.25">
      <c r="A4" s="2" t="s">
        <v>135</v>
      </c>
      <c r="C4" s="2" t="s">
        <v>136</v>
      </c>
      <c r="D4" s="2">
        <v>1964</v>
      </c>
      <c r="E4" s="2">
        <f t="shared" si="0"/>
        <v>51</v>
      </c>
      <c r="F4" s="2">
        <v>0</v>
      </c>
      <c r="G4" s="2">
        <v>33.799999999999997</v>
      </c>
      <c r="H4" s="2">
        <v>270</v>
      </c>
      <c r="I4" s="2">
        <v>10000</v>
      </c>
      <c r="J4" s="2">
        <v>1950</v>
      </c>
      <c r="K4" s="2">
        <v>10000</v>
      </c>
      <c r="L4" s="2">
        <f t="shared" si="1"/>
        <v>435599000</v>
      </c>
      <c r="M4" s="2">
        <v>312</v>
      </c>
      <c r="N4" s="2">
        <f t="shared" si="2"/>
        <v>13590720</v>
      </c>
      <c r="O4" s="2">
        <f t="shared" si="3"/>
        <v>0.48750000000000004</v>
      </c>
      <c r="P4" s="2">
        <f t="shared" si="4"/>
        <v>1262620.32</v>
      </c>
      <c r="Q4" s="2">
        <f t="shared" si="5"/>
        <v>1.2626203200000001</v>
      </c>
      <c r="R4" s="2">
        <v>18672</v>
      </c>
      <c r="S4" s="2">
        <f t="shared" si="6"/>
        <v>48360.293279999998</v>
      </c>
      <c r="T4" s="2">
        <f t="shared" si="7"/>
        <v>11950080</v>
      </c>
      <c r="U4" s="2">
        <f t="shared" si="8"/>
        <v>520575360000</v>
      </c>
      <c r="V4" s="2">
        <v>42272.102304</v>
      </c>
      <c r="W4" s="2">
        <f t="shared" si="9"/>
        <v>12.884536782259199</v>
      </c>
      <c r="X4" s="2">
        <f t="shared" si="10"/>
        <v>8.0060825437637764</v>
      </c>
      <c r="Y4" s="2">
        <f t="shared" si="11"/>
        <v>3.23465013546853</v>
      </c>
      <c r="Z4" s="2">
        <f t="shared" si="12"/>
        <v>32.051208471663017</v>
      </c>
      <c r="AA4" s="2">
        <f t="shared" si="13"/>
        <v>5.3567587315018672</v>
      </c>
      <c r="AB4" s="2" t="e">
        <f t="shared" si="14"/>
        <v>#DIV/0!</v>
      </c>
      <c r="AC4" s="2">
        <v>0</v>
      </c>
      <c r="AD4" s="2" t="e">
        <f t="shared" si="15"/>
        <v>#DIV/0!</v>
      </c>
      <c r="AE4" s="2">
        <v>156.13300000000001</v>
      </c>
      <c r="AF4" s="2">
        <f t="shared" si="16"/>
        <v>38301.538461538461</v>
      </c>
      <c r="AG4" s="2">
        <f t="shared" si="17"/>
        <v>0.77049287124578325</v>
      </c>
      <c r="AH4" s="2">
        <f t="shared" si="18"/>
        <v>0.52493562927651849</v>
      </c>
      <c r="AI4" s="2">
        <f t="shared" si="19"/>
        <v>84941805</v>
      </c>
      <c r="AJ4" s="2">
        <f t="shared" si="20"/>
        <v>2405286</v>
      </c>
      <c r="AK4" s="2">
        <f t="shared" si="21"/>
        <v>2.4052859999999998</v>
      </c>
      <c r="AL4" s="2" t="s">
        <v>137</v>
      </c>
      <c r="AM4" s="2" t="s">
        <v>133</v>
      </c>
      <c r="AN4" s="2" t="s">
        <v>138</v>
      </c>
      <c r="AO4" s="2" t="s">
        <v>139</v>
      </c>
      <c r="AP4" s="2" t="s">
        <v>140</v>
      </c>
      <c r="AQ4" s="2" t="s">
        <v>141</v>
      </c>
      <c r="AR4" s="2" t="s">
        <v>142</v>
      </c>
      <c r="AS4" s="2">
        <v>1</v>
      </c>
      <c r="AT4" s="2" t="s">
        <v>143</v>
      </c>
      <c r="AU4" s="2" t="s">
        <v>144</v>
      </c>
      <c r="AV4" s="2">
        <v>9</v>
      </c>
      <c r="AW4" s="5">
        <v>70</v>
      </c>
      <c r="AX4" s="5">
        <v>28</v>
      </c>
      <c r="AY4" s="5">
        <v>2</v>
      </c>
      <c r="AZ4" s="5">
        <v>1.8</v>
      </c>
      <c r="BA4" s="5">
        <v>4.3</v>
      </c>
      <c r="BB4" s="5">
        <v>1.4</v>
      </c>
      <c r="BC4" s="5">
        <v>3.1</v>
      </c>
      <c r="BD4" s="5">
        <v>0.7</v>
      </c>
      <c r="BE4" s="5">
        <v>2.5</v>
      </c>
      <c r="BF4" s="5">
        <v>24</v>
      </c>
      <c r="BG4" s="5">
        <v>16.100000000000001</v>
      </c>
      <c r="BH4" s="5">
        <v>20.3</v>
      </c>
      <c r="BI4" s="2">
        <v>0</v>
      </c>
      <c r="BJ4" s="2">
        <v>0</v>
      </c>
      <c r="BK4" s="5">
        <v>18.2</v>
      </c>
      <c r="BL4" s="5">
        <v>7.3</v>
      </c>
      <c r="BM4" s="2">
        <v>0</v>
      </c>
      <c r="BN4" s="5">
        <v>0.4</v>
      </c>
      <c r="BO4" s="5">
        <v>27159</v>
      </c>
      <c r="BP4" s="5">
        <v>8122</v>
      </c>
      <c r="BQ4" s="5">
        <v>101</v>
      </c>
      <c r="BR4" s="5">
        <v>30</v>
      </c>
      <c r="BS4" s="5">
        <v>0.18</v>
      </c>
      <c r="BT4" s="5">
        <v>0.06</v>
      </c>
      <c r="BU4" s="5">
        <v>37519</v>
      </c>
      <c r="BV4" s="5">
        <v>139</v>
      </c>
      <c r="BW4" s="5">
        <v>0.25</v>
      </c>
      <c r="BX4" s="5">
        <v>197675</v>
      </c>
      <c r="BY4" s="5">
        <v>27409</v>
      </c>
      <c r="BZ4" s="5">
        <v>735</v>
      </c>
      <c r="CA4" s="5">
        <v>102</v>
      </c>
      <c r="CB4" s="5">
        <v>1.42</v>
      </c>
      <c r="CC4" s="5">
        <v>0.21</v>
      </c>
      <c r="CD4" s="5">
        <v>32</v>
      </c>
      <c r="CE4" s="5">
        <v>26</v>
      </c>
      <c r="CF4" s="5">
        <v>14</v>
      </c>
      <c r="CG4" s="5">
        <v>7</v>
      </c>
      <c r="CH4" s="5">
        <v>16</v>
      </c>
      <c r="CI4" s="5">
        <v>11</v>
      </c>
      <c r="CJ4" s="5">
        <v>10</v>
      </c>
      <c r="CK4" s="2">
        <v>0</v>
      </c>
      <c r="CL4" s="2">
        <v>0</v>
      </c>
      <c r="CM4" s="2">
        <v>0</v>
      </c>
      <c r="CN4" s="2">
        <v>0</v>
      </c>
      <c r="CO4" s="2">
        <v>0</v>
      </c>
      <c r="CP4" s="2">
        <v>0</v>
      </c>
      <c r="CQ4" s="5">
        <v>27</v>
      </c>
      <c r="CR4" s="5">
        <v>57</v>
      </c>
      <c r="CS4" s="5">
        <v>0.62192999999999998</v>
      </c>
      <c r="CT4" s="5">
        <v>0.26893</v>
      </c>
      <c r="CU4" s="2" t="s">
        <v>134</v>
      </c>
    </row>
    <row r="5" spans="1:99" s="2" customFormat="1" x14ac:dyDescent="0.25">
      <c r="A5" s="2" t="s">
        <v>145</v>
      </c>
      <c r="C5" s="2" t="s">
        <v>146</v>
      </c>
      <c r="D5" s="2">
        <v>1959</v>
      </c>
      <c r="E5" s="2">
        <f t="shared" si="0"/>
        <v>56</v>
      </c>
      <c r="F5" s="2">
        <v>0</v>
      </c>
      <c r="G5" s="2">
        <v>16</v>
      </c>
      <c r="H5" s="2">
        <v>9400</v>
      </c>
      <c r="I5" s="2">
        <v>3053.75</v>
      </c>
      <c r="J5" s="2">
        <v>1254</v>
      </c>
      <c r="K5" s="2">
        <v>3053.75</v>
      </c>
      <c r="L5" s="2">
        <f t="shared" si="1"/>
        <v>133021044.625</v>
      </c>
      <c r="M5" s="2">
        <v>285</v>
      </c>
      <c r="N5" s="2">
        <f t="shared" si="2"/>
        <v>12414600</v>
      </c>
      <c r="O5" s="2">
        <f t="shared" si="3"/>
        <v>0.4453125</v>
      </c>
      <c r="P5" s="2">
        <f t="shared" si="4"/>
        <v>1153355.1000000001</v>
      </c>
      <c r="Q5" s="2">
        <f t="shared" si="5"/>
        <v>1.1533551</v>
      </c>
      <c r="R5" s="2">
        <v>0</v>
      </c>
      <c r="S5" s="2">
        <f t="shared" si="6"/>
        <v>0</v>
      </c>
      <c r="T5" s="2">
        <f t="shared" si="7"/>
        <v>0</v>
      </c>
      <c r="U5" s="2">
        <f t="shared" si="8"/>
        <v>0</v>
      </c>
      <c r="V5" s="2">
        <v>38700.702022999998</v>
      </c>
      <c r="W5" s="2">
        <f t="shared" si="9"/>
        <v>11.795973976610398</v>
      </c>
      <c r="X5" s="2">
        <f t="shared" si="10"/>
        <v>7.329680758944062</v>
      </c>
      <c r="Y5" s="2">
        <f t="shared" si="11"/>
        <v>3.0984691521193892</v>
      </c>
      <c r="Z5" s="2">
        <f t="shared" si="12"/>
        <v>10.71488768264785</v>
      </c>
      <c r="AA5" s="2">
        <f t="shared" si="13"/>
        <v>7.6261291729813161</v>
      </c>
      <c r="AB5" s="2" t="e">
        <f t="shared" si="14"/>
        <v>#DIV/0!</v>
      </c>
      <c r="AC5" s="2">
        <v>0</v>
      </c>
      <c r="AD5" s="2" t="e">
        <f t="shared" si="15"/>
        <v>#DIV/0!</v>
      </c>
      <c r="AE5" s="2">
        <v>113.83199999999999</v>
      </c>
      <c r="AF5" s="2">
        <f t="shared" si="16"/>
        <v>0</v>
      </c>
      <c r="AG5" s="2">
        <f t="shared" si="17"/>
        <v>0.2695049249313457</v>
      </c>
      <c r="AH5" s="2">
        <f t="shared" si="18"/>
        <v>0.74564720067687296</v>
      </c>
      <c r="AI5" s="2">
        <f t="shared" si="19"/>
        <v>54624114.600000001</v>
      </c>
      <c r="AJ5" s="2">
        <f t="shared" si="20"/>
        <v>1546783.92</v>
      </c>
      <c r="AK5" s="2">
        <f t="shared" si="21"/>
        <v>1.54678392</v>
      </c>
      <c r="AL5" s="2" t="s">
        <v>147</v>
      </c>
      <c r="AM5" s="2" t="s">
        <v>148</v>
      </c>
      <c r="AN5" s="2" t="s">
        <v>149</v>
      </c>
      <c r="AO5" s="2" t="s">
        <v>150</v>
      </c>
      <c r="AP5" s="2" t="s">
        <v>151</v>
      </c>
      <c r="AQ5" s="2" t="s">
        <v>152</v>
      </c>
      <c r="AR5" s="2" t="s">
        <v>153</v>
      </c>
      <c r="AS5" s="2">
        <v>2</v>
      </c>
      <c r="AT5" s="2" t="s">
        <v>154</v>
      </c>
      <c r="AU5" s="2" t="s">
        <v>155</v>
      </c>
      <c r="AV5" s="2">
        <v>9</v>
      </c>
      <c r="AW5" s="5">
        <v>51</v>
      </c>
      <c r="AX5" s="5">
        <v>49</v>
      </c>
      <c r="AY5" s="2">
        <v>0</v>
      </c>
      <c r="AZ5" s="5">
        <v>1.1000000000000001</v>
      </c>
      <c r="BA5" s="5">
        <v>0.9</v>
      </c>
      <c r="BB5" s="5">
        <v>0.1</v>
      </c>
      <c r="BC5" s="5">
        <v>0.6</v>
      </c>
      <c r="BD5" s="2">
        <v>0</v>
      </c>
      <c r="BE5" s="5">
        <v>0.1</v>
      </c>
      <c r="BF5" s="5">
        <v>34.4</v>
      </c>
      <c r="BG5" s="5">
        <v>28.3</v>
      </c>
      <c r="BH5" s="5">
        <v>12</v>
      </c>
      <c r="BI5" s="2">
        <v>0</v>
      </c>
      <c r="BJ5" s="2">
        <v>0</v>
      </c>
      <c r="BK5" s="5">
        <v>4</v>
      </c>
      <c r="BL5" s="5">
        <v>12.1</v>
      </c>
      <c r="BM5" s="2">
        <v>0</v>
      </c>
      <c r="BN5" s="5">
        <v>6.4</v>
      </c>
      <c r="BO5" s="5">
        <v>14243</v>
      </c>
      <c r="BP5" s="5">
        <v>4650</v>
      </c>
      <c r="BQ5" s="5">
        <v>53</v>
      </c>
      <c r="BR5" s="5">
        <v>17</v>
      </c>
      <c r="BS5" s="5">
        <v>0.15</v>
      </c>
      <c r="BT5" s="5">
        <v>0.05</v>
      </c>
      <c r="BU5" s="5">
        <v>21282</v>
      </c>
      <c r="BV5" s="5">
        <v>79</v>
      </c>
      <c r="BW5" s="5">
        <v>0.22</v>
      </c>
      <c r="BX5" s="5">
        <v>84790</v>
      </c>
      <c r="BY5" s="5">
        <v>7733</v>
      </c>
      <c r="BZ5" s="5">
        <v>315</v>
      </c>
      <c r="CA5" s="5">
        <v>29</v>
      </c>
      <c r="CB5" s="5">
        <v>0.84</v>
      </c>
      <c r="CC5" s="5">
        <v>0.08</v>
      </c>
      <c r="CD5" s="5">
        <v>15</v>
      </c>
      <c r="CE5" s="5">
        <v>19</v>
      </c>
      <c r="CF5" s="5">
        <v>27</v>
      </c>
      <c r="CG5" s="5">
        <v>12</v>
      </c>
      <c r="CH5" s="5">
        <v>23</v>
      </c>
      <c r="CI5" s="5">
        <v>18</v>
      </c>
      <c r="CJ5" s="5">
        <v>26</v>
      </c>
      <c r="CK5" s="5">
        <v>6</v>
      </c>
      <c r="CL5" s="5">
        <v>9</v>
      </c>
      <c r="CM5" s="2">
        <v>0</v>
      </c>
      <c r="CN5" s="2">
        <v>0</v>
      </c>
      <c r="CO5" s="2">
        <v>0</v>
      </c>
      <c r="CP5" s="2">
        <v>0</v>
      </c>
      <c r="CQ5" s="5">
        <v>12</v>
      </c>
      <c r="CR5" s="5">
        <v>34</v>
      </c>
      <c r="CS5" s="5">
        <v>0.80791999999999997</v>
      </c>
      <c r="CT5" s="5">
        <v>0.85884000000000005</v>
      </c>
      <c r="CU5" s="2" t="s">
        <v>134</v>
      </c>
    </row>
    <row r="6" spans="1:99" s="2" customFormat="1" x14ac:dyDescent="0.25">
      <c r="A6" s="2" t="s">
        <v>156</v>
      </c>
      <c r="B6" s="2" t="s">
        <v>157</v>
      </c>
      <c r="C6" s="2" t="s">
        <v>158</v>
      </c>
      <c r="D6" s="2">
        <v>1965</v>
      </c>
      <c r="E6" s="2">
        <f t="shared" si="0"/>
        <v>50</v>
      </c>
      <c r="F6" s="2">
        <v>48.8</v>
      </c>
      <c r="G6" s="2">
        <v>54</v>
      </c>
      <c r="H6" s="2">
        <v>107560</v>
      </c>
      <c r="I6" s="2">
        <v>43054</v>
      </c>
      <c r="J6" s="2">
        <v>24880</v>
      </c>
      <c r="K6" s="2">
        <v>43054</v>
      </c>
      <c r="L6" s="2">
        <f t="shared" si="1"/>
        <v>1875427934.6000001</v>
      </c>
      <c r="M6" s="2">
        <v>1755</v>
      </c>
      <c r="N6" s="2">
        <f t="shared" si="2"/>
        <v>76447800</v>
      </c>
      <c r="O6" s="2">
        <f t="shared" si="3"/>
        <v>2.7421875</v>
      </c>
      <c r="P6" s="2">
        <f t="shared" si="4"/>
        <v>7102239.2999999998</v>
      </c>
      <c r="Q6" s="2">
        <f t="shared" si="5"/>
        <v>7.1022393000000008</v>
      </c>
      <c r="R6" s="2">
        <v>115520</v>
      </c>
      <c r="S6" s="2">
        <f t="shared" si="6"/>
        <v>299195.64479999995</v>
      </c>
      <c r="T6" s="2">
        <f t="shared" si="7"/>
        <v>73932800</v>
      </c>
      <c r="U6" s="2">
        <f t="shared" si="8"/>
        <v>3220697600000</v>
      </c>
      <c r="V6" s="2">
        <v>181847.26449999999</v>
      </c>
      <c r="W6" s="2">
        <f t="shared" si="9"/>
        <v>55.427046219599994</v>
      </c>
      <c r="X6" s="2">
        <f t="shared" si="10"/>
        <v>34.440780812713001</v>
      </c>
      <c r="Y6" s="2">
        <f t="shared" si="11"/>
        <v>5.867039007269149</v>
      </c>
      <c r="Z6" s="2">
        <f t="shared" si="12"/>
        <v>24.532137414026305</v>
      </c>
      <c r="AA6" s="2">
        <f t="shared" si="13"/>
        <v>1.8060894133654946</v>
      </c>
      <c r="AB6" s="2">
        <f t="shared" si="14"/>
        <v>1.508123201681945</v>
      </c>
      <c r="AC6" s="2">
        <v>48.8</v>
      </c>
      <c r="AD6" s="2">
        <f t="shared" si="15"/>
        <v>0.50270773389398171</v>
      </c>
      <c r="AE6" s="2">
        <v>225.15700000000001</v>
      </c>
      <c r="AF6" s="2">
        <f t="shared" si="16"/>
        <v>42126.951566951568</v>
      </c>
      <c r="AG6" s="2">
        <f t="shared" si="17"/>
        <v>0.24865565538095188</v>
      </c>
      <c r="AH6" s="2">
        <f t="shared" si="18"/>
        <v>0.23142635384352137</v>
      </c>
      <c r="AI6" s="2">
        <f t="shared" si="19"/>
        <v>1083770312</v>
      </c>
      <c r="AJ6" s="2">
        <f t="shared" si="20"/>
        <v>30688982.400000002</v>
      </c>
      <c r="AK6" s="2">
        <f t="shared" si="21"/>
        <v>30.688982400000004</v>
      </c>
      <c r="AL6" s="2" t="s">
        <v>159</v>
      </c>
      <c r="AM6" s="2" t="s">
        <v>160</v>
      </c>
      <c r="AN6" s="2" t="s">
        <v>161</v>
      </c>
      <c r="AO6" s="2" t="s">
        <v>162</v>
      </c>
      <c r="AP6" s="2" t="s">
        <v>163</v>
      </c>
      <c r="AQ6" s="2" t="s">
        <v>164</v>
      </c>
      <c r="AR6" s="2" t="s">
        <v>165</v>
      </c>
      <c r="AS6" s="2">
        <v>2</v>
      </c>
      <c r="AT6" s="2" t="s">
        <v>166</v>
      </c>
      <c r="AU6" s="2" t="s">
        <v>167</v>
      </c>
      <c r="AV6" s="2">
        <v>9</v>
      </c>
      <c r="AW6" s="5">
        <v>41</v>
      </c>
      <c r="AX6" s="5">
        <v>57</v>
      </c>
      <c r="AY6" s="5">
        <v>2</v>
      </c>
      <c r="AZ6" s="5">
        <v>1.4</v>
      </c>
      <c r="BA6" s="5">
        <v>4.8</v>
      </c>
      <c r="BB6" s="5">
        <v>0.3</v>
      </c>
      <c r="BC6" s="5">
        <v>2.2999999999999998</v>
      </c>
      <c r="BD6" s="5">
        <v>0.4</v>
      </c>
      <c r="BE6" s="5">
        <v>0.9</v>
      </c>
      <c r="BF6" s="5">
        <v>33.4</v>
      </c>
      <c r="BG6" s="5">
        <v>21.2</v>
      </c>
      <c r="BH6" s="5">
        <v>14.7</v>
      </c>
      <c r="BI6" s="2">
        <v>0</v>
      </c>
      <c r="BJ6" s="2">
        <v>0</v>
      </c>
      <c r="BK6" s="5">
        <v>11.3</v>
      </c>
      <c r="BL6" s="5">
        <v>6.7</v>
      </c>
      <c r="BM6" s="2">
        <v>0</v>
      </c>
      <c r="BN6" s="5">
        <v>2.5</v>
      </c>
      <c r="BO6" s="5">
        <v>28402</v>
      </c>
      <c r="BP6" s="5">
        <v>9801</v>
      </c>
      <c r="BQ6" s="5">
        <v>50</v>
      </c>
      <c r="BR6" s="5">
        <v>17</v>
      </c>
      <c r="BS6" s="5">
        <v>0.13</v>
      </c>
      <c r="BT6" s="5">
        <v>0.04</v>
      </c>
      <c r="BU6" s="5">
        <v>41005</v>
      </c>
      <c r="BV6" s="5">
        <v>72</v>
      </c>
      <c r="BW6" s="5">
        <v>0.18</v>
      </c>
      <c r="BX6" s="5">
        <v>190703</v>
      </c>
      <c r="BY6" s="5">
        <v>13893</v>
      </c>
      <c r="BZ6" s="5">
        <v>334</v>
      </c>
      <c r="CA6" s="5">
        <v>24</v>
      </c>
      <c r="CB6" s="5">
        <v>0.95</v>
      </c>
      <c r="CC6" s="5">
        <v>7.0000000000000007E-2</v>
      </c>
      <c r="CD6" s="5">
        <v>27</v>
      </c>
      <c r="CE6" s="5">
        <v>24</v>
      </c>
      <c r="CF6" s="5">
        <v>20</v>
      </c>
      <c r="CG6" s="5">
        <v>13</v>
      </c>
      <c r="CH6" s="5">
        <v>22</v>
      </c>
      <c r="CI6" s="5">
        <v>16</v>
      </c>
      <c r="CJ6" s="5">
        <v>22</v>
      </c>
      <c r="CK6" s="5">
        <v>2</v>
      </c>
      <c r="CL6" s="5">
        <v>4</v>
      </c>
      <c r="CM6" s="2">
        <v>0</v>
      </c>
      <c r="CN6" s="2">
        <v>0</v>
      </c>
      <c r="CO6" s="2">
        <v>0</v>
      </c>
      <c r="CP6" s="2">
        <v>0</v>
      </c>
      <c r="CQ6" s="5">
        <v>14</v>
      </c>
      <c r="CR6" s="5">
        <v>37</v>
      </c>
      <c r="CS6" s="5">
        <v>0.77508999999999995</v>
      </c>
      <c r="CT6" s="5">
        <v>0.46107999999999999</v>
      </c>
      <c r="CU6" s="2" t="s">
        <v>134</v>
      </c>
    </row>
    <row r="7" spans="1:99" s="2" customFormat="1" x14ac:dyDescent="0.25">
      <c r="A7" s="2" t="s">
        <v>168</v>
      </c>
      <c r="C7" s="2" t="s">
        <v>169</v>
      </c>
      <c r="D7" s="2">
        <v>1940</v>
      </c>
      <c r="E7" s="2">
        <f t="shared" si="0"/>
        <v>75</v>
      </c>
      <c r="F7" s="2">
        <v>0</v>
      </c>
      <c r="G7" s="2">
        <v>34</v>
      </c>
      <c r="H7" s="2">
        <v>34900</v>
      </c>
      <c r="I7" s="2">
        <v>7366</v>
      </c>
      <c r="J7" s="2">
        <v>0</v>
      </c>
      <c r="K7" s="2">
        <v>7366</v>
      </c>
      <c r="L7" s="2">
        <f t="shared" si="1"/>
        <v>320862223.40000004</v>
      </c>
      <c r="M7" s="2">
        <v>275</v>
      </c>
      <c r="N7" s="2">
        <f t="shared" si="2"/>
        <v>11979000</v>
      </c>
      <c r="O7" s="2">
        <f t="shared" si="3"/>
        <v>0.4296875</v>
      </c>
      <c r="P7" s="2">
        <f t="shared" si="4"/>
        <v>1112886.5</v>
      </c>
      <c r="Q7" s="2">
        <f t="shared" si="5"/>
        <v>1.1128865000000001</v>
      </c>
      <c r="R7" s="2">
        <v>38400</v>
      </c>
      <c r="S7" s="2">
        <f t="shared" si="6"/>
        <v>99455.615999999995</v>
      </c>
      <c r="T7" s="2">
        <f t="shared" si="7"/>
        <v>24576000</v>
      </c>
      <c r="U7" s="2">
        <f t="shared" si="8"/>
        <v>1070592000000</v>
      </c>
      <c r="W7" s="2">
        <f t="shared" si="9"/>
        <v>0</v>
      </c>
      <c r="X7" s="2">
        <f t="shared" si="10"/>
        <v>0</v>
      </c>
      <c r="Y7" s="2">
        <f t="shared" si="11"/>
        <v>0</v>
      </c>
      <c r="Z7" s="2">
        <f t="shared" si="12"/>
        <v>26.785393054512067</v>
      </c>
      <c r="AA7" s="2" t="e">
        <f t="shared" si="13"/>
        <v>#DIV/0!</v>
      </c>
      <c r="AB7" s="2" t="e">
        <f t="shared" si="14"/>
        <v>#DIV/0!</v>
      </c>
      <c r="AC7" s="2">
        <v>0</v>
      </c>
      <c r="AD7" s="2" t="e">
        <f t="shared" si="15"/>
        <v>#DIV/0!</v>
      </c>
      <c r="AE7" s="2" t="s">
        <v>133</v>
      </c>
      <c r="AF7" s="2">
        <f t="shared" si="16"/>
        <v>89367.272727272721</v>
      </c>
      <c r="AG7" s="2">
        <f t="shared" si="17"/>
        <v>0.68585639072634119</v>
      </c>
      <c r="AH7" s="2" t="e">
        <f t="shared" si="18"/>
        <v>#DIV/0!</v>
      </c>
      <c r="AI7" s="2">
        <f t="shared" si="19"/>
        <v>0</v>
      </c>
      <c r="AJ7" s="2">
        <f t="shared" si="20"/>
        <v>0</v>
      </c>
      <c r="AK7" s="2">
        <f t="shared" si="21"/>
        <v>0</v>
      </c>
      <c r="AL7" s="2" t="s">
        <v>133</v>
      </c>
      <c r="AM7" s="2" t="s">
        <v>133</v>
      </c>
      <c r="AN7" s="2" t="s">
        <v>133</v>
      </c>
      <c r="AO7" s="2" t="s">
        <v>133</v>
      </c>
      <c r="AP7" s="2" t="s">
        <v>133</v>
      </c>
      <c r="AQ7" s="2" t="s">
        <v>133</v>
      </c>
      <c r="AR7" s="2" t="s">
        <v>133</v>
      </c>
      <c r="AS7" s="2">
        <v>0</v>
      </c>
      <c r="AT7" s="2" t="s">
        <v>133</v>
      </c>
      <c r="AU7" s="2" t="s">
        <v>133</v>
      </c>
      <c r="AV7" s="2">
        <v>0</v>
      </c>
      <c r="AW7" s="2">
        <v>0</v>
      </c>
      <c r="AX7" s="2">
        <v>0</v>
      </c>
      <c r="AY7" s="2">
        <v>0</v>
      </c>
      <c r="AZ7" s="2">
        <v>0</v>
      </c>
      <c r="BA7" s="2">
        <v>0</v>
      </c>
      <c r="BB7" s="2">
        <v>0</v>
      </c>
      <c r="BC7" s="2">
        <v>0</v>
      </c>
      <c r="BD7" s="2">
        <v>0</v>
      </c>
      <c r="BE7" s="2">
        <v>0</v>
      </c>
      <c r="BF7" s="2">
        <v>0</v>
      </c>
      <c r="BG7" s="2">
        <v>0</v>
      </c>
      <c r="BH7" s="2">
        <v>0</v>
      </c>
      <c r="BI7" s="2">
        <v>0</v>
      </c>
      <c r="BJ7" s="2">
        <v>0</v>
      </c>
      <c r="BK7" s="2">
        <v>0</v>
      </c>
      <c r="BL7" s="2">
        <v>0</v>
      </c>
      <c r="BM7" s="2">
        <v>0</v>
      </c>
      <c r="BN7" s="2">
        <v>0</v>
      </c>
      <c r="BO7" s="2">
        <v>0</v>
      </c>
      <c r="BP7" s="2">
        <v>0</v>
      </c>
      <c r="BQ7" s="2">
        <v>0</v>
      </c>
      <c r="BR7" s="2">
        <v>0</v>
      </c>
      <c r="BS7" s="2">
        <v>0</v>
      </c>
      <c r="BT7" s="2">
        <v>0</v>
      </c>
      <c r="BU7" s="2">
        <v>0</v>
      </c>
      <c r="BV7" s="2">
        <v>0</v>
      </c>
      <c r="BW7" s="2">
        <v>0</v>
      </c>
      <c r="BX7" s="2">
        <v>0</v>
      </c>
      <c r="BY7" s="2">
        <v>0</v>
      </c>
      <c r="BZ7" s="2">
        <v>0</v>
      </c>
      <c r="CA7" s="2">
        <v>0</v>
      </c>
      <c r="CB7" s="2">
        <v>0</v>
      </c>
      <c r="CC7" s="2">
        <v>0</v>
      </c>
      <c r="CD7" s="2">
        <v>0</v>
      </c>
      <c r="CE7" s="2">
        <v>0</v>
      </c>
      <c r="CF7" s="2">
        <v>0</v>
      </c>
      <c r="CG7" s="2">
        <v>0</v>
      </c>
      <c r="CH7" s="2">
        <v>0</v>
      </c>
      <c r="CI7" s="2">
        <v>0</v>
      </c>
      <c r="CJ7" s="2">
        <v>0</v>
      </c>
      <c r="CK7" s="2">
        <v>0</v>
      </c>
      <c r="CL7" s="2">
        <v>0</v>
      </c>
      <c r="CM7" s="2">
        <v>0</v>
      </c>
      <c r="CN7" s="2">
        <v>0</v>
      </c>
      <c r="CO7" s="2">
        <v>0</v>
      </c>
      <c r="CP7" s="2">
        <v>0</v>
      </c>
      <c r="CQ7" s="2">
        <v>0</v>
      </c>
      <c r="CR7" s="2">
        <v>0</v>
      </c>
      <c r="CS7" s="2">
        <v>0</v>
      </c>
      <c r="CT7" s="2">
        <v>0</v>
      </c>
      <c r="CU7" s="2" t="s">
        <v>134</v>
      </c>
    </row>
    <row r="8" spans="1:99" s="2" customFormat="1" x14ac:dyDescent="0.25">
      <c r="A8" s="2" t="s">
        <v>170</v>
      </c>
      <c r="B8" s="2" t="s">
        <v>171</v>
      </c>
      <c r="C8" s="2" t="s">
        <v>172</v>
      </c>
      <c r="D8" s="2">
        <v>1974</v>
      </c>
      <c r="E8" s="2">
        <f t="shared" si="0"/>
        <v>41</v>
      </c>
      <c r="F8" s="2">
        <v>106</v>
      </c>
      <c r="G8" s="2">
        <v>121</v>
      </c>
      <c r="H8" s="2">
        <v>427300</v>
      </c>
      <c r="I8" s="2">
        <v>605000</v>
      </c>
      <c r="J8" s="2">
        <v>605000</v>
      </c>
      <c r="K8" s="2">
        <v>605000</v>
      </c>
      <c r="L8" s="2">
        <f t="shared" si="1"/>
        <v>26353739500</v>
      </c>
      <c r="M8" s="2">
        <v>25864</v>
      </c>
      <c r="N8" s="2">
        <f t="shared" si="2"/>
        <v>1126635840</v>
      </c>
      <c r="O8" s="2">
        <f t="shared" si="3"/>
        <v>40.412500000000001</v>
      </c>
      <c r="P8" s="2">
        <f t="shared" si="4"/>
        <v>104667987.04000001</v>
      </c>
      <c r="Q8" s="2">
        <f t="shared" si="5"/>
        <v>104.66798704</v>
      </c>
      <c r="R8" s="2">
        <v>3380</v>
      </c>
      <c r="S8" s="2">
        <f t="shared" si="6"/>
        <v>8754.1661999999997</v>
      </c>
      <c r="T8" s="2">
        <f t="shared" si="7"/>
        <v>2163200</v>
      </c>
      <c r="U8" s="2">
        <f t="shared" si="8"/>
        <v>94234400000</v>
      </c>
      <c r="W8" s="2">
        <f t="shared" si="9"/>
        <v>0</v>
      </c>
      <c r="X8" s="2">
        <f t="shared" si="10"/>
        <v>0</v>
      </c>
      <c r="Y8" s="2">
        <f t="shared" si="11"/>
        <v>0</v>
      </c>
      <c r="Z8" s="2">
        <f t="shared" si="12"/>
        <v>23.39153306182768</v>
      </c>
      <c r="AA8" s="2">
        <f t="shared" si="13"/>
        <v>0</v>
      </c>
      <c r="AB8" s="2">
        <f t="shared" si="14"/>
        <v>0.6620245206177644</v>
      </c>
      <c r="AC8" s="2">
        <v>106</v>
      </c>
      <c r="AD8" s="2">
        <f t="shared" si="15"/>
        <v>0.22067484020592151</v>
      </c>
      <c r="AE8" s="2" t="s">
        <v>133</v>
      </c>
      <c r="AF8" s="2">
        <f t="shared" si="16"/>
        <v>83.637488400866076</v>
      </c>
      <c r="AG8" s="2">
        <f t="shared" si="17"/>
        <v>6.1760720405541751E-2</v>
      </c>
      <c r="AH8" s="2">
        <f t="shared" si="18"/>
        <v>0.14025759416950284</v>
      </c>
      <c r="AI8" s="2">
        <f t="shared" si="19"/>
        <v>26353739500</v>
      </c>
      <c r="AJ8" s="2">
        <f t="shared" si="20"/>
        <v>746255400</v>
      </c>
      <c r="AK8" s="2">
        <f t="shared" si="21"/>
        <v>746.25540000000001</v>
      </c>
      <c r="AL8" s="2" t="s">
        <v>133</v>
      </c>
      <c r="AM8" s="2" t="s">
        <v>133</v>
      </c>
      <c r="AN8" s="2" t="s">
        <v>133</v>
      </c>
      <c r="AO8" s="2" t="s">
        <v>133</v>
      </c>
      <c r="AP8" s="2" t="s">
        <v>133</v>
      </c>
      <c r="AQ8" s="2" t="s">
        <v>133</v>
      </c>
      <c r="AR8" s="2" t="s">
        <v>133</v>
      </c>
      <c r="AS8" s="2">
        <v>0</v>
      </c>
      <c r="AT8" s="2" t="s">
        <v>133</v>
      </c>
      <c r="AU8" s="2" t="s">
        <v>133</v>
      </c>
      <c r="AV8" s="2">
        <v>0</v>
      </c>
      <c r="AW8" s="2">
        <v>0</v>
      </c>
      <c r="AX8" s="2">
        <v>0</v>
      </c>
      <c r="AY8" s="2">
        <v>0</v>
      </c>
      <c r="AZ8" s="2">
        <v>0</v>
      </c>
      <c r="BA8" s="2">
        <v>0</v>
      </c>
      <c r="BB8" s="2">
        <v>0</v>
      </c>
      <c r="BC8" s="2">
        <v>0</v>
      </c>
      <c r="BD8" s="2">
        <v>0</v>
      </c>
      <c r="BE8" s="2">
        <v>0</v>
      </c>
      <c r="BF8" s="2">
        <v>0</v>
      </c>
      <c r="BG8" s="2">
        <v>0</v>
      </c>
      <c r="BH8" s="2">
        <v>0</v>
      </c>
      <c r="BI8" s="2">
        <v>0</v>
      </c>
      <c r="BJ8" s="2">
        <v>0</v>
      </c>
      <c r="BK8" s="2">
        <v>0</v>
      </c>
      <c r="BL8" s="2">
        <v>0</v>
      </c>
      <c r="BM8" s="2">
        <v>0</v>
      </c>
      <c r="BN8" s="2">
        <v>0</v>
      </c>
      <c r="BO8" s="2">
        <v>0</v>
      </c>
      <c r="BP8" s="2">
        <v>0</v>
      </c>
      <c r="BQ8" s="2">
        <v>0</v>
      </c>
      <c r="BR8" s="2">
        <v>0</v>
      </c>
      <c r="BS8" s="2">
        <v>0</v>
      </c>
      <c r="BT8" s="2">
        <v>0</v>
      </c>
      <c r="BU8" s="2">
        <v>0</v>
      </c>
      <c r="BV8" s="2">
        <v>0</v>
      </c>
      <c r="BW8" s="2">
        <v>0</v>
      </c>
      <c r="BX8" s="2">
        <v>0</v>
      </c>
      <c r="BY8" s="2">
        <v>0</v>
      </c>
      <c r="BZ8" s="2">
        <v>0</v>
      </c>
      <c r="CA8" s="2">
        <v>0</v>
      </c>
      <c r="CB8" s="2">
        <v>0</v>
      </c>
      <c r="CC8" s="2">
        <v>0</v>
      </c>
      <c r="CD8" s="2">
        <v>0</v>
      </c>
      <c r="CE8" s="2">
        <v>0</v>
      </c>
      <c r="CF8" s="2">
        <v>0</v>
      </c>
      <c r="CG8" s="2">
        <v>0</v>
      </c>
      <c r="CH8" s="2">
        <v>0</v>
      </c>
      <c r="CI8" s="2">
        <v>0</v>
      </c>
      <c r="CJ8" s="2">
        <v>0</v>
      </c>
      <c r="CK8" s="2">
        <v>0</v>
      </c>
      <c r="CL8" s="2">
        <v>0</v>
      </c>
      <c r="CM8" s="2">
        <v>0</v>
      </c>
      <c r="CN8" s="2">
        <v>0</v>
      </c>
      <c r="CO8" s="2">
        <v>0</v>
      </c>
      <c r="CP8" s="2">
        <v>0</v>
      </c>
      <c r="CQ8" s="2">
        <v>0</v>
      </c>
      <c r="CR8" s="2">
        <v>0</v>
      </c>
      <c r="CS8" s="2">
        <v>0</v>
      </c>
      <c r="CT8" s="2">
        <v>0</v>
      </c>
      <c r="CU8" s="2" t="s">
        <v>134</v>
      </c>
    </row>
    <row r="9" spans="1:99" s="2" customFormat="1" x14ac:dyDescent="0.25">
      <c r="A9" s="2" t="s">
        <v>173</v>
      </c>
      <c r="B9" s="2" t="s">
        <v>174</v>
      </c>
      <c r="C9" s="2" t="s">
        <v>175</v>
      </c>
      <c r="D9" s="2">
        <v>1974</v>
      </c>
      <c r="E9" s="2">
        <f t="shared" si="0"/>
        <v>41</v>
      </c>
      <c r="F9" s="2">
        <v>463</v>
      </c>
      <c r="G9" s="2">
        <v>464</v>
      </c>
      <c r="H9" s="2">
        <v>18375</v>
      </c>
      <c r="I9" s="2">
        <v>472800</v>
      </c>
      <c r="J9" s="2">
        <v>472800</v>
      </c>
      <c r="K9" s="2">
        <v>472800</v>
      </c>
      <c r="L9" s="2">
        <f t="shared" si="1"/>
        <v>20595120720</v>
      </c>
      <c r="M9" s="2">
        <v>3220</v>
      </c>
      <c r="N9" s="2">
        <f t="shared" si="2"/>
        <v>140263200</v>
      </c>
      <c r="O9" s="2">
        <f t="shared" si="3"/>
        <v>5.03125</v>
      </c>
      <c r="P9" s="2">
        <f t="shared" si="4"/>
        <v>13030889.200000001</v>
      </c>
      <c r="Q9" s="2">
        <f t="shared" si="5"/>
        <v>13.030889200000001</v>
      </c>
      <c r="R9" s="2">
        <v>373</v>
      </c>
      <c r="S9" s="2">
        <f t="shared" si="6"/>
        <v>966.06626999999992</v>
      </c>
      <c r="T9" s="2">
        <f t="shared" si="7"/>
        <v>238720</v>
      </c>
      <c r="U9" s="2">
        <f t="shared" si="8"/>
        <v>10399240000</v>
      </c>
      <c r="V9" s="2">
        <v>66748.604323000007</v>
      </c>
      <c r="W9" s="2">
        <f t="shared" si="9"/>
        <v>20.344974597650403</v>
      </c>
      <c r="X9" s="2">
        <f t="shared" si="10"/>
        <v>12.641785167150264</v>
      </c>
      <c r="Y9" s="2">
        <f t="shared" si="11"/>
        <v>1.5898824561212972</v>
      </c>
      <c r="Z9" s="2">
        <f t="shared" si="12"/>
        <v>146.83196105607172</v>
      </c>
      <c r="AA9" s="2">
        <f t="shared" si="13"/>
        <v>3.4885710459158191E-2</v>
      </c>
      <c r="AB9" s="2">
        <f t="shared" si="14"/>
        <v>0.95139499604366129</v>
      </c>
      <c r="AC9" s="2">
        <v>463</v>
      </c>
      <c r="AD9" s="2">
        <f t="shared" si="15"/>
        <v>0.31713166534788706</v>
      </c>
      <c r="AE9" s="2">
        <v>1288.6300000000001</v>
      </c>
      <c r="AF9" s="2">
        <f t="shared" si="16"/>
        <v>74.136645962732914</v>
      </c>
      <c r="AG9" s="2">
        <f t="shared" si="17"/>
        <v>1.0987380792950689</v>
      </c>
      <c r="AH9" s="2">
        <f t="shared" si="18"/>
        <v>2.2344182612499864E-2</v>
      </c>
      <c r="AI9" s="2">
        <f t="shared" si="19"/>
        <v>20595120720</v>
      </c>
      <c r="AJ9" s="2">
        <f t="shared" si="20"/>
        <v>583189344</v>
      </c>
      <c r="AK9" s="2">
        <f t="shared" si="21"/>
        <v>583.18934400000001</v>
      </c>
      <c r="AL9" s="2" t="s">
        <v>176</v>
      </c>
      <c r="AM9" s="2" t="s">
        <v>177</v>
      </c>
      <c r="AN9" s="2" t="s">
        <v>133</v>
      </c>
      <c r="AO9" s="2" t="s">
        <v>178</v>
      </c>
      <c r="AP9" s="2" t="s">
        <v>179</v>
      </c>
      <c r="AQ9" s="2" t="s">
        <v>180</v>
      </c>
      <c r="AR9" s="2" t="s">
        <v>181</v>
      </c>
      <c r="AS9" s="2">
        <v>3</v>
      </c>
      <c r="AT9" s="2" t="s">
        <v>182</v>
      </c>
      <c r="AU9" s="2" t="s">
        <v>183</v>
      </c>
      <c r="AV9" s="2">
        <v>11</v>
      </c>
      <c r="AW9" s="5">
        <v>64</v>
      </c>
      <c r="AX9" s="5">
        <v>36</v>
      </c>
      <c r="AY9" s="5">
        <v>1</v>
      </c>
      <c r="AZ9" s="5">
        <v>1.1000000000000001</v>
      </c>
      <c r="BA9" s="2">
        <v>0</v>
      </c>
      <c r="BB9" s="5">
        <v>0.1</v>
      </c>
      <c r="BC9" s="5">
        <v>0.3</v>
      </c>
      <c r="BD9" s="2">
        <v>0</v>
      </c>
      <c r="BE9" s="5">
        <v>0.2</v>
      </c>
      <c r="BF9" s="5">
        <v>47.1</v>
      </c>
      <c r="BG9" s="5">
        <v>17.2</v>
      </c>
      <c r="BH9" s="5">
        <v>26.7</v>
      </c>
      <c r="BI9" s="2">
        <v>0</v>
      </c>
      <c r="BJ9" s="2">
        <v>0</v>
      </c>
      <c r="BK9" s="5">
        <v>4.8</v>
      </c>
      <c r="BL9" s="5">
        <v>0.8</v>
      </c>
      <c r="BM9" s="2">
        <v>0</v>
      </c>
      <c r="BN9" s="5">
        <v>1.8</v>
      </c>
      <c r="BO9" s="5">
        <v>169786</v>
      </c>
      <c r="BP9" s="5">
        <v>20186</v>
      </c>
      <c r="BQ9" s="5">
        <v>110</v>
      </c>
      <c r="BR9" s="5">
        <v>13</v>
      </c>
      <c r="BS9" s="5">
        <v>0.15</v>
      </c>
      <c r="BT9" s="5">
        <v>0.02</v>
      </c>
      <c r="BU9" s="5">
        <v>234352</v>
      </c>
      <c r="BV9" s="5">
        <v>152</v>
      </c>
      <c r="BW9" s="5">
        <v>0.21</v>
      </c>
      <c r="BX9" s="5">
        <v>1234909</v>
      </c>
      <c r="BY9" s="5">
        <v>93098</v>
      </c>
      <c r="BZ9" s="5">
        <v>803</v>
      </c>
      <c r="CA9" s="5">
        <v>61</v>
      </c>
      <c r="CB9" s="5">
        <v>1.0900000000000001</v>
      </c>
      <c r="CC9" s="5">
        <v>0.09</v>
      </c>
      <c r="CD9" s="5">
        <v>4</v>
      </c>
      <c r="CE9" s="5">
        <v>4</v>
      </c>
      <c r="CF9" s="5">
        <v>5</v>
      </c>
      <c r="CG9" s="5">
        <v>2</v>
      </c>
      <c r="CH9" s="5">
        <v>29</v>
      </c>
      <c r="CI9" s="5">
        <v>24</v>
      </c>
      <c r="CJ9" s="5">
        <v>21</v>
      </c>
      <c r="CK9" s="5">
        <v>2</v>
      </c>
      <c r="CL9" s="5">
        <v>2</v>
      </c>
      <c r="CM9" s="2">
        <v>0</v>
      </c>
      <c r="CN9" s="2">
        <v>0</v>
      </c>
      <c r="CO9" s="2">
        <v>0</v>
      </c>
      <c r="CP9" s="2">
        <v>0</v>
      </c>
      <c r="CQ9" s="5">
        <v>36</v>
      </c>
      <c r="CR9" s="5">
        <v>70</v>
      </c>
      <c r="CS9" s="5">
        <v>0.73655000000000004</v>
      </c>
      <c r="CT9" s="5">
        <v>0.28835</v>
      </c>
      <c r="CU9" s="2" t="s">
        <v>134</v>
      </c>
    </row>
    <row r="10" spans="1:99" s="2" customFormat="1" x14ac:dyDescent="0.25">
      <c r="A10" s="2" t="s">
        <v>184</v>
      </c>
      <c r="B10" s="2" t="s">
        <v>185</v>
      </c>
      <c r="C10" s="2" t="s">
        <v>186</v>
      </c>
      <c r="D10" s="2">
        <v>1974</v>
      </c>
      <c r="E10" s="2">
        <f t="shared" si="0"/>
        <v>41</v>
      </c>
      <c r="F10" s="2">
        <v>46</v>
      </c>
      <c r="G10" s="2">
        <v>105</v>
      </c>
      <c r="H10" s="2">
        <v>8550</v>
      </c>
      <c r="I10" s="2">
        <v>19000</v>
      </c>
      <c r="J10" s="2">
        <v>19000</v>
      </c>
      <c r="K10" s="2">
        <v>19000</v>
      </c>
      <c r="L10" s="2">
        <f t="shared" si="1"/>
        <v>827638100</v>
      </c>
      <c r="M10" s="2">
        <v>870</v>
      </c>
      <c r="N10" s="2">
        <f t="shared" si="2"/>
        <v>37897200</v>
      </c>
      <c r="O10" s="2">
        <f t="shared" si="3"/>
        <v>1.359375</v>
      </c>
      <c r="P10" s="2">
        <f t="shared" si="4"/>
        <v>3520768.2</v>
      </c>
      <c r="Q10" s="2">
        <f t="shared" si="5"/>
        <v>3.5207682</v>
      </c>
      <c r="R10" s="2">
        <v>520</v>
      </c>
      <c r="S10" s="2">
        <f t="shared" si="6"/>
        <v>1346.7947999999999</v>
      </c>
      <c r="T10" s="2">
        <f t="shared" si="7"/>
        <v>332800</v>
      </c>
      <c r="U10" s="2">
        <f t="shared" si="8"/>
        <v>14497600000</v>
      </c>
      <c r="V10" s="2">
        <v>66748.604323000007</v>
      </c>
      <c r="W10" s="2">
        <f t="shared" si="9"/>
        <v>20.344974597650403</v>
      </c>
      <c r="X10" s="2">
        <f t="shared" si="10"/>
        <v>12.641785167150264</v>
      </c>
      <c r="Y10" s="2">
        <f t="shared" si="11"/>
        <v>3.0586749520480554</v>
      </c>
      <c r="Z10" s="2">
        <f t="shared" si="12"/>
        <v>21.83903032414004</v>
      </c>
      <c r="AA10" s="2">
        <f t="shared" si="13"/>
        <v>0.86810336342578909</v>
      </c>
      <c r="AB10" s="2">
        <f t="shared" si="14"/>
        <v>1.4242845863569591</v>
      </c>
      <c r="AC10" s="2">
        <v>46</v>
      </c>
      <c r="AD10" s="2">
        <f t="shared" si="15"/>
        <v>0.47476152878565303</v>
      </c>
      <c r="AE10" s="2">
        <v>1288.6300000000001</v>
      </c>
      <c r="AF10" s="2">
        <f t="shared" si="16"/>
        <v>382.5287356321839</v>
      </c>
      <c r="AG10" s="2">
        <f t="shared" si="17"/>
        <v>0.314394715754303</v>
      </c>
      <c r="AH10" s="2">
        <f t="shared" si="18"/>
        <v>0.15022828864163523</v>
      </c>
      <c r="AI10" s="2">
        <f t="shared" si="19"/>
        <v>827638100</v>
      </c>
      <c r="AJ10" s="2">
        <f t="shared" si="20"/>
        <v>23436120</v>
      </c>
      <c r="AK10" s="2">
        <f t="shared" si="21"/>
        <v>23.436119999999999</v>
      </c>
      <c r="AL10" s="2" t="s">
        <v>176</v>
      </c>
      <c r="AM10" s="2" t="s">
        <v>177</v>
      </c>
      <c r="AN10" s="2" t="s">
        <v>133</v>
      </c>
      <c r="AO10" s="2" t="s">
        <v>178</v>
      </c>
      <c r="AP10" s="2" t="s">
        <v>179</v>
      </c>
      <c r="AQ10" s="2" t="s">
        <v>180</v>
      </c>
      <c r="AR10" s="2" t="s">
        <v>181</v>
      </c>
      <c r="AS10" s="2">
        <v>3</v>
      </c>
      <c r="AT10" s="2" t="s">
        <v>182</v>
      </c>
      <c r="AU10" s="2" t="s">
        <v>183</v>
      </c>
      <c r="AV10" s="2">
        <v>11</v>
      </c>
      <c r="AW10" s="5">
        <v>64</v>
      </c>
      <c r="AX10" s="5">
        <v>36</v>
      </c>
      <c r="AY10" s="5">
        <v>1</v>
      </c>
      <c r="AZ10" s="5">
        <v>1.1000000000000001</v>
      </c>
      <c r="BA10" s="2">
        <v>0</v>
      </c>
      <c r="BB10" s="5">
        <v>0.1</v>
      </c>
      <c r="BC10" s="5">
        <v>0.3</v>
      </c>
      <c r="BD10" s="2">
        <v>0</v>
      </c>
      <c r="BE10" s="5">
        <v>0.2</v>
      </c>
      <c r="BF10" s="5">
        <v>47.1</v>
      </c>
      <c r="BG10" s="5">
        <v>17.2</v>
      </c>
      <c r="BH10" s="5">
        <v>26.7</v>
      </c>
      <c r="BI10" s="2">
        <v>0</v>
      </c>
      <c r="BJ10" s="2">
        <v>0</v>
      </c>
      <c r="BK10" s="5">
        <v>4.8</v>
      </c>
      <c r="BL10" s="5">
        <v>0.8</v>
      </c>
      <c r="BM10" s="2">
        <v>0</v>
      </c>
      <c r="BN10" s="5">
        <v>1.8</v>
      </c>
      <c r="BO10" s="5">
        <v>169786</v>
      </c>
      <c r="BP10" s="5">
        <v>20186</v>
      </c>
      <c r="BQ10" s="5">
        <v>110</v>
      </c>
      <c r="BR10" s="5">
        <v>13</v>
      </c>
      <c r="BS10" s="5">
        <v>0.15</v>
      </c>
      <c r="BT10" s="5">
        <v>0.02</v>
      </c>
      <c r="BU10" s="5">
        <v>234352</v>
      </c>
      <c r="BV10" s="5">
        <v>152</v>
      </c>
      <c r="BW10" s="5">
        <v>0.21</v>
      </c>
      <c r="BX10" s="5">
        <v>1234909</v>
      </c>
      <c r="BY10" s="5">
        <v>93098</v>
      </c>
      <c r="BZ10" s="5">
        <v>803</v>
      </c>
      <c r="CA10" s="5">
        <v>61</v>
      </c>
      <c r="CB10" s="5">
        <v>1.0900000000000001</v>
      </c>
      <c r="CC10" s="5">
        <v>0.09</v>
      </c>
      <c r="CD10" s="5">
        <v>4</v>
      </c>
      <c r="CE10" s="5">
        <v>4</v>
      </c>
      <c r="CF10" s="5">
        <v>5</v>
      </c>
      <c r="CG10" s="5">
        <v>2</v>
      </c>
      <c r="CH10" s="5">
        <v>29</v>
      </c>
      <c r="CI10" s="5">
        <v>24</v>
      </c>
      <c r="CJ10" s="5">
        <v>21</v>
      </c>
      <c r="CK10" s="5">
        <v>2</v>
      </c>
      <c r="CL10" s="5">
        <v>2</v>
      </c>
      <c r="CM10" s="2">
        <v>0</v>
      </c>
      <c r="CN10" s="2">
        <v>0</v>
      </c>
      <c r="CO10" s="2">
        <v>0</v>
      </c>
      <c r="CP10" s="2">
        <v>0</v>
      </c>
      <c r="CQ10" s="5">
        <v>36</v>
      </c>
      <c r="CR10" s="5">
        <v>70</v>
      </c>
      <c r="CS10" s="5">
        <v>0.73655000000000004</v>
      </c>
      <c r="CT10" s="5">
        <v>0.28835</v>
      </c>
      <c r="CU10" s="2" t="s">
        <v>134</v>
      </c>
    </row>
    <row r="11" spans="1:99" s="2" customFormat="1" x14ac:dyDescent="0.25">
      <c r="A11" s="2" t="s">
        <v>187</v>
      </c>
      <c r="B11" s="2" t="s">
        <v>188</v>
      </c>
      <c r="C11" s="2" t="s">
        <v>189</v>
      </c>
      <c r="D11" s="2">
        <v>1958</v>
      </c>
      <c r="E11" s="2">
        <f t="shared" si="0"/>
        <v>57</v>
      </c>
      <c r="F11" s="2">
        <v>193</v>
      </c>
      <c r="G11" s="2">
        <v>231</v>
      </c>
      <c r="H11" s="2">
        <v>13900</v>
      </c>
      <c r="I11" s="2">
        <v>2554000</v>
      </c>
      <c r="J11" s="2">
        <v>1917000</v>
      </c>
      <c r="K11" s="2">
        <v>2554000</v>
      </c>
      <c r="L11" s="2">
        <f t="shared" si="1"/>
        <v>111251984600</v>
      </c>
      <c r="M11" s="2">
        <v>47182</v>
      </c>
      <c r="N11" s="2">
        <f t="shared" si="2"/>
        <v>2055247920</v>
      </c>
      <c r="O11" s="2">
        <f t="shared" si="3"/>
        <v>73.721874999999997</v>
      </c>
      <c r="P11" s="2">
        <f t="shared" si="4"/>
        <v>190938948.52000001</v>
      </c>
      <c r="Q11" s="2">
        <f t="shared" si="5"/>
        <v>190.93894852</v>
      </c>
      <c r="R11" s="2">
        <v>1040</v>
      </c>
      <c r="S11" s="2">
        <f t="shared" si="6"/>
        <v>2693.5895999999998</v>
      </c>
      <c r="T11" s="2">
        <f t="shared" si="7"/>
        <v>665600</v>
      </c>
      <c r="U11" s="2">
        <f t="shared" si="8"/>
        <v>28995200000</v>
      </c>
      <c r="V11" s="2">
        <v>3720324.5970999999</v>
      </c>
      <c r="W11" s="2">
        <f t="shared" si="9"/>
        <v>1133.95493719608</v>
      </c>
      <c r="X11" s="2">
        <f t="shared" si="10"/>
        <v>704.60715674315736</v>
      </c>
      <c r="Y11" s="2">
        <f t="shared" si="11"/>
        <v>23.149596418402034</v>
      </c>
      <c r="Z11" s="2">
        <f t="shared" si="12"/>
        <v>54.130688330778121</v>
      </c>
      <c r="AA11" s="2">
        <f t="shared" si="13"/>
        <v>0.47955847588503997</v>
      </c>
      <c r="AB11" s="2">
        <f t="shared" si="14"/>
        <v>0.84140966317271682</v>
      </c>
      <c r="AC11" s="2">
        <v>193</v>
      </c>
      <c r="AD11" s="2">
        <f t="shared" si="15"/>
        <v>0.28046988772423898</v>
      </c>
      <c r="AE11" s="2">
        <v>43.175699999999999</v>
      </c>
      <c r="AF11" s="2">
        <f t="shared" si="16"/>
        <v>14.107074731889281</v>
      </c>
      <c r="AG11" s="2">
        <f t="shared" si="17"/>
        <v>0.10581735200185255</v>
      </c>
      <c r="AH11" s="2">
        <f t="shared" si="18"/>
        <v>8.0749585486843689E-2</v>
      </c>
      <c r="AI11" s="2">
        <f t="shared" si="19"/>
        <v>83504328300</v>
      </c>
      <c r="AJ11" s="2">
        <f t="shared" si="20"/>
        <v>2364581160</v>
      </c>
      <c r="AK11" s="2">
        <f t="shared" si="21"/>
        <v>2364.5811600000002</v>
      </c>
      <c r="AL11" s="2" t="s">
        <v>190</v>
      </c>
      <c r="AM11" s="2" t="s">
        <v>191</v>
      </c>
      <c r="AN11" s="2" t="s">
        <v>192</v>
      </c>
      <c r="AO11" s="2" t="s">
        <v>193</v>
      </c>
      <c r="AP11" s="2" t="s">
        <v>194</v>
      </c>
      <c r="AQ11" s="2" t="s">
        <v>195</v>
      </c>
      <c r="AR11" s="2" t="s">
        <v>196</v>
      </c>
      <c r="AS11" s="2">
        <v>1</v>
      </c>
      <c r="AT11" s="2" t="s">
        <v>197</v>
      </c>
      <c r="AU11" s="2" t="s">
        <v>198</v>
      </c>
      <c r="AV11" s="2">
        <v>9</v>
      </c>
      <c r="AW11" s="5">
        <v>24</v>
      </c>
      <c r="AX11" s="5">
        <v>74</v>
      </c>
      <c r="AY11" s="5">
        <v>2</v>
      </c>
      <c r="AZ11" s="5">
        <v>1</v>
      </c>
      <c r="BA11" s="2">
        <v>0</v>
      </c>
      <c r="BB11" s="5">
        <v>0.2</v>
      </c>
      <c r="BC11" s="5">
        <v>1</v>
      </c>
      <c r="BD11" s="5">
        <v>0.1</v>
      </c>
      <c r="BE11" s="5">
        <v>0.2</v>
      </c>
      <c r="BF11" s="5">
        <v>33.4</v>
      </c>
      <c r="BG11" s="5">
        <v>9.6</v>
      </c>
      <c r="BH11" s="5">
        <v>23</v>
      </c>
      <c r="BI11" s="2">
        <v>0</v>
      </c>
      <c r="BJ11" s="2">
        <v>0</v>
      </c>
      <c r="BK11" s="5">
        <v>26.7</v>
      </c>
      <c r="BL11" s="5">
        <v>4.7</v>
      </c>
      <c r="BM11" s="2">
        <v>0</v>
      </c>
      <c r="BN11" s="5">
        <v>0.3</v>
      </c>
      <c r="BO11" s="5">
        <v>9351</v>
      </c>
      <c r="BP11" s="5">
        <v>1934</v>
      </c>
      <c r="BQ11" s="5">
        <v>173</v>
      </c>
      <c r="BR11" s="5">
        <v>36</v>
      </c>
      <c r="BS11" s="5">
        <v>0.2</v>
      </c>
      <c r="BT11" s="5">
        <v>0.04</v>
      </c>
      <c r="BU11" s="5">
        <v>12372</v>
      </c>
      <c r="BV11" s="5">
        <v>229</v>
      </c>
      <c r="BW11" s="5">
        <v>0.26</v>
      </c>
      <c r="BX11" s="5">
        <v>84732</v>
      </c>
      <c r="BY11" s="5">
        <v>11150</v>
      </c>
      <c r="BZ11" s="5">
        <v>1569</v>
      </c>
      <c r="CA11" s="5">
        <v>206</v>
      </c>
      <c r="CB11" s="5">
        <v>2.23</v>
      </c>
      <c r="CC11" s="5">
        <v>0.31</v>
      </c>
      <c r="CD11" s="5">
        <v>8</v>
      </c>
      <c r="CE11" s="5">
        <v>7</v>
      </c>
      <c r="CF11" s="5">
        <v>14</v>
      </c>
      <c r="CG11" s="5">
        <v>3</v>
      </c>
      <c r="CH11" s="5">
        <v>14</v>
      </c>
      <c r="CI11" s="5">
        <v>8</v>
      </c>
      <c r="CJ11" s="5">
        <v>5</v>
      </c>
      <c r="CK11" s="2">
        <v>0</v>
      </c>
      <c r="CL11" s="2">
        <v>0</v>
      </c>
      <c r="CM11" s="2">
        <v>0</v>
      </c>
      <c r="CN11" s="2">
        <v>0</v>
      </c>
      <c r="CO11" s="2">
        <v>0</v>
      </c>
      <c r="CP11" s="2">
        <v>0</v>
      </c>
      <c r="CQ11" s="5">
        <v>56</v>
      </c>
      <c r="CR11" s="5">
        <v>85</v>
      </c>
      <c r="CS11" s="5">
        <v>0.49439</v>
      </c>
      <c r="CT11" s="5">
        <v>2.8979999999999999E-2</v>
      </c>
      <c r="CU11" s="2" t="s">
        <v>134</v>
      </c>
    </row>
    <row r="12" spans="1:99" s="2" customFormat="1" x14ac:dyDescent="0.25">
      <c r="A12" s="2" t="s">
        <v>199</v>
      </c>
      <c r="B12" s="2" t="s">
        <v>199</v>
      </c>
      <c r="C12" s="2" t="s">
        <v>200</v>
      </c>
      <c r="D12" s="2">
        <v>1912</v>
      </c>
      <c r="E12" s="2">
        <f t="shared" si="0"/>
        <v>103</v>
      </c>
      <c r="F12" s="2">
        <v>69</v>
      </c>
      <c r="G12" s="2">
        <v>69</v>
      </c>
      <c r="H12" s="2">
        <v>591400</v>
      </c>
      <c r="I12" s="2">
        <v>10000</v>
      </c>
      <c r="J12" s="2">
        <v>8500</v>
      </c>
      <c r="K12" s="2">
        <v>10000</v>
      </c>
      <c r="L12" s="2">
        <f t="shared" si="1"/>
        <v>435599000</v>
      </c>
      <c r="M12" s="2">
        <v>990</v>
      </c>
      <c r="N12" s="2">
        <f t="shared" si="2"/>
        <v>43124400</v>
      </c>
      <c r="O12" s="2">
        <f t="shared" si="3"/>
        <v>1.546875</v>
      </c>
      <c r="P12" s="2">
        <f t="shared" si="4"/>
        <v>4006391.4</v>
      </c>
      <c r="Q12" s="2">
        <f t="shared" si="5"/>
        <v>4.0063914</v>
      </c>
      <c r="R12" s="2">
        <v>4535</v>
      </c>
      <c r="S12" s="2">
        <f t="shared" si="6"/>
        <v>11745.604649999999</v>
      </c>
      <c r="T12" s="2">
        <f t="shared" si="7"/>
        <v>2902400</v>
      </c>
      <c r="U12" s="2">
        <f t="shared" si="8"/>
        <v>126435800000</v>
      </c>
      <c r="W12" s="2">
        <f t="shared" si="9"/>
        <v>0</v>
      </c>
      <c r="X12" s="2">
        <f t="shared" si="10"/>
        <v>0</v>
      </c>
      <c r="Y12" s="2">
        <f t="shared" si="11"/>
        <v>0</v>
      </c>
      <c r="Z12" s="2">
        <f t="shared" si="12"/>
        <v>10.100986912281678</v>
      </c>
      <c r="AA12" s="2">
        <f t="shared" si="13"/>
        <v>0</v>
      </c>
      <c r="AB12" s="2">
        <f t="shared" si="14"/>
        <v>0.43917334401224689</v>
      </c>
      <c r="AC12" s="2">
        <v>69</v>
      </c>
      <c r="AD12" s="2">
        <f t="shared" si="15"/>
        <v>0.14639111467074897</v>
      </c>
      <c r="AE12" s="2" t="s">
        <v>133</v>
      </c>
      <c r="AF12" s="2">
        <f t="shared" si="16"/>
        <v>2931.7171717171718</v>
      </c>
      <c r="AG12" s="2">
        <f t="shared" si="17"/>
        <v>0.13631627940673513</v>
      </c>
      <c r="AH12" s="2">
        <f t="shared" si="18"/>
        <v>0.3821222595468774</v>
      </c>
      <c r="AI12" s="2">
        <f t="shared" si="19"/>
        <v>370259150</v>
      </c>
      <c r="AJ12" s="2">
        <f t="shared" si="20"/>
        <v>10484580</v>
      </c>
      <c r="AK12" s="2">
        <f t="shared" si="21"/>
        <v>10.484579999999999</v>
      </c>
      <c r="AL12" s="2" t="s">
        <v>133</v>
      </c>
      <c r="AM12" s="2" t="s">
        <v>133</v>
      </c>
      <c r="AN12" s="2" t="s">
        <v>133</v>
      </c>
      <c r="AO12" s="2" t="s">
        <v>133</v>
      </c>
      <c r="AP12" s="2" t="s">
        <v>133</v>
      </c>
      <c r="AQ12" s="2" t="s">
        <v>133</v>
      </c>
      <c r="AR12" s="2" t="s">
        <v>133</v>
      </c>
      <c r="AS12" s="2">
        <v>0</v>
      </c>
      <c r="AT12" s="2" t="s">
        <v>133</v>
      </c>
      <c r="AU12" s="2" t="s">
        <v>133</v>
      </c>
      <c r="AV12" s="2">
        <v>0</v>
      </c>
      <c r="AW12" s="2">
        <v>0</v>
      </c>
      <c r="AX12" s="2">
        <v>0</v>
      </c>
      <c r="AY12" s="2">
        <v>0</v>
      </c>
      <c r="AZ12" s="2">
        <v>0</v>
      </c>
      <c r="BA12" s="2">
        <v>0</v>
      </c>
      <c r="BB12" s="2">
        <v>0</v>
      </c>
      <c r="BC12" s="2">
        <v>0</v>
      </c>
      <c r="BD12" s="2">
        <v>0</v>
      </c>
      <c r="BE12" s="2">
        <v>0</v>
      </c>
      <c r="BF12" s="2">
        <v>0</v>
      </c>
      <c r="BG12" s="2">
        <v>0</v>
      </c>
      <c r="BH12" s="2">
        <v>0</v>
      </c>
      <c r="BI12" s="2">
        <v>0</v>
      </c>
      <c r="BJ12" s="2">
        <v>0</v>
      </c>
      <c r="BK12" s="2">
        <v>0</v>
      </c>
      <c r="BL12" s="2">
        <v>0</v>
      </c>
      <c r="BM12" s="2">
        <v>0</v>
      </c>
      <c r="BN12" s="2">
        <v>0</v>
      </c>
      <c r="BO12" s="2">
        <v>0</v>
      </c>
      <c r="BP12" s="2">
        <v>0</v>
      </c>
      <c r="BQ12" s="2">
        <v>0</v>
      </c>
      <c r="BR12" s="2">
        <v>0</v>
      </c>
      <c r="BS12" s="2">
        <v>0</v>
      </c>
      <c r="BT12" s="2">
        <v>0</v>
      </c>
      <c r="BU12" s="2">
        <v>0</v>
      </c>
      <c r="BV12" s="2">
        <v>0</v>
      </c>
      <c r="BW12" s="2">
        <v>0</v>
      </c>
      <c r="BX12" s="2">
        <v>0</v>
      </c>
      <c r="BY12" s="2">
        <v>0</v>
      </c>
      <c r="BZ12" s="2">
        <v>0</v>
      </c>
      <c r="CA12" s="2">
        <v>0</v>
      </c>
      <c r="CB12" s="2">
        <v>0</v>
      </c>
      <c r="CC12" s="2">
        <v>0</v>
      </c>
      <c r="CD12" s="2">
        <v>0</v>
      </c>
      <c r="CE12" s="2">
        <v>0</v>
      </c>
      <c r="CF12" s="2">
        <v>0</v>
      </c>
      <c r="CG12" s="2">
        <v>0</v>
      </c>
      <c r="CH12" s="2">
        <v>0</v>
      </c>
      <c r="CI12" s="2">
        <v>0</v>
      </c>
      <c r="CJ12" s="2">
        <v>0</v>
      </c>
      <c r="CK12" s="2">
        <v>0</v>
      </c>
      <c r="CL12" s="2">
        <v>0</v>
      </c>
      <c r="CM12" s="2">
        <v>0</v>
      </c>
      <c r="CN12" s="2">
        <v>0</v>
      </c>
      <c r="CO12" s="2">
        <v>0</v>
      </c>
      <c r="CP12" s="2">
        <v>0</v>
      </c>
      <c r="CQ12" s="2">
        <v>0</v>
      </c>
      <c r="CR12" s="2">
        <v>0</v>
      </c>
      <c r="CS12" s="2">
        <v>0</v>
      </c>
      <c r="CT12" s="2">
        <v>0</v>
      </c>
      <c r="CU12" s="2" t="s">
        <v>134</v>
      </c>
    </row>
    <row r="13" spans="1:99" s="2" customFormat="1" x14ac:dyDescent="0.25">
      <c r="A13" s="2" t="s">
        <v>201</v>
      </c>
      <c r="B13" s="2" t="s">
        <v>202</v>
      </c>
      <c r="C13" s="2" t="s">
        <v>203</v>
      </c>
      <c r="D13" s="2">
        <v>1926</v>
      </c>
      <c r="E13" s="2">
        <f t="shared" si="0"/>
        <v>89</v>
      </c>
      <c r="F13" s="2">
        <v>116</v>
      </c>
      <c r="G13" s="2">
        <v>150</v>
      </c>
      <c r="H13" s="2">
        <v>530000</v>
      </c>
      <c r="I13" s="2">
        <v>183000</v>
      </c>
      <c r="J13" s="2">
        <v>183000</v>
      </c>
      <c r="K13" s="2">
        <v>183000</v>
      </c>
      <c r="L13" s="2">
        <f t="shared" si="1"/>
        <v>7971461700</v>
      </c>
      <c r="M13" s="2">
        <v>5850</v>
      </c>
      <c r="N13" s="2">
        <f t="shared" si="2"/>
        <v>254826000</v>
      </c>
      <c r="O13" s="2">
        <f t="shared" si="3"/>
        <v>9.140625</v>
      </c>
      <c r="P13" s="2">
        <f t="shared" si="4"/>
        <v>23674131</v>
      </c>
      <c r="Q13" s="2">
        <f t="shared" si="5"/>
        <v>23.674131000000003</v>
      </c>
      <c r="R13" s="2">
        <v>4260</v>
      </c>
      <c r="S13" s="2">
        <f t="shared" si="6"/>
        <v>11033.357399999999</v>
      </c>
      <c r="T13" s="2">
        <f t="shared" si="7"/>
        <v>2726400</v>
      </c>
      <c r="U13" s="2">
        <f t="shared" si="8"/>
        <v>118768800000</v>
      </c>
      <c r="V13" s="2">
        <v>671492.64313999994</v>
      </c>
      <c r="W13" s="2">
        <f t="shared" si="9"/>
        <v>204.67095762907198</v>
      </c>
      <c r="X13" s="2">
        <f t="shared" si="10"/>
        <v>127.17667765485716</v>
      </c>
      <c r="Y13" s="2">
        <f t="shared" si="11"/>
        <v>11.866266274268071</v>
      </c>
      <c r="Z13" s="2">
        <f t="shared" si="12"/>
        <v>31.281979468343106</v>
      </c>
      <c r="AA13" s="2">
        <f t="shared" si="13"/>
        <v>0.90671963346969275</v>
      </c>
      <c r="AB13" s="2">
        <f t="shared" si="14"/>
        <v>0.80901671038818379</v>
      </c>
      <c r="AC13" s="2">
        <v>116</v>
      </c>
      <c r="AD13" s="2">
        <f t="shared" si="15"/>
        <v>0.26967223679606128</v>
      </c>
      <c r="AE13" s="2">
        <v>103.791</v>
      </c>
      <c r="AF13" s="2">
        <f t="shared" si="16"/>
        <v>466.05128205128204</v>
      </c>
      <c r="AG13" s="2">
        <f t="shared" si="17"/>
        <v>0.17366720168940081</v>
      </c>
      <c r="AH13" s="2">
        <f t="shared" si="18"/>
        <v>0.10487955707881261</v>
      </c>
      <c r="AI13" s="2">
        <f t="shared" si="19"/>
        <v>7971461700</v>
      </c>
      <c r="AJ13" s="2">
        <f t="shared" si="20"/>
        <v>225726840</v>
      </c>
      <c r="AK13" s="2">
        <f t="shared" si="21"/>
        <v>225.72684000000001</v>
      </c>
      <c r="AL13" s="2" t="s">
        <v>204</v>
      </c>
      <c r="AM13" s="2" t="s">
        <v>205</v>
      </c>
      <c r="AN13" s="2" t="s">
        <v>206</v>
      </c>
      <c r="AO13" s="2" t="s">
        <v>207</v>
      </c>
      <c r="AP13" s="2" t="s">
        <v>208</v>
      </c>
      <c r="AQ13" s="2" t="s">
        <v>209</v>
      </c>
      <c r="AR13" s="2" t="s">
        <v>210</v>
      </c>
      <c r="AS13" s="2">
        <v>1</v>
      </c>
      <c r="AT13" s="2" t="s">
        <v>211</v>
      </c>
      <c r="AU13" s="2" t="s">
        <v>212</v>
      </c>
      <c r="AV13" s="2">
        <v>9</v>
      </c>
      <c r="AW13" s="5">
        <v>71</v>
      </c>
      <c r="AX13" s="5">
        <v>28</v>
      </c>
      <c r="AY13" s="5">
        <v>1</v>
      </c>
      <c r="AZ13" s="5">
        <v>1.3</v>
      </c>
      <c r="BA13" s="5">
        <v>1.9</v>
      </c>
      <c r="BB13" s="5">
        <v>1</v>
      </c>
      <c r="BC13" s="5">
        <v>0.1</v>
      </c>
      <c r="BD13" s="2">
        <v>0</v>
      </c>
      <c r="BE13" s="5">
        <v>0.3</v>
      </c>
      <c r="BF13" s="5">
        <v>36.5</v>
      </c>
      <c r="BG13" s="5">
        <v>24.9</v>
      </c>
      <c r="BH13" s="5">
        <v>24.8</v>
      </c>
      <c r="BI13" s="2">
        <v>0</v>
      </c>
      <c r="BJ13" s="2">
        <v>0</v>
      </c>
      <c r="BK13" s="5">
        <v>3.5</v>
      </c>
      <c r="BL13" s="5">
        <v>1.5</v>
      </c>
      <c r="BM13" s="2">
        <v>0</v>
      </c>
      <c r="BN13" s="5">
        <v>4.3</v>
      </c>
      <c r="BO13" s="5">
        <v>14363</v>
      </c>
      <c r="BP13" s="5">
        <v>4284</v>
      </c>
      <c r="BQ13" s="5">
        <v>81</v>
      </c>
      <c r="BR13" s="5">
        <v>24</v>
      </c>
      <c r="BS13" s="5">
        <v>0.17</v>
      </c>
      <c r="BT13" s="5">
        <v>0.05</v>
      </c>
      <c r="BU13" s="5">
        <v>19688</v>
      </c>
      <c r="BV13" s="5">
        <v>111</v>
      </c>
      <c r="BW13" s="5">
        <v>0.24</v>
      </c>
      <c r="BX13" s="5">
        <v>50376</v>
      </c>
      <c r="BY13" s="5">
        <v>4256</v>
      </c>
      <c r="BZ13" s="5">
        <v>285</v>
      </c>
      <c r="CA13" s="5">
        <v>24</v>
      </c>
      <c r="CB13" s="5">
        <v>0.54</v>
      </c>
      <c r="CC13" s="5">
        <v>0.05</v>
      </c>
      <c r="CD13" s="5">
        <v>8</v>
      </c>
      <c r="CE13" s="5">
        <v>10</v>
      </c>
      <c r="CF13" s="5">
        <v>11</v>
      </c>
      <c r="CG13" s="5">
        <v>10</v>
      </c>
      <c r="CH13" s="5">
        <v>36</v>
      </c>
      <c r="CI13" s="5">
        <v>35</v>
      </c>
      <c r="CJ13" s="5">
        <v>54</v>
      </c>
      <c r="CK13" s="5">
        <v>7</v>
      </c>
      <c r="CL13" s="5">
        <v>13</v>
      </c>
      <c r="CM13" s="2">
        <v>0</v>
      </c>
      <c r="CN13" s="2">
        <v>0</v>
      </c>
      <c r="CO13" s="2">
        <v>0</v>
      </c>
      <c r="CP13" s="2">
        <v>0</v>
      </c>
      <c r="CQ13" s="5">
        <v>3</v>
      </c>
      <c r="CR13" s="5">
        <v>13</v>
      </c>
      <c r="CS13" s="5">
        <v>0.76719000000000004</v>
      </c>
      <c r="CT13" s="5">
        <v>0.27023000000000003</v>
      </c>
      <c r="CU13" s="2" t="s">
        <v>134</v>
      </c>
    </row>
    <row r="14" spans="1:99" s="2" customFormat="1" x14ac:dyDescent="0.25">
      <c r="A14" s="2" t="s">
        <v>213</v>
      </c>
      <c r="B14" s="2" t="s">
        <v>214</v>
      </c>
      <c r="C14" s="2" t="s">
        <v>215</v>
      </c>
      <c r="D14" s="2">
        <v>1930</v>
      </c>
      <c r="E14" s="2">
        <f t="shared" si="0"/>
        <v>85</v>
      </c>
      <c r="F14" s="2">
        <v>41</v>
      </c>
      <c r="G14" s="2">
        <v>50</v>
      </c>
      <c r="H14" s="2">
        <v>90000</v>
      </c>
      <c r="I14" s="2">
        <v>160000</v>
      </c>
      <c r="J14" s="2">
        <v>145000</v>
      </c>
      <c r="K14" s="2">
        <v>160000</v>
      </c>
      <c r="L14" s="2">
        <f t="shared" si="1"/>
        <v>6969584000</v>
      </c>
      <c r="M14" s="2">
        <v>9000</v>
      </c>
      <c r="N14" s="2">
        <f t="shared" si="2"/>
        <v>392040000</v>
      </c>
      <c r="O14" s="2">
        <f t="shared" si="3"/>
        <v>14.0625</v>
      </c>
      <c r="P14" s="2">
        <f t="shared" si="4"/>
        <v>36421740</v>
      </c>
      <c r="Q14" s="2">
        <f t="shared" si="5"/>
        <v>36.42174</v>
      </c>
      <c r="R14" s="2">
        <v>3750</v>
      </c>
      <c r="S14" s="2">
        <f t="shared" si="6"/>
        <v>9712.4624999999996</v>
      </c>
      <c r="T14" s="2">
        <f t="shared" si="7"/>
        <v>2400000</v>
      </c>
      <c r="U14" s="2">
        <f t="shared" si="8"/>
        <v>104550000000</v>
      </c>
      <c r="V14" s="2">
        <v>681712.3959</v>
      </c>
      <c r="W14" s="2">
        <f t="shared" si="9"/>
        <v>207.78593827032</v>
      </c>
      <c r="X14" s="2">
        <f t="shared" si="10"/>
        <v>129.11223750908459</v>
      </c>
      <c r="Y14" s="2">
        <f t="shared" si="11"/>
        <v>9.7124925788129541</v>
      </c>
      <c r="Z14" s="2">
        <f t="shared" si="12"/>
        <v>17.777736965615752</v>
      </c>
      <c r="AA14" s="2">
        <f t="shared" si="13"/>
        <v>1.1617589833882942</v>
      </c>
      <c r="AB14" s="2">
        <f t="shared" si="14"/>
        <v>1.3008100218743233</v>
      </c>
      <c r="AC14" s="2">
        <v>41</v>
      </c>
      <c r="AD14" s="2">
        <f t="shared" si="15"/>
        <v>0.43360334062477446</v>
      </c>
      <c r="AE14" s="2">
        <v>4095.04</v>
      </c>
      <c r="AF14" s="2">
        <f t="shared" si="16"/>
        <v>266.66666666666669</v>
      </c>
      <c r="AG14" s="2">
        <f t="shared" si="17"/>
        <v>7.9571351483252811E-2</v>
      </c>
      <c r="AH14" s="2">
        <f t="shared" si="18"/>
        <v>0.20363882170209768</v>
      </c>
      <c r="AI14" s="2">
        <f t="shared" si="19"/>
        <v>6316185500</v>
      </c>
      <c r="AJ14" s="2">
        <f t="shared" si="20"/>
        <v>178854600</v>
      </c>
      <c r="AK14" s="2">
        <f t="shared" si="21"/>
        <v>178.8546</v>
      </c>
      <c r="AL14" s="2" t="s">
        <v>216</v>
      </c>
      <c r="AM14" s="2" t="s">
        <v>217</v>
      </c>
      <c r="AN14" s="2" t="s">
        <v>218</v>
      </c>
      <c r="AO14" s="2" t="s">
        <v>219</v>
      </c>
      <c r="AP14" s="2" t="s">
        <v>220</v>
      </c>
      <c r="AQ14" s="2" t="s">
        <v>221</v>
      </c>
      <c r="AR14" s="2" t="s">
        <v>222</v>
      </c>
      <c r="AS14" s="2">
        <v>3</v>
      </c>
      <c r="AT14" s="2" t="s">
        <v>223</v>
      </c>
      <c r="AU14" s="2" t="s">
        <v>224</v>
      </c>
      <c r="AV14" s="2">
        <v>9</v>
      </c>
      <c r="AW14" s="5">
        <v>52</v>
      </c>
      <c r="AX14" s="5">
        <v>47</v>
      </c>
      <c r="AY14" s="5">
        <v>1</v>
      </c>
      <c r="AZ14" s="5">
        <v>0.8</v>
      </c>
      <c r="BA14" s="5">
        <v>8.5</v>
      </c>
      <c r="BB14" s="5">
        <v>0.4</v>
      </c>
      <c r="BC14" s="5">
        <v>1.4</v>
      </c>
      <c r="BD14" s="5">
        <v>0.3</v>
      </c>
      <c r="BE14" s="5">
        <v>0.9</v>
      </c>
      <c r="BF14" s="5">
        <v>27.1</v>
      </c>
      <c r="BG14" s="5">
        <v>17.7</v>
      </c>
      <c r="BH14" s="5">
        <v>16.7</v>
      </c>
      <c r="BI14" s="2">
        <v>0</v>
      </c>
      <c r="BJ14" s="2">
        <v>0</v>
      </c>
      <c r="BK14" s="5">
        <v>10.6</v>
      </c>
      <c r="BL14" s="5">
        <v>12.4</v>
      </c>
      <c r="BM14" s="2">
        <v>0</v>
      </c>
      <c r="BN14" s="5">
        <v>3.2</v>
      </c>
      <c r="BO14" s="5">
        <v>578987</v>
      </c>
      <c r="BP14" s="5">
        <v>189446</v>
      </c>
      <c r="BQ14" s="5">
        <v>66</v>
      </c>
      <c r="BR14" s="5">
        <v>22</v>
      </c>
      <c r="BS14" s="5">
        <v>0.14000000000000001</v>
      </c>
      <c r="BT14" s="5">
        <v>0.05</v>
      </c>
      <c r="BU14" s="5">
        <v>797584</v>
      </c>
      <c r="BV14" s="5">
        <v>91</v>
      </c>
      <c r="BW14" s="5">
        <v>0.2</v>
      </c>
      <c r="BX14" s="5">
        <v>3155762</v>
      </c>
      <c r="BY14" s="5">
        <v>398260</v>
      </c>
      <c r="BZ14" s="5">
        <v>359</v>
      </c>
      <c r="CA14" s="5">
        <v>45</v>
      </c>
      <c r="CB14" s="5">
        <v>0.87</v>
      </c>
      <c r="CC14" s="5">
        <v>0.12</v>
      </c>
      <c r="CD14" s="5">
        <v>25</v>
      </c>
      <c r="CE14" s="5">
        <v>23</v>
      </c>
      <c r="CF14" s="5">
        <v>27</v>
      </c>
      <c r="CG14" s="5">
        <v>26</v>
      </c>
      <c r="CH14" s="5">
        <v>21</v>
      </c>
      <c r="CI14" s="5">
        <v>14</v>
      </c>
      <c r="CJ14" s="5">
        <v>19</v>
      </c>
      <c r="CK14" s="5">
        <v>3</v>
      </c>
      <c r="CL14" s="5">
        <v>4</v>
      </c>
      <c r="CM14" s="2">
        <v>0</v>
      </c>
      <c r="CN14" s="2">
        <v>0</v>
      </c>
      <c r="CO14" s="2">
        <v>0</v>
      </c>
      <c r="CP14" s="2">
        <v>0</v>
      </c>
      <c r="CQ14" s="5">
        <v>10</v>
      </c>
      <c r="CR14" s="5">
        <v>29</v>
      </c>
      <c r="CS14" s="5">
        <v>0.86136000000000001</v>
      </c>
      <c r="CT14" s="5">
        <v>0.46178999999999998</v>
      </c>
      <c r="CU14" s="2" t="s">
        <v>134</v>
      </c>
    </row>
    <row r="15" spans="1:99" s="2" customFormat="1" x14ac:dyDescent="0.25">
      <c r="A15" s="2" t="s">
        <v>225</v>
      </c>
      <c r="B15" s="2" t="s">
        <v>226</v>
      </c>
      <c r="C15" s="2" t="s">
        <v>227</v>
      </c>
      <c r="D15" s="2">
        <v>1921</v>
      </c>
      <c r="E15" s="2">
        <f t="shared" si="0"/>
        <v>94</v>
      </c>
      <c r="F15" s="2">
        <v>30.6</v>
      </c>
      <c r="G15" s="2">
        <v>60.000999999999998</v>
      </c>
      <c r="H15" s="2">
        <v>52000</v>
      </c>
      <c r="I15" s="2">
        <v>37000</v>
      </c>
      <c r="J15" s="2">
        <v>8000</v>
      </c>
      <c r="K15" s="2">
        <v>37000</v>
      </c>
      <c r="L15" s="2">
        <f t="shared" si="1"/>
        <v>1611716300</v>
      </c>
      <c r="M15" s="2">
        <v>617</v>
      </c>
      <c r="N15" s="2">
        <f t="shared" si="2"/>
        <v>26876520</v>
      </c>
      <c r="O15" s="2">
        <f t="shared" si="3"/>
        <v>0.96406250000000004</v>
      </c>
      <c r="P15" s="2">
        <f t="shared" si="4"/>
        <v>2496912.62</v>
      </c>
      <c r="Q15" s="2">
        <f t="shared" si="5"/>
        <v>2.4969126200000002</v>
      </c>
      <c r="R15" s="2">
        <v>5310</v>
      </c>
      <c r="S15" s="2">
        <f t="shared" si="6"/>
        <v>13752.846899999999</v>
      </c>
      <c r="T15" s="2">
        <f t="shared" si="7"/>
        <v>3398400</v>
      </c>
      <c r="U15" s="2">
        <f t="shared" si="8"/>
        <v>148042800000</v>
      </c>
      <c r="V15" s="2">
        <v>190080</v>
      </c>
      <c r="W15" s="2">
        <f t="shared" si="9"/>
        <v>57.936383999999997</v>
      </c>
      <c r="X15" s="2">
        <f t="shared" si="10"/>
        <v>36.000011520000001</v>
      </c>
      <c r="Y15" s="2">
        <f t="shared" si="11"/>
        <v>10.342954279736091</v>
      </c>
      <c r="Z15" s="2">
        <f t="shared" si="12"/>
        <v>59.96744742250857</v>
      </c>
      <c r="AA15" s="2">
        <f t="shared" si="13"/>
        <v>5.8712326101760874</v>
      </c>
      <c r="AB15" s="2">
        <f t="shared" si="14"/>
        <v>5.8791615120106435</v>
      </c>
      <c r="AC15" s="2">
        <v>30.6</v>
      </c>
      <c r="AD15" s="2">
        <f t="shared" si="15"/>
        <v>1.9597205040035479</v>
      </c>
      <c r="AE15" s="2">
        <v>4784.68</v>
      </c>
      <c r="AF15" s="2">
        <f t="shared" si="16"/>
        <v>5507.9416531604538</v>
      </c>
      <c r="AG15" s="2">
        <f t="shared" si="17"/>
        <v>1.0251194979152967</v>
      </c>
      <c r="AH15" s="2">
        <f t="shared" si="18"/>
        <v>0.25303537754969679</v>
      </c>
      <c r="AI15" s="2">
        <f t="shared" si="19"/>
        <v>348479200</v>
      </c>
      <c r="AJ15" s="2">
        <f t="shared" si="20"/>
        <v>9867840</v>
      </c>
      <c r="AK15" s="2">
        <f t="shared" si="21"/>
        <v>9.8678399999999993</v>
      </c>
      <c r="AL15" s="2" t="s">
        <v>228</v>
      </c>
      <c r="AM15" s="2" t="s">
        <v>229</v>
      </c>
      <c r="AN15" s="2" t="s">
        <v>133</v>
      </c>
      <c r="AO15" s="2" t="s">
        <v>230</v>
      </c>
      <c r="AP15" s="2" t="s">
        <v>231</v>
      </c>
      <c r="AQ15" s="2" t="s">
        <v>221</v>
      </c>
      <c r="AR15" s="2" t="s">
        <v>232</v>
      </c>
      <c r="AS15" s="2">
        <v>3</v>
      </c>
      <c r="AT15" s="2" t="s">
        <v>233</v>
      </c>
      <c r="AU15" s="2" t="s">
        <v>234</v>
      </c>
      <c r="AV15" s="2">
        <v>9</v>
      </c>
      <c r="AW15" s="5">
        <v>52</v>
      </c>
      <c r="AX15" s="5">
        <v>46</v>
      </c>
      <c r="AY15" s="5">
        <v>1</v>
      </c>
      <c r="AZ15" s="5">
        <v>1</v>
      </c>
      <c r="BA15" s="5">
        <v>8.4</v>
      </c>
      <c r="BB15" s="5">
        <v>0.4</v>
      </c>
      <c r="BC15" s="5">
        <v>1.2</v>
      </c>
      <c r="BD15" s="5">
        <v>0.3</v>
      </c>
      <c r="BE15" s="5">
        <v>0.8</v>
      </c>
      <c r="BF15" s="5">
        <v>23.8</v>
      </c>
      <c r="BG15" s="5">
        <v>17.399999999999999</v>
      </c>
      <c r="BH15" s="5">
        <v>14.4</v>
      </c>
      <c r="BI15" s="2">
        <v>0</v>
      </c>
      <c r="BJ15" s="2">
        <v>0</v>
      </c>
      <c r="BK15" s="5">
        <v>11.4</v>
      </c>
      <c r="BL15" s="5">
        <v>16.8</v>
      </c>
      <c r="BM15" s="2">
        <v>0</v>
      </c>
      <c r="BN15" s="5">
        <v>4</v>
      </c>
      <c r="BO15" s="5">
        <v>648451</v>
      </c>
      <c r="BP15" s="5">
        <v>215350</v>
      </c>
      <c r="BQ15" s="5">
        <v>60</v>
      </c>
      <c r="BR15" s="5">
        <v>20</v>
      </c>
      <c r="BS15" s="5">
        <v>0.14000000000000001</v>
      </c>
      <c r="BT15" s="5">
        <v>0.04</v>
      </c>
      <c r="BU15" s="5">
        <v>894745</v>
      </c>
      <c r="BV15" s="5">
        <v>82</v>
      </c>
      <c r="BW15" s="5">
        <v>0.19</v>
      </c>
      <c r="BX15" s="5">
        <v>3954709</v>
      </c>
      <c r="BY15" s="5">
        <v>435155</v>
      </c>
      <c r="BZ15" s="5">
        <v>364</v>
      </c>
      <c r="CA15" s="5">
        <v>40</v>
      </c>
      <c r="CB15" s="5">
        <v>0.93</v>
      </c>
      <c r="CC15" s="5">
        <v>0.11</v>
      </c>
      <c r="CD15" s="5">
        <v>22</v>
      </c>
      <c r="CE15" s="5">
        <v>18</v>
      </c>
      <c r="CF15" s="5">
        <v>34</v>
      </c>
      <c r="CG15" s="5">
        <v>36</v>
      </c>
      <c r="CH15" s="5">
        <v>20</v>
      </c>
      <c r="CI15" s="5">
        <v>12</v>
      </c>
      <c r="CJ15" s="5">
        <v>15</v>
      </c>
      <c r="CK15" s="5">
        <v>3</v>
      </c>
      <c r="CL15" s="5">
        <v>5</v>
      </c>
      <c r="CM15" s="2">
        <v>0</v>
      </c>
      <c r="CN15" s="2">
        <v>0</v>
      </c>
      <c r="CO15" s="2">
        <v>0</v>
      </c>
      <c r="CP15" s="2">
        <v>0</v>
      </c>
      <c r="CQ15" s="5">
        <v>9</v>
      </c>
      <c r="CR15" s="5">
        <v>25</v>
      </c>
      <c r="CS15" s="5">
        <v>0.89541999999999999</v>
      </c>
      <c r="CT15" s="5">
        <v>0.57925000000000004</v>
      </c>
      <c r="CU15" s="2" t="s">
        <v>235</v>
      </c>
    </row>
    <row r="16" spans="1:99" s="2" customFormat="1" x14ac:dyDescent="0.25">
      <c r="A16" s="2" t="s">
        <v>236</v>
      </c>
      <c r="B16" s="2" t="s">
        <v>237</v>
      </c>
      <c r="C16" s="2" t="s">
        <v>238</v>
      </c>
      <c r="D16" s="2">
        <v>1953</v>
      </c>
      <c r="E16" s="2">
        <f t="shared" si="0"/>
        <v>62</v>
      </c>
      <c r="F16" s="2">
        <v>92</v>
      </c>
      <c r="G16" s="2">
        <v>105</v>
      </c>
      <c r="H16" s="2">
        <v>479000</v>
      </c>
      <c r="I16" s="2">
        <v>490000</v>
      </c>
      <c r="J16" s="2">
        <v>333000</v>
      </c>
      <c r="K16" s="2">
        <v>490000</v>
      </c>
      <c r="L16" s="2">
        <f t="shared" si="1"/>
        <v>21344351000</v>
      </c>
      <c r="M16" s="2">
        <v>21000</v>
      </c>
      <c r="N16" s="2">
        <f t="shared" si="2"/>
        <v>914760000</v>
      </c>
      <c r="O16" s="2">
        <f t="shared" si="3"/>
        <v>32.8125</v>
      </c>
      <c r="P16" s="2">
        <f t="shared" si="4"/>
        <v>84984060</v>
      </c>
      <c r="Q16" s="2">
        <f t="shared" si="5"/>
        <v>84.984059999999999</v>
      </c>
      <c r="R16" s="2">
        <v>2910</v>
      </c>
      <c r="S16" s="2">
        <f t="shared" si="6"/>
        <v>7536.870899999999</v>
      </c>
      <c r="T16" s="2">
        <f t="shared" si="7"/>
        <v>1862400</v>
      </c>
      <c r="U16" s="2">
        <f t="shared" si="8"/>
        <v>81130800000</v>
      </c>
      <c r="V16" s="2">
        <v>1702104.7313000001</v>
      </c>
      <c r="W16" s="2">
        <f t="shared" si="9"/>
        <v>518.80152210024005</v>
      </c>
      <c r="X16" s="2">
        <f t="shared" si="10"/>
        <v>322.36842347983224</v>
      </c>
      <c r="Y16" s="2">
        <f t="shared" si="11"/>
        <v>15.875499373764052</v>
      </c>
      <c r="Z16" s="2">
        <f t="shared" si="12"/>
        <v>23.333279767370676</v>
      </c>
      <c r="AA16" s="2">
        <f t="shared" si="13"/>
        <v>1.2630626591671934</v>
      </c>
      <c r="AB16" s="2">
        <f t="shared" si="14"/>
        <v>0.76086781850121776</v>
      </c>
      <c r="AC16" s="2">
        <v>92</v>
      </c>
      <c r="AD16" s="2">
        <f t="shared" si="15"/>
        <v>0.25362260616707255</v>
      </c>
      <c r="AE16" s="2">
        <v>3358.73</v>
      </c>
      <c r="AF16" s="2">
        <f t="shared" si="16"/>
        <v>88.685714285714283</v>
      </c>
      <c r="AG16" s="2">
        <f t="shared" si="17"/>
        <v>6.8370326497864259E-2</v>
      </c>
      <c r="AH16" s="2">
        <f t="shared" si="18"/>
        <v>0.2069003043319611</v>
      </c>
      <c r="AI16" s="2">
        <f t="shared" si="19"/>
        <v>14505446700</v>
      </c>
      <c r="AJ16" s="2">
        <f t="shared" si="20"/>
        <v>410748840</v>
      </c>
      <c r="AK16" s="2">
        <f t="shared" si="21"/>
        <v>410.74883999999997</v>
      </c>
      <c r="AL16" s="2" t="s">
        <v>239</v>
      </c>
      <c r="AM16" s="2" t="s">
        <v>240</v>
      </c>
      <c r="AN16" s="2" t="s">
        <v>241</v>
      </c>
      <c r="AO16" s="2" t="s">
        <v>242</v>
      </c>
      <c r="AP16" s="2" t="s">
        <v>243</v>
      </c>
      <c r="AQ16" s="2" t="s">
        <v>244</v>
      </c>
      <c r="AR16" s="2" t="s">
        <v>245</v>
      </c>
      <c r="AS16" s="2">
        <v>2</v>
      </c>
      <c r="AT16" s="2" t="s">
        <v>246</v>
      </c>
      <c r="AU16" s="2" t="s">
        <v>247</v>
      </c>
      <c r="AV16" s="2">
        <v>9</v>
      </c>
      <c r="AW16" s="5">
        <v>56</v>
      </c>
      <c r="AX16" s="5">
        <v>43</v>
      </c>
      <c r="AY16" s="5">
        <v>1</v>
      </c>
      <c r="AZ16" s="5">
        <v>0.6</v>
      </c>
      <c r="BA16" s="5">
        <v>1.8</v>
      </c>
      <c r="BB16" s="5">
        <v>0.3</v>
      </c>
      <c r="BC16" s="5">
        <v>0.6</v>
      </c>
      <c r="BD16" s="2">
        <v>0</v>
      </c>
      <c r="BE16" s="5">
        <v>0.4</v>
      </c>
      <c r="BF16" s="5">
        <v>31</v>
      </c>
      <c r="BG16" s="5">
        <v>26.9</v>
      </c>
      <c r="BH16" s="5">
        <v>12.6</v>
      </c>
      <c r="BI16" s="2">
        <v>0</v>
      </c>
      <c r="BJ16" s="2">
        <v>0</v>
      </c>
      <c r="BK16" s="5">
        <v>15.6</v>
      </c>
      <c r="BL16" s="5">
        <v>7.3</v>
      </c>
      <c r="BM16" s="2">
        <v>0</v>
      </c>
      <c r="BN16" s="5">
        <v>2.9</v>
      </c>
      <c r="BO16" s="5">
        <v>36531</v>
      </c>
      <c r="BP16" s="5">
        <v>12489</v>
      </c>
      <c r="BQ16" s="5">
        <v>48</v>
      </c>
      <c r="BR16" s="5">
        <v>16</v>
      </c>
      <c r="BS16" s="5">
        <v>0.12</v>
      </c>
      <c r="BT16" s="5">
        <v>0.04</v>
      </c>
      <c r="BU16" s="5">
        <v>54400</v>
      </c>
      <c r="BV16" s="5">
        <v>71</v>
      </c>
      <c r="BW16" s="5">
        <v>0.18</v>
      </c>
      <c r="BX16" s="5">
        <v>269840</v>
      </c>
      <c r="BY16" s="5">
        <v>43685</v>
      </c>
      <c r="BZ16" s="5">
        <v>353</v>
      </c>
      <c r="CA16" s="5">
        <v>57</v>
      </c>
      <c r="CB16" s="5">
        <v>1.2</v>
      </c>
      <c r="CC16" s="5">
        <v>0.21</v>
      </c>
      <c r="CD16" s="5">
        <v>9</v>
      </c>
      <c r="CE16" s="5">
        <v>7</v>
      </c>
      <c r="CF16" s="5">
        <v>21</v>
      </c>
      <c r="CG16" s="5">
        <v>16</v>
      </c>
      <c r="CH16" s="5">
        <v>24</v>
      </c>
      <c r="CI16" s="5">
        <v>17</v>
      </c>
      <c r="CJ16" s="5">
        <v>18</v>
      </c>
      <c r="CK16" s="5">
        <v>3</v>
      </c>
      <c r="CL16" s="5">
        <v>3</v>
      </c>
      <c r="CM16" s="2">
        <v>0</v>
      </c>
      <c r="CN16" s="2">
        <v>0</v>
      </c>
      <c r="CO16" s="2">
        <v>0</v>
      </c>
      <c r="CP16" s="2">
        <v>0</v>
      </c>
      <c r="CQ16" s="5">
        <v>26</v>
      </c>
      <c r="CR16" s="5">
        <v>56</v>
      </c>
      <c r="CS16" s="5">
        <v>0.83115000000000006</v>
      </c>
      <c r="CT16" s="5">
        <v>0.56415000000000004</v>
      </c>
      <c r="CU16" s="2" t="s">
        <v>134</v>
      </c>
    </row>
    <row r="17" spans="1:99" s="2" customFormat="1" x14ac:dyDescent="0.25">
      <c r="A17" s="2" t="s">
        <v>248</v>
      </c>
      <c r="B17" s="2" t="s">
        <v>248</v>
      </c>
      <c r="C17" s="2" t="s">
        <v>249</v>
      </c>
      <c r="D17" s="2">
        <v>1959</v>
      </c>
      <c r="E17" s="2">
        <f t="shared" si="0"/>
        <v>56</v>
      </c>
      <c r="F17" s="2">
        <v>69</v>
      </c>
      <c r="G17" s="2">
        <v>69</v>
      </c>
      <c r="H17" s="2">
        <v>622700</v>
      </c>
      <c r="I17" s="2">
        <v>32000</v>
      </c>
      <c r="J17" s="2">
        <v>32000</v>
      </c>
      <c r="K17" s="2">
        <v>32000</v>
      </c>
      <c r="L17" s="2">
        <f t="shared" si="1"/>
        <v>1393916800</v>
      </c>
      <c r="M17" s="2">
        <v>2280</v>
      </c>
      <c r="N17" s="2">
        <f t="shared" si="2"/>
        <v>99316800</v>
      </c>
      <c r="O17" s="2">
        <f t="shared" si="3"/>
        <v>3.5625</v>
      </c>
      <c r="P17" s="2">
        <f t="shared" si="4"/>
        <v>9226840.8000000007</v>
      </c>
      <c r="Q17" s="2">
        <f t="shared" si="5"/>
        <v>9.2268407999999997</v>
      </c>
      <c r="R17" s="2">
        <v>4670</v>
      </c>
      <c r="S17" s="2">
        <f t="shared" si="6"/>
        <v>12095.253299999998</v>
      </c>
      <c r="T17" s="2">
        <f t="shared" si="7"/>
        <v>2988800</v>
      </c>
      <c r="U17" s="2">
        <f t="shared" si="8"/>
        <v>130199600000</v>
      </c>
      <c r="V17" s="2">
        <v>233666.98407999999</v>
      </c>
      <c r="W17" s="2">
        <f t="shared" si="9"/>
        <v>71.221696747583991</v>
      </c>
      <c r="X17" s="2">
        <f t="shared" si="10"/>
        <v>44.255124782847524</v>
      </c>
      <c r="Y17" s="2">
        <f t="shared" si="11"/>
        <v>6.6142513301072556</v>
      </c>
      <c r="Z17" s="2">
        <f t="shared" si="12"/>
        <v>14.035055499170332</v>
      </c>
      <c r="AA17" s="2">
        <f t="shared" si="13"/>
        <v>1.8043892267097965</v>
      </c>
      <c r="AB17" s="2">
        <f t="shared" si="14"/>
        <v>0.61021980431175349</v>
      </c>
      <c r="AC17" s="2">
        <v>69</v>
      </c>
      <c r="AD17" s="2">
        <f t="shared" si="15"/>
        <v>0.20340660143725117</v>
      </c>
      <c r="AE17" s="2">
        <v>6706.54</v>
      </c>
      <c r="AF17" s="2">
        <f t="shared" si="16"/>
        <v>1310.8771929824561</v>
      </c>
      <c r="AG17" s="2">
        <f t="shared" si="17"/>
        <v>0.12480966679140466</v>
      </c>
      <c r="AH17" s="2">
        <f t="shared" si="18"/>
        <v>0.23376039741219964</v>
      </c>
      <c r="AI17" s="2">
        <f t="shared" si="19"/>
        <v>1393916800</v>
      </c>
      <c r="AJ17" s="2">
        <f t="shared" si="20"/>
        <v>39471360</v>
      </c>
      <c r="AK17" s="2">
        <f t="shared" si="21"/>
        <v>39.471359999999997</v>
      </c>
      <c r="AL17" s="2" t="s">
        <v>250</v>
      </c>
      <c r="AM17" s="2" t="s">
        <v>251</v>
      </c>
      <c r="AN17" s="2" t="s">
        <v>252</v>
      </c>
      <c r="AO17" s="2" t="s">
        <v>253</v>
      </c>
      <c r="AP17" s="2" t="s">
        <v>254</v>
      </c>
      <c r="AQ17" s="2" t="s">
        <v>209</v>
      </c>
      <c r="AR17" s="2" t="s">
        <v>255</v>
      </c>
      <c r="AS17" s="2">
        <v>3</v>
      </c>
      <c r="AT17" s="2" t="s">
        <v>256</v>
      </c>
      <c r="AU17" s="2" t="s">
        <v>257</v>
      </c>
      <c r="AV17" s="2">
        <v>9</v>
      </c>
      <c r="AW17" s="5">
        <v>69</v>
      </c>
      <c r="AX17" s="5">
        <v>30</v>
      </c>
      <c r="AY17" s="5">
        <v>1</v>
      </c>
      <c r="AZ17" s="5">
        <v>2.8</v>
      </c>
      <c r="BA17" s="5">
        <v>2</v>
      </c>
      <c r="BB17" s="5">
        <v>0.9</v>
      </c>
      <c r="BC17" s="5">
        <v>4.2</v>
      </c>
      <c r="BD17" s="5">
        <v>1</v>
      </c>
      <c r="BE17" s="5">
        <v>1.9</v>
      </c>
      <c r="BF17" s="5">
        <v>31.4</v>
      </c>
      <c r="BG17" s="5">
        <v>19.8</v>
      </c>
      <c r="BH17" s="5">
        <v>23.3</v>
      </c>
      <c r="BI17" s="2">
        <v>0</v>
      </c>
      <c r="BJ17" s="2">
        <v>0</v>
      </c>
      <c r="BK17" s="5">
        <v>8</v>
      </c>
      <c r="BL17" s="5">
        <v>3</v>
      </c>
      <c r="BM17" s="2">
        <v>0</v>
      </c>
      <c r="BN17" s="5">
        <v>1.8</v>
      </c>
      <c r="BO17" s="5">
        <v>995706</v>
      </c>
      <c r="BP17" s="5">
        <v>292087</v>
      </c>
      <c r="BQ17" s="5">
        <v>84</v>
      </c>
      <c r="BR17" s="5">
        <v>24</v>
      </c>
      <c r="BS17" s="5">
        <v>0.14000000000000001</v>
      </c>
      <c r="BT17" s="5">
        <v>0.04</v>
      </c>
      <c r="BU17" s="5">
        <v>1359965</v>
      </c>
      <c r="BV17" s="5">
        <v>114</v>
      </c>
      <c r="BW17" s="5">
        <v>0.19</v>
      </c>
      <c r="BX17" s="5">
        <v>7552155</v>
      </c>
      <c r="BY17" s="5">
        <v>416654</v>
      </c>
      <c r="BZ17" s="5">
        <v>633</v>
      </c>
      <c r="CA17" s="5">
        <v>35</v>
      </c>
      <c r="CB17" s="5">
        <v>1.27</v>
      </c>
      <c r="CC17" s="5">
        <v>7.0000000000000007E-2</v>
      </c>
      <c r="CD17" s="5">
        <v>43</v>
      </c>
      <c r="CE17" s="5">
        <v>48</v>
      </c>
      <c r="CF17" s="5">
        <v>8</v>
      </c>
      <c r="CG17" s="5">
        <v>5</v>
      </c>
      <c r="CH17" s="5">
        <v>18</v>
      </c>
      <c r="CI17" s="5">
        <v>13</v>
      </c>
      <c r="CJ17" s="5">
        <v>20</v>
      </c>
      <c r="CK17" s="5">
        <v>1</v>
      </c>
      <c r="CL17" s="5">
        <v>2</v>
      </c>
      <c r="CM17" s="2">
        <v>0</v>
      </c>
      <c r="CN17" s="2">
        <v>0</v>
      </c>
      <c r="CO17" s="2">
        <v>0</v>
      </c>
      <c r="CP17" s="2">
        <v>0</v>
      </c>
      <c r="CQ17" s="5">
        <v>17</v>
      </c>
      <c r="CR17" s="5">
        <v>25</v>
      </c>
      <c r="CS17" s="5">
        <v>0.83618999999999999</v>
      </c>
      <c r="CT17" s="5">
        <v>0.32434000000000002</v>
      </c>
      <c r="CU17" s="2" t="s">
        <v>134</v>
      </c>
    </row>
    <row r="18" spans="1:99" s="2" customFormat="1" x14ac:dyDescent="0.25">
      <c r="A18" s="2" t="s">
        <v>258</v>
      </c>
      <c r="B18" s="2" t="s">
        <v>259</v>
      </c>
      <c r="C18" s="2" t="s">
        <v>260</v>
      </c>
      <c r="D18" s="2">
        <v>1980</v>
      </c>
      <c r="E18" s="2">
        <f t="shared" si="0"/>
        <v>35</v>
      </c>
      <c r="F18" s="2">
        <v>95</v>
      </c>
      <c r="G18" s="2">
        <v>120</v>
      </c>
      <c r="H18" s="2">
        <v>316800</v>
      </c>
      <c r="I18" s="2">
        <v>590000</v>
      </c>
      <c r="J18" s="2">
        <v>470000</v>
      </c>
      <c r="K18" s="2">
        <v>590000</v>
      </c>
      <c r="L18" s="2">
        <f t="shared" si="1"/>
        <v>25700341000</v>
      </c>
      <c r="M18" s="2">
        <v>24000</v>
      </c>
      <c r="N18" s="2">
        <f t="shared" si="2"/>
        <v>1045440000</v>
      </c>
      <c r="O18" s="2">
        <f t="shared" si="3"/>
        <v>37.5</v>
      </c>
      <c r="P18" s="2">
        <f t="shared" si="4"/>
        <v>97124640</v>
      </c>
      <c r="Q18" s="2">
        <f t="shared" si="5"/>
        <v>97.124639999999999</v>
      </c>
      <c r="R18" s="2">
        <v>1830</v>
      </c>
      <c r="S18" s="2">
        <f t="shared" si="6"/>
        <v>4739.6816999999992</v>
      </c>
      <c r="T18" s="2">
        <f t="shared" si="7"/>
        <v>1171200</v>
      </c>
      <c r="U18" s="2">
        <f t="shared" si="8"/>
        <v>51020400000</v>
      </c>
      <c r="V18" s="2">
        <v>1712103.1421000001</v>
      </c>
      <c r="W18" s="2">
        <f t="shared" si="9"/>
        <v>521.84903771207996</v>
      </c>
      <c r="X18" s="2">
        <f t="shared" si="10"/>
        <v>324.2620624948874</v>
      </c>
      <c r="Y18" s="2">
        <f t="shared" si="11"/>
        <v>14.937401933270776</v>
      </c>
      <c r="Z18" s="2">
        <f t="shared" si="12"/>
        <v>24.583276897765533</v>
      </c>
      <c r="AA18" s="2">
        <f t="shared" si="13"/>
        <v>0.90015006446400736</v>
      </c>
      <c r="AB18" s="2">
        <f t="shared" si="14"/>
        <v>0.77631400729785893</v>
      </c>
      <c r="AC18" s="2">
        <v>95</v>
      </c>
      <c r="AD18" s="2">
        <f t="shared" si="15"/>
        <v>0.25877133576595296</v>
      </c>
      <c r="AE18" s="2">
        <v>132.322</v>
      </c>
      <c r="AF18" s="2">
        <f t="shared" si="16"/>
        <v>48.8</v>
      </c>
      <c r="AG18" s="2">
        <f t="shared" si="17"/>
        <v>6.7380722738553195E-2</v>
      </c>
      <c r="AH18" s="2">
        <f t="shared" si="18"/>
        <v>0.16753264764144207</v>
      </c>
      <c r="AI18" s="2">
        <f t="shared" si="19"/>
        <v>20473153000</v>
      </c>
      <c r="AJ18" s="2">
        <f t="shared" si="20"/>
        <v>579735600</v>
      </c>
      <c r="AK18" s="2">
        <f t="shared" si="21"/>
        <v>579.73559999999998</v>
      </c>
      <c r="AL18" s="2" t="s">
        <v>261</v>
      </c>
      <c r="AM18" s="2" t="s">
        <v>262</v>
      </c>
      <c r="AN18" s="2" t="s">
        <v>263</v>
      </c>
      <c r="AO18" s="2" t="s">
        <v>264</v>
      </c>
      <c r="AP18" s="2" t="s">
        <v>265</v>
      </c>
      <c r="AQ18" s="2" t="s">
        <v>244</v>
      </c>
      <c r="AR18" s="2" t="s">
        <v>266</v>
      </c>
      <c r="AS18" s="2">
        <v>2</v>
      </c>
      <c r="AT18" s="2" t="s">
        <v>267</v>
      </c>
      <c r="AU18" s="2" t="s">
        <v>268</v>
      </c>
      <c r="AV18" s="2">
        <v>9</v>
      </c>
      <c r="AW18" s="5">
        <v>23</v>
      </c>
      <c r="AX18" s="5">
        <v>77</v>
      </c>
      <c r="AY18" s="5">
        <v>1</v>
      </c>
      <c r="AZ18" s="5">
        <v>4.5</v>
      </c>
      <c r="BA18" s="5">
        <v>0.6</v>
      </c>
      <c r="BB18" s="5">
        <v>0.5</v>
      </c>
      <c r="BC18" s="5">
        <v>1.2</v>
      </c>
      <c r="BD18" s="5">
        <v>0.1</v>
      </c>
      <c r="BE18" s="5">
        <v>0.7</v>
      </c>
      <c r="BF18" s="5">
        <v>27</v>
      </c>
      <c r="BG18" s="5">
        <v>37.4</v>
      </c>
      <c r="BH18" s="5">
        <v>10.199999999999999</v>
      </c>
      <c r="BI18" s="2">
        <v>0</v>
      </c>
      <c r="BJ18" s="2">
        <v>0</v>
      </c>
      <c r="BK18" s="5">
        <v>6.5</v>
      </c>
      <c r="BL18" s="5">
        <v>5.9</v>
      </c>
      <c r="BM18" s="2">
        <v>0</v>
      </c>
      <c r="BN18" s="5">
        <v>5.2</v>
      </c>
      <c r="BO18" s="5">
        <v>16193</v>
      </c>
      <c r="BP18" s="5">
        <v>4685</v>
      </c>
      <c r="BQ18" s="5">
        <v>56</v>
      </c>
      <c r="BR18" s="5">
        <v>16</v>
      </c>
      <c r="BS18" s="5">
        <v>0.15</v>
      </c>
      <c r="BT18" s="5">
        <v>0.04</v>
      </c>
      <c r="BU18" s="5">
        <v>24811</v>
      </c>
      <c r="BV18" s="5">
        <v>86</v>
      </c>
      <c r="BW18" s="5">
        <v>0.23</v>
      </c>
      <c r="BX18" s="5">
        <v>92346</v>
      </c>
      <c r="BY18" s="5">
        <v>11364</v>
      </c>
      <c r="BZ18" s="5">
        <v>318</v>
      </c>
      <c r="CA18" s="5">
        <v>39</v>
      </c>
      <c r="CB18" s="5">
        <v>0.79</v>
      </c>
      <c r="CC18" s="5">
        <v>0.1</v>
      </c>
      <c r="CD18" s="5">
        <v>12</v>
      </c>
      <c r="CE18" s="5">
        <v>11</v>
      </c>
      <c r="CF18" s="5">
        <v>19</v>
      </c>
      <c r="CG18" s="5">
        <v>10</v>
      </c>
      <c r="CH18" s="5">
        <v>27</v>
      </c>
      <c r="CI18" s="5">
        <v>19</v>
      </c>
      <c r="CJ18" s="5">
        <v>26</v>
      </c>
      <c r="CK18" s="5">
        <v>5</v>
      </c>
      <c r="CL18" s="5">
        <v>9</v>
      </c>
      <c r="CM18" s="2">
        <v>0</v>
      </c>
      <c r="CN18" s="2">
        <v>0</v>
      </c>
      <c r="CO18" s="2">
        <v>0</v>
      </c>
      <c r="CP18" s="2">
        <v>0</v>
      </c>
      <c r="CQ18" s="5">
        <v>17</v>
      </c>
      <c r="CR18" s="5">
        <v>44</v>
      </c>
      <c r="CS18" s="5">
        <v>0.74563999999999997</v>
      </c>
      <c r="CT18" s="5">
        <v>0.26662000000000002</v>
      </c>
      <c r="CU18" s="2" t="s">
        <v>134</v>
      </c>
    </row>
    <row r="19" spans="1:99" s="2" customFormat="1" x14ac:dyDescent="0.25">
      <c r="A19" s="2" t="s">
        <v>269</v>
      </c>
      <c r="B19" s="2" t="s">
        <v>270</v>
      </c>
      <c r="C19" s="2" t="s">
        <v>271</v>
      </c>
      <c r="D19" s="2">
        <v>1903</v>
      </c>
      <c r="E19" s="2">
        <f t="shared" si="0"/>
        <v>112</v>
      </c>
      <c r="F19" s="2">
        <v>53.2</v>
      </c>
      <c r="G19" s="2">
        <v>65</v>
      </c>
      <c r="H19" s="2">
        <v>161700</v>
      </c>
      <c r="I19" s="2">
        <v>3150</v>
      </c>
      <c r="J19" s="2">
        <v>3150</v>
      </c>
      <c r="K19" s="2">
        <v>3150</v>
      </c>
      <c r="L19" s="2">
        <f t="shared" si="1"/>
        <v>137213685</v>
      </c>
      <c r="M19" s="2">
        <v>750</v>
      </c>
      <c r="N19" s="2">
        <f t="shared" si="2"/>
        <v>32670000</v>
      </c>
      <c r="O19" s="2">
        <f t="shared" si="3"/>
        <v>1.171875</v>
      </c>
      <c r="P19" s="2">
        <f t="shared" si="4"/>
        <v>3035145</v>
      </c>
      <c r="Q19" s="2">
        <f t="shared" si="5"/>
        <v>3.035145</v>
      </c>
      <c r="R19" s="2">
        <v>1340</v>
      </c>
      <c r="S19" s="2">
        <f t="shared" si="6"/>
        <v>3470.5865999999996</v>
      </c>
      <c r="T19" s="2">
        <f t="shared" si="7"/>
        <v>857600</v>
      </c>
      <c r="U19" s="2">
        <f t="shared" si="8"/>
        <v>37359200000</v>
      </c>
      <c r="V19" s="2">
        <v>114931.97523</v>
      </c>
      <c r="W19" s="2">
        <f t="shared" si="9"/>
        <v>35.031266050103994</v>
      </c>
      <c r="X19" s="2">
        <f t="shared" si="10"/>
        <v>21.767426516710621</v>
      </c>
      <c r="Y19" s="2">
        <f t="shared" si="11"/>
        <v>5.6723236471448981</v>
      </c>
      <c r="Z19" s="2">
        <f t="shared" si="12"/>
        <v>4.1999903581267217</v>
      </c>
      <c r="AA19" s="2">
        <f t="shared" si="13"/>
        <v>9.0159847271969191</v>
      </c>
      <c r="AB19" s="2">
        <f t="shared" si="14"/>
        <v>0.23684156154849931</v>
      </c>
      <c r="AC19" s="2">
        <v>53.2</v>
      </c>
      <c r="AD19" s="2">
        <f t="shared" si="15"/>
        <v>7.8947187182833112E-2</v>
      </c>
      <c r="AE19" s="2">
        <v>2435.46</v>
      </c>
      <c r="AF19" s="2">
        <f t="shared" si="16"/>
        <v>1143.4666666666667</v>
      </c>
      <c r="AG19" s="2">
        <f t="shared" si="17"/>
        <v>6.5120717149069848E-2</v>
      </c>
      <c r="AH19" s="2">
        <f t="shared" si="18"/>
        <v>0.78115421023291443</v>
      </c>
      <c r="AI19" s="2">
        <f t="shared" si="19"/>
        <v>137213685</v>
      </c>
      <c r="AJ19" s="2">
        <f t="shared" si="20"/>
        <v>3885462</v>
      </c>
      <c r="AK19" s="2">
        <f t="shared" si="21"/>
        <v>3.885462</v>
      </c>
      <c r="AL19" s="2" t="s">
        <v>272</v>
      </c>
      <c r="AM19" s="2" t="s">
        <v>273</v>
      </c>
      <c r="AN19" s="2" t="s">
        <v>274</v>
      </c>
      <c r="AO19" s="2" t="s">
        <v>275</v>
      </c>
      <c r="AP19" s="2" t="s">
        <v>276</v>
      </c>
      <c r="AQ19" s="2" t="s">
        <v>195</v>
      </c>
      <c r="AR19" s="2" t="s">
        <v>277</v>
      </c>
      <c r="AS19" s="2">
        <v>3</v>
      </c>
      <c r="AT19" s="2" t="s">
        <v>278</v>
      </c>
      <c r="AU19" s="2" t="s">
        <v>279</v>
      </c>
      <c r="AV19" s="2">
        <v>9</v>
      </c>
      <c r="AW19" s="5">
        <v>72</v>
      </c>
      <c r="AX19" s="5">
        <v>28</v>
      </c>
      <c r="AY19" s="5">
        <v>1</v>
      </c>
      <c r="AZ19" s="5">
        <v>4.3</v>
      </c>
      <c r="BA19" s="5">
        <v>0.1</v>
      </c>
      <c r="BB19" s="5">
        <v>0.9</v>
      </c>
      <c r="BC19" s="5">
        <v>3.9</v>
      </c>
      <c r="BD19" s="5">
        <v>0.7</v>
      </c>
      <c r="BE19" s="5">
        <v>1.7</v>
      </c>
      <c r="BF19" s="5">
        <v>37.4</v>
      </c>
      <c r="BG19" s="5">
        <v>12.5</v>
      </c>
      <c r="BH19" s="5">
        <v>25.7</v>
      </c>
      <c r="BI19" s="2">
        <v>0</v>
      </c>
      <c r="BJ19" s="2">
        <v>0</v>
      </c>
      <c r="BK19" s="5">
        <v>10.1</v>
      </c>
      <c r="BL19" s="5">
        <v>1.8</v>
      </c>
      <c r="BM19" s="2">
        <v>0</v>
      </c>
      <c r="BN19" s="5">
        <v>0.9</v>
      </c>
      <c r="BO19" s="5">
        <v>448937</v>
      </c>
      <c r="BP19" s="5">
        <v>109728</v>
      </c>
      <c r="BQ19" s="5">
        <v>124</v>
      </c>
      <c r="BR19" s="5">
        <v>30</v>
      </c>
      <c r="BS19" s="5">
        <v>0.15</v>
      </c>
      <c r="BT19" s="5">
        <v>0.04</v>
      </c>
      <c r="BU19" s="5">
        <v>600551</v>
      </c>
      <c r="BV19" s="5">
        <v>166</v>
      </c>
      <c r="BW19" s="5">
        <v>0.2</v>
      </c>
      <c r="BX19" s="5">
        <v>3570343</v>
      </c>
      <c r="BY19" s="5">
        <v>234568</v>
      </c>
      <c r="BZ19" s="5">
        <v>986</v>
      </c>
      <c r="CA19" s="5">
        <v>65</v>
      </c>
      <c r="CB19" s="5">
        <v>1.66</v>
      </c>
      <c r="CC19" s="5">
        <v>0.11</v>
      </c>
      <c r="CD19" s="5">
        <v>29</v>
      </c>
      <c r="CE19" s="5">
        <v>42</v>
      </c>
      <c r="CF19" s="5">
        <v>7</v>
      </c>
      <c r="CG19" s="5">
        <v>2</v>
      </c>
      <c r="CH19" s="5">
        <v>18</v>
      </c>
      <c r="CI19" s="5">
        <v>12</v>
      </c>
      <c r="CJ19" s="5">
        <v>10</v>
      </c>
      <c r="CK19" s="2">
        <v>0</v>
      </c>
      <c r="CL19" s="5">
        <v>1</v>
      </c>
      <c r="CM19" s="2">
        <v>0</v>
      </c>
      <c r="CN19" s="2">
        <v>0</v>
      </c>
      <c r="CO19" s="2">
        <v>0</v>
      </c>
      <c r="CP19" s="2">
        <v>0</v>
      </c>
      <c r="CQ19" s="5">
        <v>33</v>
      </c>
      <c r="CR19" s="5">
        <v>46</v>
      </c>
      <c r="CS19" s="5">
        <v>0.72643000000000002</v>
      </c>
      <c r="CT19" s="5">
        <v>0.15590999999999999</v>
      </c>
      <c r="CU19" s="2" t="s">
        <v>134</v>
      </c>
    </row>
    <row r="20" spans="1:99" s="2" customFormat="1" x14ac:dyDescent="0.25">
      <c r="A20" s="2" t="s">
        <v>280</v>
      </c>
      <c r="B20" s="2" t="s">
        <v>270</v>
      </c>
      <c r="C20" s="2" t="s">
        <v>281</v>
      </c>
      <c r="D20" s="2">
        <v>1923</v>
      </c>
      <c r="E20" s="2">
        <f t="shared" si="0"/>
        <v>92</v>
      </c>
      <c r="F20" s="2">
        <v>155</v>
      </c>
      <c r="G20" s="2">
        <v>155</v>
      </c>
      <c r="H20" s="2">
        <v>97000</v>
      </c>
      <c r="I20" s="2">
        <v>43000</v>
      </c>
      <c r="J20" s="2">
        <v>43000</v>
      </c>
      <c r="K20" s="2">
        <v>43000</v>
      </c>
      <c r="L20" s="2">
        <f t="shared" si="1"/>
        <v>1873075700</v>
      </c>
      <c r="M20" s="2">
        <v>597</v>
      </c>
      <c r="N20" s="2">
        <f t="shared" si="2"/>
        <v>26005320</v>
      </c>
      <c r="O20" s="2">
        <f t="shared" si="3"/>
        <v>0.93281250000000004</v>
      </c>
      <c r="P20" s="2">
        <f t="shared" si="4"/>
        <v>2415975.42</v>
      </c>
      <c r="Q20" s="2">
        <f t="shared" si="5"/>
        <v>2.4159754200000001</v>
      </c>
      <c r="R20" s="2">
        <v>464</v>
      </c>
      <c r="S20" s="2">
        <f t="shared" si="6"/>
        <v>1201.7553599999999</v>
      </c>
      <c r="T20" s="2">
        <f t="shared" si="7"/>
        <v>296960</v>
      </c>
      <c r="U20" s="2">
        <f t="shared" si="8"/>
        <v>12936320000</v>
      </c>
      <c r="V20" s="2">
        <v>69939.324857</v>
      </c>
      <c r="W20" s="2">
        <f t="shared" si="9"/>
        <v>21.317506216413598</v>
      </c>
      <c r="X20" s="2">
        <f t="shared" si="10"/>
        <v>13.246088491966658</v>
      </c>
      <c r="Y20" s="2">
        <f t="shared" si="11"/>
        <v>3.8688779882023403</v>
      </c>
      <c r="Z20" s="2">
        <f t="shared" si="12"/>
        <v>72.026635319234686</v>
      </c>
      <c r="AA20" s="2">
        <f t="shared" si="13"/>
        <v>0.40191649521779554</v>
      </c>
      <c r="AB20" s="2">
        <f t="shared" si="14"/>
        <v>1.3940639094045424</v>
      </c>
      <c r="AC20" s="2">
        <v>155</v>
      </c>
      <c r="AD20" s="2">
        <f t="shared" si="15"/>
        <v>0.46468796980151411</v>
      </c>
      <c r="AE20" s="2">
        <v>1064.8699999999999</v>
      </c>
      <c r="AF20" s="2">
        <f t="shared" si="16"/>
        <v>497.42043551088778</v>
      </c>
      <c r="AG20" s="2">
        <f t="shared" si="17"/>
        <v>1.2517208166872753</v>
      </c>
      <c r="AH20" s="2">
        <f t="shared" si="18"/>
        <v>4.5550373645069989E-2</v>
      </c>
      <c r="AI20" s="2">
        <f t="shared" si="19"/>
        <v>1873075700</v>
      </c>
      <c r="AJ20" s="2">
        <f t="shared" si="20"/>
        <v>53039640</v>
      </c>
      <c r="AK20" s="2">
        <f t="shared" si="21"/>
        <v>53.039639999999999</v>
      </c>
      <c r="AL20" s="2" t="s">
        <v>282</v>
      </c>
      <c r="AM20" s="2" t="s">
        <v>133</v>
      </c>
      <c r="AN20" s="2" t="s">
        <v>283</v>
      </c>
      <c r="AO20" s="2" t="s">
        <v>284</v>
      </c>
      <c r="AP20" s="2" t="s">
        <v>285</v>
      </c>
      <c r="AQ20" s="2" t="s">
        <v>286</v>
      </c>
      <c r="AR20" s="2" t="s">
        <v>287</v>
      </c>
      <c r="AS20" s="2">
        <v>3</v>
      </c>
      <c r="AT20" s="2" t="s">
        <v>288</v>
      </c>
      <c r="AU20" s="2" t="s">
        <v>289</v>
      </c>
      <c r="AV20" s="2">
        <v>9</v>
      </c>
      <c r="AW20" s="5">
        <v>37</v>
      </c>
      <c r="AX20" s="5">
        <v>61</v>
      </c>
      <c r="AY20" s="5">
        <v>2</v>
      </c>
      <c r="AZ20" s="5">
        <v>1.2</v>
      </c>
      <c r="BA20" s="2">
        <v>0</v>
      </c>
      <c r="BB20" s="5">
        <v>0.2</v>
      </c>
      <c r="BC20" s="5">
        <v>0.3</v>
      </c>
      <c r="BD20" s="2">
        <v>0</v>
      </c>
      <c r="BE20" s="5">
        <v>0.2</v>
      </c>
      <c r="BF20" s="5">
        <v>38.1</v>
      </c>
      <c r="BG20" s="5">
        <v>25.2</v>
      </c>
      <c r="BH20" s="5">
        <v>31.9</v>
      </c>
      <c r="BI20" s="2">
        <v>0</v>
      </c>
      <c r="BJ20" s="2">
        <v>0</v>
      </c>
      <c r="BK20" s="5">
        <v>1.9</v>
      </c>
      <c r="BL20" s="5">
        <v>0.5</v>
      </c>
      <c r="BM20" s="2">
        <v>0</v>
      </c>
      <c r="BN20" s="5">
        <v>0.4</v>
      </c>
      <c r="BO20" s="5">
        <v>216781</v>
      </c>
      <c r="BP20" s="5">
        <v>24058</v>
      </c>
      <c r="BQ20" s="5">
        <v>170</v>
      </c>
      <c r="BR20" s="5">
        <v>19</v>
      </c>
      <c r="BS20" s="5">
        <v>0.15</v>
      </c>
      <c r="BT20" s="5">
        <v>0.02</v>
      </c>
      <c r="BU20" s="5">
        <v>270881</v>
      </c>
      <c r="BV20" s="5">
        <v>212</v>
      </c>
      <c r="BW20" s="5">
        <v>0.19</v>
      </c>
      <c r="BX20" s="5">
        <v>1013385</v>
      </c>
      <c r="BY20" s="5">
        <v>41854</v>
      </c>
      <c r="BZ20" s="5">
        <v>794</v>
      </c>
      <c r="CA20" s="5">
        <v>33</v>
      </c>
      <c r="CB20" s="5">
        <v>1.07</v>
      </c>
      <c r="CC20" s="5">
        <v>0.05</v>
      </c>
      <c r="CD20" s="5">
        <v>3</v>
      </c>
      <c r="CE20" s="5">
        <v>6</v>
      </c>
      <c r="CF20" s="5">
        <v>5</v>
      </c>
      <c r="CG20" s="5">
        <v>8</v>
      </c>
      <c r="CH20" s="5">
        <v>48</v>
      </c>
      <c r="CI20" s="5">
        <v>38</v>
      </c>
      <c r="CJ20" s="5">
        <v>55</v>
      </c>
      <c r="CK20" s="5">
        <v>1</v>
      </c>
      <c r="CL20" s="5">
        <v>1</v>
      </c>
      <c r="CM20" s="2">
        <v>0</v>
      </c>
      <c r="CN20" s="2">
        <v>0</v>
      </c>
      <c r="CO20" s="2">
        <v>0</v>
      </c>
      <c r="CP20" s="2">
        <v>0</v>
      </c>
      <c r="CQ20" s="5">
        <v>7</v>
      </c>
      <c r="CR20" s="5">
        <v>28</v>
      </c>
      <c r="CS20" s="5">
        <v>0.63993999999999995</v>
      </c>
      <c r="CT20" s="5">
        <v>0.13735</v>
      </c>
      <c r="CU20" s="2" t="s">
        <v>134</v>
      </c>
    </row>
    <row r="21" spans="1:99" s="2" customFormat="1" x14ac:dyDescent="0.25">
      <c r="A21" s="2" t="s">
        <v>290</v>
      </c>
      <c r="B21" s="2" t="s">
        <v>270</v>
      </c>
      <c r="C21" s="2" t="s">
        <v>291</v>
      </c>
      <c r="D21" s="2">
        <v>1925</v>
      </c>
      <c r="E21" s="2">
        <f t="shared" si="0"/>
        <v>90</v>
      </c>
      <c r="F21" s="2">
        <v>113</v>
      </c>
      <c r="G21" s="2">
        <v>113</v>
      </c>
      <c r="H21" s="2">
        <v>38000</v>
      </c>
      <c r="I21" s="2">
        <v>31000</v>
      </c>
      <c r="J21" s="2">
        <v>27250</v>
      </c>
      <c r="K21" s="2">
        <v>31000</v>
      </c>
      <c r="L21" s="2">
        <f t="shared" si="1"/>
        <v>1350356900</v>
      </c>
      <c r="M21" s="2">
        <v>780</v>
      </c>
      <c r="N21" s="2">
        <f t="shared" si="2"/>
        <v>33976800</v>
      </c>
      <c r="O21" s="2">
        <f t="shared" si="3"/>
        <v>1.21875</v>
      </c>
      <c r="P21" s="2">
        <f t="shared" si="4"/>
        <v>3156550.8000000003</v>
      </c>
      <c r="Q21" s="2">
        <f t="shared" si="5"/>
        <v>3.1565508000000002</v>
      </c>
      <c r="R21" s="2">
        <v>151</v>
      </c>
      <c r="S21" s="2">
        <f t="shared" si="6"/>
        <v>391.08848999999998</v>
      </c>
      <c r="T21" s="2">
        <f t="shared" si="7"/>
        <v>96640</v>
      </c>
      <c r="U21" s="2">
        <f t="shared" si="8"/>
        <v>4209880000</v>
      </c>
      <c r="V21" s="2">
        <v>121392.39929</v>
      </c>
      <c r="W21" s="2">
        <f t="shared" si="9"/>
        <v>37.000403303592002</v>
      </c>
      <c r="X21" s="2">
        <f t="shared" si="10"/>
        <v>22.990992071130261</v>
      </c>
      <c r="Y21" s="2">
        <f t="shared" si="11"/>
        <v>5.8748253138041164</v>
      </c>
      <c r="Z21" s="2">
        <f t="shared" si="12"/>
        <v>39.743498504862139</v>
      </c>
      <c r="AA21" s="2">
        <f t="shared" si="13"/>
        <v>1.1007985255289354</v>
      </c>
      <c r="AB21" s="2">
        <f t="shared" si="14"/>
        <v>1.0551371284476674</v>
      </c>
      <c r="AC21" s="2">
        <v>113</v>
      </c>
      <c r="AD21" s="2">
        <f t="shared" si="15"/>
        <v>0.35171237614922246</v>
      </c>
      <c r="AE21" s="2">
        <v>446.86200000000002</v>
      </c>
      <c r="AF21" s="2">
        <f t="shared" si="16"/>
        <v>123.8974358974359</v>
      </c>
      <c r="AG21" s="2">
        <f t="shared" si="17"/>
        <v>0.60425507372676368</v>
      </c>
      <c r="AH21" s="2">
        <f t="shared" si="18"/>
        <v>9.3910502485248723E-2</v>
      </c>
      <c r="AI21" s="2">
        <f t="shared" si="19"/>
        <v>1187007275</v>
      </c>
      <c r="AJ21" s="2">
        <f t="shared" si="20"/>
        <v>33612330</v>
      </c>
      <c r="AK21" s="2">
        <f t="shared" si="21"/>
        <v>33.61233</v>
      </c>
      <c r="AL21" s="2" t="s">
        <v>292</v>
      </c>
      <c r="AM21" s="2" t="s">
        <v>133</v>
      </c>
      <c r="AN21" s="2" t="s">
        <v>293</v>
      </c>
      <c r="AO21" s="2" t="s">
        <v>294</v>
      </c>
      <c r="AP21" s="2" t="s">
        <v>295</v>
      </c>
      <c r="AQ21" s="2" t="s">
        <v>286</v>
      </c>
      <c r="AR21" s="2" t="s">
        <v>296</v>
      </c>
      <c r="AS21" s="2">
        <v>2</v>
      </c>
      <c r="AT21" s="2" t="s">
        <v>297</v>
      </c>
      <c r="AU21" s="2" t="s">
        <v>298</v>
      </c>
      <c r="AV21" s="2">
        <v>11</v>
      </c>
      <c r="AW21" s="5">
        <v>27</v>
      </c>
      <c r="AX21" s="5">
        <v>72</v>
      </c>
      <c r="AY21" s="5">
        <v>2</v>
      </c>
      <c r="AZ21" s="5">
        <v>3</v>
      </c>
      <c r="BA21" s="2">
        <v>0</v>
      </c>
      <c r="BB21" s="2">
        <v>0</v>
      </c>
      <c r="BC21" s="5">
        <v>0.1</v>
      </c>
      <c r="BD21" s="2">
        <v>0</v>
      </c>
      <c r="BE21" s="2">
        <v>0</v>
      </c>
      <c r="BF21" s="5">
        <v>61.3</v>
      </c>
      <c r="BG21" s="5">
        <v>12.3</v>
      </c>
      <c r="BH21" s="5">
        <v>22.3</v>
      </c>
      <c r="BI21" s="2">
        <v>0</v>
      </c>
      <c r="BJ21" s="2">
        <v>0</v>
      </c>
      <c r="BK21" s="5">
        <v>0.8</v>
      </c>
      <c r="BL21" s="5">
        <v>0.1</v>
      </c>
      <c r="BM21" s="2">
        <v>0</v>
      </c>
      <c r="BN21" s="5">
        <v>0.1</v>
      </c>
      <c r="BO21" s="5">
        <v>68413</v>
      </c>
      <c r="BP21" s="5">
        <v>7049</v>
      </c>
      <c r="BQ21" s="5">
        <v>178</v>
      </c>
      <c r="BR21" s="5">
        <v>18</v>
      </c>
      <c r="BS21" s="5">
        <v>0.16</v>
      </c>
      <c r="BT21" s="5">
        <v>0.02</v>
      </c>
      <c r="BU21" s="5">
        <v>86549</v>
      </c>
      <c r="BV21" s="5">
        <v>225</v>
      </c>
      <c r="BW21" s="5">
        <v>0.21</v>
      </c>
      <c r="BX21" s="5">
        <v>243300</v>
      </c>
      <c r="BY21" s="5">
        <v>7302</v>
      </c>
      <c r="BZ21" s="5">
        <v>634</v>
      </c>
      <c r="CA21" s="5">
        <v>19</v>
      </c>
      <c r="CB21" s="5">
        <v>0.61</v>
      </c>
      <c r="CC21" s="5">
        <v>0.02</v>
      </c>
      <c r="CD21" s="5">
        <v>3</v>
      </c>
      <c r="CE21" s="5">
        <v>8</v>
      </c>
      <c r="CF21" s="5">
        <v>2</v>
      </c>
      <c r="CG21" s="5">
        <v>8</v>
      </c>
      <c r="CH21" s="5">
        <v>51</v>
      </c>
      <c r="CI21" s="5">
        <v>40</v>
      </c>
      <c r="CJ21" s="5">
        <v>70</v>
      </c>
      <c r="CK21" s="2">
        <v>0</v>
      </c>
      <c r="CL21" s="5">
        <v>1</v>
      </c>
      <c r="CM21" s="2">
        <v>0</v>
      </c>
      <c r="CN21" s="2">
        <v>0</v>
      </c>
      <c r="CO21" s="2">
        <v>0</v>
      </c>
      <c r="CP21" s="2">
        <v>0</v>
      </c>
      <c r="CQ21" s="5">
        <v>3</v>
      </c>
      <c r="CR21" s="5">
        <v>14</v>
      </c>
      <c r="CS21" s="5">
        <v>0.60699999999999998</v>
      </c>
      <c r="CT21" s="5">
        <v>0.11465</v>
      </c>
      <c r="CU21" s="2" t="s">
        <v>134</v>
      </c>
    </row>
    <row r="22" spans="1:99" s="2" customFormat="1" x14ac:dyDescent="0.25">
      <c r="A22" s="2" t="s">
        <v>299</v>
      </c>
      <c r="B22" s="2" t="s">
        <v>270</v>
      </c>
      <c r="C22" s="2" t="s">
        <v>300</v>
      </c>
      <c r="D22" s="2">
        <v>1926</v>
      </c>
      <c r="E22" s="2">
        <f t="shared" si="0"/>
        <v>89</v>
      </c>
      <c r="F22" s="2">
        <v>75</v>
      </c>
      <c r="G22" s="2">
        <v>75</v>
      </c>
      <c r="H22" s="2">
        <v>24500</v>
      </c>
      <c r="I22" s="2">
        <v>8250</v>
      </c>
      <c r="J22" s="2">
        <v>8250</v>
      </c>
      <c r="K22" s="2">
        <v>8250</v>
      </c>
      <c r="L22" s="2">
        <f t="shared" si="1"/>
        <v>359369175</v>
      </c>
      <c r="M22" s="2">
        <v>260</v>
      </c>
      <c r="N22" s="2">
        <f t="shared" si="2"/>
        <v>11325600</v>
      </c>
      <c r="O22" s="2">
        <f t="shared" si="3"/>
        <v>0.40625</v>
      </c>
      <c r="P22" s="2">
        <f t="shared" si="4"/>
        <v>1052183.6000000001</v>
      </c>
      <c r="Q22" s="2">
        <f t="shared" si="5"/>
        <v>1.0521836</v>
      </c>
      <c r="R22" s="2">
        <v>136</v>
      </c>
      <c r="S22" s="2">
        <f t="shared" si="6"/>
        <v>352.23863999999998</v>
      </c>
      <c r="T22" s="2">
        <f t="shared" si="7"/>
        <v>87040</v>
      </c>
      <c r="U22" s="2">
        <f t="shared" si="8"/>
        <v>3791680000</v>
      </c>
      <c r="W22" s="2">
        <f t="shared" si="9"/>
        <v>0</v>
      </c>
      <c r="X22" s="2">
        <f t="shared" si="10"/>
        <v>0</v>
      </c>
      <c r="Y22" s="2">
        <f t="shared" si="11"/>
        <v>0</v>
      </c>
      <c r="Z22" s="2">
        <f t="shared" si="12"/>
        <v>31.730696386946388</v>
      </c>
      <c r="AA22" s="2">
        <f t="shared" si="13"/>
        <v>0</v>
      </c>
      <c r="AB22" s="2">
        <f t="shared" si="14"/>
        <v>1.2692278554778555</v>
      </c>
      <c r="AC22" s="2">
        <v>75</v>
      </c>
      <c r="AD22" s="2">
        <f t="shared" si="15"/>
        <v>0.42307595182595181</v>
      </c>
      <c r="AE22" s="2" t="s">
        <v>133</v>
      </c>
      <c r="AF22" s="2">
        <f t="shared" si="16"/>
        <v>334.76923076923077</v>
      </c>
      <c r="AG22" s="2">
        <f t="shared" si="17"/>
        <v>0.8355923254369132</v>
      </c>
      <c r="AH22" s="2">
        <f t="shared" si="18"/>
        <v>0.10339641182719304</v>
      </c>
      <c r="AI22" s="2">
        <f t="shared" si="19"/>
        <v>359369175</v>
      </c>
      <c r="AJ22" s="2">
        <f t="shared" si="20"/>
        <v>10176210</v>
      </c>
      <c r="AK22" s="2">
        <f t="shared" si="21"/>
        <v>10.176209999999999</v>
      </c>
      <c r="AL22" s="2" t="s">
        <v>133</v>
      </c>
      <c r="AM22" s="2" t="s">
        <v>133</v>
      </c>
      <c r="AN22" s="2" t="s">
        <v>133</v>
      </c>
      <c r="AO22" s="2" t="s">
        <v>133</v>
      </c>
      <c r="AP22" s="2" t="s">
        <v>133</v>
      </c>
      <c r="AQ22" s="2" t="s">
        <v>133</v>
      </c>
      <c r="AR22" s="2" t="s">
        <v>133</v>
      </c>
      <c r="AS22" s="2">
        <v>0</v>
      </c>
      <c r="AT22" s="2" t="s">
        <v>133</v>
      </c>
      <c r="AU22" s="2" t="s">
        <v>133</v>
      </c>
      <c r="AV22" s="2">
        <v>0</v>
      </c>
      <c r="AW22" s="2">
        <v>0</v>
      </c>
      <c r="AX22" s="2">
        <v>0</v>
      </c>
      <c r="AY22" s="2">
        <v>0</v>
      </c>
      <c r="AZ22" s="2">
        <v>0</v>
      </c>
      <c r="BA22" s="2">
        <v>0</v>
      </c>
      <c r="BB22" s="2">
        <v>0</v>
      </c>
      <c r="BC22" s="2">
        <v>0</v>
      </c>
      <c r="BD22" s="2">
        <v>0</v>
      </c>
      <c r="BE22" s="2">
        <v>0</v>
      </c>
      <c r="BF22" s="2">
        <v>0</v>
      </c>
      <c r="BG22" s="2">
        <v>0</v>
      </c>
      <c r="BH22" s="2">
        <v>0</v>
      </c>
      <c r="BI22" s="2">
        <v>0</v>
      </c>
      <c r="BJ22" s="2">
        <v>0</v>
      </c>
      <c r="BK22" s="2">
        <v>0</v>
      </c>
      <c r="BL22" s="2">
        <v>0</v>
      </c>
      <c r="BM22" s="2">
        <v>0</v>
      </c>
      <c r="BN22" s="2">
        <v>0</v>
      </c>
      <c r="BO22" s="2">
        <v>0</v>
      </c>
      <c r="BP22" s="2">
        <v>0</v>
      </c>
      <c r="BQ22" s="2">
        <v>0</v>
      </c>
      <c r="BR22" s="2">
        <v>0</v>
      </c>
      <c r="BS22" s="2">
        <v>0</v>
      </c>
      <c r="BT22" s="2">
        <v>0</v>
      </c>
      <c r="BU22" s="2">
        <v>0</v>
      </c>
      <c r="BV22" s="2">
        <v>0</v>
      </c>
      <c r="BW22" s="2">
        <v>0</v>
      </c>
      <c r="BX22" s="2">
        <v>0</v>
      </c>
      <c r="BY22" s="2">
        <v>0</v>
      </c>
      <c r="BZ22" s="2">
        <v>0</v>
      </c>
      <c r="CA22" s="2">
        <v>0</v>
      </c>
      <c r="CB22" s="2">
        <v>0</v>
      </c>
      <c r="CC22" s="2">
        <v>0</v>
      </c>
      <c r="CD22" s="2">
        <v>0</v>
      </c>
      <c r="CE22" s="2">
        <v>0</v>
      </c>
      <c r="CF22" s="2">
        <v>0</v>
      </c>
      <c r="CG22" s="2">
        <v>0</v>
      </c>
      <c r="CH22" s="2">
        <v>0</v>
      </c>
      <c r="CI22" s="2">
        <v>0</v>
      </c>
      <c r="CJ22" s="2">
        <v>0</v>
      </c>
      <c r="CK22" s="2">
        <v>0</v>
      </c>
      <c r="CL22" s="2">
        <v>0</v>
      </c>
      <c r="CM22" s="2">
        <v>0</v>
      </c>
      <c r="CN22" s="2">
        <v>0</v>
      </c>
      <c r="CO22" s="2">
        <v>0</v>
      </c>
      <c r="CP22" s="2">
        <v>0</v>
      </c>
      <c r="CQ22" s="2">
        <v>0</v>
      </c>
      <c r="CR22" s="2">
        <v>0</v>
      </c>
      <c r="CS22" s="2">
        <v>0</v>
      </c>
      <c r="CT22" s="2">
        <v>0</v>
      </c>
      <c r="CU22" s="2" t="s">
        <v>134</v>
      </c>
    </row>
    <row r="23" spans="1:99" s="2" customFormat="1" x14ac:dyDescent="0.25">
      <c r="A23" s="2" t="s">
        <v>301</v>
      </c>
      <c r="B23" s="2" t="s">
        <v>270</v>
      </c>
      <c r="C23" s="2" t="s">
        <v>302</v>
      </c>
      <c r="D23" s="2">
        <v>1927</v>
      </c>
      <c r="E23" s="2">
        <f t="shared" si="0"/>
        <v>88</v>
      </c>
      <c r="F23" s="2">
        <v>135</v>
      </c>
      <c r="G23" s="2">
        <v>135</v>
      </c>
      <c r="H23" s="2">
        <v>28000</v>
      </c>
      <c r="I23" s="2">
        <v>108000</v>
      </c>
      <c r="J23" s="2">
        <v>108000</v>
      </c>
      <c r="K23" s="2">
        <v>108000</v>
      </c>
      <c r="L23" s="2">
        <f t="shared" si="1"/>
        <v>4704469200</v>
      </c>
      <c r="M23" s="2">
        <v>2775</v>
      </c>
      <c r="N23" s="2">
        <f t="shared" si="2"/>
        <v>120879000</v>
      </c>
      <c r="O23" s="2">
        <f t="shared" si="3"/>
        <v>4.3359375</v>
      </c>
      <c r="P23" s="2">
        <f t="shared" si="4"/>
        <v>11230036.5</v>
      </c>
      <c r="Q23" s="2">
        <f t="shared" si="5"/>
        <v>11.230036500000001</v>
      </c>
      <c r="R23" s="2">
        <v>118</v>
      </c>
      <c r="S23" s="2">
        <f t="shared" si="6"/>
        <v>305.61881999999997</v>
      </c>
      <c r="T23" s="2">
        <f t="shared" si="7"/>
        <v>75520</v>
      </c>
      <c r="U23" s="2">
        <f t="shared" si="8"/>
        <v>3289840000</v>
      </c>
      <c r="V23" s="2">
        <v>305392.04042999999</v>
      </c>
      <c r="W23" s="2">
        <f t="shared" si="9"/>
        <v>93.083493923063997</v>
      </c>
      <c r="X23" s="2">
        <f t="shared" si="10"/>
        <v>57.839420105199423</v>
      </c>
      <c r="Y23" s="2">
        <f t="shared" si="11"/>
        <v>7.8356852675825532</v>
      </c>
      <c r="Z23" s="2">
        <f t="shared" si="12"/>
        <v>38.918829573375028</v>
      </c>
      <c r="AA23" s="2">
        <f t="shared" si="13"/>
        <v>0.69874193581682187</v>
      </c>
      <c r="AB23" s="2">
        <f t="shared" si="14"/>
        <v>0.86486287940833395</v>
      </c>
      <c r="AC23" s="2">
        <v>135</v>
      </c>
      <c r="AD23" s="2">
        <f t="shared" si="15"/>
        <v>0.28828762646944467</v>
      </c>
      <c r="AE23" s="2">
        <v>211.255</v>
      </c>
      <c r="AF23" s="2">
        <f t="shared" si="16"/>
        <v>27.214414414414414</v>
      </c>
      <c r="AG23" s="2">
        <f t="shared" si="17"/>
        <v>0.31371103113442372</v>
      </c>
      <c r="AH23" s="2">
        <f t="shared" si="18"/>
        <v>8.4299558520968682E-2</v>
      </c>
      <c r="AI23" s="2">
        <f t="shared" si="19"/>
        <v>4704469200</v>
      </c>
      <c r="AJ23" s="2">
        <f t="shared" si="20"/>
        <v>133215840</v>
      </c>
      <c r="AK23" s="2">
        <f t="shared" si="21"/>
        <v>133.21583999999999</v>
      </c>
      <c r="AL23" s="2" t="s">
        <v>303</v>
      </c>
      <c r="AM23" s="2" t="s">
        <v>133</v>
      </c>
      <c r="AN23" s="2" t="s">
        <v>304</v>
      </c>
      <c r="AO23" s="2" t="s">
        <v>305</v>
      </c>
      <c r="AP23" s="2" t="s">
        <v>306</v>
      </c>
      <c r="AQ23" s="2" t="s">
        <v>286</v>
      </c>
      <c r="AR23" s="2" t="s">
        <v>307</v>
      </c>
      <c r="AS23" s="2">
        <v>2</v>
      </c>
      <c r="AT23" s="2" t="s">
        <v>308</v>
      </c>
      <c r="AU23" s="2" t="s">
        <v>309</v>
      </c>
      <c r="AV23" s="2">
        <v>11</v>
      </c>
      <c r="AW23" s="5">
        <v>31</v>
      </c>
      <c r="AX23" s="5">
        <v>67</v>
      </c>
      <c r="AY23" s="5">
        <v>1</v>
      </c>
      <c r="AZ23" s="5">
        <v>2.9</v>
      </c>
      <c r="BA23" s="2">
        <v>0</v>
      </c>
      <c r="BB23" s="2">
        <v>0</v>
      </c>
      <c r="BC23" s="2">
        <v>0</v>
      </c>
      <c r="BD23" s="2">
        <v>0</v>
      </c>
      <c r="BE23" s="2">
        <v>0</v>
      </c>
      <c r="BF23" s="5">
        <v>67.3</v>
      </c>
      <c r="BG23" s="5">
        <v>9.1</v>
      </c>
      <c r="BH23" s="5">
        <v>19.8</v>
      </c>
      <c r="BI23" s="2">
        <v>0</v>
      </c>
      <c r="BJ23" s="2">
        <v>0</v>
      </c>
      <c r="BK23" s="5">
        <v>0.7</v>
      </c>
      <c r="BL23" s="5">
        <v>0.1</v>
      </c>
      <c r="BM23" s="2">
        <v>0</v>
      </c>
      <c r="BN23" s="5">
        <v>0.1</v>
      </c>
      <c r="BO23" s="5">
        <v>60399</v>
      </c>
      <c r="BP23" s="5">
        <v>5791</v>
      </c>
      <c r="BQ23" s="5">
        <v>212</v>
      </c>
      <c r="BR23" s="5">
        <v>20</v>
      </c>
      <c r="BS23" s="5">
        <v>0.19</v>
      </c>
      <c r="BT23" s="5">
        <v>0.02</v>
      </c>
      <c r="BU23" s="5">
        <v>75896</v>
      </c>
      <c r="BV23" s="5">
        <v>266</v>
      </c>
      <c r="BW23" s="5">
        <v>0.24</v>
      </c>
      <c r="BX23" s="5">
        <v>168492</v>
      </c>
      <c r="BY23" s="5">
        <v>3660</v>
      </c>
      <c r="BZ23" s="5">
        <v>591</v>
      </c>
      <c r="CA23" s="5">
        <v>13</v>
      </c>
      <c r="CB23" s="5">
        <v>0.9</v>
      </c>
      <c r="CC23" s="5">
        <v>0.02</v>
      </c>
      <c r="CD23" s="5">
        <v>3</v>
      </c>
      <c r="CE23" s="5">
        <v>8</v>
      </c>
      <c r="CF23" s="5">
        <v>2</v>
      </c>
      <c r="CG23" s="5">
        <v>6</v>
      </c>
      <c r="CH23" s="5">
        <v>52</v>
      </c>
      <c r="CI23" s="5">
        <v>41</v>
      </c>
      <c r="CJ23" s="5">
        <v>75</v>
      </c>
      <c r="CK23" s="2">
        <v>0</v>
      </c>
      <c r="CL23" s="2">
        <v>0</v>
      </c>
      <c r="CM23" s="2">
        <v>0</v>
      </c>
      <c r="CN23" s="2">
        <v>0</v>
      </c>
      <c r="CO23" s="2">
        <v>0</v>
      </c>
      <c r="CP23" s="2">
        <v>0</v>
      </c>
      <c r="CQ23" s="5">
        <v>2</v>
      </c>
      <c r="CR23" s="5">
        <v>11</v>
      </c>
      <c r="CS23" s="5">
        <v>0.50412999999999997</v>
      </c>
      <c r="CT23" s="5">
        <v>4.5999999999999999E-2</v>
      </c>
      <c r="CU23" s="2" t="s">
        <v>134</v>
      </c>
    </row>
    <row r="24" spans="1:99" s="2" customFormat="1" x14ac:dyDescent="0.25">
      <c r="A24" s="2" t="s">
        <v>310</v>
      </c>
      <c r="B24" s="2" t="s">
        <v>311</v>
      </c>
      <c r="C24" s="2" t="s">
        <v>312</v>
      </c>
      <c r="D24" s="2">
        <v>1911</v>
      </c>
      <c r="E24" s="2">
        <f t="shared" si="0"/>
        <v>104</v>
      </c>
      <c r="F24" s="2">
        <v>102.2</v>
      </c>
      <c r="G24" s="2">
        <v>105</v>
      </c>
      <c r="H24" s="2">
        <v>324000</v>
      </c>
      <c r="I24" s="2">
        <v>107000</v>
      </c>
      <c r="J24" s="2">
        <v>97000</v>
      </c>
      <c r="K24" s="2">
        <v>107000</v>
      </c>
      <c r="L24" s="2">
        <f t="shared" si="1"/>
        <v>4660909300</v>
      </c>
      <c r="M24" s="2">
        <v>4750</v>
      </c>
      <c r="N24" s="2">
        <f t="shared" si="2"/>
        <v>206910000</v>
      </c>
      <c r="O24" s="2">
        <f t="shared" si="3"/>
        <v>7.421875</v>
      </c>
      <c r="P24" s="2">
        <f t="shared" si="4"/>
        <v>19222585</v>
      </c>
      <c r="Q24" s="2">
        <f t="shared" si="5"/>
        <v>19.222585000000002</v>
      </c>
      <c r="R24" s="2">
        <v>1400</v>
      </c>
      <c r="S24" s="2">
        <f t="shared" si="6"/>
        <v>3625.9859999999999</v>
      </c>
      <c r="T24" s="2">
        <f t="shared" si="7"/>
        <v>896000</v>
      </c>
      <c r="U24" s="2">
        <f t="shared" si="8"/>
        <v>39032000000</v>
      </c>
      <c r="V24" s="2">
        <v>536099.24542000005</v>
      </c>
      <c r="W24" s="2">
        <f t="shared" si="9"/>
        <v>163.403050004016</v>
      </c>
      <c r="X24" s="2">
        <f t="shared" si="10"/>
        <v>101.5339804870755</v>
      </c>
      <c r="Y24" s="2">
        <f t="shared" si="11"/>
        <v>10.513544439751731</v>
      </c>
      <c r="Z24" s="2">
        <f t="shared" si="12"/>
        <v>22.526264076168381</v>
      </c>
      <c r="AA24" s="2">
        <f t="shared" si="13"/>
        <v>1.3657031535287139</v>
      </c>
      <c r="AB24" s="2">
        <f t="shared" si="14"/>
        <v>0.66124062845895437</v>
      </c>
      <c r="AC24" s="2">
        <v>102.2</v>
      </c>
      <c r="AD24" s="2">
        <f t="shared" si="15"/>
        <v>0.22041354281965148</v>
      </c>
      <c r="AE24" s="2">
        <v>1621.01</v>
      </c>
      <c r="AF24" s="2">
        <f t="shared" si="16"/>
        <v>188.63157894736841</v>
      </c>
      <c r="AG24" s="2">
        <f t="shared" si="17"/>
        <v>0.13878543122972803</v>
      </c>
      <c r="AH24" s="2">
        <f t="shared" si="18"/>
        <v>0.16066006694996537</v>
      </c>
      <c r="AI24" s="2">
        <f t="shared" si="19"/>
        <v>4225310300</v>
      </c>
      <c r="AJ24" s="2">
        <f t="shared" si="20"/>
        <v>119647560</v>
      </c>
      <c r="AK24" s="2">
        <f t="shared" si="21"/>
        <v>119.64756</v>
      </c>
      <c r="AL24" s="2" t="s">
        <v>313</v>
      </c>
      <c r="AM24" s="2" t="s">
        <v>314</v>
      </c>
      <c r="AN24" s="2" t="s">
        <v>315</v>
      </c>
      <c r="AO24" s="2" t="s">
        <v>316</v>
      </c>
      <c r="AP24" s="2" t="s">
        <v>317</v>
      </c>
      <c r="AQ24" s="2" t="s">
        <v>164</v>
      </c>
      <c r="AR24" s="2" t="s">
        <v>318</v>
      </c>
      <c r="AS24" s="2">
        <v>4</v>
      </c>
      <c r="AT24" s="2" t="s">
        <v>319</v>
      </c>
      <c r="AU24" s="2" t="s">
        <v>320</v>
      </c>
      <c r="AV24" s="2">
        <v>9</v>
      </c>
      <c r="AW24" s="5">
        <v>79</v>
      </c>
      <c r="AX24" s="5">
        <v>20</v>
      </c>
      <c r="AY24" s="5">
        <v>1</v>
      </c>
      <c r="AZ24" s="5">
        <v>1.3</v>
      </c>
      <c r="BA24" s="5">
        <v>2.4</v>
      </c>
      <c r="BB24" s="5">
        <v>1.8</v>
      </c>
      <c r="BC24" s="5">
        <v>8.9</v>
      </c>
      <c r="BD24" s="5">
        <v>1.7</v>
      </c>
      <c r="BE24" s="5">
        <v>3.4</v>
      </c>
      <c r="BF24" s="5">
        <v>28.6</v>
      </c>
      <c r="BG24" s="5">
        <v>17.7</v>
      </c>
      <c r="BH24" s="5">
        <v>18.899999999999999</v>
      </c>
      <c r="BI24" s="2">
        <v>0</v>
      </c>
      <c r="BJ24" s="2">
        <v>0</v>
      </c>
      <c r="BK24" s="5">
        <v>10.199999999999999</v>
      </c>
      <c r="BL24" s="5">
        <v>4.0999999999999996</v>
      </c>
      <c r="BM24" s="2">
        <v>0</v>
      </c>
      <c r="BN24" s="5">
        <v>0.9</v>
      </c>
      <c r="BO24" s="5">
        <v>192102</v>
      </c>
      <c r="BP24" s="5">
        <v>61096</v>
      </c>
      <c r="BQ24" s="5">
        <v>53</v>
      </c>
      <c r="BR24" s="5">
        <v>17</v>
      </c>
      <c r="BS24" s="5">
        <v>0.11</v>
      </c>
      <c r="BT24" s="5">
        <v>0.04</v>
      </c>
      <c r="BU24" s="5">
        <v>276225</v>
      </c>
      <c r="BV24" s="5">
        <v>76</v>
      </c>
      <c r="BW24" s="5">
        <v>0.16</v>
      </c>
      <c r="BX24" s="5">
        <v>2771178</v>
      </c>
      <c r="BY24" s="5">
        <v>238844</v>
      </c>
      <c r="BZ24" s="5">
        <v>763</v>
      </c>
      <c r="CA24" s="5">
        <v>66</v>
      </c>
      <c r="CB24" s="5">
        <v>1.92</v>
      </c>
      <c r="CC24" s="5">
        <v>0.17</v>
      </c>
      <c r="CD24" s="5">
        <v>65</v>
      </c>
      <c r="CE24" s="5">
        <v>68</v>
      </c>
      <c r="CF24" s="5">
        <v>7</v>
      </c>
      <c r="CG24" s="5">
        <v>6</v>
      </c>
      <c r="CH24" s="5">
        <v>14</v>
      </c>
      <c r="CI24" s="5">
        <v>9</v>
      </c>
      <c r="CJ24" s="5">
        <v>12</v>
      </c>
      <c r="CK24" s="2">
        <v>0</v>
      </c>
      <c r="CL24" s="5">
        <v>1</v>
      </c>
      <c r="CM24" s="2">
        <v>0</v>
      </c>
      <c r="CN24" s="2">
        <v>0</v>
      </c>
      <c r="CO24" s="2">
        <v>0</v>
      </c>
      <c r="CP24" s="2">
        <v>0</v>
      </c>
      <c r="CQ24" s="5">
        <v>4</v>
      </c>
      <c r="CR24" s="5">
        <v>13</v>
      </c>
      <c r="CS24" s="5">
        <v>0.84679000000000004</v>
      </c>
      <c r="CT24" s="5">
        <v>0.88817999999999997</v>
      </c>
      <c r="CU24" s="2" t="s">
        <v>134</v>
      </c>
    </row>
    <row r="25" spans="1:99" s="2" customFormat="1" x14ac:dyDescent="0.25">
      <c r="A25" s="2" t="s">
        <v>321</v>
      </c>
      <c r="B25" s="2" t="s">
        <v>270</v>
      </c>
      <c r="C25" s="2" t="s">
        <v>322</v>
      </c>
      <c r="D25" s="2">
        <v>1925</v>
      </c>
      <c r="E25" s="2">
        <f t="shared" si="0"/>
        <v>90</v>
      </c>
      <c r="F25" s="2">
        <v>92</v>
      </c>
      <c r="G25" s="2">
        <v>92</v>
      </c>
      <c r="H25" s="2">
        <v>106000</v>
      </c>
      <c r="I25" s="2">
        <v>10200</v>
      </c>
      <c r="J25" s="2">
        <v>10200</v>
      </c>
      <c r="K25" s="2">
        <v>10200</v>
      </c>
      <c r="L25" s="2">
        <f t="shared" si="1"/>
        <v>444310980</v>
      </c>
      <c r="M25" s="2">
        <v>293</v>
      </c>
      <c r="N25" s="2">
        <f t="shared" si="2"/>
        <v>12763080</v>
      </c>
      <c r="O25" s="2">
        <f t="shared" si="3"/>
        <v>0.45781250000000001</v>
      </c>
      <c r="P25" s="2">
        <f t="shared" si="4"/>
        <v>1185729.98</v>
      </c>
      <c r="Q25" s="2">
        <f t="shared" si="5"/>
        <v>1.1857299800000001</v>
      </c>
      <c r="R25" s="2">
        <v>470</v>
      </c>
      <c r="S25" s="2">
        <f t="shared" si="6"/>
        <v>1217.2953</v>
      </c>
      <c r="T25" s="2">
        <f t="shared" si="7"/>
        <v>300800</v>
      </c>
      <c r="U25" s="2">
        <f t="shared" si="8"/>
        <v>13103600000</v>
      </c>
      <c r="V25" s="2">
        <v>45188.723866</v>
      </c>
      <c r="W25" s="2">
        <f t="shared" si="9"/>
        <v>13.773523034356799</v>
      </c>
      <c r="X25" s="2">
        <f t="shared" si="10"/>
        <v>8.5584731678772048</v>
      </c>
      <c r="Y25" s="2">
        <f t="shared" si="11"/>
        <v>3.5681822661421028</v>
      </c>
      <c r="Z25" s="2">
        <f t="shared" si="12"/>
        <v>34.812206771406274</v>
      </c>
      <c r="AA25" s="2">
        <f t="shared" si="13"/>
        <v>1.0947444591928337</v>
      </c>
      <c r="AB25" s="2">
        <f t="shared" si="14"/>
        <v>1.1351806555893351</v>
      </c>
      <c r="AC25" s="2">
        <v>92</v>
      </c>
      <c r="AD25" s="2">
        <f t="shared" si="15"/>
        <v>0.37839355186311169</v>
      </c>
      <c r="AE25" s="2">
        <v>1064.8699999999999</v>
      </c>
      <c r="AF25" s="2">
        <f t="shared" si="16"/>
        <v>1026.6211604095563</v>
      </c>
      <c r="AG25" s="2">
        <f t="shared" si="17"/>
        <v>0.86357340105208524</v>
      </c>
      <c r="AH25" s="2">
        <f t="shared" si="18"/>
        <v>9.4243957952218085E-2</v>
      </c>
      <c r="AI25" s="2">
        <f t="shared" si="19"/>
        <v>444310980</v>
      </c>
      <c r="AJ25" s="2">
        <f t="shared" si="20"/>
        <v>12581496</v>
      </c>
      <c r="AK25" s="2">
        <f t="shared" si="21"/>
        <v>12.581496</v>
      </c>
      <c r="AL25" s="2" t="s">
        <v>323</v>
      </c>
      <c r="AM25" s="2" t="s">
        <v>133</v>
      </c>
      <c r="AN25" s="2" t="s">
        <v>324</v>
      </c>
      <c r="AO25" s="2" t="s">
        <v>325</v>
      </c>
      <c r="AP25" s="2" t="s">
        <v>285</v>
      </c>
      <c r="AQ25" s="2" t="s">
        <v>286</v>
      </c>
      <c r="AR25" s="2" t="s">
        <v>287</v>
      </c>
      <c r="AS25" s="2">
        <v>3</v>
      </c>
      <c r="AT25" s="2" t="s">
        <v>288</v>
      </c>
      <c r="AU25" s="2" t="s">
        <v>289</v>
      </c>
      <c r="AV25" s="2">
        <v>9</v>
      </c>
      <c r="AW25" s="5">
        <v>37</v>
      </c>
      <c r="AX25" s="5">
        <v>61</v>
      </c>
      <c r="AY25" s="5">
        <v>2</v>
      </c>
      <c r="AZ25" s="5">
        <v>1.2</v>
      </c>
      <c r="BA25" s="2">
        <v>0</v>
      </c>
      <c r="BB25" s="5">
        <v>0.2</v>
      </c>
      <c r="BC25" s="5">
        <v>0.3</v>
      </c>
      <c r="BD25" s="2">
        <v>0</v>
      </c>
      <c r="BE25" s="5">
        <v>0.2</v>
      </c>
      <c r="BF25" s="5">
        <v>38.1</v>
      </c>
      <c r="BG25" s="5">
        <v>25.2</v>
      </c>
      <c r="BH25" s="5">
        <v>31.9</v>
      </c>
      <c r="BI25" s="2">
        <v>0</v>
      </c>
      <c r="BJ25" s="2">
        <v>0</v>
      </c>
      <c r="BK25" s="5">
        <v>1.9</v>
      </c>
      <c r="BL25" s="5">
        <v>0.5</v>
      </c>
      <c r="BM25" s="2">
        <v>0</v>
      </c>
      <c r="BN25" s="5">
        <v>0.4</v>
      </c>
      <c r="BO25" s="5">
        <v>216781</v>
      </c>
      <c r="BP25" s="5">
        <v>24058</v>
      </c>
      <c r="BQ25" s="5">
        <v>170</v>
      </c>
      <c r="BR25" s="5">
        <v>19</v>
      </c>
      <c r="BS25" s="5">
        <v>0.15</v>
      </c>
      <c r="BT25" s="5">
        <v>0.02</v>
      </c>
      <c r="BU25" s="5">
        <v>270881</v>
      </c>
      <c r="BV25" s="5">
        <v>212</v>
      </c>
      <c r="BW25" s="5">
        <v>0.19</v>
      </c>
      <c r="BX25" s="5">
        <v>1013385</v>
      </c>
      <c r="BY25" s="5">
        <v>41854</v>
      </c>
      <c r="BZ25" s="5">
        <v>794</v>
      </c>
      <c r="CA25" s="5">
        <v>33</v>
      </c>
      <c r="CB25" s="5">
        <v>1.07</v>
      </c>
      <c r="CC25" s="5">
        <v>0.05</v>
      </c>
      <c r="CD25" s="5">
        <v>3</v>
      </c>
      <c r="CE25" s="5">
        <v>6</v>
      </c>
      <c r="CF25" s="5">
        <v>5</v>
      </c>
      <c r="CG25" s="5">
        <v>8</v>
      </c>
      <c r="CH25" s="5">
        <v>48</v>
      </c>
      <c r="CI25" s="5">
        <v>38</v>
      </c>
      <c r="CJ25" s="5">
        <v>55</v>
      </c>
      <c r="CK25" s="5">
        <v>1</v>
      </c>
      <c r="CL25" s="5">
        <v>1</v>
      </c>
      <c r="CM25" s="2">
        <v>0</v>
      </c>
      <c r="CN25" s="2">
        <v>0</v>
      </c>
      <c r="CO25" s="2">
        <v>0</v>
      </c>
      <c r="CP25" s="2">
        <v>0</v>
      </c>
      <c r="CQ25" s="5">
        <v>7</v>
      </c>
      <c r="CR25" s="5">
        <v>28</v>
      </c>
      <c r="CS25" s="5">
        <v>0.63993999999999995</v>
      </c>
      <c r="CT25" s="5">
        <v>0.13735</v>
      </c>
      <c r="CU25" s="2" t="s">
        <v>134</v>
      </c>
    </row>
    <row r="26" spans="1:99" s="2" customFormat="1" x14ac:dyDescent="0.25">
      <c r="A26" s="2" t="s">
        <v>326</v>
      </c>
      <c r="B26" s="2" t="s">
        <v>327</v>
      </c>
      <c r="C26" s="2" t="s">
        <v>328</v>
      </c>
      <c r="D26" s="2">
        <v>1880</v>
      </c>
      <c r="E26" s="2">
        <f t="shared" si="0"/>
        <v>135</v>
      </c>
      <c r="F26" s="2">
        <v>0</v>
      </c>
      <c r="G26" s="2">
        <v>14.5</v>
      </c>
      <c r="H26" s="2">
        <v>0</v>
      </c>
      <c r="I26" s="2">
        <v>5800</v>
      </c>
      <c r="J26" s="2">
        <v>0</v>
      </c>
      <c r="K26" s="2">
        <v>5800</v>
      </c>
      <c r="L26" s="2">
        <f t="shared" si="1"/>
        <v>252647420</v>
      </c>
      <c r="M26" s="2">
        <v>412</v>
      </c>
      <c r="N26" s="2">
        <f t="shared" si="2"/>
        <v>17946720</v>
      </c>
      <c r="O26" s="2">
        <f t="shared" si="3"/>
        <v>0.64375000000000004</v>
      </c>
      <c r="P26" s="2">
        <f t="shared" si="4"/>
        <v>1667306.32</v>
      </c>
      <c r="Q26" s="2">
        <f t="shared" si="5"/>
        <v>1.66730632</v>
      </c>
      <c r="R26" s="2">
        <v>42000</v>
      </c>
      <c r="S26" s="2">
        <f t="shared" si="6"/>
        <v>108779.57999999999</v>
      </c>
      <c r="T26" s="2">
        <f t="shared" si="7"/>
        <v>26880000</v>
      </c>
      <c r="U26" s="2">
        <f t="shared" si="8"/>
        <v>1170960000000</v>
      </c>
      <c r="V26" s="2">
        <v>55003.184792</v>
      </c>
      <c r="W26" s="2">
        <f t="shared" si="9"/>
        <v>16.7649707246016</v>
      </c>
      <c r="X26" s="2">
        <f t="shared" si="10"/>
        <v>10.417273180496048</v>
      </c>
      <c r="Y26" s="2">
        <f t="shared" si="11"/>
        <v>3.6626042274614328</v>
      </c>
      <c r="Z26" s="2">
        <f t="shared" si="12"/>
        <v>14.077637585029464</v>
      </c>
      <c r="AA26" s="2" t="e">
        <f t="shared" si="13"/>
        <v>#DIV/0!</v>
      </c>
      <c r="AB26" s="2" t="e">
        <f t="shared" si="14"/>
        <v>#DIV/0!</v>
      </c>
      <c r="AC26" s="2">
        <v>0</v>
      </c>
      <c r="AD26" s="2" t="e">
        <f t="shared" si="15"/>
        <v>#DIV/0!</v>
      </c>
      <c r="AE26" s="2">
        <v>150.02199999999999</v>
      </c>
      <c r="AF26" s="2">
        <f t="shared" si="16"/>
        <v>65242.718446601939</v>
      </c>
      <c r="AG26" s="2">
        <f t="shared" si="17"/>
        <v>0.29449822763350514</v>
      </c>
      <c r="AH26" s="2" t="e">
        <f t="shared" si="18"/>
        <v>#DIV/0!</v>
      </c>
      <c r="AI26" s="2">
        <f t="shared" si="19"/>
        <v>0</v>
      </c>
      <c r="AJ26" s="2">
        <f t="shared" si="20"/>
        <v>0</v>
      </c>
      <c r="AK26" s="2">
        <f t="shared" si="21"/>
        <v>0</v>
      </c>
      <c r="AL26" s="2" t="s">
        <v>329</v>
      </c>
      <c r="AM26" s="2" t="s">
        <v>133</v>
      </c>
      <c r="AN26" s="2" t="s">
        <v>133</v>
      </c>
      <c r="AO26" s="2" t="s">
        <v>133</v>
      </c>
      <c r="AP26" s="2" t="s">
        <v>330</v>
      </c>
      <c r="AQ26" s="2" t="s">
        <v>331</v>
      </c>
      <c r="AR26" s="2" t="s">
        <v>332</v>
      </c>
      <c r="AS26" s="2">
        <v>1</v>
      </c>
      <c r="AT26" s="2" t="s">
        <v>333</v>
      </c>
      <c r="AU26" s="2" t="s">
        <v>334</v>
      </c>
      <c r="AV26" s="2">
        <v>9</v>
      </c>
      <c r="AW26" s="5">
        <v>42</v>
      </c>
      <c r="AX26" s="5">
        <v>56</v>
      </c>
      <c r="AY26" s="5">
        <v>2</v>
      </c>
      <c r="AZ26" s="5">
        <v>1.2</v>
      </c>
      <c r="BA26" s="5">
        <v>8.1</v>
      </c>
      <c r="BB26" s="5">
        <v>0.1</v>
      </c>
      <c r="BC26" s="5">
        <v>0.3</v>
      </c>
      <c r="BD26" s="2">
        <v>0</v>
      </c>
      <c r="BE26" s="5">
        <v>0.4</v>
      </c>
      <c r="BF26" s="5">
        <v>8.3000000000000007</v>
      </c>
      <c r="BG26" s="5">
        <v>23</v>
      </c>
      <c r="BH26" s="5">
        <v>7.7</v>
      </c>
      <c r="BI26" s="2">
        <v>0</v>
      </c>
      <c r="BJ26" s="2">
        <v>0</v>
      </c>
      <c r="BK26" s="5">
        <v>4.5999999999999996</v>
      </c>
      <c r="BL26" s="5">
        <v>40.200000000000003</v>
      </c>
      <c r="BM26" s="2">
        <v>0</v>
      </c>
      <c r="BN26" s="5">
        <v>6.1</v>
      </c>
      <c r="BO26" s="5">
        <v>17856</v>
      </c>
      <c r="BP26" s="5">
        <v>7036</v>
      </c>
      <c r="BQ26" s="5">
        <v>44</v>
      </c>
      <c r="BR26" s="5">
        <v>17</v>
      </c>
      <c r="BS26" s="5">
        <v>0.15</v>
      </c>
      <c r="BT26" s="5">
        <v>0.06</v>
      </c>
      <c r="BU26" s="5">
        <v>28286</v>
      </c>
      <c r="BV26" s="5">
        <v>70</v>
      </c>
      <c r="BW26" s="5">
        <v>0.24</v>
      </c>
      <c r="BX26" s="5">
        <v>150923</v>
      </c>
      <c r="BY26" s="5">
        <v>17346</v>
      </c>
      <c r="BZ26" s="5">
        <v>374</v>
      </c>
      <c r="CA26" s="5">
        <v>43</v>
      </c>
      <c r="CB26" s="5">
        <v>1.1299999999999999</v>
      </c>
      <c r="CC26" s="5">
        <v>0.14000000000000001</v>
      </c>
      <c r="CD26" s="5">
        <v>8</v>
      </c>
      <c r="CE26" s="5">
        <v>8</v>
      </c>
      <c r="CF26" s="5">
        <v>53</v>
      </c>
      <c r="CG26" s="5">
        <v>33</v>
      </c>
      <c r="CH26" s="5">
        <v>18</v>
      </c>
      <c r="CI26" s="5">
        <v>7</v>
      </c>
      <c r="CJ26" s="5">
        <v>12</v>
      </c>
      <c r="CK26" s="5">
        <v>4</v>
      </c>
      <c r="CL26" s="5">
        <v>9</v>
      </c>
      <c r="CM26" s="2">
        <v>0</v>
      </c>
      <c r="CN26" s="2">
        <v>0</v>
      </c>
      <c r="CO26" s="2">
        <v>0</v>
      </c>
      <c r="CP26" s="2">
        <v>0</v>
      </c>
      <c r="CQ26" s="5">
        <v>10</v>
      </c>
      <c r="CR26" s="5">
        <v>38</v>
      </c>
      <c r="CS26" s="5">
        <v>0.80667</v>
      </c>
      <c r="CT26" s="5">
        <v>0.85789000000000004</v>
      </c>
      <c r="CU26" s="2" t="s">
        <v>134</v>
      </c>
    </row>
    <row r="27" spans="1:99" s="2" customFormat="1" x14ac:dyDescent="0.25">
      <c r="A27" s="2" t="s">
        <v>335</v>
      </c>
      <c r="C27" s="2" t="s">
        <v>336</v>
      </c>
      <c r="D27" s="2">
        <v>1961</v>
      </c>
      <c r="E27" s="2">
        <f t="shared" si="0"/>
        <v>54</v>
      </c>
      <c r="F27" s="2">
        <v>0</v>
      </c>
      <c r="G27" s="2">
        <v>60</v>
      </c>
      <c r="H27" s="2">
        <v>15200</v>
      </c>
      <c r="I27" s="2">
        <v>8470</v>
      </c>
      <c r="J27" s="2">
        <v>0</v>
      </c>
      <c r="K27" s="2">
        <v>8470</v>
      </c>
      <c r="L27" s="2">
        <f t="shared" si="1"/>
        <v>368952353</v>
      </c>
      <c r="M27" s="2">
        <v>375</v>
      </c>
      <c r="N27" s="2">
        <f t="shared" si="2"/>
        <v>16335000</v>
      </c>
      <c r="O27" s="2">
        <f t="shared" si="3"/>
        <v>0.5859375</v>
      </c>
      <c r="P27" s="2">
        <f t="shared" si="4"/>
        <v>1517572.5</v>
      </c>
      <c r="Q27" s="2">
        <f t="shared" si="5"/>
        <v>1.5175725</v>
      </c>
      <c r="R27" s="2">
        <v>0</v>
      </c>
      <c r="S27" s="2">
        <f t="shared" si="6"/>
        <v>0</v>
      </c>
      <c r="T27" s="2">
        <f t="shared" si="7"/>
        <v>0</v>
      </c>
      <c r="U27" s="2">
        <f t="shared" si="8"/>
        <v>0</v>
      </c>
      <c r="V27" s="2">
        <v>63587.373347000001</v>
      </c>
      <c r="W27" s="2">
        <f t="shared" si="9"/>
        <v>19.381431396165599</v>
      </c>
      <c r="X27" s="2">
        <f t="shared" si="10"/>
        <v>12.043066987681719</v>
      </c>
      <c r="Y27" s="2">
        <f t="shared" si="11"/>
        <v>4.4381912757899071</v>
      </c>
      <c r="Z27" s="2">
        <f t="shared" si="12"/>
        <v>22.586614814814816</v>
      </c>
      <c r="AA27" s="2" t="e">
        <f t="shared" si="13"/>
        <v>#DIV/0!</v>
      </c>
      <c r="AB27" s="2" t="e">
        <f t="shared" si="14"/>
        <v>#DIV/0!</v>
      </c>
      <c r="AC27" s="2">
        <v>0</v>
      </c>
      <c r="AD27" s="2" t="e">
        <f t="shared" si="15"/>
        <v>#DIV/0!</v>
      </c>
      <c r="AE27" s="2" t="s">
        <v>133</v>
      </c>
      <c r="AF27" s="2">
        <f t="shared" si="16"/>
        <v>0</v>
      </c>
      <c r="AG27" s="2">
        <f t="shared" si="17"/>
        <v>0.49526430077443961</v>
      </c>
      <c r="AH27" s="2" t="e">
        <f t="shared" si="18"/>
        <v>#DIV/0!</v>
      </c>
      <c r="AI27" s="2">
        <f t="shared" si="19"/>
        <v>0</v>
      </c>
      <c r="AJ27" s="2">
        <f t="shared" si="20"/>
        <v>0</v>
      </c>
      <c r="AK27" s="2">
        <f t="shared" si="21"/>
        <v>0</v>
      </c>
      <c r="AL27" s="2" t="s">
        <v>337</v>
      </c>
      <c r="AM27" s="2" t="s">
        <v>338</v>
      </c>
      <c r="AN27" s="2" t="s">
        <v>339</v>
      </c>
      <c r="AO27" s="2" t="s">
        <v>340</v>
      </c>
      <c r="AP27" s="2" t="s">
        <v>133</v>
      </c>
      <c r="AQ27" s="2" t="s">
        <v>133</v>
      </c>
      <c r="AR27" s="2" t="s">
        <v>133</v>
      </c>
      <c r="AS27" s="2">
        <v>0</v>
      </c>
      <c r="AT27" s="2" t="s">
        <v>133</v>
      </c>
      <c r="AU27" s="2" t="s">
        <v>133</v>
      </c>
      <c r="AV27" s="2">
        <v>0</v>
      </c>
      <c r="AW27" s="2">
        <v>0</v>
      </c>
      <c r="AX27" s="2">
        <v>0</v>
      </c>
      <c r="AY27" s="2">
        <v>0</v>
      </c>
      <c r="AZ27" s="2">
        <v>0</v>
      </c>
      <c r="BA27" s="2">
        <v>0</v>
      </c>
      <c r="BB27" s="2">
        <v>0</v>
      </c>
      <c r="BC27" s="2">
        <v>0</v>
      </c>
      <c r="BD27" s="2">
        <v>0</v>
      </c>
      <c r="BE27" s="2">
        <v>0</v>
      </c>
      <c r="BF27" s="2">
        <v>0</v>
      </c>
      <c r="BG27" s="2">
        <v>0</v>
      </c>
      <c r="BH27" s="2">
        <v>0</v>
      </c>
      <c r="BI27" s="2">
        <v>0</v>
      </c>
      <c r="BJ27" s="2">
        <v>0</v>
      </c>
      <c r="BK27" s="2">
        <v>0</v>
      </c>
      <c r="BL27" s="2">
        <v>0</v>
      </c>
      <c r="BM27" s="2">
        <v>0</v>
      </c>
      <c r="BN27" s="2">
        <v>0</v>
      </c>
      <c r="BO27" s="2">
        <v>0</v>
      </c>
      <c r="BP27" s="2">
        <v>0</v>
      </c>
      <c r="BQ27" s="2">
        <v>0</v>
      </c>
      <c r="BR27" s="2">
        <v>0</v>
      </c>
      <c r="BS27" s="2">
        <v>0</v>
      </c>
      <c r="BT27" s="2">
        <v>0</v>
      </c>
      <c r="BU27" s="2">
        <v>0</v>
      </c>
      <c r="BV27" s="2">
        <v>0</v>
      </c>
      <c r="BW27" s="2">
        <v>0</v>
      </c>
      <c r="BX27" s="2">
        <v>0</v>
      </c>
      <c r="BY27" s="2">
        <v>0</v>
      </c>
      <c r="BZ27" s="2">
        <v>0</v>
      </c>
      <c r="CA27" s="2">
        <v>0</v>
      </c>
      <c r="CB27" s="2">
        <v>0</v>
      </c>
      <c r="CC27" s="2">
        <v>0</v>
      </c>
      <c r="CD27" s="2">
        <v>0</v>
      </c>
      <c r="CE27" s="2">
        <v>0</v>
      </c>
      <c r="CF27" s="2">
        <v>0</v>
      </c>
      <c r="CG27" s="2">
        <v>0</v>
      </c>
      <c r="CH27" s="2">
        <v>0</v>
      </c>
      <c r="CI27" s="2">
        <v>0</v>
      </c>
      <c r="CJ27" s="2">
        <v>0</v>
      </c>
      <c r="CK27" s="2">
        <v>0</v>
      </c>
      <c r="CL27" s="2">
        <v>0</v>
      </c>
      <c r="CM27" s="2">
        <v>0</v>
      </c>
      <c r="CN27" s="2">
        <v>0</v>
      </c>
      <c r="CO27" s="2">
        <v>0</v>
      </c>
      <c r="CP27" s="2">
        <v>0</v>
      </c>
      <c r="CQ27" s="2">
        <v>0</v>
      </c>
      <c r="CR27" s="2">
        <v>0</v>
      </c>
      <c r="CS27" s="2">
        <v>0</v>
      </c>
      <c r="CT27" s="2">
        <v>0</v>
      </c>
      <c r="CU27" s="2" t="s">
        <v>134</v>
      </c>
    </row>
    <row r="28" spans="1:99" s="2" customFormat="1" x14ac:dyDescent="0.25">
      <c r="A28" s="2" t="s">
        <v>341</v>
      </c>
      <c r="B28" s="2" t="s">
        <v>342</v>
      </c>
      <c r="C28" s="2" t="s">
        <v>343</v>
      </c>
      <c r="D28" s="2">
        <v>1963</v>
      </c>
      <c r="E28" s="2">
        <f t="shared" si="0"/>
        <v>52</v>
      </c>
      <c r="F28" s="2">
        <v>0</v>
      </c>
      <c r="G28" s="2">
        <v>32</v>
      </c>
      <c r="H28" s="2">
        <v>18738</v>
      </c>
      <c r="I28" s="2">
        <v>7588</v>
      </c>
      <c r="J28" s="2">
        <v>2427</v>
      </c>
      <c r="K28" s="2">
        <v>7588</v>
      </c>
      <c r="L28" s="2">
        <f t="shared" si="1"/>
        <v>330532521.19999999</v>
      </c>
      <c r="M28" s="2">
        <v>306</v>
      </c>
      <c r="N28" s="2">
        <f t="shared" si="2"/>
        <v>13329360</v>
      </c>
      <c r="O28" s="2">
        <f t="shared" si="3"/>
        <v>0.47812500000000002</v>
      </c>
      <c r="P28" s="2">
        <f t="shared" si="4"/>
        <v>1238339.1600000001</v>
      </c>
      <c r="Q28" s="2">
        <f t="shared" si="5"/>
        <v>1.23833916</v>
      </c>
      <c r="R28" s="2">
        <v>27736</v>
      </c>
      <c r="S28" s="2">
        <f t="shared" si="6"/>
        <v>71835.962639999998</v>
      </c>
      <c r="T28" s="2">
        <f t="shared" si="7"/>
        <v>17751040</v>
      </c>
      <c r="U28" s="2">
        <f t="shared" si="8"/>
        <v>773279680000</v>
      </c>
      <c r="V28" s="2">
        <v>39423.205980999999</v>
      </c>
      <c r="W28" s="2">
        <f t="shared" si="9"/>
        <v>12.016193183008799</v>
      </c>
      <c r="X28" s="2">
        <f t="shared" si="10"/>
        <v>7.4665186735655142</v>
      </c>
      <c r="Y28" s="2">
        <f t="shared" si="11"/>
        <v>3.0460848003545338</v>
      </c>
      <c r="Z28" s="2">
        <f t="shared" si="12"/>
        <v>24.797328693950796</v>
      </c>
      <c r="AA28" s="2">
        <f t="shared" si="13"/>
        <v>4.0138858117179232</v>
      </c>
      <c r="AB28" s="2" t="e">
        <f t="shared" si="14"/>
        <v>#DIV/0!</v>
      </c>
      <c r="AC28" s="2">
        <v>0</v>
      </c>
      <c r="AD28" s="2" t="e">
        <f t="shared" si="15"/>
        <v>#DIV/0!</v>
      </c>
      <c r="AE28" s="2" t="s">
        <v>133</v>
      </c>
      <c r="AF28" s="2">
        <f t="shared" si="16"/>
        <v>58009.934640522879</v>
      </c>
      <c r="AG28" s="2">
        <f t="shared" si="17"/>
        <v>0.60192959730242324</v>
      </c>
      <c r="AH28" s="2">
        <f t="shared" si="18"/>
        <v>0.41365446682791168</v>
      </c>
      <c r="AI28" s="2">
        <f t="shared" si="19"/>
        <v>105719877.3</v>
      </c>
      <c r="AJ28" s="2">
        <f t="shared" si="20"/>
        <v>2993655.96</v>
      </c>
      <c r="AK28" s="2">
        <f t="shared" si="21"/>
        <v>2.9936559599999999</v>
      </c>
      <c r="AL28" s="2" t="s">
        <v>344</v>
      </c>
      <c r="AM28" s="2" t="s">
        <v>345</v>
      </c>
      <c r="AN28" s="2" t="s">
        <v>346</v>
      </c>
      <c r="AO28" s="2" t="s">
        <v>347</v>
      </c>
      <c r="AP28" s="2" t="s">
        <v>133</v>
      </c>
      <c r="AQ28" s="2" t="s">
        <v>133</v>
      </c>
      <c r="AR28" s="2" t="s">
        <v>133</v>
      </c>
      <c r="AS28" s="2">
        <v>0</v>
      </c>
      <c r="AT28" s="2" t="s">
        <v>133</v>
      </c>
      <c r="AU28" s="2" t="s">
        <v>133</v>
      </c>
      <c r="AV28" s="2">
        <v>0</v>
      </c>
      <c r="AW28" s="2">
        <v>0</v>
      </c>
      <c r="AX28" s="2">
        <v>0</v>
      </c>
      <c r="AY28" s="2">
        <v>0</v>
      </c>
      <c r="AZ28" s="2">
        <v>0</v>
      </c>
      <c r="BA28" s="2">
        <v>0</v>
      </c>
      <c r="BB28" s="2">
        <v>0</v>
      </c>
      <c r="BC28" s="2">
        <v>0</v>
      </c>
      <c r="BD28" s="2">
        <v>0</v>
      </c>
      <c r="BE28" s="2">
        <v>0</v>
      </c>
      <c r="BF28" s="2">
        <v>0</v>
      </c>
      <c r="BG28" s="2">
        <v>0</v>
      </c>
      <c r="BH28" s="2">
        <v>0</v>
      </c>
      <c r="BI28" s="2">
        <v>0</v>
      </c>
      <c r="BJ28" s="2">
        <v>0</v>
      </c>
      <c r="BK28" s="2">
        <v>0</v>
      </c>
      <c r="BL28" s="2">
        <v>0</v>
      </c>
      <c r="BM28" s="2">
        <v>0</v>
      </c>
      <c r="BN28" s="2">
        <v>0</v>
      </c>
      <c r="BO28" s="2">
        <v>0</v>
      </c>
      <c r="BP28" s="2">
        <v>0</v>
      </c>
      <c r="BQ28" s="2">
        <v>0</v>
      </c>
      <c r="BR28" s="2">
        <v>0</v>
      </c>
      <c r="BS28" s="2">
        <v>0</v>
      </c>
      <c r="BT28" s="2">
        <v>0</v>
      </c>
      <c r="BU28" s="2">
        <v>0</v>
      </c>
      <c r="BV28" s="2">
        <v>0</v>
      </c>
      <c r="BW28" s="2">
        <v>0</v>
      </c>
      <c r="BX28" s="2">
        <v>0</v>
      </c>
      <c r="BY28" s="2">
        <v>0</v>
      </c>
      <c r="BZ28" s="2">
        <v>0</v>
      </c>
      <c r="CA28" s="2">
        <v>0</v>
      </c>
      <c r="CB28" s="2">
        <v>0</v>
      </c>
      <c r="CC28" s="2">
        <v>0</v>
      </c>
      <c r="CD28" s="2">
        <v>0</v>
      </c>
      <c r="CE28" s="2">
        <v>0</v>
      </c>
      <c r="CF28" s="2">
        <v>0</v>
      </c>
      <c r="CG28" s="2">
        <v>0</v>
      </c>
      <c r="CH28" s="2">
        <v>0</v>
      </c>
      <c r="CI28" s="2">
        <v>0</v>
      </c>
      <c r="CJ28" s="2">
        <v>0</v>
      </c>
      <c r="CK28" s="2">
        <v>0</v>
      </c>
      <c r="CL28" s="2">
        <v>0</v>
      </c>
      <c r="CM28" s="2">
        <v>0</v>
      </c>
      <c r="CN28" s="2">
        <v>0</v>
      </c>
      <c r="CO28" s="2">
        <v>0</v>
      </c>
      <c r="CP28" s="2">
        <v>0</v>
      </c>
      <c r="CQ28" s="2">
        <v>0</v>
      </c>
      <c r="CR28" s="2">
        <v>0</v>
      </c>
      <c r="CS28" s="2">
        <v>0</v>
      </c>
      <c r="CT28" s="2">
        <v>0</v>
      </c>
      <c r="CU28" s="2" t="s">
        <v>134</v>
      </c>
    </row>
    <row r="29" spans="1:99" s="2" customFormat="1" x14ac:dyDescent="0.25">
      <c r="A29" s="2" t="s">
        <v>348</v>
      </c>
      <c r="C29" s="2" t="s">
        <v>349</v>
      </c>
      <c r="D29" s="2">
        <v>1965</v>
      </c>
      <c r="E29" s="2">
        <f t="shared" si="0"/>
        <v>50</v>
      </c>
      <c r="F29" s="2">
        <v>29.7</v>
      </c>
      <c r="G29" s="2">
        <v>33</v>
      </c>
      <c r="H29" s="2">
        <v>1900</v>
      </c>
      <c r="I29" s="2">
        <v>339</v>
      </c>
      <c r="J29" s="2">
        <v>10971</v>
      </c>
      <c r="K29" s="2">
        <v>10971</v>
      </c>
      <c r="L29" s="2">
        <f t="shared" si="1"/>
        <v>477895662.90000004</v>
      </c>
      <c r="M29" s="2">
        <v>828</v>
      </c>
      <c r="N29" s="2">
        <f t="shared" si="2"/>
        <v>36067680</v>
      </c>
      <c r="O29" s="2">
        <f t="shared" si="3"/>
        <v>1.2937500000000002</v>
      </c>
      <c r="P29" s="2">
        <f t="shared" si="4"/>
        <v>3350800.08</v>
      </c>
      <c r="Q29" s="2">
        <f t="shared" si="5"/>
        <v>3.35080008</v>
      </c>
      <c r="R29" s="2">
        <v>273</v>
      </c>
      <c r="S29" s="2">
        <f t="shared" si="6"/>
        <v>707.06726999999989</v>
      </c>
      <c r="T29" s="2">
        <f t="shared" si="7"/>
        <v>174720</v>
      </c>
      <c r="U29" s="2">
        <f t="shared" si="8"/>
        <v>7611240000</v>
      </c>
      <c r="W29" s="2">
        <f t="shared" si="9"/>
        <v>0</v>
      </c>
      <c r="X29" s="2">
        <f t="shared" si="10"/>
        <v>0</v>
      </c>
      <c r="Y29" s="2">
        <f t="shared" si="11"/>
        <v>0</v>
      </c>
      <c r="Z29" s="2">
        <f t="shared" si="12"/>
        <v>13.249969582185493</v>
      </c>
      <c r="AA29" s="2">
        <f t="shared" si="13"/>
        <v>0</v>
      </c>
      <c r="AB29" s="2">
        <f t="shared" si="14"/>
        <v>1.3383807658773226</v>
      </c>
      <c r="AC29" s="2">
        <v>29.7</v>
      </c>
      <c r="AD29" s="2">
        <f t="shared" si="15"/>
        <v>0.44612692195910753</v>
      </c>
      <c r="AE29" s="2" t="s">
        <v>133</v>
      </c>
      <c r="AF29" s="2">
        <f t="shared" si="16"/>
        <v>211.01449275362319</v>
      </c>
      <c r="AG29" s="2">
        <f t="shared" si="17"/>
        <v>0.19552451883172031</v>
      </c>
      <c r="AH29" s="2">
        <f t="shared" si="18"/>
        <v>0.24761114588515024</v>
      </c>
      <c r="AI29" s="2">
        <f t="shared" si="19"/>
        <v>477895662.90000004</v>
      </c>
      <c r="AJ29" s="2">
        <f t="shared" si="20"/>
        <v>13532509.08</v>
      </c>
      <c r="AK29" s="2">
        <f t="shared" si="21"/>
        <v>13.532509080000001</v>
      </c>
      <c r="AL29" s="2" t="s">
        <v>133</v>
      </c>
      <c r="AM29" s="2" t="s">
        <v>133</v>
      </c>
      <c r="AN29" s="2" t="s">
        <v>133</v>
      </c>
      <c r="AO29" s="2" t="s">
        <v>133</v>
      </c>
      <c r="AP29" s="2" t="s">
        <v>133</v>
      </c>
      <c r="AQ29" s="2" t="s">
        <v>133</v>
      </c>
      <c r="AR29" s="2" t="s">
        <v>133</v>
      </c>
      <c r="AS29" s="2">
        <v>0</v>
      </c>
      <c r="AT29" s="2" t="s">
        <v>133</v>
      </c>
      <c r="AU29" s="2" t="s">
        <v>133</v>
      </c>
      <c r="AV29" s="2">
        <v>0</v>
      </c>
      <c r="AW29" s="2">
        <v>0</v>
      </c>
      <c r="AX29" s="2">
        <v>0</v>
      </c>
      <c r="AY29" s="2">
        <v>0</v>
      </c>
      <c r="AZ29" s="2">
        <v>0</v>
      </c>
      <c r="BA29" s="2">
        <v>0</v>
      </c>
      <c r="BB29" s="2">
        <v>0</v>
      </c>
      <c r="BC29" s="2">
        <v>0</v>
      </c>
      <c r="BD29" s="2">
        <v>0</v>
      </c>
      <c r="BE29" s="2">
        <v>0</v>
      </c>
      <c r="BF29" s="2">
        <v>0</v>
      </c>
      <c r="BG29" s="2">
        <v>0</v>
      </c>
      <c r="BH29" s="2">
        <v>0</v>
      </c>
      <c r="BI29" s="2">
        <v>0</v>
      </c>
      <c r="BJ29" s="2">
        <v>0</v>
      </c>
      <c r="BK29" s="2">
        <v>0</v>
      </c>
      <c r="BL29" s="2">
        <v>0</v>
      </c>
      <c r="BM29" s="2">
        <v>0</v>
      </c>
      <c r="BN29" s="2">
        <v>0</v>
      </c>
      <c r="BO29" s="2">
        <v>0</v>
      </c>
      <c r="BP29" s="2">
        <v>0</v>
      </c>
      <c r="BQ29" s="2">
        <v>0</v>
      </c>
      <c r="BR29" s="2">
        <v>0</v>
      </c>
      <c r="BS29" s="2">
        <v>0</v>
      </c>
      <c r="BT29" s="2">
        <v>0</v>
      </c>
      <c r="BU29" s="2">
        <v>0</v>
      </c>
      <c r="BV29" s="2">
        <v>0</v>
      </c>
      <c r="BW29" s="2">
        <v>0</v>
      </c>
      <c r="BX29" s="2">
        <v>0</v>
      </c>
      <c r="BY29" s="2">
        <v>0</v>
      </c>
      <c r="BZ29" s="2">
        <v>0</v>
      </c>
      <c r="CA29" s="2">
        <v>0</v>
      </c>
      <c r="CB29" s="2">
        <v>0</v>
      </c>
      <c r="CC29" s="2">
        <v>0</v>
      </c>
      <c r="CD29" s="2">
        <v>0</v>
      </c>
      <c r="CE29" s="2">
        <v>0</v>
      </c>
      <c r="CF29" s="2">
        <v>0</v>
      </c>
      <c r="CG29" s="2">
        <v>0</v>
      </c>
      <c r="CH29" s="2">
        <v>0</v>
      </c>
      <c r="CI29" s="2">
        <v>0</v>
      </c>
      <c r="CJ29" s="2">
        <v>0</v>
      </c>
      <c r="CK29" s="2">
        <v>0</v>
      </c>
      <c r="CL29" s="2">
        <v>0</v>
      </c>
      <c r="CM29" s="2">
        <v>0</v>
      </c>
      <c r="CN29" s="2">
        <v>0</v>
      </c>
      <c r="CO29" s="2">
        <v>0</v>
      </c>
      <c r="CP29" s="2">
        <v>0</v>
      </c>
      <c r="CQ29" s="2">
        <v>0</v>
      </c>
      <c r="CR29" s="2">
        <v>0</v>
      </c>
      <c r="CS29" s="2">
        <v>0</v>
      </c>
      <c r="CT29" s="2">
        <v>0</v>
      </c>
      <c r="CU29" s="2" t="s">
        <v>134</v>
      </c>
    </row>
    <row r="30" spans="1:99" s="2" customFormat="1" x14ac:dyDescent="0.25">
      <c r="A30" s="2" t="s">
        <v>350</v>
      </c>
      <c r="C30" s="2" t="s">
        <v>351</v>
      </c>
      <c r="D30" s="2">
        <v>1957</v>
      </c>
      <c r="E30" s="2">
        <f t="shared" si="0"/>
        <v>58</v>
      </c>
      <c r="F30" s="2">
        <v>0</v>
      </c>
      <c r="G30" s="2">
        <v>47.1</v>
      </c>
      <c r="H30" s="2">
        <v>983</v>
      </c>
      <c r="I30" s="2">
        <v>10552</v>
      </c>
      <c r="J30" s="2">
        <v>0</v>
      </c>
      <c r="K30" s="2">
        <v>10552</v>
      </c>
      <c r="L30" s="2">
        <f t="shared" si="1"/>
        <v>459644064.80000001</v>
      </c>
      <c r="M30" s="2">
        <v>465</v>
      </c>
      <c r="N30" s="2">
        <f t="shared" si="2"/>
        <v>20255400</v>
      </c>
      <c r="O30" s="2">
        <f t="shared" si="3"/>
        <v>0.7265625</v>
      </c>
      <c r="P30" s="2">
        <f t="shared" si="4"/>
        <v>1881789.9000000001</v>
      </c>
      <c r="Q30" s="2">
        <f t="shared" si="5"/>
        <v>1.8817899</v>
      </c>
      <c r="R30" s="2">
        <v>7000</v>
      </c>
      <c r="S30" s="2">
        <f t="shared" si="6"/>
        <v>18129.93</v>
      </c>
      <c r="T30" s="2">
        <f t="shared" si="7"/>
        <v>4480000</v>
      </c>
      <c r="U30" s="2">
        <f t="shared" si="8"/>
        <v>195160000000</v>
      </c>
      <c r="V30" s="2">
        <v>72190.200538000005</v>
      </c>
      <c r="W30" s="2">
        <f t="shared" si="9"/>
        <v>22.003573123982399</v>
      </c>
      <c r="X30" s="2">
        <f t="shared" si="10"/>
        <v>13.672390840693973</v>
      </c>
      <c r="Y30" s="2">
        <f t="shared" si="11"/>
        <v>4.524832794741263</v>
      </c>
      <c r="Z30" s="2">
        <f t="shared" si="12"/>
        <v>22.69242102352953</v>
      </c>
      <c r="AA30" s="2" t="e">
        <f t="shared" si="13"/>
        <v>#DIV/0!</v>
      </c>
      <c r="AB30" s="2" t="e">
        <f t="shared" si="14"/>
        <v>#DIV/0!</v>
      </c>
      <c r="AC30" s="2">
        <v>0</v>
      </c>
      <c r="AD30" s="2" t="e">
        <f t="shared" si="15"/>
        <v>#DIV/0!</v>
      </c>
      <c r="AE30" s="2" t="s">
        <v>133</v>
      </c>
      <c r="AF30" s="2">
        <f t="shared" si="16"/>
        <v>9634.4086021505373</v>
      </c>
      <c r="AG30" s="2">
        <f t="shared" si="17"/>
        <v>0.44684393652330534</v>
      </c>
      <c r="AH30" s="2" t="e">
        <f t="shared" si="18"/>
        <v>#DIV/0!</v>
      </c>
      <c r="AI30" s="2">
        <f t="shared" si="19"/>
        <v>0</v>
      </c>
      <c r="AJ30" s="2">
        <f t="shared" si="20"/>
        <v>0</v>
      </c>
      <c r="AK30" s="2">
        <f t="shared" si="21"/>
        <v>0</v>
      </c>
      <c r="AL30" s="2" t="s">
        <v>352</v>
      </c>
      <c r="AM30" s="2" t="s">
        <v>353</v>
      </c>
      <c r="AN30" s="2" t="s">
        <v>354</v>
      </c>
      <c r="AO30" s="2" t="s">
        <v>355</v>
      </c>
      <c r="AP30" s="2" t="s">
        <v>133</v>
      </c>
      <c r="AQ30" s="2" t="s">
        <v>133</v>
      </c>
      <c r="AR30" s="2" t="s">
        <v>133</v>
      </c>
      <c r="AS30" s="2">
        <v>0</v>
      </c>
      <c r="AT30" s="2" t="s">
        <v>133</v>
      </c>
      <c r="AU30" s="2" t="s">
        <v>133</v>
      </c>
      <c r="AV30" s="2">
        <v>0</v>
      </c>
      <c r="AW30" s="2">
        <v>0</v>
      </c>
      <c r="AX30" s="2">
        <v>0</v>
      </c>
      <c r="AY30" s="2">
        <v>0</v>
      </c>
      <c r="AZ30" s="2">
        <v>0</v>
      </c>
      <c r="BA30" s="2">
        <v>0</v>
      </c>
      <c r="BB30" s="2">
        <v>0</v>
      </c>
      <c r="BC30" s="2">
        <v>0</v>
      </c>
      <c r="BD30" s="2">
        <v>0</v>
      </c>
      <c r="BE30" s="2">
        <v>0</v>
      </c>
      <c r="BF30" s="2">
        <v>0</v>
      </c>
      <c r="BG30" s="2">
        <v>0</v>
      </c>
      <c r="BH30" s="2">
        <v>0</v>
      </c>
      <c r="BI30" s="2">
        <v>0</v>
      </c>
      <c r="BJ30" s="2">
        <v>0</v>
      </c>
      <c r="BK30" s="2">
        <v>0</v>
      </c>
      <c r="BL30" s="2">
        <v>0</v>
      </c>
      <c r="BM30" s="2">
        <v>0</v>
      </c>
      <c r="BN30" s="2">
        <v>0</v>
      </c>
      <c r="BO30" s="2">
        <v>0</v>
      </c>
      <c r="BP30" s="2">
        <v>0</v>
      </c>
      <c r="BQ30" s="2">
        <v>0</v>
      </c>
      <c r="BR30" s="2">
        <v>0</v>
      </c>
      <c r="BS30" s="2">
        <v>0</v>
      </c>
      <c r="BT30" s="2">
        <v>0</v>
      </c>
      <c r="BU30" s="2">
        <v>0</v>
      </c>
      <c r="BV30" s="2">
        <v>0</v>
      </c>
      <c r="BW30" s="2">
        <v>0</v>
      </c>
      <c r="BX30" s="2">
        <v>0</v>
      </c>
      <c r="BY30" s="2">
        <v>0</v>
      </c>
      <c r="BZ30" s="2">
        <v>0</v>
      </c>
      <c r="CA30" s="2">
        <v>0</v>
      </c>
      <c r="CB30" s="2">
        <v>0</v>
      </c>
      <c r="CC30" s="2">
        <v>0</v>
      </c>
      <c r="CD30" s="2">
        <v>0</v>
      </c>
      <c r="CE30" s="2">
        <v>0</v>
      </c>
      <c r="CF30" s="2">
        <v>0</v>
      </c>
      <c r="CG30" s="2">
        <v>0</v>
      </c>
      <c r="CH30" s="2">
        <v>0</v>
      </c>
      <c r="CI30" s="2">
        <v>0</v>
      </c>
      <c r="CJ30" s="2">
        <v>0</v>
      </c>
      <c r="CK30" s="2">
        <v>0</v>
      </c>
      <c r="CL30" s="2">
        <v>0</v>
      </c>
      <c r="CM30" s="2">
        <v>0</v>
      </c>
      <c r="CN30" s="2">
        <v>0</v>
      </c>
      <c r="CO30" s="2">
        <v>0</v>
      </c>
      <c r="CP30" s="2">
        <v>0</v>
      </c>
      <c r="CQ30" s="2">
        <v>0</v>
      </c>
      <c r="CR30" s="2">
        <v>0</v>
      </c>
      <c r="CS30" s="2">
        <v>0</v>
      </c>
      <c r="CT30" s="2">
        <v>0</v>
      </c>
      <c r="CU30" s="2" t="s">
        <v>134</v>
      </c>
    </row>
    <row r="31" spans="1:99" s="2" customFormat="1" x14ac:dyDescent="0.25">
      <c r="A31" s="2" t="s">
        <v>356</v>
      </c>
      <c r="C31" s="2" t="s">
        <v>357</v>
      </c>
      <c r="D31" s="2">
        <v>1970</v>
      </c>
      <c r="E31" s="2">
        <f t="shared" si="0"/>
        <v>45</v>
      </c>
      <c r="F31" s="2">
        <v>0</v>
      </c>
      <c r="G31" s="2">
        <v>19</v>
      </c>
      <c r="H31" s="2">
        <v>67900</v>
      </c>
      <c r="I31" s="2">
        <v>1400</v>
      </c>
      <c r="J31" s="2">
        <v>1050</v>
      </c>
      <c r="K31" s="2">
        <v>1400</v>
      </c>
      <c r="L31" s="2">
        <f t="shared" si="1"/>
        <v>60983860</v>
      </c>
      <c r="M31" s="2">
        <v>300</v>
      </c>
      <c r="N31" s="2">
        <f t="shared" si="2"/>
        <v>13068000</v>
      </c>
      <c r="O31" s="2">
        <f t="shared" si="3"/>
        <v>0.46875</v>
      </c>
      <c r="P31" s="2">
        <f t="shared" si="4"/>
        <v>1214058</v>
      </c>
      <c r="Q31" s="2">
        <f t="shared" si="5"/>
        <v>1.2140580000000001</v>
      </c>
      <c r="R31" s="2">
        <v>0</v>
      </c>
      <c r="S31" s="2">
        <f t="shared" si="6"/>
        <v>0</v>
      </c>
      <c r="T31" s="2">
        <f t="shared" si="7"/>
        <v>0</v>
      </c>
      <c r="U31" s="2">
        <f t="shared" si="8"/>
        <v>0</v>
      </c>
      <c r="W31" s="2">
        <f t="shared" si="9"/>
        <v>0</v>
      </c>
      <c r="X31" s="2">
        <f t="shared" si="10"/>
        <v>0</v>
      </c>
      <c r="Y31" s="2">
        <f t="shared" si="11"/>
        <v>0</v>
      </c>
      <c r="Z31" s="2">
        <f t="shared" si="12"/>
        <v>4.6666559534741356</v>
      </c>
      <c r="AA31" s="2">
        <f t="shared" si="13"/>
        <v>0</v>
      </c>
      <c r="AB31" s="2" t="e">
        <f t="shared" si="14"/>
        <v>#DIV/0!</v>
      </c>
      <c r="AC31" s="2">
        <v>0</v>
      </c>
      <c r="AD31" s="2" t="e">
        <f t="shared" si="15"/>
        <v>#DIV/0!</v>
      </c>
      <c r="AE31" s="2" t="s">
        <v>133</v>
      </c>
      <c r="AF31" s="2">
        <f t="shared" si="16"/>
        <v>0</v>
      </c>
      <c r="AG31" s="2">
        <f t="shared" si="17"/>
        <v>0.11440543836369303</v>
      </c>
      <c r="AH31" s="2">
        <f t="shared" si="18"/>
        <v>0.93738505227949731</v>
      </c>
      <c r="AI31" s="2">
        <f t="shared" si="19"/>
        <v>45737895</v>
      </c>
      <c r="AJ31" s="2">
        <f t="shared" si="20"/>
        <v>1295154</v>
      </c>
      <c r="AK31" s="2">
        <f t="shared" si="21"/>
        <v>1.2951539999999999</v>
      </c>
      <c r="AL31" s="2" t="s">
        <v>133</v>
      </c>
      <c r="AM31" s="2" t="s">
        <v>133</v>
      </c>
      <c r="AN31" s="2" t="s">
        <v>133</v>
      </c>
      <c r="AO31" s="2" t="s">
        <v>133</v>
      </c>
      <c r="AP31" s="2" t="s">
        <v>133</v>
      </c>
      <c r="AQ31" s="2" t="s">
        <v>133</v>
      </c>
      <c r="AR31" s="2" t="s">
        <v>133</v>
      </c>
      <c r="AS31" s="2">
        <v>0</v>
      </c>
      <c r="AT31" s="2" t="s">
        <v>133</v>
      </c>
      <c r="AU31" s="2" t="s">
        <v>133</v>
      </c>
      <c r="AV31" s="2">
        <v>0</v>
      </c>
      <c r="AW31" s="2">
        <v>0</v>
      </c>
      <c r="AX31" s="2">
        <v>0</v>
      </c>
      <c r="AY31" s="2">
        <v>0</v>
      </c>
      <c r="AZ31" s="2">
        <v>0</v>
      </c>
      <c r="BA31" s="2">
        <v>0</v>
      </c>
      <c r="BB31" s="2">
        <v>0</v>
      </c>
      <c r="BC31" s="2">
        <v>0</v>
      </c>
      <c r="BD31" s="2">
        <v>0</v>
      </c>
      <c r="BE31" s="2">
        <v>0</v>
      </c>
      <c r="BF31" s="2">
        <v>0</v>
      </c>
      <c r="BG31" s="2">
        <v>0</v>
      </c>
      <c r="BH31" s="2">
        <v>0</v>
      </c>
      <c r="BI31" s="2">
        <v>0</v>
      </c>
      <c r="BJ31" s="2">
        <v>0</v>
      </c>
      <c r="BK31" s="2">
        <v>0</v>
      </c>
      <c r="BL31" s="2">
        <v>0</v>
      </c>
      <c r="BM31" s="2">
        <v>0</v>
      </c>
      <c r="BN31" s="2">
        <v>0</v>
      </c>
      <c r="BO31" s="2">
        <v>0</v>
      </c>
      <c r="BP31" s="2">
        <v>0</v>
      </c>
      <c r="BQ31" s="2">
        <v>0</v>
      </c>
      <c r="BR31" s="2">
        <v>0</v>
      </c>
      <c r="BS31" s="2">
        <v>0</v>
      </c>
      <c r="BT31" s="2">
        <v>0</v>
      </c>
      <c r="BU31" s="2">
        <v>0</v>
      </c>
      <c r="BV31" s="2">
        <v>0</v>
      </c>
      <c r="BW31" s="2">
        <v>0</v>
      </c>
      <c r="BX31" s="2">
        <v>0</v>
      </c>
      <c r="BY31" s="2">
        <v>0</v>
      </c>
      <c r="BZ31" s="2">
        <v>0</v>
      </c>
      <c r="CA31" s="2">
        <v>0</v>
      </c>
      <c r="CB31" s="2">
        <v>0</v>
      </c>
      <c r="CC31" s="2">
        <v>0</v>
      </c>
      <c r="CD31" s="2">
        <v>0</v>
      </c>
      <c r="CE31" s="2">
        <v>0</v>
      </c>
      <c r="CF31" s="2">
        <v>0</v>
      </c>
      <c r="CG31" s="2">
        <v>0</v>
      </c>
      <c r="CH31" s="2">
        <v>0</v>
      </c>
      <c r="CI31" s="2">
        <v>0</v>
      </c>
      <c r="CJ31" s="2">
        <v>0</v>
      </c>
      <c r="CK31" s="2">
        <v>0</v>
      </c>
      <c r="CL31" s="2">
        <v>0</v>
      </c>
      <c r="CM31" s="2">
        <v>0</v>
      </c>
      <c r="CN31" s="2">
        <v>0</v>
      </c>
      <c r="CO31" s="2">
        <v>0</v>
      </c>
      <c r="CP31" s="2">
        <v>0</v>
      </c>
      <c r="CQ31" s="2">
        <v>0</v>
      </c>
      <c r="CR31" s="2">
        <v>0</v>
      </c>
      <c r="CS31" s="2">
        <v>0</v>
      </c>
      <c r="CT31" s="2">
        <v>0</v>
      </c>
      <c r="CU31" s="2" t="s">
        <v>134</v>
      </c>
    </row>
    <row r="32" spans="1:99" s="2" customFormat="1" x14ac:dyDescent="0.25">
      <c r="A32" s="2" t="s">
        <v>358</v>
      </c>
      <c r="B32" s="2" t="s">
        <v>359</v>
      </c>
      <c r="C32" s="2" t="s">
        <v>360</v>
      </c>
      <c r="D32" s="2">
        <v>1954</v>
      </c>
      <c r="E32" s="2">
        <f t="shared" si="0"/>
        <v>61</v>
      </c>
      <c r="F32" s="2">
        <v>170</v>
      </c>
      <c r="G32" s="2">
        <v>200</v>
      </c>
      <c r="H32" s="2">
        <v>1055000</v>
      </c>
      <c r="I32" s="2">
        <v>3820000</v>
      </c>
      <c r="J32" s="2">
        <v>2510000</v>
      </c>
      <c r="K32" s="2">
        <v>3820000</v>
      </c>
      <c r="L32" s="2">
        <f t="shared" si="1"/>
        <v>166398818000</v>
      </c>
      <c r="M32" s="2">
        <v>71000</v>
      </c>
      <c r="N32" s="2">
        <f t="shared" si="2"/>
        <v>3092760000</v>
      </c>
      <c r="O32" s="2">
        <f t="shared" si="3"/>
        <v>110.9375</v>
      </c>
      <c r="P32" s="2">
        <f t="shared" si="4"/>
        <v>287327060</v>
      </c>
      <c r="Q32" s="2">
        <f t="shared" si="5"/>
        <v>287.32706000000002</v>
      </c>
      <c r="R32" s="2">
        <v>6144</v>
      </c>
      <c r="S32" s="2">
        <f t="shared" si="6"/>
        <v>15912.898559999998</v>
      </c>
      <c r="T32" s="2">
        <f t="shared" si="7"/>
        <v>3932160</v>
      </c>
      <c r="U32" s="2">
        <f t="shared" si="8"/>
        <v>171294720000</v>
      </c>
      <c r="V32" s="2">
        <v>1907921.4471</v>
      </c>
      <c r="W32" s="2">
        <f t="shared" si="9"/>
        <v>581.53445707608</v>
      </c>
      <c r="X32" s="2">
        <f t="shared" si="10"/>
        <v>361.3488745520574</v>
      </c>
      <c r="Y32" s="2">
        <f t="shared" si="11"/>
        <v>9.6779211464228823</v>
      </c>
      <c r="Z32" s="2">
        <f t="shared" si="12"/>
        <v>53.802693387136408</v>
      </c>
      <c r="AA32" s="2">
        <f t="shared" si="13"/>
        <v>0.1878320156724595</v>
      </c>
      <c r="AB32" s="2">
        <f t="shared" si="14"/>
        <v>0.94945929506711313</v>
      </c>
      <c r="AC32" s="2">
        <v>170</v>
      </c>
      <c r="AD32" s="2">
        <f t="shared" si="15"/>
        <v>0.31648643168903767</v>
      </c>
      <c r="AE32" s="2">
        <v>33.8551</v>
      </c>
      <c r="AF32" s="2">
        <f t="shared" si="16"/>
        <v>55.382535211267609</v>
      </c>
      <c r="AG32" s="2">
        <f t="shared" si="17"/>
        <v>8.5738593679931821E-2</v>
      </c>
      <c r="AH32" s="2">
        <f t="shared" si="18"/>
        <v>9.2804854777472134E-2</v>
      </c>
      <c r="AI32" s="2">
        <f t="shared" si="19"/>
        <v>109335349000</v>
      </c>
      <c r="AJ32" s="2">
        <f t="shared" si="20"/>
        <v>3096034800</v>
      </c>
      <c r="AK32" s="2">
        <f t="shared" si="21"/>
        <v>3096.0347999999999</v>
      </c>
      <c r="AL32" s="2" t="s">
        <v>361</v>
      </c>
      <c r="AM32" s="2" t="s">
        <v>362</v>
      </c>
      <c r="AN32" s="2" t="s">
        <v>363</v>
      </c>
      <c r="AO32" s="2" t="s">
        <v>364</v>
      </c>
      <c r="AP32" s="2" t="s">
        <v>365</v>
      </c>
      <c r="AQ32" s="2" t="s">
        <v>366</v>
      </c>
      <c r="AR32" s="2" t="s">
        <v>367</v>
      </c>
      <c r="AS32" s="2">
        <v>1</v>
      </c>
      <c r="AT32" s="2" t="s">
        <v>368</v>
      </c>
      <c r="AU32" s="2" t="s">
        <v>369</v>
      </c>
      <c r="AV32" s="2">
        <v>9</v>
      </c>
      <c r="AW32" s="5">
        <v>47</v>
      </c>
      <c r="AX32" s="5">
        <v>51</v>
      </c>
      <c r="AY32" s="5">
        <v>3</v>
      </c>
      <c r="AZ32" s="5">
        <v>5.2</v>
      </c>
      <c r="BA32" s="5">
        <v>1.4</v>
      </c>
      <c r="BB32" s="2">
        <v>0</v>
      </c>
      <c r="BC32" s="2">
        <v>0</v>
      </c>
      <c r="BD32" s="2">
        <v>0</v>
      </c>
      <c r="BE32" s="2">
        <v>0</v>
      </c>
      <c r="BF32" s="5">
        <v>22.5</v>
      </c>
      <c r="BG32" s="5">
        <v>39</v>
      </c>
      <c r="BH32" s="5">
        <v>14.2</v>
      </c>
      <c r="BI32" s="2">
        <v>0</v>
      </c>
      <c r="BJ32" s="2">
        <v>0</v>
      </c>
      <c r="BK32" s="5">
        <v>1.5</v>
      </c>
      <c r="BL32" s="5">
        <v>9.3000000000000007</v>
      </c>
      <c r="BM32" s="2">
        <v>0</v>
      </c>
      <c r="BN32" s="5">
        <v>6.7</v>
      </c>
      <c r="BO32" s="5">
        <v>4112</v>
      </c>
      <c r="BP32" s="5">
        <v>1103</v>
      </c>
      <c r="BQ32" s="5">
        <v>61</v>
      </c>
      <c r="BR32" s="5">
        <v>16</v>
      </c>
      <c r="BS32" s="5">
        <v>0.19</v>
      </c>
      <c r="BT32" s="5">
        <v>0.05</v>
      </c>
      <c r="BU32" s="5">
        <v>6546</v>
      </c>
      <c r="BV32" s="5">
        <v>98</v>
      </c>
      <c r="BW32" s="5">
        <v>0.3</v>
      </c>
      <c r="BX32" s="5">
        <v>18538</v>
      </c>
      <c r="BY32" s="5">
        <v>1579</v>
      </c>
      <c r="BZ32" s="5">
        <v>277</v>
      </c>
      <c r="CA32" s="5">
        <v>24</v>
      </c>
      <c r="CB32" s="5">
        <v>0.61</v>
      </c>
      <c r="CC32" s="5">
        <v>0.06</v>
      </c>
      <c r="CD32" s="5">
        <v>10</v>
      </c>
      <c r="CE32" s="5">
        <v>14</v>
      </c>
      <c r="CF32" s="5">
        <v>18</v>
      </c>
      <c r="CG32" s="5">
        <v>7</v>
      </c>
      <c r="CH32" s="5">
        <v>33</v>
      </c>
      <c r="CI32" s="5">
        <v>24</v>
      </c>
      <c r="CJ32" s="5">
        <v>39</v>
      </c>
      <c r="CK32" s="5">
        <v>8</v>
      </c>
      <c r="CL32" s="5">
        <v>14</v>
      </c>
      <c r="CM32" s="2">
        <v>0</v>
      </c>
      <c r="CN32" s="2">
        <v>0</v>
      </c>
      <c r="CO32" s="2">
        <v>0</v>
      </c>
      <c r="CP32" s="2">
        <v>0</v>
      </c>
      <c r="CQ32" s="5">
        <v>7</v>
      </c>
      <c r="CR32" s="5">
        <v>27</v>
      </c>
      <c r="CS32" s="5">
        <v>0.75961999999999996</v>
      </c>
      <c r="CT32" s="5">
        <v>0.42925999999999997</v>
      </c>
      <c r="CU32" s="2" t="s">
        <v>134</v>
      </c>
    </row>
    <row r="33" spans="1:99" s="2" customFormat="1" x14ac:dyDescent="0.25">
      <c r="A33" s="2" t="s">
        <v>370</v>
      </c>
      <c r="B33" s="2" t="s">
        <v>371</v>
      </c>
      <c r="C33" s="2" t="s">
        <v>372</v>
      </c>
      <c r="D33" s="2">
        <v>1962</v>
      </c>
      <c r="E33" s="2">
        <f t="shared" si="0"/>
        <v>53</v>
      </c>
      <c r="F33" s="2">
        <v>199</v>
      </c>
      <c r="G33" s="2">
        <v>204</v>
      </c>
      <c r="H33" s="2">
        <v>565000</v>
      </c>
      <c r="I33" s="2">
        <v>3438700</v>
      </c>
      <c r="J33" s="2">
        <v>2550000</v>
      </c>
      <c r="K33" s="2">
        <v>3438700</v>
      </c>
      <c r="L33" s="2">
        <f t="shared" si="1"/>
        <v>149789428130</v>
      </c>
      <c r="M33" s="2">
        <v>55950</v>
      </c>
      <c r="N33" s="2">
        <f t="shared" si="2"/>
        <v>2437182000</v>
      </c>
      <c r="O33" s="2">
        <f t="shared" si="3"/>
        <v>87.421875</v>
      </c>
      <c r="P33" s="2">
        <f t="shared" si="4"/>
        <v>226421817</v>
      </c>
      <c r="Q33" s="2">
        <f t="shared" si="5"/>
        <v>226.421817</v>
      </c>
      <c r="R33" s="2">
        <v>2088</v>
      </c>
      <c r="S33" s="2">
        <f t="shared" si="6"/>
        <v>5407.8991199999991</v>
      </c>
      <c r="T33" s="2">
        <f t="shared" si="7"/>
        <v>1336320</v>
      </c>
      <c r="U33" s="2">
        <f t="shared" si="8"/>
        <v>58213440000</v>
      </c>
      <c r="W33" s="2">
        <f t="shared" si="9"/>
        <v>0</v>
      </c>
      <c r="X33" s="2">
        <f t="shared" si="10"/>
        <v>0</v>
      </c>
      <c r="Y33" s="2">
        <f t="shared" si="11"/>
        <v>0</v>
      </c>
      <c r="Z33" s="2">
        <f t="shared" si="12"/>
        <v>61.460091257033739</v>
      </c>
      <c r="AA33" s="2">
        <f t="shared" si="13"/>
        <v>0</v>
      </c>
      <c r="AB33" s="2">
        <f t="shared" si="14"/>
        <v>0.92653403905075982</v>
      </c>
      <c r="AC33" s="2">
        <v>199</v>
      </c>
      <c r="AD33" s="2">
        <f t="shared" si="15"/>
        <v>0.30884467968358664</v>
      </c>
      <c r="AE33" s="2" t="s">
        <v>133</v>
      </c>
      <c r="AF33" s="2">
        <f t="shared" si="16"/>
        <v>23.884182305630027</v>
      </c>
      <c r="AG33" s="2">
        <f t="shared" si="17"/>
        <v>0.11033026676795722</v>
      </c>
      <c r="AH33" s="2">
        <f t="shared" si="18"/>
        <v>7.1985657985346105E-2</v>
      </c>
      <c r="AI33" s="2">
        <f t="shared" si="19"/>
        <v>111077745000</v>
      </c>
      <c r="AJ33" s="2">
        <f t="shared" si="20"/>
        <v>3145374000</v>
      </c>
      <c r="AK33" s="2">
        <f t="shared" si="21"/>
        <v>3145.3739999999998</v>
      </c>
      <c r="AL33" s="2" t="s">
        <v>133</v>
      </c>
      <c r="AM33" s="2" t="s">
        <v>133</v>
      </c>
      <c r="AN33" s="2" t="s">
        <v>133</v>
      </c>
      <c r="AO33" s="2" t="s">
        <v>133</v>
      </c>
      <c r="AP33" s="2" t="s">
        <v>133</v>
      </c>
      <c r="AQ33" s="2" t="s">
        <v>133</v>
      </c>
      <c r="AR33" s="2" t="s">
        <v>133</v>
      </c>
      <c r="AS33" s="2">
        <v>0</v>
      </c>
      <c r="AT33" s="2" t="s">
        <v>133</v>
      </c>
      <c r="AU33" s="2" t="s">
        <v>133</v>
      </c>
      <c r="AV33" s="2">
        <v>0</v>
      </c>
      <c r="AW33" s="2">
        <v>0</v>
      </c>
      <c r="AX33" s="2">
        <v>0</v>
      </c>
      <c r="AY33" s="2">
        <v>0</v>
      </c>
      <c r="AZ33" s="2">
        <v>0</v>
      </c>
      <c r="BA33" s="2">
        <v>0</v>
      </c>
      <c r="BB33" s="2">
        <v>0</v>
      </c>
      <c r="BC33" s="2">
        <v>0</v>
      </c>
      <c r="BD33" s="2">
        <v>0</v>
      </c>
      <c r="BE33" s="2">
        <v>0</v>
      </c>
      <c r="BF33" s="2">
        <v>0</v>
      </c>
      <c r="BG33" s="2">
        <v>0</v>
      </c>
      <c r="BH33" s="2">
        <v>0</v>
      </c>
      <c r="BI33" s="2">
        <v>0</v>
      </c>
      <c r="BJ33" s="2">
        <v>0</v>
      </c>
      <c r="BK33" s="2">
        <v>0</v>
      </c>
      <c r="BL33" s="2">
        <v>0</v>
      </c>
      <c r="BM33" s="2">
        <v>0</v>
      </c>
      <c r="BN33" s="2">
        <v>0</v>
      </c>
      <c r="BO33" s="2">
        <v>0</v>
      </c>
      <c r="BP33" s="2">
        <v>0</v>
      </c>
      <c r="BQ33" s="2">
        <v>0</v>
      </c>
      <c r="BR33" s="2">
        <v>0</v>
      </c>
      <c r="BS33" s="2">
        <v>0</v>
      </c>
      <c r="BT33" s="2">
        <v>0</v>
      </c>
      <c r="BU33" s="2">
        <v>0</v>
      </c>
      <c r="BV33" s="2">
        <v>0</v>
      </c>
      <c r="BW33" s="2">
        <v>0</v>
      </c>
      <c r="BX33" s="2">
        <v>0</v>
      </c>
      <c r="BY33" s="2">
        <v>0</v>
      </c>
      <c r="BZ33" s="2">
        <v>0</v>
      </c>
      <c r="CA33" s="2">
        <v>0</v>
      </c>
      <c r="CB33" s="2">
        <v>0</v>
      </c>
      <c r="CC33" s="2">
        <v>0</v>
      </c>
      <c r="CD33" s="2">
        <v>0</v>
      </c>
      <c r="CE33" s="2">
        <v>0</v>
      </c>
      <c r="CF33" s="2">
        <v>0</v>
      </c>
      <c r="CG33" s="2">
        <v>0</v>
      </c>
      <c r="CH33" s="2">
        <v>0</v>
      </c>
      <c r="CI33" s="2">
        <v>0</v>
      </c>
      <c r="CJ33" s="2">
        <v>0</v>
      </c>
      <c r="CK33" s="2">
        <v>0</v>
      </c>
      <c r="CL33" s="2">
        <v>0</v>
      </c>
      <c r="CM33" s="2">
        <v>0</v>
      </c>
      <c r="CN33" s="2">
        <v>0</v>
      </c>
      <c r="CO33" s="2">
        <v>0</v>
      </c>
      <c r="CP33" s="2">
        <v>0</v>
      </c>
      <c r="CQ33" s="2">
        <v>0</v>
      </c>
      <c r="CR33" s="2">
        <v>0</v>
      </c>
      <c r="CS33" s="2">
        <v>0</v>
      </c>
      <c r="CT33" s="2">
        <v>0</v>
      </c>
      <c r="CU33" s="2" t="s">
        <v>134</v>
      </c>
    </row>
    <row r="34" spans="1:99" s="2" customFormat="1" x14ac:dyDescent="0.25">
      <c r="A34" s="2" t="s">
        <v>373</v>
      </c>
      <c r="B34" s="2" t="s">
        <v>374</v>
      </c>
      <c r="C34" s="2" t="s">
        <v>375</v>
      </c>
      <c r="D34" s="2">
        <v>1986</v>
      </c>
      <c r="E34" s="2">
        <f t="shared" si="0"/>
        <v>29</v>
      </c>
      <c r="F34" s="2">
        <v>185</v>
      </c>
      <c r="G34" s="2">
        <v>195</v>
      </c>
      <c r="H34" s="2">
        <v>801500</v>
      </c>
      <c r="I34" s="2">
        <v>1488166</v>
      </c>
      <c r="J34" s="2">
        <v>1026200</v>
      </c>
      <c r="K34" s="2">
        <v>1488166</v>
      </c>
      <c r="L34" s="2">
        <f t="shared" si="1"/>
        <v>64824362143.400002</v>
      </c>
      <c r="M34" s="2">
        <v>26653</v>
      </c>
      <c r="N34" s="2">
        <f t="shared" si="2"/>
        <v>1161004680</v>
      </c>
      <c r="O34" s="2">
        <f t="shared" si="3"/>
        <v>41.645312500000003</v>
      </c>
      <c r="P34" s="2">
        <f t="shared" si="4"/>
        <v>107860959.58</v>
      </c>
      <c r="Q34" s="2">
        <f t="shared" si="5"/>
        <v>107.86095958</v>
      </c>
      <c r="R34" s="2">
        <v>2890</v>
      </c>
      <c r="S34" s="2">
        <f t="shared" si="6"/>
        <v>7485.0710999999992</v>
      </c>
      <c r="T34" s="2">
        <f t="shared" si="7"/>
        <v>1849600</v>
      </c>
      <c r="U34" s="2">
        <f t="shared" si="8"/>
        <v>80573200000</v>
      </c>
      <c r="W34" s="2">
        <f t="shared" si="9"/>
        <v>0</v>
      </c>
      <c r="X34" s="2">
        <f t="shared" si="10"/>
        <v>0</v>
      </c>
      <c r="Y34" s="2">
        <f t="shared" si="11"/>
        <v>0</v>
      </c>
      <c r="Z34" s="2">
        <f t="shared" si="12"/>
        <v>55.834712176526281</v>
      </c>
      <c r="AA34" s="2">
        <f t="shared" si="13"/>
        <v>0</v>
      </c>
      <c r="AB34" s="2">
        <f t="shared" si="14"/>
        <v>0.90542776502475042</v>
      </c>
      <c r="AC34" s="2">
        <v>185</v>
      </c>
      <c r="AD34" s="2">
        <f t="shared" si="15"/>
        <v>0.30180925500825018</v>
      </c>
      <c r="AE34" s="2" t="s">
        <v>133</v>
      </c>
      <c r="AF34" s="2">
        <f t="shared" si="16"/>
        <v>69.395565227178935</v>
      </c>
      <c r="AG34" s="2">
        <f t="shared" si="17"/>
        <v>0.14522211082567779</v>
      </c>
      <c r="AH34" s="2">
        <f t="shared" si="18"/>
        <v>8.5211881986375984E-2</v>
      </c>
      <c r="AI34" s="2">
        <f t="shared" si="19"/>
        <v>44701169380</v>
      </c>
      <c r="AJ34" s="2">
        <f t="shared" si="20"/>
        <v>1265797176</v>
      </c>
      <c r="AK34" s="2">
        <f t="shared" si="21"/>
        <v>1265.797176</v>
      </c>
      <c r="AL34" s="2" t="s">
        <v>133</v>
      </c>
      <c r="AM34" s="2" t="s">
        <v>133</v>
      </c>
      <c r="AN34" s="2" t="s">
        <v>133</v>
      </c>
      <c r="AO34" s="2" t="s">
        <v>133</v>
      </c>
      <c r="AP34" s="2" t="s">
        <v>133</v>
      </c>
      <c r="AQ34" s="2" t="s">
        <v>133</v>
      </c>
      <c r="AR34" s="2" t="s">
        <v>133</v>
      </c>
      <c r="AS34" s="2">
        <v>0</v>
      </c>
      <c r="AT34" s="2" t="s">
        <v>133</v>
      </c>
      <c r="AU34" s="2" t="s">
        <v>133</v>
      </c>
      <c r="AV34" s="2">
        <v>0</v>
      </c>
      <c r="AW34" s="2">
        <v>0</v>
      </c>
      <c r="AX34" s="2">
        <v>0</v>
      </c>
      <c r="AY34" s="2">
        <v>0</v>
      </c>
      <c r="AZ34" s="2">
        <v>0</v>
      </c>
      <c r="BA34" s="2">
        <v>0</v>
      </c>
      <c r="BB34" s="2">
        <v>0</v>
      </c>
      <c r="BC34" s="2">
        <v>0</v>
      </c>
      <c r="BD34" s="2">
        <v>0</v>
      </c>
      <c r="BE34" s="2">
        <v>0</v>
      </c>
      <c r="BF34" s="2">
        <v>0</v>
      </c>
      <c r="BG34" s="2">
        <v>0</v>
      </c>
      <c r="BH34" s="2">
        <v>0</v>
      </c>
      <c r="BI34" s="2">
        <v>0</v>
      </c>
      <c r="BJ34" s="2">
        <v>0</v>
      </c>
      <c r="BK34" s="2">
        <v>0</v>
      </c>
      <c r="BL34" s="2">
        <v>0</v>
      </c>
      <c r="BM34" s="2">
        <v>0</v>
      </c>
      <c r="BN34" s="2">
        <v>0</v>
      </c>
      <c r="BO34" s="2">
        <v>0</v>
      </c>
      <c r="BP34" s="2">
        <v>0</v>
      </c>
      <c r="BQ34" s="2">
        <v>0</v>
      </c>
      <c r="BR34" s="2">
        <v>0</v>
      </c>
      <c r="BS34" s="2">
        <v>0</v>
      </c>
      <c r="BT34" s="2">
        <v>0</v>
      </c>
      <c r="BU34" s="2">
        <v>0</v>
      </c>
      <c r="BV34" s="2">
        <v>0</v>
      </c>
      <c r="BW34" s="2">
        <v>0</v>
      </c>
      <c r="BX34" s="2">
        <v>0</v>
      </c>
      <c r="BY34" s="2">
        <v>0</v>
      </c>
      <c r="BZ34" s="2">
        <v>0</v>
      </c>
      <c r="CA34" s="2">
        <v>0</v>
      </c>
      <c r="CB34" s="2">
        <v>0</v>
      </c>
      <c r="CC34" s="2">
        <v>0</v>
      </c>
      <c r="CD34" s="2">
        <v>0</v>
      </c>
      <c r="CE34" s="2">
        <v>0</v>
      </c>
      <c r="CF34" s="2">
        <v>0</v>
      </c>
      <c r="CG34" s="2">
        <v>0</v>
      </c>
      <c r="CH34" s="2">
        <v>0</v>
      </c>
      <c r="CI34" s="2">
        <v>0</v>
      </c>
      <c r="CJ34" s="2">
        <v>0</v>
      </c>
      <c r="CK34" s="2">
        <v>0</v>
      </c>
      <c r="CL34" s="2">
        <v>0</v>
      </c>
      <c r="CM34" s="2">
        <v>0</v>
      </c>
      <c r="CN34" s="2">
        <v>0</v>
      </c>
      <c r="CO34" s="2">
        <v>0</v>
      </c>
      <c r="CP34" s="2">
        <v>0</v>
      </c>
      <c r="CQ34" s="2">
        <v>0</v>
      </c>
      <c r="CR34" s="2">
        <v>0</v>
      </c>
      <c r="CS34" s="2">
        <v>0</v>
      </c>
      <c r="CT34" s="2">
        <v>0</v>
      </c>
      <c r="CU34" s="2" t="s">
        <v>134</v>
      </c>
    </row>
    <row r="35" spans="1:99" s="2" customFormat="1" x14ac:dyDescent="0.25">
      <c r="A35" s="2" t="s">
        <v>376</v>
      </c>
      <c r="B35" s="2" t="s">
        <v>377</v>
      </c>
      <c r="C35" s="2" t="s">
        <v>378</v>
      </c>
      <c r="D35" s="2">
        <v>1978</v>
      </c>
      <c r="E35" s="2">
        <f t="shared" si="0"/>
        <v>37</v>
      </c>
      <c r="F35" s="2">
        <v>0</v>
      </c>
      <c r="G35" s="2">
        <v>54</v>
      </c>
      <c r="H35" s="2">
        <v>16394</v>
      </c>
      <c r="I35" s="2">
        <v>5977</v>
      </c>
      <c r="J35" s="2">
        <v>2939</v>
      </c>
      <c r="K35" s="2">
        <v>5977</v>
      </c>
      <c r="L35" s="2">
        <f t="shared" si="1"/>
        <v>260357522.30000001</v>
      </c>
      <c r="M35" s="2">
        <v>257</v>
      </c>
      <c r="N35" s="2">
        <f t="shared" si="2"/>
        <v>11194920</v>
      </c>
      <c r="O35" s="2">
        <f t="shared" si="3"/>
        <v>0.40156250000000004</v>
      </c>
      <c r="P35" s="2">
        <f t="shared" si="4"/>
        <v>1040043.02</v>
      </c>
      <c r="Q35" s="2">
        <f t="shared" si="5"/>
        <v>1.0400430200000002</v>
      </c>
      <c r="R35" s="2">
        <v>29090</v>
      </c>
      <c r="S35" s="2">
        <f t="shared" si="6"/>
        <v>75342.809099999999</v>
      </c>
      <c r="T35" s="2">
        <f t="shared" si="7"/>
        <v>18617600</v>
      </c>
      <c r="U35" s="2">
        <f t="shared" si="8"/>
        <v>811029200000</v>
      </c>
      <c r="W35" s="2">
        <f t="shared" si="9"/>
        <v>0</v>
      </c>
      <c r="X35" s="2">
        <f t="shared" si="10"/>
        <v>0</v>
      </c>
      <c r="Y35" s="2">
        <f t="shared" si="11"/>
        <v>0</v>
      </c>
      <c r="Z35" s="2">
        <f t="shared" si="12"/>
        <v>23.256755948233664</v>
      </c>
      <c r="AA35" s="2">
        <f t="shared" si="13"/>
        <v>0</v>
      </c>
      <c r="AB35" s="2" t="e">
        <f t="shared" si="14"/>
        <v>#DIV/0!</v>
      </c>
      <c r="AC35" s="2">
        <v>0</v>
      </c>
      <c r="AD35" s="2" t="e">
        <f t="shared" si="15"/>
        <v>#DIV/0!</v>
      </c>
      <c r="AE35" s="2" t="s">
        <v>133</v>
      </c>
      <c r="AF35" s="2">
        <f t="shared" si="16"/>
        <v>72442.023346303497</v>
      </c>
      <c r="AG35" s="2">
        <f t="shared" si="17"/>
        <v>0.61600478651651058</v>
      </c>
      <c r="AH35" s="2">
        <f t="shared" si="18"/>
        <v>0.28689277118931872</v>
      </c>
      <c r="AI35" s="2">
        <f t="shared" si="19"/>
        <v>128022546.10000001</v>
      </c>
      <c r="AJ35" s="2">
        <f t="shared" si="20"/>
        <v>3625197.72</v>
      </c>
      <c r="AK35" s="2">
        <f t="shared" si="21"/>
        <v>3.6251977200000001</v>
      </c>
      <c r="AL35" s="2" t="s">
        <v>133</v>
      </c>
      <c r="AM35" s="2" t="s">
        <v>133</v>
      </c>
      <c r="AN35" s="2" t="s">
        <v>133</v>
      </c>
      <c r="AO35" s="2" t="s">
        <v>133</v>
      </c>
      <c r="AP35" s="2" t="s">
        <v>133</v>
      </c>
      <c r="AQ35" s="2" t="s">
        <v>133</v>
      </c>
      <c r="AR35" s="2" t="s">
        <v>133</v>
      </c>
      <c r="AS35" s="2">
        <v>0</v>
      </c>
      <c r="AT35" s="2" t="s">
        <v>133</v>
      </c>
      <c r="AU35" s="2" t="s">
        <v>133</v>
      </c>
      <c r="AV35" s="2">
        <v>0</v>
      </c>
      <c r="AW35" s="2">
        <v>0</v>
      </c>
      <c r="AX35" s="2">
        <v>0</v>
      </c>
      <c r="AY35" s="2">
        <v>0</v>
      </c>
      <c r="AZ35" s="2">
        <v>0</v>
      </c>
      <c r="BA35" s="2">
        <v>0</v>
      </c>
      <c r="BB35" s="2">
        <v>0</v>
      </c>
      <c r="BC35" s="2">
        <v>0</v>
      </c>
      <c r="BD35" s="2">
        <v>0</v>
      </c>
      <c r="BE35" s="2">
        <v>0</v>
      </c>
      <c r="BF35" s="2">
        <v>0</v>
      </c>
      <c r="BG35" s="2">
        <v>0</v>
      </c>
      <c r="BH35" s="2">
        <v>0</v>
      </c>
      <c r="BI35" s="2">
        <v>0</v>
      </c>
      <c r="BJ35" s="2">
        <v>0</v>
      </c>
      <c r="BK35" s="2">
        <v>0</v>
      </c>
      <c r="BL35" s="2">
        <v>0</v>
      </c>
      <c r="BM35" s="2">
        <v>0</v>
      </c>
      <c r="BN35" s="2">
        <v>0</v>
      </c>
      <c r="BO35" s="2">
        <v>0</v>
      </c>
      <c r="BP35" s="2">
        <v>0</v>
      </c>
      <c r="BQ35" s="2">
        <v>0</v>
      </c>
      <c r="BR35" s="2">
        <v>0</v>
      </c>
      <c r="BS35" s="2">
        <v>0</v>
      </c>
      <c r="BT35" s="2">
        <v>0</v>
      </c>
      <c r="BU35" s="2">
        <v>0</v>
      </c>
      <c r="BV35" s="2">
        <v>0</v>
      </c>
      <c r="BW35" s="2">
        <v>0</v>
      </c>
      <c r="BX35" s="2">
        <v>0</v>
      </c>
      <c r="BY35" s="2">
        <v>0</v>
      </c>
      <c r="BZ35" s="2">
        <v>0</v>
      </c>
      <c r="CA35" s="2">
        <v>0</v>
      </c>
      <c r="CB35" s="2">
        <v>0</v>
      </c>
      <c r="CC35" s="2">
        <v>0</v>
      </c>
      <c r="CD35" s="2">
        <v>0</v>
      </c>
      <c r="CE35" s="2">
        <v>0</v>
      </c>
      <c r="CF35" s="2">
        <v>0</v>
      </c>
      <c r="CG35" s="2">
        <v>0</v>
      </c>
      <c r="CH35" s="2">
        <v>0</v>
      </c>
      <c r="CI35" s="2">
        <v>0</v>
      </c>
      <c r="CJ35" s="2">
        <v>0</v>
      </c>
      <c r="CK35" s="2">
        <v>0</v>
      </c>
      <c r="CL35" s="2">
        <v>0</v>
      </c>
      <c r="CM35" s="2">
        <v>0</v>
      </c>
      <c r="CN35" s="2">
        <v>0</v>
      </c>
      <c r="CO35" s="2">
        <v>0</v>
      </c>
      <c r="CP35" s="2">
        <v>0</v>
      </c>
      <c r="CQ35" s="2">
        <v>0</v>
      </c>
      <c r="CR35" s="2">
        <v>0</v>
      </c>
      <c r="CS35" s="2">
        <v>0</v>
      </c>
      <c r="CT35" s="2">
        <v>0</v>
      </c>
      <c r="CU35" s="2" t="s">
        <v>134</v>
      </c>
    </row>
    <row r="36" spans="1:99" s="2" customFormat="1" x14ac:dyDescent="0.25">
      <c r="A36" s="2" t="s">
        <v>379</v>
      </c>
      <c r="C36" s="2" t="s">
        <v>380</v>
      </c>
      <c r="D36" s="2">
        <v>1904</v>
      </c>
      <c r="E36" s="2">
        <f t="shared" si="0"/>
        <v>111</v>
      </c>
      <c r="F36" s="2">
        <v>0</v>
      </c>
      <c r="G36" s="2">
        <v>35</v>
      </c>
      <c r="H36" s="2">
        <v>18700</v>
      </c>
      <c r="I36" s="2">
        <v>12470</v>
      </c>
      <c r="J36" s="2">
        <v>8600</v>
      </c>
      <c r="K36" s="2">
        <v>12470</v>
      </c>
      <c r="L36" s="2">
        <f t="shared" si="1"/>
        <v>543191953</v>
      </c>
      <c r="M36" s="2">
        <v>573</v>
      </c>
      <c r="N36" s="2">
        <f t="shared" si="2"/>
        <v>24959880</v>
      </c>
      <c r="O36" s="2">
        <f t="shared" si="3"/>
        <v>0.89531250000000007</v>
      </c>
      <c r="P36" s="2">
        <f t="shared" si="4"/>
        <v>2318850.7800000003</v>
      </c>
      <c r="Q36" s="2">
        <f t="shared" si="5"/>
        <v>2.31885078</v>
      </c>
      <c r="R36" s="2">
        <v>209920</v>
      </c>
      <c r="S36" s="2">
        <f t="shared" si="6"/>
        <v>543690.70079999999</v>
      </c>
      <c r="T36" s="2">
        <f t="shared" si="7"/>
        <v>134348800</v>
      </c>
      <c r="U36" s="2">
        <f t="shared" si="8"/>
        <v>5852569600000</v>
      </c>
      <c r="V36" s="2">
        <v>89236.805416000003</v>
      </c>
      <c r="W36" s="2">
        <f t="shared" si="9"/>
        <v>27.199378290796798</v>
      </c>
      <c r="X36" s="2">
        <f t="shared" si="10"/>
        <v>16.900915524957906</v>
      </c>
      <c r="Y36" s="2">
        <f t="shared" si="11"/>
        <v>5.0386879995987988</v>
      </c>
      <c r="Z36" s="2">
        <f t="shared" si="12"/>
        <v>21.76260274488499</v>
      </c>
      <c r="AA36" s="2">
        <f t="shared" si="13"/>
        <v>2.564061359654477</v>
      </c>
      <c r="AB36" s="2" t="e">
        <f t="shared" si="14"/>
        <v>#DIV/0!</v>
      </c>
      <c r="AC36" s="2">
        <v>0</v>
      </c>
      <c r="AD36" s="2" t="e">
        <f t="shared" si="15"/>
        <v>#DIV/0!</v>
      </c>
      <c r="AE36" s="2">
        <v>314.55500000000001</v>
      </c>
      <c r="AF36" s="2">
        <f t="shared" si="16"/>
        <v>234465.61954624782</v>
      </c>
      <c r="AG36" s="2">
        <f t="shared" si="17"/>
        <v>0.38604242623194701</v>
      </c>
      <c r="AH36" s="2">
        <f t="shared" si="18"/>
        <v>0.21859601422634092</v>
      </c>
      <c r="AI36" s="2">
        <f t="shared" si="19"/>
        <v>374615140</v>
      </c>
      <c r="AJ36" s="2">
        <f t="shared" si="20"/>
        <v>10607928</v>
      </c>
      <c r="AK36" s="2">
        <f t="shared" si="21"/>
        <v>10.607927999999999</v>
      </c>
      <c r="AL36" s="2" t="s">
        <v>381</v>
      </c>
      <c r="AM36" s="2" t="s">
        <v>382</v>
      </c>
      <c r="AN36" s="2" t="s">
        <v>383</v>
      </c>
      <c r="AO36" s="2" t="s">
        <v>384</v>
      </c>
      <c r="AP36" s="2" t="s">
        <v>385</v>
      </c>
      <c r="AQ36" s="2" t="s">
        <v>164</v>
      </c>
      <c r="AR36" s="2" t="s">
        <v>386</v>
      </c>
      <c r="AS36" s="2">
        <v>2</v>
      </c>
      <c r="AT36" s="2" t="s">
        <v>387</v>
      </c>
      <c r="AU36" s="2" t="s">
        <v>388</v>
      </c>
      <c r="AV36" s="2">
        <v>9</v>
      </c>
      <c r="AW36" s="5">
        <v>50</v>
      </c>
      <c r="AX36" s="5">
        <v>50</v>
      </c>
      <c r="AY36" s="2">
        <v>0</v>
      </c>
      <c r="AZ36" s="5">
        <v>1.1000000000000001</v>
      </c>
      <c r="BA36" s="5">
        <v>3.2</v>
      </c>
      <c r="BB36" s="5">
        <v>0.5</v>
      </c>
      <c r="BC36" s="5">
        <v>1.2</v>
      </c>
      <c r="BD36" s="5">
        <v>0.2</v>
      </c>
      <c r="BE36" s="5">
        <v>0.8</v>
      </c>
      <c r="BF36" s="5">
        <v>28.4</v>
      </c>
      <c r="BG36" s="5">
        <v>18.8</v>
      </c>
      <c r="BH36" s="5">
        <v>23.1</v>
      </c>
      <c r="BI36" s="2">
        <v>0</v>
      </c>
      <c r="BJ36" s="2">
        <v>0</v>
      </c>
      <c r="BK36" s="5">
        <v>16.5</v>
      </c>
      <c r="BL36" s="5">
        <v>5.8</v>
      </c>
      <c r="BM36" s="2">
        <v>0</v>
      </c>
      <c r="BN36" s="5">
        <v>0.4</v>
      </c>
      <c r="BO36" s="5">
        <v>40253</v>
      </c>
      <c r="BP36" s="5">
        <v>11926</v>
      </c>
      <c r="BQ36" s="5">
        <v>65</v>
      </c>
      <c r="BR36" s="5">
        <v>19</v>
      </c>
      <c r="BS36" s="5">
        <v>0.15</v>
      </c>
      <c r="BT36" s="5">
        <v>0.04</v>
      </c>
      <c r="BU36" s="5">
        <v>57423</v>
      </c>
      <c r="BV36" s="5">
        <v>93</v>
      </c>
      <c r="BW36" s="5">
        <v>0.21</v>
      </c>
      <c r="BX36" s="5">
        <v>245052</v>
      </c>
      <c r="BY36" s="5">
        <v>28040</v>
      </c>
      <c r="BZ36" s="5">
        <v>398</v>
      </c>
      <c r="CA36" s="5">
        <v>46</v>
      </c>
      <c r="CB36" s="5">
        <v>0.87</v>
      </c>
      <c r="CC36" s="5">
        <v>0.1</v>
      </c>
      <c r="CD36" s="5">
        <v>34</v>
      </c>
      <c r="CE36" s="5">
        <v>34</v>
      </c>
      <c r="CF36" s="5">
        <v>18</v>
      </c>
      <c r="CG36" s="5">
        <v>17</v>
      </c>
      <c r="CH36" s="5">
        <v>23</v>
      </c>
      <c r="CI36" s="5">
        <v>17</v>
      </c>
      <c r="CJ36" s="5">
        <v>22</v>
      </c>
      <c r="CK36" s="2">
        <v>0</v>
      </c>
      <c r="CL36" s="5">
        <v>1</v>
      </c>
      <c r="CM36" s="2">
        <v>0</v>
      </c>
      <c r="CN36" s="2">
        <v>0</v>
      </c>
      <c r="CO36" s="2">
        <v>0</v>
      </c>
      <c r="CP36" s="2">
        <v>0</v>
      </c>
      <c r="CQ36" s="5">
        <v>9</v>
      </c>
      <c r="CR36" s="5">
        <v>27</v>
      </c>
      <c r="CS36" s="5">
        <v>0.82906999999999997</v>
      </c>
      <c r="CT36" s="5">
        <v>0.87485999999999997</v>
      </c>
      <c r="CU36" s="2" t="s">
        <v>134</v>
      </c>
    </row>
    <row r="37" spans="1:99" s="2" customFormat="1" x14ac:dyDescent="0.25">
      <c r="A37" s="2" t="s">
        <v>389</v>
      </c>
      <c r="C37" s="2" t="s">
        <v>390</v>
      </c>
      <c r="D37" s="2">
        <v>1960</v>
      </c>
      <c r="E37" s="2">
        <f t="shared" si="0"/>
        <v>55</v>
      </c>
      <c r="F37" s="2">
        <v>0</v>
      </c>
      <c r="G37" s="2">
        <v>8.9</v>
      </c>
      <c r="H37" s="2">
        <v>100</v>
      </c>
      <c r="I37" s="2">
        <v>4650</v>
      </c>
      <c r="J37" s="2">
        <v>2048</v>
      </c>
      <c r="K37" s="2">
        <v>4650</v>
      </c>
      <c r="L37" s="2">
        <f t="shared" si="1"/>
        <v>202553535</v>
      </c>
      <c r="M37" s="2">
        <v>418</v>
      </c>
      <c r="N37" s="2">
        <f t="shared" si="2"/>
        <v>18208080</v>
      </c>
      <c r="O37" s="2">
        <f t="shared" si="3"/>
        <v>0.65312500000000007</v>
      </c>
      <c r="P37" s="2">
        <f t="shared" si="4"/>
        <v>1691587.48</v>
      </c>
      <c r="Q37" s="2">
        <f t="shared" si="5"/>
        <v>1.6915874800000001</v>
      </c>
      <c r="R37" s="2">
        <v>418</v>
      </c>
      <c r="S37" s="2">
        <f t="shared" si="6"/>
        <v>1082.61582</v>
      </c>
      <c r="T37" s="2">
        <f t="shared" si="7"/>
        <v>267520</v>
      </c>
      <c r="U37" s="2">
        <f t="shared" si="8"/>
        <v>11653840000</v>
      </c>
      <c r="V37" s="2">
        <v>19748.029718000002</v>
      </c>
      <c r="W37" s="2">
        <f t="shared" si="9"/>
        <v>6.0191994580464003</v>
      </c>
      <c r="X37" s="2">
        <f t="shared" si="10"/>
        <v>3.7401583404108925</v>
      </c>
      <c r="Y37" s="2">
        <f t="shared" si="11"/>
        <v>1.3055286137340683</v>
      </c>
      <c r="Z37" s="2">
        <f t="shared" si="12"/>
        <v>11.124376375762848</v>
      </c>
      <c r="AA37" s="2">
        <f t="shared" si="13"/>
        <v>2.3827400812126815</v>
      </c>
      <c r="AB37" s="2" t="e">
        <f t="shared" si="14"/>
        <v>#DIV/0!</v>
      </c>
      <c r="AC37" s="2">
        <v>0</v>
      </c>
      <c r="AD37" s="2" t="e">
        <f t="shared" si="15"/>
        <v>#DIV/0!</v>
      </c>
      <c r="AE37" s="2">
        <v>9905.5</v>
      </c>
      <c r="AF37" s="2">
        <f t="shared" si="16"/>
        <v>640</v>
      </c>
      <c r="AG37" s="2">
        <f t="shared" si="17"/>
        <v>0.23104099495989666</v>
      </c>
      <c r="AH37" s="2">
        <f t="shared" si="18"/>
        <v>0.66962613842036356</v>
      </c>
      <c r="AI37" s="2">
        <f t="shared" si="19"/>
        <v>89210675.200000003</v>
      </c>
      <c r="AJ37" s="2">
        <f t="shared" si="20"/>
        <v>2526167.04</v>
      </c>
      <c r="AK37" s="2">
        <f t="shared" si="21"/>
        <v>2.5261670400000003</v>
      </c>
      <c r="AL37" s="2" t="s">
        <v>391</v>
      </c>
      <c r="AM37" s="2" t="s">
        <v>133</v>
      </c>
      <c r="AN37" s="2" t="s">
        <v>392</v>
      </c>
      <c r="AO37" s="2" t="s">
        <v>393</v>
      </c>
      <c r="AP37" s="2" t="s">
        <v>394</v>
      </c>
      <c r="AQ37" s="2" t="s">
        <v>395</v>
      </c>
      <c r="AR37" s="2" t="s">
        <v>396</v>
      </c>
      <c r="AS37" s="2">
        <v>5</v>
      </c>
      <c r="AT37" s="2" t="s">
        <v>397</v>
      </c>
      <c r="AU37" s="2" t="s">
        <v>398</v>
      </c>
      <c r="AV37" s="2">
        <v>9</v>
      </c>
      <c r="AW37" s="5">
        <v>67</v>
      </c>
      <c r="AX37" s="5">
        <v>33</v>
      </c>
      <c r="AY37" s="5">
        <v>1</v>
      </c>
      <c r="AZ37" s="5">
        <v>3.8</v>
      </c>
      <c r="BA37" s="5">
        <v>0.9</v>
      </c>
      <c r="BB37" s="5">
        <v>0.4</v>
      </c>
      <c r="BC37" s="5">
        <v>1.8</v>
      </c>
      <c r="BD37" s="5">
        <v>0.4</v>
      </c>
      <c r="BE37" s="5">
        <v>0.8</v>
      </c>
      <c r="BF37" s="5">
        <v>26.5</v>
      </c>
      <c r="BG37" s="5">
        <v>30</v>
      </c>
      <c r="BH37" s="5">
        <v>15.3</v>
      </c>
      <c r="BI37" s="2">
        <v>0</v>
      </c>
      <c r="BJ37" s="2">
        <v>0</v>
      </c>
      <c r="BK37" s="5">
        <v>9.4</v>
      </c>
      <c r="BL37" s="5">
        <v>6.9</v>
      </c>
      <c r="BM37" s="2">
        <v>0</v>
      </c>
      <c r="BN37" s="5">
        <v>3.7</v>
      </c>
      <c r="BO37" s="5">
        <v>1130068</v>
      </c>
      <c r="BP37" s="5">
        <v>311308</v>
      </c>
      <c r="BQ37" s="5">
        <v>57</v>
      </c>
      <c r="BR37" s="5">
        <v>16</v>
      </c>
      <c r="BS37" s="5">
        <v>0.11</v>
      </c>
      <c r="BT37" s="5">
        <v>0.03</v>
      </c>
      <c r="BU37" s="5">
        <v>1636401</v>
      </c>
      <c r="BV37" s="5">
        <v>83</v>
      </c>
      <c r="BW37" s="5">
        <v>0.16</v>
      </c>
      <c r="BX37" s="5">
        <v>7900495</v>
      </c>
      <c r="BY37" s="5">
        <v>558544</v>
      </c>
      <c r="BZ37" s="5">
        <v>400</v>
      </c>
      <c r="CA37" s="5">
        <v>28</v>
      </c>
      <c r="CB37" s="5">
        <v>0.91</v>
      </c>
      <c r="CC37" s="5">
        <v>7.0000000000000007E-2</v>
      </c>
      <c r="CD37" s="5">
        <v>20</v>
      </c>
      <c r="CE37" s="5">
        <v>22</v>
      </c>
      <c r="CF37" s="5">
        <v>12</v>
      </c>
      <c r="CG37" s="5">
        <v>8</v>
      </c>
      <c r="CH37" s="5">
        <v>28</v>
      </c>
      <c r="CI37" s="5">
        <v>18</v>
      </c>
      <c r="CJ37" s="5">
        <v>19</v>
      </c>
      <c r="CK37" s="5">
        <v>3</v>
      </c>
      <c r="CL37" s="5">
        <v>6</v>
      </c>
      <c r="CM37" s="2">
        <v>0</v>
      </c>
      <c r="CN37" s="2">
        <v>0</v>
      </c>
      <c r="CO37" s="2">
        <v>0</v>
      </c>
      <c r="CP37" s="2">
        <v>0</v>
      </c>
      <c r="CQ37" s="5">
        <v>19</v>
      </c>
      <c r="CR37" s="5">
        <v>45</v>
      </c>
      <c r="CS37" s="5">
        <v>0.94957000000000003</v>
      </c>
      <c r="CT37" s="5">
        <v>0.96380999999999994</v>
      </c>
      <c r="CU37" s="2" t="s">
        <v>134</v>
      </c>
    </row>
    <row r="38" spans="1:99" s="2" customFormat="1" x14ac:dyDescent="0.25">
      <c r="A38" s="2" t="s">
        <v>399</v>
      </c>
      <c r="B38" s="2" t="s">
        <v>400</v>
      </c>
      <c r="C38" s="2" t="s">
        <v>401</v>
      </c>
      <c r="D38" s="2">
        <v>1978</v>
      </c>
      <c r="E38" s="2">
        <f t="shared" si="0"/>
        <v>37</v>
      </c>
      <c r="F38" s="2">
        <v>0</v>
      </c>
      <c r="G38" s="2">
        <v>50</v>
      </c>
      <c r="H38" s="2">
        <v>34559</v>
      </c>
      <c r="I38" s="2">
        <v>11137</v>
      </c>
      <c r="J38" s="2">
        <v>2336</v>
      </c>
      <c r="K38" s="2">
        <v>11137</v>
      </c>
      <c r="L38" s="2">
        <f t="shared" si="1"/>
        <v>485126606.30000001</v>
      </c>
      <c r="M38" s="2">
        <v>258</v>
      </c>
      <c r="N38" s="2">
        <f t="shared" si="2"/>
        <v>11238480</v>
      </c>
      <c r="O38" s="2">
        <f t="shared" si="3"/>
        <v>0.40312500000000001</v>
      </c>
      <c r="P38" s="2">
        <f t="shared" si="4"/>
        <v>1044089.88</v>
      </c>
      <c r="Q38" s="2">
        <f t="shared" si="5"/>
        <v>1.04408988</v>
      </c>
      <c r="R38" s="2">
        <v>7230</v>
      </c>
      <c r="S38" s="2">
        <f t="shared" si="6"/>
        <v>18725.627699999997</v>
      </c>
      <c r="T38" s="2">
        <f t="shared" si="7"/>
        <v>4627200</v>
      </c>
      <c r="U38" s="2">
        <f t="shared" si="8"/>
        <v>201572400000</v>
      </c>
      <c r="V38" s="2">
        <v>42992.890959999997</v>
      </c>
      <c r="W38" s="2">
        <f t="shared" si="9"/>
        <v>13.104233164607999</v>
      </c>
      <c r="X38" s="2">
        <f t="shared" si="10"/>
        <v>8.1425955904782406</v>
      </c>
      <c r="Y38" s="2">
        <f t="shared" si="11"/>
        <v>3.6177417340841154</v>
      </c>
      <c r="Z38" s="2">
        <f t="shared" si="12"/>
        <v>43.166567569635752</v>
      </c>
      <c r="AA38" s="2">
        <f t="shared" si="13"/>
        <v>4.5478555426211438</v>
      </c>
      <c r="AB38" s="2" t="e">
        <f t="shared" si="14"/>
        <v>#DIV/0!</v>
      </c>
      <c r="AC38" s="2">
        <v>0</v>
      </c>
      <c r="AD38" s="2" t="e">
        <f t="shared" si="15"/>
        <v>#DIV/0!</v>
      </c>
      <c r="AE38" s="2">
        <v>85.313299999999998</v>
      </c>
      <c r="AF38" s="2">
        <f t="shared" si="16"/>
        <v>17934.883720930233</v>
      </c>
      <c r="AG38" s="2">
        <f t="shared" si="17"/>
        <v>1.1411406511688658</v>
      </c>
      <c r="AH38" s="2">
        <f t="shared" si="18"/>
        <v>0.3623538964933159</v>
      </c>
      <c r="AI38" s="2">
        <f t="shared" si="19"/>
        <v>101755926.40000001</v>
      </c>
      <c r="AJ38" s="2">
        <f t="shared" si="20"/>
        <v>2881409.2800000003</v>
      </c>
      <c r="AK38" s="2">
        <f t="shared" si="21"/>
        <v>2.8814092800000002</v>
      </c>
      <c r="AL38" s="2" t="s">
        <v>402</v>
      </c>
      <c r="AM38" s="2" t="s">
        <v>133</v>
      </c>
      <c r="AN38" s="2" t="s">
        <v>403</v>
      </c>
      <c r="AO38" s="2" t="s">
        <v>404</v>
      </c>
      <c r="AP38" s="2" t="s">
        <v>405</v>
      </c>
      <c r="AQ38" s="2" t="s">
        <v>406</v>
      </c>
      <c r="AR38" s="2" t="s">
        <v>407</v>
      </c>
      <c r="AS38" s="2">
        <v>1</v>
      </c>
      <c r="AT38" s="2" t="s">
        <v>408</v>
      </c>
      <c r="AU38" s="2" t="s">
        <v>409</v>
      </c>
      <c r="AV38" s="2">
        <v>11</v>
      </c>
      <c r="AW38" s="5">
        <v>43</v>
      </c>
      <c r="AX38" s="5">
        <v>55</v>
      </c>
      <c r="AY38" s="5">
        <v>2</v>
      </c>
      <c r="AZ38" s="5">
        <v>1</v>
      </c>
      <c r="BA38" s="2">
        <v>0</v>
      </c>
      <c r="BB38" s="5">
        <v>1.1000000000000001</v>
      </c>
      <c r="BC38" s="5">
        <v>2.6</v>
      </c>
      <c r="BD38" s="5">
        <v>0.5</v>
      </c>
      <c r="BE38" s="5">
        <v>1.5</v>
      </c>
      <c r="BF38" s="5">
        <v>24.2</v>
      </c>
      <c r="BG38" s="5">
        <v>16.899999999999999</v>
      </c>
      <c r="BH38" s="5">
        <v>25.9</v>
      </c>
      <c r="BI38" s="2">
        <v>0</v>
      </c>
      <c r="BJ38" s="2">
        <v>0</v>
      </c>
      <c r="BK38" s="5">
        <v>22.3</v>
      </c>
      <c r="BL38" s="5">
        <v>3.6</v>
      </c>
      <c r="BM38" s="2">
        <v>0</v>
      </c>
      <c r="BN38" s="5">
        <v>0.4</v>
      </c>
      <c r="BO38" s="5">
        <v>14894</v>
      </c>
      <c r="BP38" s="5">
        <v>1697</v>
      </c>
      <c r="BQ38" s="5">
        <v>122</v>
      </c>
      <c r="BR38" s="5">
        <v>14</v>
      </c>
      <c r="BS38" s="5">
        <v>0.19</v>
      </c>
      <c r="BT38" s="5">
        <v>0.02</v>
      </c>
      <c r="BU38" s="5">
        <v>20781</v>
      </c>
      <c r="BV38" s="5">
        <v>170</v>
      </c>
      <c r="BW38" s="5">
        <v>0.26</v>
      </c>
      <c r="BX38" s="5">
        <v>113538</v>
      </c>
      <c r="BY38" s="5">
        <v>12066</v>
      </c>
      <c r="BZ38" s="5">
        <v>931</v>
      </c>
      <c r="CA38" s="5">
        <v>99</v>
      </c>
      <c r="CB38" s="5">
        <v>1.49</v>
      </c>
      <c r="CC38" s="5">
        <v>0.17</v>
      </c>
      <c r="CD38" s="5">
        <v>21</v>
      </c>
      <c r="CE38" s="5">
        <v>22</v>
      </c>
      <c r="CF38" s="5">
        <v>27</v>
      </c>
      <c r="CG38" s="5">
        <v>11</v>
      </c>
      <c r="CH38" s="5">
        <v>20</v>
      </c>
      <c r="CI38" s="5">
        <v>13</v>
      </c>
      <c r="CJ38" s="5">
        <v>16</v>
      </c>
      <c r="CK38" s="2">
        <v>0</v>
      </c>
      <c r="CL38" s="2">
        <v>0</v>
      </c>
      <c r="CM38" s="2">
        <v>0</v>
      </c>
      <c r="CN38" s="2">
        <v>0</v>
      </c>
      <c r="CO38" s="2">
        <v>0</v>
      </c>
      <c r="CP38" s="2">
        <v>0</v>
      </c>
      <c r="CQ38" s="5">
        <v>19</v>
      </c>
      <c r="CR38" s="5">
        <v>51</v>
      </c>
      <c r="CS38" s="5">
        <v>0.68181000000000003</v>
      </c>
      <c r="CT38" s="5">
        <v>0.30153000000000002</v>
      </c>
      <c r="CU38" s="2" t="s">
        <v>134</v>
      </c>
    </row>
    <row r="39" spans="1:99" s="2" customFormat="1" x14ac:dyDescent="0.25">
      <c r="A39" s="2" t="s">
        <v>410</v>
      </c>
      <c r="C39" s="2" t="s">
        <v>411</v>
      </c>
      <c r="F39" s="2">
        <v>24.8</v>
      </c>
      <c r="G39" s="2">
        <v>28.4</v>
      </c>
      <c r="H39" s="2">
        <v>0</v>
      </c>
      <c r="I39" s="2">
        <v>95</v>
      </c>
      <c r="J39" s="2">
        <v>68.3</v>
      </c>
      <c r="K39" s="2">
        <v>95</v>
      </c>
      <c r="L39" s="2">
        <f t="shared" si="1"/>
        <v>4138190.5</v>
      </c>
      <c r="M39" s="2">
        <v>635</v>
      </c>
      <c r="N39" s="2">
        <f t="shared" si="2"/>
        <v>27660600</v>
      </c>
      <c r="O39" s="2">
        <f t="shared" si="3"/>
        <v>0.9921875</v>
      </c>
      <c r="P39" s="2">
        <f t="shared" si="4"/>
        <v>2569756.1</v>
      </c>
      <c r="Q39" s="2">
        <f t="shared" si="5"/>
        <v>2.5697561000000002</v>
      </c>
      <c r="R39" s="2">
        <v>0</v>
      </c>
      <c r="S39" s="2">
        <f t="shared" si="6"/>
        <v>0</v>
      </c>
      <c r="T39" s="2">
        <f t="shared" si="7"/>
        <v>0</v>
      </c>
      <c r="U39" s="2">
        <f t="shared" si="8"/>
        <v>0</v>
      </c>
      <c r="W39" s="2">
        <f t="shared" si="9"/>
        <v>0</v>
      </c>
      <c r="X39" s="2">
        <f t="shared" si="10"/>
        <v>0</v>
      </c>
      <c r="Y39" s="2">
        <f t="shared" si="11"/>
        <v>0</v>
      </c>
      <c r="Z39" s="2">
        <f t="shared" si="12"/>
        <v>0.14960595576379399</v>
      </c>
      <c r="AA39" s="2">
        <f t="shared" si="13"/>
        <v>0</v>
      </c>
      <c r="AB39" s="2">
        <f t="shared" si="14"/>
        <v>1.8097494648846045E-2</v>
      </c>
      <c r="AC39" s="2">
        <v>24.8</v>
      </c>
      <c r="AD39" s="2">
        <f t="shared" si="15"/>
        <v>6.0324982162820156E-3</v>
      </c>
      <c r="AE39" s="2" t="s">
        <v>133</v>
      </c>
      <c r="AF39" s="2">
        <f t="shared" si="16"/>
        <v>0</v>
      </c>
      <c r="AG39" s="2">
        <f t="shared" si="17"/>
        <v>2.520945943776479E-3</v>
      </c>
      <c r="AH39" s="2">
        <f t="shared" si="18"/>
        <v>30.502756642623467</v>
      </c>
      <c r="AI39" s="2">
        <f t="shared" si="19"/>
        <v>2975141.17</v>
      </c>
      <c r="AJ39" s="2">
        <f t="shared" si="20"/>
        <v>84246.683999999994</v>
      </c>
      <c r="AK39" s="2">
        <f t="shared" si="21"/>
        <v>8.4246683999999988E-2</v>
      </c>
      <c r="AL39" s="2" t="s">
        <v>133</v>
      </c>
      <c r="AM39" s="2" t="s">
        <v>133</v>
      </c>
      <c r="AN39" s="2" t="s">
        <v>133</v>
      </c>
      <c r="AO39" s="2" t="s">
        <v>133</v>
      </c>
      <c r="AP39" s="2" t="s">
        <v>133</v>
      </c>
      <c r="AQ39" s="2" t="s">
        <v>133</v>
      </c>
      <c r="AR39" s="2" t="s">
        <v>133</v>
      </c>
      <c r="AS39" s="2">
        <v>0</v>
      </c>
      <c r="AT39" s="2" t="s">
        <v>133</v>
      </c>
      <c r="AU39" s="2" t="s">
        <v>133</v>
      </c>
      <c r="AV39" s="2">
        <v>0</v>
      </c>
      <c r="AW39" s="2">
        <v>0</v>
      </c>
      <c r="AX39" s="2">
        <v>0</v>
      </c>
      <c r="AY39" s="2">
        <v>0</v>
      </c>
      <c r="AZ39" s="2">
        <v>0</v>
      </c>
      <c r="BA39" s="2">
        <v>0</v>
      </c>
      <c r="BB39" s="2">
        <v>0</v>
      </c>
      <c r="BC39" s="2">
        <v>0</v>
      </c>
      <c r="BD39" s="2">
        <v>0</v>
      </c>
      <c r="BE39" s="2">
        <v>0</v>
      </c>
      <c r="BF39" s="2">
        <v>0</v>
      </c>
      <c r="BG39" s="2">
        <v>0</v>
      </c>
      <c r="BH39" s="2">
        <v>0</v>
      </c>
      <c r="BI39" s="2">
        <v>0</v>
      </c>
      <c r="BJ39" s="2">
        <v>0</v>
      </c>
      <c r="BK39" s="2">
        <v>0</v>
      </c>
      <c r="BL39" s="2">
        <v>0</v>
      </c>
      <c r="BM39" s="2">
        <v>0</v>
      </c>
      <c r="BN39" s="2">
        <v>0</v>
      </c>
      <c r="BO39" s="2">
        <v>0</v>
      </c>
      <c r="BP39" s="2">
        <v>0</v>
      </c>
      <c r="BQ39" s="2">
        <v>0</v>
      </c>
      <c r="BR39" s="2">
        <v>0</v>
      </c>
      <c r="BS39" s="2">
        <v>0</v>
      </c>
      <c r="BT39" s="2">
        <v>0</v>
      </c>
      <c r="BU39" s="2">
        <v>0</v>
      </c>
      <c r="BV39" s="2">
        <v>0</v>
      </c>
      <c r="BW39" s="2">
        <v>0</v>
      </c>
      <c r="BX39" s="2">
        <v>0</v>
      </c>
      <c r="BY39" s="2">
        <v>0</v>
      </c>
      <c r="BZ39" s="2">
        <v>0</v>
      </c>
      <c r="CA39" s="2">
        <v>0</v>
      </c>
      <c r="CB39" s="2">
        <v>0</v>
      </c>
      <c r="CC39" s="2">
        <v>0</v>
      </c>
      <c r="CD39" s="2">
        <v>0</v>
      </c>
      <c r="CE39" s="2">
        <v>0</v>
      </c>
      <c r="CF39" s="2">
        <v>0</v>
      </c>
      <c r="CG39" s="2">
        <v>0</v>
      </c>
      <c r="CH39" s="2">
        <v>0</v>
      </c>
      <c r="CI39" s="2">
        <v>0</v>
      </c>
      <c r="CJ39" s="2">
        <v>0</v>
      </c>
      <c r="CK39" s="2">
        <v>0</v>
      </c>
      <c r="CL39" s="2">
        <v>0</v>
      </c>
      <c r="CM39" s="2">
        <v>0</v>
      </c>
      <c r="CN39" s="2">
        <v>0</v>
      </c>
      <c r="CO39" s="2">
        <v>0</v>
      </c>
      <c r="CP39" s="2">
        <v>0</v>
      </c>
      <c r="CQ39" s="2">
        <v>0</v>
      </c>
      <c r="CR39" s="2">
        <v>0</v>
      </c>
      <c r="CS39" s="2">
        <v>0</v>
      </c>
      <c r="CT39" s="2">
        <v>0</v>
      </c>
      <c r="CU39" s="2" t="s">
        <v>134</v>
      </c>
    </row>
    <row r="40" spans="1:99" s="2" customFormat="1" x14ac:dyDescent="0.25">
      <c r="A40" s="2" t="s">
        <v>412</v>
      </c>
      <c r="C40" s="2" t="s">
        <v>413</v>
      </c>
      <c r="D40" s="2">
        <v>1974</v>
      </c>
      <c r="E40" s="2">
        <f>2015-D40</f>
        <v>41</v>
      </c>
      <c r="F40" s="2">
        <v>86</v>
      </c>
      <c r="G40" s="2">
        <v>107</v>
      </c>
      <c r="H40" s="2">
        <v>28509</v>
      </c>
      <c r="I40" s="2">
        <v>23875</v>
      </c>
      <c r="J40" s="2">
        <v>20892</v>
      </c>
      <c r="K40" s="2">
        <v>23875</v>
      </c>
      <c r="L40" s="2">
        <f t="shared" si="1"/>
        <v>1039992612.5</v>
      </c>
      <c r="M40" s="2">
        <v>548</v>
      </c>
      <c r="N40" s="2">
        <f t="shared" si="2"/>
        <v>23870880</v>
      </c>
      <c r="O40" s="2">
        <f t="shared" si="3"/>
        <v>0.85625000000000007</v>
      </c>
      <c r="P40" s="2">
        <f t="shared" si="4"/>
        <v>2217679.2800000003</v>
      </c>
      <c r="Q40" s="2">
        <f t="shared" si="5"/>
        <v>2.21767928</v>
      </c>
      <c r="R40" s="2">
        <v>2500</v>
      </c>
      <c r="S40" s="2">
        <f t="shared" si="6"/>
        <v>6474.9749999999995</v>
      </c>
      <c r="T40" s="2">
        <f t="shared" si="7"/>
        <v>1600000</v>
      </c>
      <c r="U40" s="2">
        <f t="shared" si="8"/>
        <v>69700000000</v>
      </c>
      <c r="V40" s="2">
        <v>58917.377263000002</v>
      </c>
      <c r="W40" s="2">
        <f t="shared" si="9"/>
        <v>17.958016589762401</v>
      </c>
      <c r="X40" s="2">
        <f t="shared" si="10"/>
        <v>11.158597749348623</v>
      </c>
      <c r="Y40" s="2">
        <f t="shared" si="11"/>
        <v>3.4017617233755666</v>
      </c>
      <c r="Z40" s="2">
        <f t="shared" si="12"/>
        <v>43.567418230915656</v>
      </c>
      <c r="AA40" s="2">
        <f t="shared" si="13"/>
        <v>0.69686112733325334</v>
      </c>
      <c r="AB40" s="2">
        <f t="shared" si="14"/>
        <v>1.5197936592179881</v>
      </c>
      <c r="AC40" s="2">
        <v>86</v>
      </c>
      <c r="AD40" s="2">
        <f t="shared" si="15"/>
        <v>0.50659788640599601</v>
      </c>
      <c r="AE40" s="2" t="s">
        <v>133</v>
      </c>
      <c r="AF40" s="2">
        <f t="shared" si="16"/>
        <v>2919.7080291970801</v>
      </c>
      <c r="AG40" s="2">
        <f t="shared" si="17"/>
        <v>0.7902655650532856</v>
      </c>
      <c r="AH40" s="2">
        <f t="shared" si="18"/>
        <v>8.6057080713769676E-2</v>
      </c>
      <c r="AI40" s="2">
        <f t="shared" si="19"/>
        <v>910053430.80000007</v>
      </c>
      <c r="AJ40" s="2">
        <f t="shared" si="20"/>
        <v>25769864.16</v>
      </c>
      <c r="AK40" s="2">
        <f t="shared" si="21"/>
        <v>25.769864160000001</v>
      </c>
      <c r="AL40" s="2" t="s">
        <v>414</v>
      </c>
      <c r="AM40" s="2" t="s">
        <v>415</v>
      </c>
      <c r="AN40" s="2" t="s">
        <v>416</v>
      </c>
      <c r="AO40" s="2" t="s">
        <v>417</v>
      </c>
      <c r="AP40" s="2" t="s">
        <v>133</v>
      </c>
      <c r="AQ40" s="2" t="s">
        <v>133</v>
      </c>
      <c r="AR40" s="2" t="s">
        <v>133</v>
      </c>
      <c r="AS40" s="2">
        <v>0</v>
      </c>
      <c r="AT40" s="2" t="s">
        <v>133</v>
      </c>
      <c r="AU40" s="2" t="s">
        <v>133</v>
      </c>
      <c r="AV40" s="2">
        <v>0</v>
      </c>
      <c r="AW40" s="2">
        <v>0</v>
      </c>
      <c r="AX40" s="2">
        <v>0</v>
      </c>
      <c r="AY40" s="2">
        <v>0</v>
      </c>
      <c r="AZ40" s="2">
        <v>0</v>
      </c>
      <c r="BA40" s="2">
        <v>0</v>
      </c>
      <c r="BB40" s="2">
        <v>0</v>
      </c>
      <c r="BC40" s="2">
        <v>0</v>
      </c>
      <c r="BD40" s="2">
        <v>0</v>
      </c>
      <c r="BE40" s="2">
        <v>0</v>
      </c>
      <c r="BF40" s="2">
        <v>0</v>
      </c>
      <c r="BG40" s="2">
        <v>0</v>
      </c>
      <c r="BH40" s="2">
        <v>0</v>
      </c>
      <c r="BI40" s="2">
        <v>0</v>
      </c>
      <c r="BJ40" s="2">
        <v>0</v>
      </c>
      <c r="BK40" s="2">
        <v>0</v>
      </c>
      <c r="BL40" s="2">
        <v>0</v>
      </c>
      <c r="BM40" s="2">
        <v>0</v>
      </c>
      <c r="BN40" s="2">
        <v>0</v>
      </c>
      <c r="BO40" s="2">
        <v>0</v>
      </c>
      <c r="BP40" s="2">
        <v>0</v>
      </c>
      <c r="BQ40" s="2">
        <v>0</v>
      </c>
      <c r="BR40" s="2">
        <v>0</v>
      </c>
      <c r="BS40" s="2">
        <v>0</v>
      </c>
      <c r="BT40" s="2">
        <v>0</v>
      </c>
      <c r="BU40" s="2">
        <v>0</v>
      </c>
      <c r="BV40" s="2">
        <v>0</v>
      </c>
      <c r="BW40" s="2">
        <v>0</v>
      </c>
      <c r="BX40" s="2">
        <v>0</v>
      </c>
      <c r="BY40" s="2">
        <v>0</v>
      </c>
      <c r="BZ40" s="2">
        <v>0</v>
      </c>
      <c r="CA40" s="2">
        <v>0</v>
      </c>
      <c r="CB40" s="2">
        <v>0</v>
      </c>
      <c r="CC40" s="2">
        <v>0</v>
      </c>
      <c r="CD40" s="2">
        <v>0</v>
      </c>
      <c r="CE40" s="2">
        <v>0</v>
      </c>
      <c r="CF40" s="2">
        <v>0</v>
      </c>
      <c r="CG40" s="2">
        <v>0</v>
      </c>
      <c r="CH40" s="2">
        <v>0</v>
      </c>
      <c r="CI40" s="2">
        <v>0</v>
      </c>
      <c r="CJ40" s="2">
        <v>0</v>
      </c>
      <c r="CK40" s="2">
        <v>0</v>
      </c>
      <c r="CL40" s="2">
        <v>0</v>
      </c>
      <c r="CM40" s="2">
        <v>0</v>
      </c>
      <c r="CN40" s="2">
        <v>0</v>
      </c>
      <c r="CO40" s="2">
        <v>0</v>
      </c>
      <c r="CP40" s="2">
        <v>0</v>
      </c>
      <c r="CQ40" s="2">
        <v>0</v>
      </c>
      <c r="CR40" s="2">
        <v>0</v>
      </c>
      <c r="CS40" s="2">
        <v>0</v>
      </c>
      <c r="CT40" s="2">
        <v>0</v>
      </c>
      <c r="CU40" s="2" t="s">
        <v>134</v>
      </c>
    </row>
    <row r="41" spans="1:99" s="2" customFormat="1" x14ac:dyDescent="0.25">
      <c r="A41" s="2" t="s">
        <v>418</v>
      </c>
      <c r="C41" s="2" t="s">
        <v>419</v>
      </c>
      <c r="D41" s="2">
        <v>1915</v>
      </c>
      <c r="E41" s="2">
        <f>2015-D41</f>
        <v>100</v>
      </c>
      <c r="F41" s="2">
        <v>6.6</v>
      </c>
      <c r="G41" s="2">
        <v>6.6</v>
      </c>
      <c r="H41" s="2">
        <v>2800</v>
      </c>
      <c r="I41" s="2">
        <v>2131.3000000000002</v>
      </c>
      <c r="J41" s="2">
        <v>1225</v>
      </c>
      <c r="K41" s="2">
        <v>2131.3000000000002</v>
      </c>
      <c r="L41" s="2">
        <f t="shared" si="1"/>
        <v>92839214.870000005</v>
      </c>
      <c r="M41" s="2">
        <v>490</v>
      </c>
      <c r="N41" s="2">
        <f t="shared" si="2"/>
        <v>21344400</v>
      </c>
      <c r="O41" s="2">
        <f t="shared" si="3"/>
        <v>0.765625</v>
      </c>
      <c r="P41" s="2">
        <f t="shared" si="4"/>
        <v>1982961.4000000001</v>
      </c>
      <c r="Q41" s="2">
        <f t="shared" si="5"/>
        <v>1.9829614000000002</v>
      </c>
      <c r="R41" s="2">
        <v>0</v>
      </c>
      <c r="S41" s="2">
        <f t="shared" si="6"/>
        <v>0</v>
      </c>
      <c r="T41" s="2">
        <f t="shared" si="7"/>
        <v>0</v>
      </c>
      <c r="U41" s="2">
        <f t="shared" si="8"/>
        <v>0</v>
      </c>
      <c r="V41" s="2">
        <v>24607.892489000002</v>
      </c>
      <c r="W41" s="2">
        <f t="shared" si="9"/>
        <v>7.5004856306471996</v>
      </c>
      <c r="X41" s="2">
        <f t="shared" si="10"/>
        <v>4.6605871900616664</v>
      </c>
      <c r="Y41" s="2">
        <f t="shared" si="11"/>
        <v>1.5025438122570234</v>
      </c>
      <c r="Z41" s="2">
        <f t="shared" si="12"/>
        <v>4.3495818514458131</v>
      </c>
      <c r="AA41" s="2">
        <f t="shared" si="13"/>
        <v>4.9638789544810002</v>
      </c>
      <c r="AB41" s="2">
        <f t="shared" si="14"/>
        <v>1.977082659748097</v>
      </c>
      <c r="AC41" s="2">
        <v>6.6</v>
      </c>
      <c r="AD41" s="2">
        <f t="shared" si="15"/>
        <v>0.65902755324936568</v>
      </c>
      <c r="AE41" s="2" t="s">
        <v>133</v>
      </c>
      <c r="AF41" s="2">
        <f t="shared" si="16"/>
        <v>0</v>
      </c>
      <c r="AG41" s="2">
        <f t="shared" si="17"/>
        <v>8.3435520740505323E-2</v>
      </c>
      <c r="AH41" s="2">
        <f t="shared" si="18"/>
        <v>1.3123390731912963</v>
      </c>
      <c r="AI41" s="2">
        <f t="shared" si="19"/>
        <v>53360877.5</v>
      </c>
      <c r="AJ41" s="2">
        <f t="shared" si="20"/>
        <v>1511013</v>
      </c>
      <c r="AK41" s="2">
        <f t="shared" si="21"/>
        <v>1.5110129999999999</v>
      </c>
      <c r="AL41" s="2" t="s">
        <v>420</v>
      </c>
      <c r="AM41" s="2" t="s">
        <v>133</v>
      </c>
      <c r="AN41" s="2" t="s">
        <v>421</v>
      </c>
      <c r="AO41" s="2" t="s">
        <v>422</v>
      </c>
      <c r="AP41" s="2" t="s">
        <v>133</v>
      </c>
      <c r="AQ41" s="2" t="s">
        <v>133</v>
      </c>
      <c r="AR41" s="2" t="s">
        <v>133</v>
      </c>
      <c r="AS41" s="2">
        <v>0</v>
      </c>
      <c r="AT41" s="2" t="s">
        <v>133</v>
      </c>
      <c r="AU41" s="2" t="s">
        <v>133</v>
      </c>
      <c r="AV41" s="2">
        <v>0</v>
      </c>
      <c r="AW41" s="2">
        <v>0</v>
      </c>
      <c r="AX41" s="2">
        <v>0</v>
      </c>
      <c r="AY41" s="2">
        <v>0</v>
      </c>
      <c r="AZ41" s="2">
        <v>0</v>
      </c>
      <c r="BA41" s="2">
        <v>0</v>
      </c>
      <c r="BB41" s="2">
        <v>0</v>
      </c>
      <c r="BC41" s="2">
        <v>0</v>
      </c>
      <c r="BD41" s="2">
        <v>0</v>
      </c>
      <c r="BE41" s="2">
        <v>0</v>
      </c>
      <c r="BF41" s="2">
        <v>0</v>
      </c>
      <c r="BG41" s="2">
        <v>0</v>
      </c>
      <c r="BH41" s="2">
        <v>0</v>
      </c>
      <c r="BI41" s="2">
        <v>0</v>
      </c>
      <c r="BJ41" s="2">
        <v>0</v>
      </c>
      <c r="BK41" s="2">
        <v>0</v>
      </c>
      <c r="BL41" s="2">
        <v>0</v>
      </c>
      <c r="BM41" s="2">
        <v>0</v>
      </c>
      <c r="BN41" s="2">
        <v>0</v>
      </c>
      <c r="BO41" s="2">
        <v>0</v>
      </c>
      <c r="BP41" s="2">
        <v>0</v>
      </c>
      <c r="BQ41" s="2">
        <v>0</v>
      </c>
      <c r="BR41" s="2">
        <v>0</v>
      </c>
      <c r="BS41" s="2">
        <v>0</v>
      </c>
      <c r="BT41" s="2">
        <v>0</v>
      </c>
      <c r="BU41" s="2">
        <v>0</v>
      </c>
      <c r="BV41" s="2">
        <v>0</v>
      </c>
      <c r="BW41" s="2">
        <v>0</v>
      </c>
      <c r="BX41" s="2">
        <v>0</v>
      </c>
      <c r="BY41" s="2">
        <v>0</v>
      </c>
      <c r="BZ41" s="2">
        <v>0</v>
      </c>
      <c r="CA41" s="2">
        <v>0</v>
      </c>
      <c r="CB41" s="2">
        <v>0</v>
      </c>
      <c r="CC41" s="2">
        <v>0</v>
      </c>
      <c r="CD41" s="2">
        <v>0</v>
      </c>
      <c r="CE41" s="2">
        <v>0</v>
      </c>
      <c r="CF41" s="2">
        <v>0</v>
      </c>
      <c r="CG41" s="2">
        <v>0</v>
      </c>
      <c r="CH41" s="2">
        <v>0</v>
      </c>
      <c r="CI41" s="2">
        <v>0</v>
      </c>
      <c r="CJ41" s="2">
        <v>0</v>
      </c>
      <c r="CK41" s="2">
        <v>0</v>
      </c>
      <c r="CL41" s="2">
        <v>0</v>
      </c>
      <c r="CM41" s="2">
        <v>0</v>
      </c>
      <c r="CN41" s="2">
        <v>0</v>
      </c>
      <c r="CO41" s="2">
        <v>0</v>
      </c>
      <c r="CP41" s="2">
        <v>0</v>
      </c>
      <c r="CQ41" s="2">
        <v>0</v>
      </c>
      <c r="CR41" s="2">
        <v>0</v>
      </c>
      <c r="CS41" s="2">
        <v>0</v>
      </c>
      <c r="CT41" s="2">
        <v>0</v>
      </c>
      <c r="CU41" s="2" t="s">
        <v>134</v>
      </c>
    </row>
    <row r="42" spans="1:99" s="2" customFormat="1" x14ac:dyDescent="0.25">
      <c r="A42" s="2" t="s">
        <v>423</v>
      </c>
      <c r="C42" s="2" t="s">
        <v>424</v>
      </c>
      <c r="D42" s="2">
        <v>1960</v>
      </c>
      <c r="E42" s="2">
        <f>2015-D42</f>
        <v>55</v>
      </c>
      <c r="F42" s="2">
        <v>9.1999999999999993</v>
      </c>
      <c r="G42" s="2">
        <v>10.199999999999999</v>
      </c>
      <c r="H42" s="2">
        <v>1320</v>
      </c>
      <c r="I42" s="2">
        <v>2727</v>
      </c>
      <c r="J42" s="2">
        <v>2580</v>
      </c>
      <c r="K42" s="2">
        <v>2727</v>
      </c>
      <c r="L42" s="2">
        <f t="shared" si="1"/>
        <v>118787847.3</v>
      </c>
      <c r="M42" s="2">
        <v>645</v>
      </c>
      <c r="N42" s="2">
        <f t="shared" si="2"/>
        <v>28096200</v>
      </c>
      <c r="O42" s="2">
        <f t="shared" si="3"/>
        <v>1.0078125</v>
      </c>
      <c r="P42" s="2">
        <f t="shared" si="4"/>
        <v>2610224.7000000002</v>
      </c>
      <c r="Q42" s="2">
        <f t="shared" si="5"/>
        <v>2.6102247000000003</v>
      </c>
      <c r="R42" s="2">
        <v>0</v>
      </c>
      <c r="S42" s="2">
        <f t="shared" si="6"/>
        <v>0</v>
      </c>
      <c r="T42" s="2">
        <f t="shared" si="7"/>
        <v>0</v>
      </c>
      <c r="U42" s="2">
        <f t="shared" si="8"/>
        <v>0</v>
      </c>
      <c r="V42" s="2">
        <v>49787.70983</v>
      </c>
      <c r="W42" s="2">
        <f t="shared" si="9"/>
        <v>15.175293956183999</v>
      </c>
      <c r="X42" s="2">
        <f t="shared" si="10"/>
        <v>9.4294935155430206</v>
      </c>
      <c r="Y42" s="2">
        <f t="shared" si="11"/>
        <v>2.6496777328839385</v>
      </c>
      <c r="Z42" s="2">
        <f t="shared" si="12"/>
        <v>4.2278972708053049</v>
      </c>
      <c r="AA42" s="2">
        <f t="shared" si="13"/>
        <v>4.7685385107515819</v>
      </c>
      <c r="AB42" s="2">
        <f t="shared" si="14"/>
        <v>1.3786621535234691</v>
      </c>
      <c r="AC42" s="2">
        <v>9.1999999999999993</v>
      </c>
      <c r="AD42" s="2">
        <f t="shared" si="15"/>
        <v>0.45955405117448972</v>
      </c>
      <c r="AE42" s="2" t="s">
        <v>133</v>
      </c>
      <c r="AF42" s="2">
        <f t="shared" si="16"/>
        <v>0</v>
      </c>
      <c r="AG42" s="2">
        <f t="shared" si="17"/>
        <v>7.068806310710353E-2</v>
      </c>
      <c r="AH42" s="2">
        <f t="shared" si="18"/>
        <v>0.82021192074456017</v>
      </c>
      <c r="AI42" s="2">
        <f t="shared" si="19"/>
        <v>112384542</v>
      </c>
      <c r="AJ42" s="2">
        <f t="shared" si="20"/>
        <v>3182378.4</v>
      </c>
      <c r="AK42" s="2">
        <f t="shared" si="21"/>
        <v>3.1823783999999997</v>
      </c>
      <c r="AL42" s="2" t="s">
        <v>425</v>
      </c>
      <c r="AM42" s="2" t="s">
        <v>426</v>
      </c>
      <c r="AN42" s="2" t="s">
        <v>427</v>
      </c>
      <c r="AO42" s="2" t="s">
        <v>428</v>
      </c>
      <c r="AP42" s="2" t="s">
        <v>133</v>
      </c>
      <c r="AQ42" s="2" t="s">
        <v>133</v>
      </c>
      <c r="AR42" s="2" t="s">
        <v>133</v>
      </c>
      <c r="AS42" s="2">
        <v>0</v>
      </c>
      <c r="AT42" s="2" t="s">
        <v>133</v>
      </c>
      <c r="AU42" s="2" t="s">
        <v>133</v>
      </c>
      <c r="AV42" s="2">
        <v>0</v>
      </c>
      <c r="AW42" s="2">
        <v>0</v>
      </c>
      <c r="AX42" s="2">
        <v>0</v>
      </c>
      <c r="AY42" s="2">
        <v>0</v>
      </c>
      <c r="AZ42" s="2">
        <v>0</v>
      </c>
      <c r="BA42" s="2">
        <v>0</v>
      </c>
      <c r="BB42" s="2">
        <v>0</v>
      </c>
      <c r="BC42" s="2">
        <v>0</v>
      </c>
      <c r="BD42" s="2">
        <v>0</v>
      </c>
      <c r="BE42" s="2">
        <v>0</v>
      </c>
      <c r="BF42" s="2">
        <v>0</v>
      </c>
      <c r="BG42" s="2">
        <v>0</v>
      </c>
      <c r="BH42" s="2">
        <v>0</v>
      </c>
      <c r="BI42" s="2">
        <v>0</v>
      </c>
      <c r="BJ42" s="2">
        <v>0</v>
      </c>
      <c r="BK42" s="2">
        <v>0</v>
      </c>
      <c r="BL42" s="2">
        <v>0</v>
      </c>
      <c r="BM42" s="2">
        <v>0</v>
      </c>
      <c r="BN42" s="2">
        <v>0</v>
      </c>
      <c r="BO42" s="2">
        <v>0</v>
      </c>
      <c r="BP42" s="2">
        <v>0</v>
      </c>
      <c r="BQ42" s="2">
        <v>0</v>
      </c>
      <c r="BR42" s="2">
        <v>0</v>
      </c>
      <c r="BS42" s="2">
        <v>0</v>
      </c>
      <c r="BT42" s="2">
        <v>0</v>
      </c>
      <c r="BU42" s="2">
        <v>0</v>
      </c>
      <c r="BV42" s="2">
        <v>0</v>
      </c>
      <c r="BW42" s="2">
        <v>0</v>
      </c>
      <c r="BX42" s="2">
        <v>0</v>
      </c>
      <c r="BY42" s="2">
        <v>0</v>
      </c>
      <c r="BZ42" s="2">
        <v>0</v>
      </c>
      <c r="CA42" s="2">
        <v>0</v>
      </c>
      <c r="CB42" s="2">
        <v>0</v>
      </c>
      <c r="CC42" s="2">
        <v>0</v>
      </c>
      <c r="CD42" s="2">
        <v>0</v>
      </c>
      <c r="CE42" s="2">
        <v>0</v>
      </c>
      <c r="CF42" s="2">
        <v>0</v>
      </c>
      <c r="CG42" s="2">
        <v>0</v>
      </c>
      <c r="CH42" s="2">
        <v>0</v>
      </c>
      <c r="CI42" s="2">
        <v>0</v>
      </c>
      <c r="CJ42" s="2">
        <v>0</v>
      </c>
      <c r="CK42" s="2">
        <v>0</v>
      </c>
      <c r="CL42" s="2">
        <v>0</v>
      </c>
      <c r="CM42" s="2">
        <v>0</v>
      </c>
      <c r="CN42" s="2">
        <v>0</v>
      </c>
      <c r="CO42" s="2">
        <v>0</v>
      </c>
      <c r="CP42" s="2">
        <v>0</v>
      </c>
      <c r="CQ42" s="2">
        <v>0</v>
      </c>
      <c r="CR42" s="2">
        <v>0</v>
      </c>
      <c r="CS42" s="2">
        <v>0</v>
      </c>
      <c r="CT42" s="2">
        <v>0</v>
      </c>
      <c r="CU42" s="2" t="s">
        <v>134</v>
      </c>
    </row>
    <row r="43" spans="1:99" s="2" customFormat="1" x14ac:dyDescent="0.25">
      <c r="A43" s="2" t="s">
        <v>429</v>
      </c>
      <c r="C43" s="2" t="s">
        <v>430</v>
      </c>
      <c r="F43" s="2">
        <v>6.1</v>
      </c>
      <c r="G43" s="2">
        <v>9</v>
      </c>
      <c r="H43" s="2">
        <v>0</v>
      </c>
      <c r="I43" s="2">
        <v>3562</v>
      </c>
      <c r="J43" s="2">
        <v>2268</v>
      </c>
      <c r="K43" s="2">
        <v>3562</v>
      </c>
      <c r="L43" s="2">
        <f t="shared" si="1"/>
        <v>155160363.80000001</v>
      </c>
      <c r="M43" s="2">
        <v>1008</v>
      </c>
      <c r="N43" s="2">
        <f t="shared" si="2"/>
        <v>43908480</v>
      </c>
      <c r="O43" s="2">
        <f t="shared" si="3"/>
        <v>1.5750000000000002</v>
      </c>
      <c r="P43" s="2">
        <f t="shared" si="4"/>
        <v>4079234.8800000004</v>
      </c>
      <c r="Q43" s="2">
        <f t="shared" si="5"/>
        <v>4.0792348800000005</v>
      </c>
      <c r="R43" s="2">
        <v>0</v>
      </c>
      <c r="S43" s="2">
        <f t="shared" si="6"/>
        <v>0</v>
      </c>
      <c r="T43" s="2">
        <f t="shared" si="7"/>
        <v>0</v>
      </c>
      <c r="U43" s="2">
        <f t="shared" si="8"/>
        <v>0</v>
      </c>
      <c r="V43" s="2">
        <v>102502.11813</v>
      </c>
      <c r="W43" s="2">
        <f t="shared" si="9"/>
        <v>31.242645606023999</v>
      </c>
      <c r="X43" s="2">
        <f t="shared" si="10"/>
        <v>19.41328616111322</v>
      </c>
      <c r="Y43" s="2">
        <f t="shared" si="11"/>
        <v>4.3636844441073341</v>
      </c>
      <c r="Z43" s="2">
        <f t="shared" si="12"/>
        <v>3.5337220464019707</v>
      </c>
      <c r="AA43" s="2">
        <f t="shared" si="13"/>
        <v>11.167928895379751</v>
      </c>
      <c r="AB43" s="2">
        <f t="shared" si="14"/>
        <v>1.7378960883944119</v>
      </c>
      <c r="AC43" s="2">
        <v>6.1</v>
      </c>
      <c r="AD43" s="2">
        <f t="shared" si="15"/>
        <v>0.57929869613147067</v>
      </c>
      <c r="AE43" s="2" t="s">
        <v>133</v>
      </c>
      <c r="AF43" s="2">
        <f t="shared" si="16"/>
        <v>0</v>
      </c>
      <c r="AG43" s="2">
        <f t="shared" si="17"/>
        <v>4.7261079028289112E-2</v>
      </c>
      <c r="AH43" s="2">
        <f t="shared" si="18"/>
        <v>1.458154525768107</v>
      </c>
      <c r="AI43" s="2">
        <f t="shared" si="19"/>
        <v>98793853.200000003</v>
      </c>
      <c r="AJ43" s="2">
        <f t="shared" si="20"/>
        <v>2797532.64</v>
      </c>
      <c r="AK43" s="2">
        <f t="shared" si="21"/>
        <v>2.79753264</v>
      </c>
      <c r="AL43" s="2" t="s">
        <v>431</v>
      </c>
      <c r="AM43" s="2" t="s">
        <v>133</v>
      </c>
      <c r="AN43" s="2" t="s">
        <v>432</v>
      </c>
      <c r="AO43" s="2" t="s">
        <v>433</v>
      </c>
      <c r="AP43" s="2" t="s">
        <v>133</v>
      </c>
      <c r="AQ43" s="2" t="s">
        <v>133</v>
      </c>
      <c r="AR43" s="2" t="s">
        <v>133</v>
      </c>
      <c r="AS43" s="2">
        <v>0</v>
      </c>
      <c r="AT43" s="2" t="s">
        <v>133</v>
      </c>
      <c r="AU43" s="2" t="s">
        <v>133</v>
      </c>
      <c r="AV43" s="2">
        <v>0</v>
      </c>
      <c r="AW43" s="2">
        <v>0</v>
      </c>
      <c r="AX43" s="2">
        <v>0</v>
      </c>
      <c r="AY43" s="2">
        <v>0</v>
      </c>
      <c r="AZ43" s="2">
        <v>0</v>
      </c>
      <c r="BA43" s="2">
        <v>0</v>
      </c>
      <c r="BB43" s="2">
        <v>0</v>
      </c>
      <c r="BC43" s="2">
        <v>0</v>
      </c>
      <c r="BD43" s="2">
        <v>0</v>
      </c>
      <c r="BE43" s="2">
        <v>0</v>
      </c>
      <c r="BF43" s="2">
        <v>0</v>
      </c>
      <c r="BG43" s="2">
        <v>0</v>
      </c>
      <c r="BH43" s="2">
        <v>0</v>
      </c>
      <c r="BI43" s="2">
        <v>0</v>
      </c>
      <c r="BJ43" s="2">
        <v>0</v>
      </c>
      <c r="BK43" s="2">
        <v>0</v>
      </c>
      <c r="BL43" s="2">
        <v>0</v>
      </c>
      <c r="BM43" s="2">
        <v>0</v>
      </c>
      <c r="BN43" s="2">
        <v>0</v>
      </c>
      <c r="BO43" s="2">
        <v>0</v>
      </c>
      <c r="BP43" s="2">
        <v>0</v>
      </c>
      <c r="BQ43" s="2">
        <v>0</v>
      </c>
      <c r="BR43" s="2">
        <v>0</v>
      </c>
      <c r="BS43" s="2">
        <v>0</v>
      </c>
      <c r="BT43" s="2">
        <v>0</v>
      </c>
      <c r="BU43" s="2">
        <v>0</v>
      </c>
      <c r="BV43" s="2">
        <v>0</v>
      </c>
      <c r="BW43" s="2">
        <v>0</v>
      </c>
      <c r="BX43" s="2">
        <v>0</v>
      </c>
      <c r="BY43" s="2">
        <v>0</v>
      </c>
      <c r="BZ43" s="2">
        <v>0</v>
      </c>
      <c r="CA43" s="2">
        <v>0</v>
      </c>
      <c r="CB43" s="2">
        <v>0</v>
      </c>
      <c r="CC43" s="2">
        <v>0</v>
      </c>
      <c r="CD43" s="2">
        <v>0</v>
      </c>
      <c r="CE43" s="2">
        <v>0</v>
      </c>
      <c r="CF43" s="2">
        <v>0</v>
      </c>
      <c r="CG43" s="2">
        <v>0</v>
      </c>
      <c r="CH43" s="2">
        <v>0</v>
      </c>
      <c r="CI43" s="2">
        <v>0</v>
      </c>
      <c r="CJ43" s="2">
        <v>0</v>
      </c>
      <c r="CK43" s="2">
        <v>0</v>
      </c>
      <c r="CL43" s="2">
        <v>0</v>
      </c>
      <c r="CM43" s="2">
        <v>0</v>
      </c>
      <c r="CN43" s="2">
        <v>0</v>
      </c>
      <c r="CO43" s="2">
        <v>0</v>
      </c>
      <c r="CP43" s="2">
        <v>0</v>
      </c>
      <c r="CQ43" s="2">
        <v>0</v>
      </c>
      <c r="CR43" s="2">
        <v>0</v>
      </c>
      <c r="CS43" s="2">
        <v>0</v>
      </c>
      <c r="CT43" s="2">
        <v>0</v>
      </c>
      <c r="CU43" s="2" t="s">
        <v>134</v>
      </c>
    </row>
    <row r="44" spans="1:99" s="2" customFormat="1" x14ac:dyDescent="0.25">
      <c r="A44" s="2" t="s">
        <v>434</v>
      </c>
      <c r="C44" s="2" t="s">
        <v>435</v>
      </c>
      <c r="D44" s="2">
        <v>1930</v>
      </c>
      <c r="E44" s="2">
        <f>2015-D44</f>
        <v>85</v>
      </c>
      <c r="F44" s="2">
        <v>0</v>
      </c>
      <c r="G44" s="2">
        <v>15.2</v>
      </c>
      <c r="H44" s="2">
        <v>0</v>
      </c>
      <c r="I44" s="2">
        <v>5018</v>
      </c>
      <c r="J44" s="2">
        <v>3450</v>
      </c>
      <c r="K44" s="2">
        <v>5018</v>
      </c>
      <c r="L44" s="2">
        <f t="shared" si="1"/>
        <v>218583578.20000002</v>
      </c>
      <c r="M44" s="2">
        <v>700</v>
      </c>
      <c r="N44" s="2">
        <f t="shared" si="2"/>
        <v>30492000</v>
      </c>
      <c r="O44" s="2">
        <f t="shared" si="3"/>
        <v>1.09375</v>
      </c>
      <c r="P44" s="2">
        <f t="shared" si="4"/>
        <v>2832802</v>
      </c>
      <c r="Q44" s="2">
        <f t="shared" si="5"/>
        <v>2.832802</v>
      </c>
      <c r="R44" s="2">
        <v>6000</v>
      </c>
      <c r="S44" s="2">
        <f t="shared" si="6"/>
        <v>15539.939999999999</v>
      </c>
      <c r="T44" s="2">
        <f t="shared" si="7"/>
        <v>3840000</v>
      </c>
      <c r="U44" s="2">
        <f t="shared" si="8"/>
        <v>167280000000</v>
      </c>
      <c r="V44" s="2">
        <v>39464.543318000004</v>
      </c>
      <c r="W44" s="2">
        <f t="shared" si="9"/>
        <v>12.0287928033264</v>
      </c>
      <c r="X44" s="2">
        <f t="shared" si="10"/>
        <v>7.4743477171692927</v>
      </c>
      <c r="Y44" s="2">
        <f t="shared" si="11"/>
        <v>2.016084938484656</v>
      </c>
      <c r="Z44" s="2">
        <f t="shared" si="12"/>
        <v>7.1685549717958814</v>
      </c>
      <c r="AA44" s="2">
        <f t="shared" si="13"/>
        <v>2.826642190923101</v>
      </c>
      <c r="AB44" s="2" t="e">
        <f t="shared" si="14"/>
        <v>#DIV/0!</v>
      </c>
      <c r="AC44" s="2">
        <v>0</v>
      </c>
      <c r="AD44" s="2" t="e">
        <f t="shared" si="15"/>
        <v>#DIV/0!</v>
      </c>
      <c r="AE44" s="2" t="s">
        <v>133</v>
      </c>
      <c r="AF44" s="2">
        <f t="shared" si="16"/>
        <v>5485.7142857142853</v>
      </c>
      <c r="AG44" s="2">
        <f t="shared" si="17"/>
        <v>0.11504933503832505</v>
      </c>
      <c r="AH44" s="2">
        <f t="shared" si="18"/>
        <v>0.66567924002457057</v>
      </c>
      <c r="AI44" s="2">
        <f t="shared" si="19"/>
        <v>150281655</v>
      </c>
      <c r="AJ44" s="2">
        <f t="shared" si="20"/>
        <v>4255506</v>
      </c>
      <c r="AK44" s="2">
        <f t="shared" si="21"/>
        <v>4.2555059999999996</v>
      </c>
      <c r="AL44" s="2" t="s">
        <v>436</v>
      </c>
      <c r="AM44" s="2" t="s">
        <v>133</v>
      </c>
      <c r="AN44" s="2" t="s">
        <v>437</v>
      </c>
      <c r="AO44" s="2" t="s">
        <v>438</v>
      </c>
      <c r="AP44" s="2" t="s">
        <v>133</v>
      </c>
      <c r="AQ44" s="2" t="s">
        <v>133</v>
      </c>
      <c r="AR44" s="2" t="s">
        <v>133</v>
      </c>
      <c r="AS44" s="2">
        <v>0</v>
      </c>
      <c r="AT44" s="2" t="s">
        <v>133</v>
      </c>
      <c r="AU44" s="2" t="s">
        <v>133</v>
      </c>
      <c r="AV44" s="2">
        <v>0</v>
      </c>
      <c r="AW44" s="2">
        <v>0</v>
      </c>
      <c r="AX44" s="2">
        <v>0</v>
      </c>
      <c r="AY44" s="2">
        <v>0</v>
      </c>
      <c r="AZ44" s="2">
        <v>0</v>
      </c>
      <c r="BA44" s="2">
        <v>0</v>
      </c>
      <c r="BB44" s="2">
        <v>0</v>
      </c>
      <c r="BC44" s="2">
        <v>0</v>
      </c>
      <c r="BD44" s="2">
        <v>0</v>
      </c>
      <c r="BE44" s="2">
        <v>0</v>
      </c>
      <c r="BF44" s="2">
        <v>0</v>
      </c>
      <c r="BG44" s="2">
        <v>0</v>
      </c>
      <c r="BH44" s="2">
        <v>0</v>
      </c>
      <c r="BI44" s="2">
        <v>0</v>
      </c>
      <c r="BJ44" s="2">
        <v>0</v>
      </c>
      <c r="BK44" s="2">
        <v>0</v>
      </c>
      <c r="BL44" s="2">
        <v>0</v>
      </c>
      <c r="BM44" s="2">
        <v>0</v>
      </c>
      <c r="BN44" s="2">
        <v>0</v>
      </c>
      <c r="BO44" s="2">
        <v>0</v>
      </c>
      <c r="BP44" s="2">
        <v>0</v>
      </c>
      <c r="BQ44" s="2">
        <v>0</v>
      </c>
      <c r="BR44" s="2">
        <v>0</v>
      </c>
      <c r="BS44" s="2">
        <v>0</v>
      </c>
      <c r="BT44" s="2">
        <v>0</v>
      </c>
      <c r="BU44" s="2">
        <v>0</v>
      </c>
      <c r="BV44" s="2">
        <v>0</v>
      </c>
      <c r="BW44" s="2">
        <v>0</v>
      </c>
      <c r="BX44" s="2">
        <v>0</v>
      </c>
      <c r="BY44" s="2">
        <v>0</v>
      </c>
      <c r="BZ44" s="2">
        <v>0</v>
      </c>
      <c r="CA44" s="2">
        <v>0</v>
      </c>
      <c r="CB44" s="2">
        <v>0</v>
      </c>
      <c r="CC44" s="2">
        <v>0</v>
      </c>
      <c r="CD44" s="2">
        <v>0</v>
      </c>
      <c r="CE44" s="2">
        <v>0</v>
      </c>
      <c r="CF44" s="2">
        <v>0</v>
      </c>
      <c r="CG44" s="2">
        <v>0</v>
      </c>
      <c r="CH44" s="2">
        <v>0</v>
      </c>
      <c r="CI44" s="2">
        <v>0</v>
      </c>
      <c r="CJ44" s="2">
        <v>0</v>
      </c>
      <c r="CK44" s="2">
        <v>0</v>
      </c>
      <c r="CL44" s="2">
        <v>0</v>
      </c>
      <c r="CM44" s="2">
        <v>0</v>
      </c>
      <c r="CN44" s="2">
        <v>0</v>
      </c>
      <c r="CO44" s="2">
        <v>0</v>
      </c>
      <c r="CP44" s="2">
        <v>0</v>
      </c>
      <c r="CQ44" s="2">
        <v>0</v>
      </c>
      <c r="CR44" s="2">
        <v>0</v>
      </c>
      <c r="CS44" s="2">
        <v>0</v>
      </c>
      <c r="CT44" s="2">
        <v>0</v>
      </c>
      <c r="CU44" s="2" t="s">
        <v>134</v>
      </c>
    </row>
    <row r="45" spans="1:99" s="2" customFormat="1" x14ac:dyDescent="0.25">
      <c r="A45" s="2" t="s">
        <v>439</v>
      </c>
      <c r="C45" s="2" t="s">
        <v>440</v>
      </c>
      <c r="D45" s="2">
        <v>1969</v>
      </c>
      <c r="E45" s="2">
        <f>2015-D45</f>
        <v>46</v>
      </c>
      <c r="F45" s="2">
        <v>0</v>
      </c>
      <c r="G45" s="2">
        <v>10</v>
      </c>
      <c r="H45" s="2">
        <v>0</v>
      </c>
      <c r="I45" s="2">
        <v>1804</v>
      </c>
      <c r="J45" s="2">
        <v>825</v>
      </c>
      <c r="K45" s="2">
        <v>1804</v>
      </c>
      <c r="L45" s="2">
        <f t="shared" si="1"/>
        <v>78582059.600000009</v>
      </c>
      <c r="M45" s="2">
        <v>330</v>
      </c>
      <c r="N45" s="2">
        <f t="shared" si="2"/>
        <v>14374800</v>
      </c>
      <c r="O45" s="2">
        <f t="shared" si="3"/>
        <v>0.515625</v>
      </c>
      <c r="P45" s="2">
        <f t="shared" si="4"/>
        <v>1335463.8</v>
      </c>
      <c r="Q45" s="2">
        <f t="shared" si="5"/>
        <v>1.3354638000000001</v>
      </c>
      <c r="R45" s="2">
        <v>3300</v>
      </c>
      <c r="S45" s="2">
        <f t="shared" si="6"/>
        <v>8546.9669999999987</v>
      </c>
      <c r="T45" s="2">
        <f t="shared" si="7"/>
        <v>2112000</v>
      </c>
      <c r="U45" s="2">
        <f t="shared" si="8"/>
        <v>92004000000</v>
      </c>
      <c r="V45" s="2">
        <v>34074.412236999997</v>
      </c>
      <c r="W45" s="2">
        <f t="shared" si="9"/>
        <v>10.385880849837598</v>
      </c>
      <c r="X45" s="2">
        <f t="shared" si="10"/>
        <v>6.4534892312143777</v>
      </c>
      <c r="Y45" s="2">
        <f t="shared" si="11"/>
        <v>2.5352580300466392</v>
      </c>
      <c r="Z45" s="2">
        <f t="shared" si="12"/>
        <v>5.4666541169268452</v>
      </c>
      <c r="AA45" s="2">
        <f t="shared" si="13"/>
        <v>10.206040215205462</v>
      </c>
      <c r="AB45" s="2" t="e">
        <f t="shared" si="14"/>
        <v>#DIV/0!</v>
      </c>
      <c r="AC45" s="2">
        <v>0</v>
      </c>
      <c r="AD45" s="2" t="e">
        <f t="shared" si="15"/>
        <v>#DIV/0!</v>
      </c>
      <c r="AE45" s="2" t="s">
        <v>133</v>
      </c>
      <c r="AF45" s="2">
        <f t="shared" si="16"/>
        <v>6400</v>
      </c>
      <c r="AG45" s="2">
        <f t="shared" si="17"/>
        <v>0.12778095785505647</v>
      </c>
      <c r="AH45" s="2">
        <f t="shared" si="18"/>
        <v>1.3123390731912963</v>
      </c>
      <c r="AI45" s="2">
        <f t="shared" si="19"/>
        <v>35936917.5</v>
      </c>
      <c r="AJ45" s="2">
        <f t="shared" si="20"/>
        <v>1017621</v>
      </c>
      <c r="AK45" s="2">
        <f t="shared" si="21"/>
        <v>1.0176210000000001</v>
      </c>
      <c r="AL45" s="2" t="s">
        <v>441</v>
      </c>
      <c r="AM45" s="2" t="s">
        <v>133</v>
      </c>
      <c r="AN45" s="2" t="s">
        <v>442</v>
      </c>
      <c r="AO45" s="2" t="s">
        <v>443</v>
      </c>
      <c r="AP45" s="2" t="s">
        <v>133</v>
      </c>
      <c r="AQ45" s="2" t="s">
        <v>133</v>
      </c>
      <c r="AR45" s="2" t="s">
        <v>133</v>
      </c>
      <c r="AS45" s="2">
        <v>0</v>
      </c>
      <c r="AT45" s="2" t="s">
        <v>133</v>
      </c>
      <c r="AU45" s="2" t="s">
        <v>133</v>
      </c>
      <c r="AV45" s="2">
        <v>0</v>
      </c>
      <c r="AW45" s="2">
        <v>0</v>
      </c>
      <c r="AX45" s="2">
        <v>0</v>
      </c>
      <c r="AY45" s="2">
        <v>0</v>
      </c>
      <c r="AZ45" s="2">
        <v>0</v>
      </c>
      <c r="BA45" s="2">
        <v>0</v>
      </c>
      <c r="BB45" s="2">
        <v>0</v>
      </c>
      <c r="BC45" s="2">
        <v>0</v>
      </c>
      <c r="BD45" s="2">
        <v>0</v>
      </c>
      <c r="BE45" s="2">
        <v>0</v>
      </c>
      <c r="BF45" s="2">
        <v>0</v>
      </c>
      <c r="BG45" s="2">
        <v>0</v>
      </c>
      <c r="BH45" s="2">
        <v>0</v>
      </c>
      <c r="BI45" s="2">
        <v>0</v>
      </c>
      <c r="BJ45" s="2">
        <v>0</v>
      </c>
      <c r="BK45" s="2">
        <v>0</v>
      </c>
      <c r="BL45" s="2">
        <v>0</v>
      </c>
      <c r="BM45" s="2">
        <v>0</v>
      </c>
      <c r="BN45" s="2">
        <v>0</v>
      </c>
      <c r="BO45" s="2">
        <v>0</v>
      </c>
      <c r="BP45" s="2">
        <v>0</v>
      </c>
      <c r="BQ45" s="2">
        <v>0</v>
      </c>
      <c r="BR45" s="2">
        <v>0</v>
      </c>
      <c r="BS45" s="2">
        <v>0</v>
      </c>
      <c r="BT45" s="2">
        <v>0</v>
      </c>
      <c r="BU45" s="2">
        <v>0</v>
      </c>
      <c r="BV45" s="2">
        <v>0</v>
      </c>
      <c r="BW45" s="2">
        <v>0</v>
      </c>
      <c r="BX45" s="2">
        <v>0</v>
      </c>
      <c r="BY45" s="2">
        <v>0</v>
      </c>
      <c r="BZ45" s="2">
        <v>0</v>
      </c>
      <c r="CA45" s="2">
        <v>0</v>
      </c>
      <c r="CB45" s="2">
        <v>0</v>
      </c>
      <c r="CC45" s="2">
        <v>0</v>
      </c>
      <c r="CD45" s="2">
        <v>0</v>
      </c>
      <c r="CE45" s="2">
        <v>0</v>
      </c>
      <c r="CF45" s="2">
        <v>0</v>
      </c>
      <c r="CG45" s="2">
        <v>0</v>
      </c>
      <c r="CH45" s="2">
        <v>0</v>
      </c>
      <c r="CI45" s="2">
        <v>0</v>
      </c>
      <c r="CJ45" s="2">
        <v>0</v>
      </c>
      <c r="CK45" s="2">
        <v>0</v>
      </c>
      <c r="CL45" s="2">
        <v>0</v>
      </c>
      <c r="CM45" s="2">
        <v>0</v>
      </c>
      <c r="CN45" s="2">
        <v>0</v>
      </c>
      <c r="CO45" s="2">
        <v>0</v>
      </c>
      <c r="CP45" s="2">
        <v>0</v>
      </c>
      <c r="CQ45" s="2">
        <v>0</v>
      </c>
      <c r="CR45" s="2">
        <v>0</v>
      </c>
      <c r="CS45" s="2">
        <v>0</v>
      </c>
      <c r="CT45" s="2">
        <v>0</v>
      </c>
      <c r="CU45" s="2" t="s">
        <v>134</v>
      </c>
    </row>
    <row r="46" spans="1:99" s="2" customFormat="1" x14ac:dyDescent="0.25">
      <c r="A46" s="2" t="s">
        <v>444</v>
      </c>
      <c r="B46" s="2" t="s">
        <v>445</v>
      </c>
      <c r="C46" s="2" t="s">
        <v>446</v>
      </c>
      <c r="D46" s="2">
        <v>1965</v>
      </c>
      <c r="E46" s="2">
        <f>2015-D46</f>
        <v>50</v>
      </c>
      <c r="F46" s="2">
        <v>170</v>
      </c>
      <c r="G46" s="2">
        <v>188</v>
      </c>
      <c r="H46" s="2">
        <v>321000</v>
      </c>
      <c r="I46" s="2">
        <v>670050</v>
      </c>
      <c r="J46" s="2">
        <v>670050</v>
      </c>
      <c r="K46" s="2">
        <v>670050</v>
      </c>
      <c r="L46" s="2">
        <f t="shared" si="1"/>
        <v>29187310995</v>
      </c>
      <c r="M46" s="2">
        <v>19200</v>
      </c>
      <c r="N46" s="2">
        <f t="shared" si="2"/>
        <v>836352000</v>
      </c>
      <c r="O46" s="2">
        <f t="shared" si="3"/>
        <v>30</v>
      </c>
      <c r="P46" s="2">
        <f t="shared" si="4"/>
        <v>77699712</v>
      </c>
      <c r="Q46" s="2">
        <f t="shared" si="5"/>
        <v>77.699712000000005</v>
      </c>
      <c r="R46" s="2">
        <v>1117</v>
      </c>
      <c r="S46" s="2">
        <f t="shared" si="6"/>
        <v>2893.01883</v>
      </c>
      <c r="T46" s="2">
        <f t="shared" si="7"/>
        <v>714880</v>
      </c>
      <c r="U46" s="2">
        <f t="shared" si="8"/>
        <v>31141960000</v>
      </c>
      <c r="V46" s="2">
        <v>1269471.7050000001</v>
      </c>
      <c r="W46" s="2">
        <f t="shared" si="9"/>
        <v>386.93497568399999</v>
      </c>
      <c r="X46" s="2">
        <f t="shared" si="10"/>
        <v>240.43032409677002</v>
      </c>
      <c r="Y46" s="2">
        <f t="shared" si="11"/>
        <v>12.382923066032358</v>
      </c>
      <c r="Z46" s="2">
        <f t="shared" si="12"/>
        <v>34.89835738421143</v>
      </c>
      <c r="AA46" s="2">
        <f t="shared" si="13"/>
        <v>0.46816470001182364</v>
      </c>
      <c r="AB46" s="2">
        <f t="shared" si="14"/>
        <v>0.61585336560373105</v>
      </c>
      <c r="AC46" s="2">
        <v>170</v>
      </c>
      <c r="AD46" s="2">
        <f t="shared" si="15"/>
        <v>0.20528445520124369</v>
      </c>
      <c r="AE46" s="2">
        <v>1881.56</v>
      </c>
      <c r="AF46" s="2">
        <f t="shared" si="16"/>
        <v>37.233333333333334</v>
      </c>
      <c r="AG46" s="2">
        <f t="shared" si="17"/>
        <v>0.10694386715344938</v>
      </c>
      <c r="AH46" s="2">
        <f t="shared" si="18"/>
        <v>9.4011305892369543E-2</v>
      </c>
      <c r="AI46" s="2">
        <f t="shared" si="19"/>
        <v>29187310995</v>
      </c>
      <c r="AJ46" s="2">
        <f t="shared" si="20"/>
        <v>826493274</v>
      </c>
      <c r="AK46" s="2">
        <f t="shared" si="21"/>
        <v>826.49327400000004</v>
      </c>
      <c r="AL46" s="2" t="s">
        <v>447</v>
      </c>
      <c r="AM46" s="2" t="s">
        <v>448</v>
      </c>
      <c r="AN46" s="2" t="s">
        <v>449</v>
      </c>
      <c r="AO46" s="2" t="s">
        <v>450</v>
      </c>
      <c r="AP46" s="2" t="s">
        <v>451</v>
      </c>
      <c r="AQ46" s="2" t="s">
        <v>452</v>
      </c>
      <c r="AR46" s="2" t="s">
        <v>453</v>
      </c>
      <c r="AS46" s="2">
        <v>3</v>
      </c>
      <c r="AT46" s="2" t="s">
        <v>454</v>
      </c>
      <c r="AU46" s="2" t="s">
        <v>455</v>
      </c>
      <c r="AV46" s="2">
        <v>11</v>
      </c>
      <c r="AW46" s="5">
        <v>74</v>
      </c>
      <c r="AX46" s="5">
        <v>26</v>
      </c>
      <c r="AY46" s="5">
        <v>1</v>
      </c>
      <c r="AZ46" s="5">
        <v>1.4</v>
      </c>
      <c r="BA46" s="5">
        <v>0.2</v>
      </c>
      <c r="BB46" s="5">
        <v>0.5</v>
      </c>
      <c r="BC46" s="5">
        <v>2.4</v>
      </c>
      <c r="BD46" s="5">
        <v>0.3</v>
      </c>
      <c r="BE46" s="5">
        <v>0.8</v>
      </c>
      <c r="BF46" s="5">
        <v>41.3</v>
      </c>
      <c r="BG46" s="5">
        <v>16</v>
      </c>
      <c r="BH46" s="5">
        <v>26.9</v>
      </c>
      <c r="BI46" s="2">
        <v>0</v>
      </c>
      <c r="BJ46" s="2">
        <v>0</v>
      </c>
      <c r="BK46" s="5">
        <v>7.7</v>
      </c>
      <c r="BL46" s="5">
        <v>1</v>
      </c>
      <c r="BM46" s="2">
        <v>0</v>
      </c>
      <c r="BN46" s="5">
        <v>1.5</v>
      </c>
      <c r="BO46" s="5">
        <v>256718</v>
      </c>
      <c r="BP46" s="5">
        <v>56011</v>
      </c>
      <c r="BQ46" s="5">
        <v>94</v>
      </c>
      <c r="BR46" s="5">
        <v>21</v>
      </c>
      <c r="BS46" s="5">
        <v>0.15</v>
      </c>
      <c r="BT46" s="5">
        <v>0.03</v>
      </c>
      <c r="BU46" s="5">
        <v>361274</v>
      </c>
      <c r="BV46" s="5">
        <v>132</v>
      </c>
      <c r="BW46" s="5">
        <v>0.21</v>
      </c>
      <c r="BX46" s="5">
        <v>1901371</v>
      </c>
      <c r="BY46" s="5">
        <v>103456</v>
      </c>
      <c r="BZ46" s="5">
        <v>696</v>
      </c>
      <c r="CA46" s="5">
        <v>38</v>
      </c>
      <c r="CB46" s="5">
        <v>1.1399999999999999</v>
      </c>
      <c r="CC46" s="5">
        <v>7.0000000000000007E-2</v>
      </c>
      <c r="CD46" s="5">
        <v>23</v>
      </c>
      <c r="CE46" s="5">
        <v>23</v>
      </c>
      <c r="CF46" s="5">
        <v>5</v>
      </c>
      <c r="CG46" s="5">
        <v>2</v>
      </c>
      <c r="CH46" s="5">
        <v>24</v>
      </c>
      <c r="CI46" s="5">
        <v>19</v>
      </c>
      <c r="CJ46" s="5">
        <v>17</v>
      </c>
      <c r="CK46" s="5">
        <v>1</v>
      </c>
      <c r="CL46" s="5">
        <v>1</v>
      </c>
      <c r="CM46" s="2">
        <v>0</v>
      </c>
      <c r="CN46" s="2">
        <v>0</v>
      </c>
      <c r="CO46" s="2">
        <v>0</v>
      </c>
      <c r="CP46" s="2">
        <v>0</v>
      </c>
      <c r="CQ46" s="5">
        <v>27</v>
      </c>
      <c r="CR46" s="5">
        <v>57</v>
      </c>
      <c r="CS46" s="5">
        <v>0.67159000000000002</v>
      </c>
      <c r="CT46" s="5">
        <v>0.13048999999999999</v>
      </c>
      <c r="CU46" s="2" t="s">
        <v>134</v>
      </c>
    </row>
    <row r="47" spans="1:99" s="2" customFormat="1" x14ac:dyDescent="0.25">
      <c r="A47" s="2" t="s">
        <v>456</v>
      </c>
      <c r="C47" s="2" t="s">
        <v>457</v>
      </c>
      <c r="D47" s="2">
        <v>1984</v>
      </c>
      <c r="E47" s="2">
        <f>2015-D47</f>
        <v>31</v>
      </c>
      <c r="F47" s="2">
        <v>43.7</v>
      </c>
      <c r="G47" s="2">
        <v>43.7</v>
      </c>
      <c r="H47" s="2">
        <v>0</v>
      </c>
      <c r="I47" s="2">
        <v>4090</v>
      </c>
      <c r="J47" s="2">
        <v>4375</v>
      </c>
      <c r="K47" s="2">
        <v>4375</v>
      </c>
      <c r="L47" s="2">
        <f t="shared" si="1"/>
        <v>190574562.5</v>
      </c>
      <c r="M47" s="2">
        <v>250</v>
      </c>
      <c r="N47" s="2">
        <f t="shared" si="2"/>
        <v>10890000</v>
      </c>
      <c r="O47" s="2">
        <f t="shared" si="3"/>
        <v>0.390625</v>
      </c>
      <c r="P47" s="2">
        <f t="shared" si="4"/>
        <v>1011715</v>
      </c>
      <c r="Q47" s="2">
        <f t="shared" si="5"/>
        <v>1.0117150000000001</v>
      </c>
      <c r="R47" s="2">
        <v>0</v>
      </c>
      <c r="S47" s="2">
        <f t="shared" si="6"/>
        <v>0</v>
      </c>
      <c r="T47" s="2">
        <f t="shared" si="7"/>
        <v>0</v>
      </c>
      <c r="U47" s="2">
        <f t="shared" si="8"/>
        <v>0</v>
      </c>
      <c r="W47" s="2">
        <f t="shared" si="9"/>
        <v>0</v>
      </c>
      <c r="X47" s="2">
        <f t="shared" si="10"/>
        <v>0</v>
      </c>
      <c r="Y47" s="2">
        <f t="shared" si="11"/>
        <v>0</v>
      </c>
      <c r="Z47" s="2">
        <f t="shared" si="12"/>
        <v>17.499959825528009</v>
      </c>
      <c r="AA47" s="2">
        <f t="shared" si="13"/>
        <v>0</v>
      </c>
      <c r="AB47" s="2">
        <f t="shared" si="14"/>
        <v>1.2013702397387649</v>
      </c>
      <c r="AC47" s="2">
        <v>43.7</v>
      </c>
      <c r="AD47" s="2">
        <f t="shared" si="15"/>
        <v>0.4004567465795883</v>
      </c>
      <c r="AE47" s="2" t="s">
        <v>133</v>
      </c>
      <c r="AF47" s="2">
        <f t="shared" si="16"/>
        <v>0</v>
      </c>
      <c r="AG47" s="2">
        <f t="shared" si="17"/>
        <v>0.46996829469796197</v>
      </c>
      <c r="AH47" s="2">
        <f t="shared" si="18"/>
        <v>0.18747701045589946</v>
      </c>
      <c r="AI47" s="2">
        <f t="shared" si="19"/>
        <v>190574562.5</v>
      </c>
      <c r="AJ47" s="2">
        <f t="shared" si="20"/>
        <v>5396475</v>
      </c>
      <c r="AK47" s="2">
        <f t="shared" si="21"/>
        <v>5.3964749999999997</v>
      </c>
      <c r="AL47" s="2" t="s">
        <v>133</v>
      </c>
      <c r="AM47" s="2" t="s">
        <v>133</v>
      </c>
      <c r="AN47" s="2" t="s">
        <v>133</v>
      </c>
      <c r="AO47" s="2" t="s">
        <v>133</v>
      </c>
      <c r="AP47" s="2" t="s">
        <v>133</v>
      </c>
      <c r="AQ47" s="2" t="s">
        <v>133</v>
      </c>
      <c r="AR47" s="2" t="s">
        <v>133</v>
      </c>
      <c r="AS47" s="2">
        <v>0</v>
      </c>
      <c r="AT47" s="2" t="s">
        <v>133</v>
      </c>
      <c r="AU47" s="2" t="s">
        <v>133</v>
      </c>
      <c r="AV47" s="2">
        <v>0</v>
      </c>
      <c r="AW47" s="2">
        <v>0</v>
      </c>
      <c r="AX47" s="2">
        <v>0</v>
      </c>
      <c r="AY47" s="2">
        <v>0</v>
      </c>
      <c r="AZ47" s="2">
        <v>0</v>
      </c>
      <c r="BA47" s="2">
        <v>0</v>
      </c>
      <c r="BB47" s="2">
        <v>0</v>
      </c>
      <c r="BC47" s="2">
        <v>0</v>
      </c>
      <c r="BD47" s="2">
        <v>0</v>
      </c>
      <c r="BE47" s="2">
        <v>0</v>
      </c>
      <c r="BF47" s="2">
        <v>0</v>
      </c>
      <c r="BG47" s="2">
        <v>0</v>
      </c>
      <c r="BH47" s="2">
        <v>0</v>
      </c>
      <c r="BI47" s="2">
        <v>0</v>
      </c>
      <c r="BJ47" s="2">
        <v>0</v>
      </c>
      <c r="BK47" s="2">
        <v>0</v>
      </c>
      <c r="BL47" s="2">
        <v>0</v>
      </c>
      <c r="BM47" s="2">
        <v>0</v>
      </c>
      <c r="BN47" s="2">
        <v>0</v>
      </c>
      <c r="BO47" s="2">
        <v>0</v>
      </c>
      <c r="BP47" s="2">
        <v>0</v>
      </c>
      <c r="BQ47" s="2">
        <v>0</v>
      </c>
      <c r="BR47" s="2">
        <v>0</v>
      </c>
      <c r="BS47" s="2">
        <v>0</v>
      </c>
      <c r="BT47" s="2">
        <v>0</v>
      </c>
      <c r="BU47" s="2">
        <v>0</v>
      </c>
      <c r="BV47" s="2">
        <v>0</v>
      </c>
      <c r="BW47" s="2">
        <v>0</v>
      </c>
      <c r="BX47" s="2">
        <v>0</v>
      </c>
      <c r="BY47" s="2">
        <v>0</v>
      </c>
      <c r="BZ47" s="2">
        <v>0</v>
      </c>
      <c r="CA47" s="2">
        <v>0</v>
      </c>
      <c r="CB47" s="2">
        <v>0</v>
      </c>
      <c r="CC47" s="2">
        <v>0</v>
      </c>
      <c r="CD47" s="2">
        <v>0</v>
      </c>
      <c r="CE47" s="2">
        <v>0</v>
      </c>
      <c r="CF47" s="2">
        <v>0</v>
      </c>
      <c r="CG47" s="2">
        <v>0</v>
      </c>
      <c r="CH47" s="2">
        <v>0</v>
      </c>
      <c r="CI47" s="2">
        <v>0</v>
      </c>
      <c r="CJ47" s="2">
        <v>0</v>
      </c>
      <c r="CK47" s="2">
        <v>0</v>
      </c>
      <c r="CL47" s="2">
        <v>0</v>
      </c>
      <c r="CM47" s="2">
        <v>0</v>
      </c>
      <c r="CN47" s="2">
        <v>0</v>
      </c>
      <c r="CO47" s="2">
        <v>0</v>
      </c>
      <c r="CP47" s="2">
        <v>0</v>
      </c>
      <c r="CQ47" s="2">
        <v>0</v>
      </c>
      <c r="CR47" s="2">
        <v>0</v>
      </c>
      <c r="CS47" s="2">
        <v>0</v>
      </c>
      <c r="CT47" s="2">
        <v>0</v>
      </c>
      <c r="CU47" s="2" t="s">
        <v>134</v>
      </c>
    </row>
    <row r="48" spans="1:99" s="2" customFormat="1" x14ac:dyDescent="0.25">
      <c r="A48" s="2" t="s">
        <v>458</v>
      </c>
      <c r="C48" s="2" t="s">
        <v>459</v>
      </c>
      <c r="F48" s="2">
        <v>6.1</v>
      </c>
      <c r="G48" s="2">
        <v>6.6</v>
      </c>
      <c r="H48" s="2">
        <v>0</v>
      </c>
      <c r="I48" s="2">
        <v>2925</v>
      </c>
      <c r="J48" s="2">
        <v>551</v>
      </c>
      <c r="K48" s="2">
        <v>2925</v>
      </c>
      <c r="L48" s="2">
        <f t="shared" si="1"/>
        <v>127412707.5</v>
      </c>
      <c r="M48" s="2">
        <v>552</v>
      </c>
      <c r="N48" s="2">
        <f t="shared" si="2"/>
        <v>24045120</v>
      </c>
      <c r="O48" s="2">
        <f t="shared" si="3"/>
        <v>0.86250000000000004</v>
      </c>
      <c r="P48" s="2">
        <f t="shared" si="4"/>
        <v>2233866.7200000002</v>
      </c>
      <c r="Q48" s="2">
        <f t="shared" si="5"/>
        <v>2.23386672</v>
      </c>
      <c r="R48" s="2">
        <v>0</v>
      </c>
      <c r="S48" s="2">
        <f t="shared" si="6"/>
        <v>0</v>
      </c>
      <c r="T48" s="2">
        <f t="shared" si="7"/>
        <v>0</v>
      </c>
      <c r="U48" s="2">
        <f t="shared" si="8"/>
        <v>0</v>
      </c>
      <c r="V48" s="2">
        <v>36666.955357999999</v>
      </c>
      <c r="W48" s="2">
        <f t="shared" si="9"/>
        <v>11.176087993118399</v>
      </c>
      <c r="X48" s="2">
        <f t="shared" si="10"/>
        <v>6.9445013430730524</v>
      </c>
      <c r="Y48" s="2">
        <f t="shared" si="11"/>
        <v>2.1093860743192585</v>
      </c>
      <c r="Z48" s="2">
        <f t="shared" si="12"/>
        <v>5.2989008788477658</v>
      </c>
      <c r="AA48" s="2">
        <f t="shared" si="13"/>
        <v>16.443948255525644</v>
      </c>
      <c r="AB48" s="2">
        <f t="shared" si="14"/>
        <v>2.6060168256628358</v>
      </c>
      <c r="AC48" s="2">
        <v>6.1</v>
      </c>
      <c r="AD48" s="2">
        <f t="shared" si="15"/>
        <v>0.86867227522094526</v>
      </c>
      <c r="AE48" s="2" t="s">
        <v>133</v>
      </c>
      <c r="AF48" s="2">
        <f t="shared" si="16"/>
        <v>0</v>
      </c>
      <c r="AG48" s="2">
        <f t="shared" si="17"/>
        <v>9.5767416070014807E-2</v>
      </c>
      <c r="AH48" s="2">
        <f t="shared" si="18"/>
        <v>3.2868020344899982</v>
      </c>
      <c r="AI48" s="2">
        <f t="shared" si="19"/>
        <v>24001504.900000002</v>
      </c>
      <c r="AJ48" s="2">
        <f t="shared" si="20"/>
        <v>679647.48</v>
      </c>
      <c r="AK48" s="2">
        <f t="shared" si="21"/>
        <v>0.67964747999999997</v>
      </c>
      <c r="AL48" s="2" t="s">
        <v>460</v>
      </c>
      <c r="AM48" s="2" t="s">
        <v>133</v>
      </c>
      <c r="AN48" s="2" t="s">
        <v>133</v>
      </c>
      <c r="AO48" s="2" t="s">
        <v>133</v>
      </c>
      <c r="AP48" s="2" t="s">
        <v>133</v>
      </c>
      <c r="AQ48" s="2" t="s">
        <v>133</v>
      </c>
      <c r="AR48" s="2" t="s">
        <v>133</v>
      </c>
      <c r="AS48" s="2">
        <v>0</v>
      </c>
      <c r="AT48" s="2" t="s">
        <v>133</v>
      </c>
      <c r="AU48" s="2" t="s">
        <v>133</v>
      </c>
      <c r="AV48" s="2">
        <v>0</v>
      </c>
      <c r="AW48" s="2">
        <v>0</v>
      </c>
      <c r="AX48" s="2">
        <v>0</v>
      </c>
      <c r="AY48" s="2">
        <v>0</v>
      </c>
      <c r="AZ48" s="2">
        <v>0</v>
      </c>
      <c r="BA48" s="2">
        <v>0</v>
      </c>
      <c r="BB48" s="2">
        <v>0</v>
      </c>
      <c r="BC48" s="2">
        <v>0</v>
      </c>
      <c r="BD48" s="2">
        <v>0</v>
      </c>
      <c r="BE48" s="2">
        <v>0</v>
      </c>
      <c r="BF48" s="2">
        <v>0</v>
      </c>
      <c r="BG48" s="2">
        <v>0</v>
      </c>
      <c r="BH48" s="2">
        <v>0</v>
      </c>
      <c r="BI48" s="2">
        <v>0</v>
      </c>
      <c r="BJ48" s="2">
        <v>0</v>
      </c>
      <c r="BK48" s="2">
        <v>0</v>
      </c>
      <c r="BL48" s="2">
        <v>0</v>
      </c>
      <c r="BM48" s="2">
        <v>0</v>
      </c>
      <c r="BN48" s="2">
        <v>0</v>
      </c>
      <c r="BO48" s="2">
        <v>0</v>
      </c>
      <c r="BP48" s="2">
        <v>0</v>
      </c>
      <c r="BQ48" s="2">
        <v>0</v>
      </c>
      <c r="BR48" s="2">
        <v>0</v>
      </c>
      <c r="BS48" s="2">
        <v>0</v>
      </c>
      <c r="BT48" s="2">
        <v>0</v>
      </c>
      <c r="BU48" s="2">
        <v>0</v>
      </c>
      <c r="BV48" s="2">
        <v>0</v>
      </c>
      <c r="BW48" s="2">
        <v>0</v>
      </c>
      <c r="BX48" s="2">
        <v>0</v>
      </c>
      <c r="BY48" s="2">
        <v>0</v>
      </c>
      <c r="BZ48" s="2">
        <v>0</v>
      </c>
      <c r="CA48" s="2">
        <v>0</v>
      </c>
      <c r="CB48" s="2">
        <v>0</v>
      </c>
      <c r="CC48" s="2">
        <v>0</v>
      </c>
      <c r="CD48" s="2">
        <v>0</v>
      </c>
      <c r="CE48" s="2">
        <v>0</v>
      </c>
      <c r="CF48" s="2">
        <v>0</v>
      </c>
      <c r="CG48" s="2">
        <v>0</v>
      </c>
      <c r="CH48" s="2">
        <v>0</v>
      </c>
      <c r="CI48" s="2">
        <v>0</v>
      </c>
      <c r="CJ48" s="2">
        <v>0</v>
      </c>
      <c r="CK48" s="2">
        <v>0</v>
      </c>
      <c r="CL48" s="2">
        <v>0</v>
      </c>
      <c r="CM48" s="2">
        <v>0</v>
      </c>
      <c r="CN48" s="2">
        <v>0</v>
      </c>
      <c r="CO48" s="2">
        <v>0</v>
      </c>
      <c r="CP48" s="2">
        <v>0</v>
      </c>
      <c r="CQ48" s="2">
        <v>0</v>
      </c>
      <c r="CR48" s="2">
        <v>0</v>
      </c>
      <c r="CS48" s="2">
        <v>0</v>
      </c>
      <c r="CT48" s="2">
        <v>0</v>
      </c>
      <c r="CU48" s="2" t="s">
        <v>134</v>
      </c>
    </row>
    <row r="49" spans="1:99" s="2" customFormat="1" x14ac:dyDescent="0.25">
      <c r="A49" s="2" t="s">
        <v>461</v>
      </c>
      <c r="C49" s="2" t="s">
        <v>462</v>
      </c>
      <c r="F49" s="2">
        <v>3</v>
      </c>
      <c r="G49" s="2">
        <v>7.2</v>
      </c>
      <c r="H49" s="2">
        <v>0</v>
      </c>
      <c r="I49" s="2">
        <v>1425</v>
      </c>
      <c r="J49" s="2">
        <v>427</v>
      </c>
      <c r="K49" s="2">
        <v>1425</v>
      </c>
      <c r="L49" s="2">
        <f t="shared" si="1"/>
        <v>62072857.5</v>
      </c>
      <c r="M49" s="2">
        <v>427</v>
      </c>
      <c r="N49" s="2">
        <f t="shared" si="2"/>
        <v>18600120</v>
      </c>
      <c r="O49" s="2">
        <f t="shared" si="3"/>
        <v>0.66718750000000004</v>
      </c>
      <c r="P49" s="2">
        <f t="shared" si="4"/>
        <v>1728009.22</v>
      </c>
      <c r="Q49" s="2">
        <f t="shared" si="5"/>
        <v>1.7280092200000001</v>
      </c>
      <c r="R49" s="2">
        <v>1425</v>
      </c>
      <c r="S49" s="2">
        <f t="shared" si="6"/>
        <v>3690.7357499999998</v>
      </c>
      <c r="T49" s="2">
        <f t="shared" si="7"/>
        <v>912000</v>
      </c>
      <c r="U49" s="2">
        <f t="shared" si="8"/>
        <v>39729000000</v>
      </c>
      <c r="V49" s="2">
        <v>16092.939920000001</v>
      </c>
      <c r="W49" s="2">
        <f t="shared" si="9"/>
        <v>4.9051280876160002</v>
      </c>
      <c r="X49" s="2">
        <f t="shared" si="10"/>
        <v>3.0479062632084801</v>
      </c>
      <c r="Y49" s="2">
        <f t="shared" si="11"/>
        <v>1.0526214508752452</v>
      </c>
      <c r="Z49" s="2">
        <f t="shared" si="12"/>
        <v>3.3372288727169503</v>
      </c>
      <c r="AA49" s="2">
        <f t="shared" si="13"/>
        <v>9.3130163512475033</v>
      </c>
      <c r="AB49" s="2">
        <f t="shared" si="14"/>
        <v>3.3372288727169503</v>
      </c>
      <c r="AC49" s="2">
        <v>3</v>
      </c>
      <c r="AD49" s="2">
        <f t="shared" si="15"/>
        <v>1.1124096242389834</v>
      </c>
      <c r="AE49" s="2" t="s">
        <v>133</v>
      </c>
      <c r="AF49" s="2">
        <f t="shared" si="16"/>
        <v>2135.8313817330209</v>
      </c>
      <c r="AG49" s="2">
        <f t="shared" si="17"/>
        <v>6.8576223963380048E-2</v>
      </c>
      <c r="AH49" s="2">
        <f t="shared" si="18"/>
        <v>3.2808476829782407</v>
      </c>
      <c r="AI49" s="2">
        <f t="shared" si="19"/>
        <v>18600077.300000001</v>
      </c>
      <c r="AJ49" s="2">
        <f t="shared" si="20"/>
        <v>526695.96</v>
      </c>
      <c r="AK49" s="2">
        <f t="shared" si="21"/>
        <v>0.52669595999999996</v>
      </c>
      <c r="AL49" s="2" t="s">
        <v>463</v>
      </c>
      <c r="AM49" s="2" t="s">
        <v>133</v>
      </c>
      <c r="AN49" s="2" t="s">
        <v>133</v>
      </c>
      <c r="AO49" s="2" t="s">
        <v>133</v>
      </c>
      <c r="AP49" s="2" t="s">
        <v>133</v>
      </c>
      <c r="AQ49" s="2" t="s">
        <v>133</v>
      </c>
      <c r="AR49" s="2" t="s">
        <v>133</v>
      </c>
      <c r="AS49" s="2">
        <v>0</v>
      </c>
      <c r="AT49" s="2" t="s">
        <v>133</v>
      </c>
      <c r="AU49" s="2" t="s">
        <v>133</v>
      </c>
      <c r="AV49" s="2">
        <v>0</v>
      </c>
      <c r="AW49" s="2">
        <v>0</v>
      </c>
      <c r="AX49" s="2">
        <v>0</v>
      </c>
      <c r="AY49" s="2">
        <v>0</v>
      </c>
      <c r="AZ49" s="2">
        <v>0</v>
      </c>
      <c r="BA49" s="2">
        <v>0</v>
      </c>
      <c r="BB49" s="2">
        <v>0</v>
      </c>
      <c r="BC49" s="2">
        <v>0</v>
      </c>
      <c r="BD49" s="2">
        <v>0</v>
      </c>
      <c r="BE49" s="2">
        <v>0</v>
      </c>
      <c r="BF49" s="2">
        <v>0</v>
      </c>
      <c r="BG49" s="2">
        <v>0</v>
      </c>
      <c r="BH49" s="2">
        <v>0</v>
      </c>
      <c r="BI49" s="2">
        <v>0</v>
      </c>
      <c r="BJ49" s="2">
        <v>0</v>
      </c>
      <c r="BK49" s="2">
        <v>0</v>
      </c>
      <c r="BL49" s="2">
        <v>0</v>
      </c>
      <c r="BM49" s="2">
        <v>0</v>
      </c>
      <c r="BN49" s="2">
        <v>0</v>
      </c>
      <c r="BO49" s="2">
        <v>0</v>
      </c>
      <c r="BP49" s="2">
        <v>0</v>
      </c>
      <c r="BQ49" s="2">
        <v>0</v>
      </c>
      <c r="BR49" s="2">
        <v>0</v>
      </c>
      <c r="BS49" s="2">
        <v>0</v>
      </c>
      <c r="BT49" s="2">
        <v>0</v>
      </c>
      <c r="BU49" s="2">
        <v>0</v>
      </c>
      <c r="BV49" s="2">
        <v>0</v>
      </c>
      <c r="BW49" s="2">
        <v>0</v>
      </c>
      <c r="BX49" s="2">
        <v>0</v>
      </c>
      <c r="BY49" s="2">
        <v>0</v>
      </c>
      <c r="BZ49" s="2">
        <v>0</v>
      </c>
      <c r="CA49" s="2">
        <v>0</v>
      </c>
      <c r="CB49" s="2">
        <v>0</v>
      </c>
      <c r="CC49" s="2">
        <v>0</v>
      </c>
      <c r="CD49" s="2">
        <v>0</v>
      </c>
      <c r="CE49" s="2">
        <v>0</v>
      </c>
      <c r="CF49" s="2">
        <v>0</v>
      </c>
      <c r="CG49" s="2">
        <v>0</v>
      </c>
      <c r="CH49" s="2">
        <v>0</v>
      </c>
      <c r="CI49" s="2">
        <v>0</v>
      </c>
      <c r="CJ49" s="2">
        <v>0</v>
      </c>
      <c r="CK49" s="2">
        <v>0</v>
      </c>
      <c r="CL49" s="2">
        <v>0</v>
      </c>
      <c r="CM49" s="2">
        <v>0</v>
      </c>
      <c r="CN49" s="2">
        <v>0</v>
      </c>
      <c r="CO49" s="2">
        <v>0</v>
      </c>
      <c r="CP49" s="2">
        <v>0</v>
      </c>
      <c r="CQ49" s="2">
        <v>0</v>
      </c>
      <c r="CR49" s="2">
        <v>0</v>
      </c>
      <c r="CS49" s="2">
        <v>0</v>
      </c>
      <c r="CT49" s="2">
        <v>0</v>
      </c>
      <c r="CU49" s="2" t="s">
        <v>134</v>
      </c>
    </row>
    <row r="50" spans="1:99" s="2" customFormat="1" x14ac:dyDescent="0.25">
      <c r="A50" s="2" t="s">
        <v>464</v>
      </c>
      <c r="C50" s="2" t="s">
        <v>465</v>
      </c>
      <c r="F50" s="2">
        <v>17.2</v>
      </c>
      <c r="G50" s="2">
        <v>19.8</v>
      </c>
      <c r="H50" s="2">
        <v>0</v>
      </c>
      <c r="I50" s="2">
        <v>3569</v>
      </c>
      <c r="J50" s="2">
        <v>1600</v>
      </c>
      <c r="K50" s="2">
        <v>3569</v>
      </c>
      <c r="L50" s="2">
        <f t="shared" si="1"/>
        <v>155465283.09999999</v>
      </c>
      <c r="M50" s="2">
        <v>320</v>
      </c>
      <c r="N50" s="2">
        <f t="shared" si="2"/>
        <v>13939200</v>
      </c>
      <c r="O50" s="2">
        <f t="shared" si="3"/>
        <v>0.5</v>
      </c>
      <c r="P50" s="2">
        <f t="shared" si="4"/>
        <v>1294995.2</v>
      </c>
      <c r="Q50" s="2">
        <f t="shared" si="5"/>
        <v>1.2949952</v>
      </c>
      <c r="R50" s="2">
        <v>16000</v>
      </c>
      <c r="S50" s="2">
        <f t="shared" si="6"/>
        <v>41439.839999999997</v>
      </c>
      <c r="T50" s="2">
        <f t="shared" si="7"/>
        <v>10240000</v>
      </c>
      <c r="U50" s="2">
        <f t="shared" si="8"/>
        <v>446080000000</v>
      </c>
      <c r="V50" s="2">
        <v>48239.124002999997</v>
      </c>
      <c r="W50" s="2">
        <f t="shared" si="9"/>
        <v>14.703284996114398</v>
      </c>
      <c r="X50" s="2">
        <f t="shared" si="10"/>
        <v>9.1362006514241827</v>
      </c>
      <c r="Y50" s="2">
        <f t="shared" si="11"/>
        <v>3.6448124605082026</v>
      </c>
      <c r="Z50" s="2">
        <f t="shared" si="12"/>
        <v>11.153099395948118</v>
      </c>
      <c r="AA50" s="2">
        <f t="shared" si="13"/>
        <v>7.4501030600994733</v>
      </c>
      <c r="AB50" s="2">
        <f t="shared" si="14"/>
        <v>1.9453080341769975</v>
      </c>
      <c r="AC50" s="2">
        <v>17.2</v>
      </c>
      <c r="AD50" s="2">
        <f t="shared" si="15"/>
        <v>0.64843601139233242</v>
      </c>
      <c r="AE50" s="2" t="s">
        <v>133</v>
      </c>
      <c r="AF50" s="2">
        <f t="shared" si="16"/>
        <v>32000</v>
      </c>
      <c r="AG50" s="2">
        <f t="shared" si="17"/>
        <v>0.26474154340025718</v>
      </c>
      <c r="AH50" s="2">
        <f t="shared" si="18"/>
        <v>0.65616953659564803</v>
      </c>
      <c r="AI50" s="2">
        <f t="shared" si="19"/>
        <v>69695840</v>
      </c>
      <c r="AJ50" s="2">
        <f t="shared" si="20"/>
        <v>1973568</v>
      </c>
      <c r="AK50" s="2">
        <f t="shared" si="21"/>
        <v>1.973568</v>
      </c>
      <c r="AL50" s="2" t="s">
        <v>466</v>
      </c>
      <c r="AM50" s="2" t="s">
        <v>467</v>
      </c>
      <c r="AN50" s="2" t="s">
        <v>468</v>
      </c>
      <c r="AO50" s="2" t="s">
        <v>469</v>
      </c>
      <c r="AP50" s="2" t="s">
        <v>133</v>
      </c>
      <c r="AQ50" s="2" t="s">
        <v>133</v>
      </c>
      <c r="AR50" s="2" t="s">
        <v>133</v>
      </c>
      <c r="AS50" s="2">
        <v>0</v>
      </c>
      <c r="AT50" s="2" t="s">
        <v>133</v>
      </c>
      <c r="AU50" s="2" t="s">
        <v>133</v>
      </c>
      <c r="AV50" s="2">
        <v>0</v>
      </c>
      <c r="AW50" s="2">
        <v>0</v>
      </c>
      <c r="AX50" s="2">
        <v>0</v>
      </c>
      <c r="AY50" s="2">
        <v>0</v>
      </c>
      <c r="AZ50" s="2">
        <v>0</v>
      </c>
      <c r="BA50" s="2">
        <v>0</v>
      </c>
      <c r="BB50" s="2">
        <v>0</v>
      </c>
      <c r="BC50" s="2">
        <v>0</v>
      </c>
      <c r="BD50" s="2">
        <v>0</v>
      </c>
      <c r="BE50" s="2">
        <v>0</v>
      </c>
      <c r="BF50" s="2">
        <v>0</v>
      </c>
      <c r="BG50" s="2">
        <v>0</v>
      </c>
      <c r="BH50" s="2">
        <v>0</v>
      </c>
      <c r="BI50" s="2">
        <v>0</v>
      </c>
      <c r="BJ50" s="2">
        <v>0</v>
      </c>
      <c r="BK50" s="2">
        <v>0</v>
      </c>
      <c r="BL50" s="2">
        <v>0</v>
      </c>
      <c r="BM50" s="2">
        <v>0</v>
      </c>
      <c r="BN50" s="2">
        <v>0</v>
      </c>
      <c r="BO50" s="2">
        <v>0</v>
      </c>
      <c r="BP50" s="2">
        <v>0</v>
      </c>
      <c r="BQ50" s="2">
        <v>0</v>
      </c>
      <c r="BR50" s="2">
        <v>0</v>
      </c>
      <c r="BS50" s="2">
        <v>0</v>
      </c>
      <c r="BT50" s="2">
        <v>0</v>
      </c>
      <c r="BU50" s="2">
        <v>0</v>
      </c>
      <c r="BV50" s="2">
        <v>0</v>
      </c>
      <c r="BW50" s="2">
        <v>0</v>
      </c>
      <c r="BX50" s="2">
        <v>0</v>
      </c>
      <c r="BY50" s="2">
        <v>0</v>
      </c>
      <c r="BZ50" s="2">
        <v>0</v>
      </c>
      <c r="CA50" s="2">
        <v>0</v>
      </c>
      <c r="CB50" s="2">
        <v>0</v>
      </c>
      <c r="CC50" s="2">
        <v>0</v>
      </c>
      <c r="CD50" s="2">
        <v>0</v>
      </c>
      <c r="CE50" s="2">
        <v>0</v>
      </c>
      <c r="CF50" s="2">
        <v>0</v>
      </c>
      <c r="CG50" s="2">
        <v>0</v>
      </c>
      <c r="CH50" s="2">
        <v>0</v>
      </c>
      <c r="CI50" s="2">
        <v>0</v>
      </c>
      <c r="CJ50" s="2">
        <v>0</v>
      </c>
      <c r="CK50" s="2">
        <v>0</v>
      </c>
      <c r="CL50" s="2">
        <v>0</v>
      </c>
      <c r="CM50" s="2">
        <v>0</v>
      </c>
      <c r="CN50" s="2">
        <v>0</v>
      </c>
      <c r="CO50" s="2">
        <v>0</v>
      </c>
      <c r="CP50" s="2">
        <v>0</v>
      </c>
      <c r="CQ50" s="2">
        <v>0</v>
      </c>
      <c r="CR50" s="2">
        <v>0</v>
      </c>
      <c r="CS50" s="2">
        <v>0</v>
      </c>
      <c r="CT50" s="2">
        <v>0</v>
      </c>
      <c r="CU50" s="2" t="s">
        <v>134</v>
      </c>
    </row>
    <row r="51" spans="1:99" s="2" customFormat="1" x14ac:dyDescent="0.25">
      <c r="A51" s="2" t="s">
        <v>470</v>
      </c>
      <c r="C51" s="2" t="s">
        <v>471</v>
      </c>
      <c r="D51" s="2">
        <v>1975</v>
      </c>
      <c r="E51" s="2">
        <f>2015-D51</f>
        <v>40</v>
      </c>
      <c r="F51" s="2">
        <v>0</v>
      </c>
      <c r="G51" s="2">
        <v>121</v>
      </c>
      <c r="H51" s="2">
        <v>0</v>
      </c>
      <c r="I51" s="2">
        <v>48000</v>
      </c>
      <c r="J51" s="2">
        <v>34000</v>
      </c>
      <c r="K51" s="2">
        <v>48000</v>
      </c>
      <c r="L51" s="2">
        <f t="shared" si="1"/>
        <v>2090875200</v>
      </c>
      <c r="M51" s="2">
        <v>606</v>
      </c>
      <c r="N51" s="2">
        <f t="shared" si="2"/>
        <v>26397360</v>
      </c>
      <c r="O51" s="2">
        <f t="shared" si="3"/>
        <v>0.94687500000000002</v>
      </c>
      <c r="P51" s="2">
        <f t="shared" si="4"/>
        <v>2452397.16</v>
      </c>
      <c r="Q51" s="2">
        <f t="shared" si="5"/>
        <v>2.4523971600000003</v>
      </c>
      <c r="R51" s="2">
        <v>0</v>
      </c>
      <c r="S51" s="2">
        <f t="shared" si="6"/>
        <v>0</v>
      </c>
      <c r="T51" s="2">
        <f t="shared" si="7"/>
        <v>0</v>
      </c>
      <c r="U51" s="2">
        <f t="shared" si="8"/>
        <v>0</v>
      </c>
      <c r="V51" s="2">
        <v>41478.869288000002</v>
      </c>
      <c r="W51" s="2">
        <f t="shared" si="9"/>
        <v>12.642759358982399</v>
      </c>
      <c r="X51" s="2">
        <f t="shared" si="10"/>
        <v>7.8558489699314729</v>
      </c>
      <c r="Y51" s="2">
        <f t="shared" si="11"/>
        <v>2.2774107199961007</v>
      </c>
      <c r="Z51" s="2">
        <f t="shared" si="12"/>
        <v>79.207738955713751</v>
      </c>
      <c r="AA51" s="2">
        <f t="shared" si="13"/>
        <v>0.30146079668862275</v>
      </c>
      <c r="AB51" s="2" t="e">
        <f t="shared" si="14"/>
        <v>#DIV/0!</v>
      </c>
      <c r="AC51" s="2">
        <v>0</v>
      </c>
      <c r="AD51" s="2" t="e">
        <f t="shared" si="15"/>
        <v>#DIV/0!</v>
      </c>
      <c r="AE51" s="2" t="s">
        <v>133</v>
      </c>
      <c r="AF51" s="2">
        <f t="shared" si="16"/>
        <v>0</v>
      </c>
      <c r="AG51" s="2">
        <f t="shared" si="17"/>
        <v>1.3662583117932756</v>
      </c>
      <c r="AH51" s="2">
        <f t="shared" si="18"/>
        <v>5.8476285173082759E-2</v>
      </c>
      <c r="AI51" s="2">
        <f t="shared" si="19"/>
        <v>1481036600</v>
      </c>
      <c r="AJ51" s="2">
        <f t="shared" si="20"/>
        <v>41938320</v>
      </c>
      <c r="AK51" s="2">
        <f t="shared" si="21"/>
        <v>41.938319999999997</v>
      </c>
      <c r="AL51" s="2" t="s">
        <v>472</v>
      </c>
      <c r="AM51" s="2" t="s">
        <v>133</v>
      </c>
      <c r="AN51" s="2" t="s">
        <v>133</v>
      </c>
      <c r="AO51" s="2" t="s">
        <v>473</v>
      </c>
      <c r="AP51" s="2" t="s">
        <v>133</v>
      </c>
      <c r="AQ51" s="2" t="s">
        <v>133</v>
      </c>
      <c r="AR51" s="2" t="s">
        <v>133</v>
      </c>
      <c r="AS51" s="2">
        <v>0</v>
      </c>
      <c r="AT51" s="2" t="s">
        <v>133</v>
      </c>
      <c r="AU51" s="2" t="s">
        <v>133</v>
      </c>
      <c r="AV51" s="2">
        <v>0</v>
      </c>
      <c r="AW51" s="2">
        <v>0</v>
      </c>
      <c r="AX51" s="2">
        <v>0</v>
      </c>
      <c r="AY51" s="2">
        <v>0</v>
      </c>
      <c r="AZ51" s="2">
        <v>0</v>
      </c>
      <c r="BA51" s="2">
        <v>0</v>
      </c>
      <c r="BB51" s="2">
        <v>0</v>
      </c>
      <c r="BC51" s="2">
        <v>0</v>
      </c>
      <c r="BD51" s="2">
        <v>0</v>
      </c>
      <c r="BE51" s="2">
        <v>0</v>
      </c>
      <c r="BF51" s="2">
        <v>0</v>
      </c>
      <c r="BG51" s="2">
        <v>0</v>
      </c>
      <c r="BH51" s="2">
        <v>0</v>
      </c>
      <c r="BI51" s="2">
        <v>0</v>
      </c>
      <c r="BJ51" s="2">
        <v>0</v>
      </c>
      <c r="BK51" s="2">
        <v>0</v>
      </c>
      <c r="BL51" s="2">
        <v>0</v>
      </c>
      <c r="BM51" s="2">
        <v>0</v>
      </c>
      <c r="BN51" s="2">
        <v>0</v>
      </c>
      <c r="BO51" s="2">
        <v>0</v>
      </c>
      <c r="BP51" s="2">
        <v>0</v>
      </c>
      <c r="BQ51" s="2">
        <v>0</v>
      </c>
      <c r="BR51" s="2">
        <v>0</v>
      </c>
      <c r="BS51" s="2">
        <v>0</v>
      </c>
      <c r="BT51" s="2">
        <v>0</v>
      </c>
      <c r="BU51" s="2">
        <v>0</v>
      </c>
      <c r="BV51" s="2">
        <v>0</v>
      </c>
      <c r="BW51" s="2">
        <v>0</v>
      </c>
      <c r="BX51" s="2">
        <v>0</v>
      </c>
      <c r="BY51" s="2">
        <v>0</v>
      </c>
      <c r="BZ51" s="2">
        <v>0</v>
      </c>
      <c r="CA51" s="2">
        <v>0</v>
      </c>
      <c r="CB51" s="2">
        <v>0</v>
      </c>
      <c r="CC51" s="2">
        <v>0</v>
      </c>
      <c r="CD51" s="2">
        <v>0</v>
      </c>
      <c r="CE51" s="2">
        <v>0</v>
      </c>
      <c r="CF51" s="2">
        <v>0</v>
      </c>
      <c r="CG51" s="2">
        <v>0</v>
      </c>
      <c r="CH51" s="2">
        <v>0</v>
      </c>
      <c r="CI51" s="2">
        <v>0</v>
      </c>
      <c r="CJ51" s="2">
        <v>0</v>
      </c>
      <c r="CK51" s="2">
        <v>0</v>
      </c>
      <c r="CL51" s="2">
        <v>0</v>
      </c>
      <c r="CM51" s="2">
        <v>0</v>
      </c>
      <c r="CN51" s="2">
        <v>0</v>
      </c>
      <c r="CO51" s="2">
        <v>0</v>
      </c>
      <c r="CP51" s="2">
        <v>0</v>
      </c>
      <c r="CQ51" s="2">
        <v>0</v>
      </c>
      <c r="CR51" s="2">
        <v>0</v>
      </c>
      <c r="CS51" s="2">
        <v>0</v>
      </c>
      <c r="CT51" s="2">
        <v>0</v>
      </c>
      <c r="CU51" s="2" t="s">
        <v>134</v>
      </c>
    </row>
    <row r="52" spans="1:99" s="2" customFormat="1" x14ac:dyDescent="0.25">
      <c r="A52" s="2" t="s">
        <v>474</v>
      </c>
      <c r="B52" s="2" t="s">
        <v>475</v>
      </c>
      <c r="C52" s="2" t="s">
        <v>476</v>
      </c>
      <c r="D52" s="2">
        <v>1986</v>
      </c>
      <c r="E52" s="2">
        <f>2015-D52</f>
        <v>29</v>
      </c>
      <c r="F52" s="2">
        <v>0</v>
      </c>
      <c r="G52" s="2">
        <v>54</v>
      </c>
      <c r="H52" s="2">
        <v>0</v>
      </c>
      <c r="I52" s="2">
        <v>26648</v>
      </c>
      <c r="J52" s="2">
        <v>18336</v>
      </c>
      <c r="K52" s="2">
        <v>26648</v>
      </c>
      <c r="L52" s="2">
        <f t="shared" si="1"/>
        <v>1160784215.2</v>
      </c>
      <c r="M52" s="2">
        <v>764</v>
      </c>
      <c r="N52" s="2">
        <f t="shared" si="2"/>
        <v>33279840</v>
      </c>
      <c r="O52" s="2">
        <f t="shared" si="3"/>
        <v>1.1937500000000001</v>
      </c>
      <c r="P52" s="2">
        <f t="shared" si="4"/>
        <v>3091801.04</v>
      </c>
      <c r="Q52" s="2">
        <f t="shared" si="5"/>
        <v>3.09180104</v>
      </c>
      <c r="R52" s="2">
        <v>0</v>
      </c>
      <c r="S52" s="2">
        <f t="shared" si="6"/>
        <v>0</v>
      </c>
      <c r="T52" s="2">
        <f t="shared" si="7"/>
        <v>0</v>
      </c>
      <c r="U52" s="2">
        <f t="shared" si="8"/>
        <v>0</v>
      </c>
      <c r="W52" s="2">
        <f t="shared" si="9"/>
        <v>0</v>
      </c>
      <c r="X52" s="2">
        <f t="shared" si="10"/>
        <v>0</v>
      </c>
      <c r="Y52" s="2">
        <f t="shared" si="11"/>
        <v>0</v>
      </c>
      <c r="Z52" s="2">
        <f t="shared" si="12"/>
        <v>34.879501079332115</v>
      </c>
      <c r="AA52" s="2">
        <f t="shared" si="13"/>
        <v>0</v>
      </c>
      <c r="AB52" s="2" t="e">
        <f t="shared" si="14"/>
        <v>#DIV/0!</v>
      </c>
      <c r="AC52" s="2">
        <v>0</v>
      </c>
      <c r="AD52" s="2" t="e">
        <f t="shared" si="15"/>
        <v>#DIV/0!</v>
      </c>
      <c r="AE52" s="2" t="s">
        <v>133</v>
      </c>
      <c r="AF52" s="2">
        <f t="shared" si="16"/>
        <v>0</v>
      </c>
      <c r="AG52" s="2">
        <f t="shared" si="17"/>
        <v>0.53582762192751798</v>
      </c>
      <c r="AH52" s="2">
        <f t="shared" si="18"/>
        <v>0.13670198679076001</v>
      </c>
      <c r="AI52" s="2">
        <f t="shared" si="19"/>
        <v>798714326.39999998</v>
      </c>
      <c r="AJ52" s="2">
        <f t="shared" si="20"/>
        <v>22617089.280000001</v>
      </c>
      <c r="AK52" s="2">
        <f t="shared" si="21"/>
        <v>22.617089280000002</v>
      </c>
      <c r="AL52" s="2" t="s">
        <v>133</v>
      </c>
      <c r="AM52" s="2" t="s">
        <v>133</v>
      </c>
      <c r="AN52" s="2" t="s">
        <v>133</v>
      </c>
      <c r="AO52" s="2" t="s">
        <v>133</v>
      </c>
      <c r="AP52" s="2" t="s">
        <v>133</v>
      </c>
      <c r="AQ52" s="2" t="s">
        <v>133</v>
      </c>
      <c r="AR52" s="2" t="s">
        <v>133</v>
      </c>
      <c r="AS52" s="2">
        <v>0</v>
      </c>
      <c r="AT52" s="2" t="s">
        <v>133</v>
      </c>
      <c r="AU52" s="2" t="s">
        <v>133</v>
      </c>
      <c r="AV52" s="2">
        <v>0</v>
      </c>
      <c r="AW52" s="2">
        <v>0</v>
      </c>
      <c r="AX52" s="2">
        <v>0</v>
      </c>
      <c r="AY52" s="2">
        <v>0</v>
      </c>
      <c r="AZ52" s="2">
        <v>0</v>
      </c>
      <c r="BA52" s="2">
        <v>0</v>
      </c>
      <c r="BB52" s="2">
        <v>0</v>
      </c>
      <c r="BC52" s="2">
        <v>0</v>
      </c>
      <c r="BD52" s="2">
        <v>0</v>
      </c>
      <c r="BE52" s="2">
        <v>0</v>
      </c>
      <c r="BF52" s="2">
        <v>0</v>
      </c>
      <c r="BG52" s="2">
        <v>0</v>
      </c>
      <c r="BH52" s="2">
        <v>0</v>
      </c>
      <c r="BI52" s="2">
        <v>0</v>
      </c>
      <c r="BJ52" s="2">
        <v>0</v>
      </c>
      <c r="BK52" s="2">
        <v>0</v>
      </c>
      <c r="BL52" s="2">
        <v>0</v>
      </c>
      <c r="BM52" s="2">
        <v>0</v>
      </c>
      <c r="BN52" s="2">
        <v>0</v>
      </c>
      <c r="BO52" s="2">
        <v>0</v>
      </c>
      <c r="BP52" s="2">
        <v>0</v>
      </c>
      <c r="BQ52" s="2">
        <v>0</v>
      </c>
      <c r="BR52" s="2">
        <v>0</v>
      </c>
      <c r="BS52" s="2">
        <v>0</v>
      </c>
      <c r="BT52" s="2">
        <v>0</v>
      </c>
      <c r="BU52" s="2">
        <v>0</v>
      </c>
      <c r="BV52" s="2">
        <v>0</v>
      </c>
      <c r="BW52" s="2">
        <v>0</v>
      </c>
      <c r="BX52" s="2">
        <v>0</v>
      </c>
      <c r="BY52" s="2">
        <v>0</v>
      </c>
      <c r="BZ52" s="2">
        <v>0</v>
      </c>
      <c r="CA52" s="2">
        <v>0</v>
      </c>
      <c r="CB52" s="2">
        <v>0</v>
      </c>
      <c r="CC52" s="2">
        <v>0</v>
      </c>
      <c r="CD52" s="2">
        <v>0</v>
      </c>
      <c r="CE52" s="2">
        <v>0</v>
      </c>
      <c r="CF52" s="2">
        <v>0</v>
      </c>
      <c r="CG52" s="2">
        <v>0</v>
      </c>
      <c r="CH52" s="2">
        <v>0</v>
      </c>
      <c r="CI52" s="2">
        <v>0</v>
      </c>
      <c r="CJ52" s="2">
        <v>0</v>
      </c>
      <c r="CK52" s="2">
        <v>0</v>
      </c>
      <c r="CL52" s="2">
        <v>0</v>
      </c>
      <c r="CM52" s="2">
        <v>0</v>
      </c>
      <c r="CN52" s="2">
        <v>0</v>
      </c>
      <c r="CO52" s="2">
        <v>0</v>
      </c>
      <c r="CP52" s="2">
        <v>0</v>
      </c>
      <c r="CQ52" s="2">
        <v>0</v>
      </c>
      <c r="CR52" s="2">
        <v>0</v>
      </c>
      <c r="CS52" s="2">
        <v>0</v>
      </c>
      <c r="CT52" s="2">
        <v>0</v>
      </c>
      <c r="CU52" s="2" t="s">
        <v>134</v>
      </c>
    </row>
    <row r="53" spans="1:99" s="2" customFormat="1" x14ac:dyDescent="0.25">
      <c r="A53" s="2" t="s">
        <v>477</v>
      </c>
      <c r="C53" s="2" t="s">
        <v>478</v>
      </c>
      <c r="D53" s="2">
        <v>1996</v>
      </c>
      <c r="E53" s="2">
        <f>2015-D53</f>
        <v>19</v>
      </c>
      <c r="F53" s="2">
        <v>0</v>
      </c>
      <c r="G53" s="2">
        <v>52</v>
      </c>
      <c r="H53" s="2">
        <v>0</v>
      </c>
      <c r="I53" s="2">
        <v>18160</v>
      </c>
      <c r="J53" s="2">
        <v>10360</v>
      </c>
      <c r="K53" s="2">
        <v>18160</v>
      </c>
      <c r="L53" s="2">
        <f t="shared" si="1"/>
        <v>791047784</v>
      </c>
      <c r="M53" s="2">
        <v>783</v>
      </c>
      <c r="N53" s="2">
        <f t="shared" si="2"/>
        <v>34107480</v>
      </c>
      <c r="O53" s="2">
        <f t="shared" si="3"/>
        <v>1.2234375000000002</v>
      </c>
      <c r="P53" s="2">
        <f t="shared" si="4"/>
        <v>3168691.38</v>
      </c>
      <c r="Q53" s="2">
        <f t="shared" si="5"/>
        <v>3.1686913800000003</v>
      </c>
      <c r="R53" s="2">
        <v>0</v>
      </c>
      <c r="S53" s="2">
        <f t="shared" si="6"/>
        <v>0</v>
      </c>
      <c r="T53" s="2">
        <f t="shared" si="7"/>
        <v>0</v>
      </c>
      <c r="U53" s="2">
        <f t="shared" si="8"/>
        <v>0</v>
      </c>
      <c r="W53" s="2">
        <f t="shared" si="9"/>
        <v>0</v>
      </c>
      <c r="X53" s="2">
        <f t="shared" si="10"/>
        <v>0</v>
      </c>
      <c r="Y53" s="2">
        <f t="shared" si="11"/>
        <v>0</v>
      </c>
      <c r="Z53" s="2">
        <f t="shared" si="12"/>
        <v>23.192794776981472</v>
      </c>
      <c r="AA53" s="2">
        <f t="shared" si="13"/>
        <v>0</v>
      </c>
      <c r="AB53" s="2" t="e">
        <f t="shared" si="14"/>
        <v>#DIV/0!</v>
      </c>
      <c r="AC53" s="2">
        <v>0</v>
      </c>
      <c r="AD53" s="2" t="e">
        <f t="shared" si="15"/>
        <v>#DIV/0!</v>
      </c>
      <c r="AE53" s="2" t="s">
        <v>133</v>
      </c>
      <c r="AF53" s="2">
        <f t="shared" si="16"/>
        <v>0</v>
      </c>
      <c r="AG53" s="2">
        <f t="shared" si="17"/>
        <v>0.3519441226445133</v>
      </c>
      <c r="AH53" s="2">
        <f t="shared" si="18"/>
        <v>0.24796368105906968</v>
      </c>
      <c r="AI53" s="2">
        <f t="shared" si="19"/>
        <v>451280564</v>
      </c>
      <c r="AJ53" s="2">
        <f t="shared" si="20"/>
        <v>12778852.800000001</v>
      </c>
      <c r="AK53" s="2">
        <f t="shared" si="21"/>
        <v>12.778852800000001</v>
      </c>
      <c r="AL53" s="2" t="s">
        <v>133</v>
      </c>
      <c r="AM53" s="2" t="s">
        <v>133</v>
      </c>
      <c r="AN53" s="2" t="s">
        <v>133</v>
      </c>
      <c r="AO53" s="2" t="s">
        <v>133</v>
      </c>
      <c r="AP53" s="2" t="s">
        <v>133</v>
      </c>
      <c r="AQ53" s="2" t="s">
        <v>133</v>
      </c>
      <c r="AR53" s="2" t="s">
        <v>133</v>
      </c>
      <c r="AS53" s="2">
        <v>0</v>
      </c>
      <c r="AT53" s="2" t="s">
        <v>133</v>
      </c>
      <c r="AU53" s="2" t="s">
        <v>133</v>
      </c>
      <c r="AV53" s="2">
        <v>0</v>
      </c>
      <c r="AW53" s="2">
        <v>0</v>
      </c>
      <c r="AX53" s="2">
        <v>0</v>
      </c>
      <c r="AY53" s="2">
        <v>0</v>
      </c>
      <c r="AZ53" s="2">
        <v>0</v>
      </c>
      <c r="BA53" s="2">
        <v>0</v>
      </c>
      <c r="BB53" s="2">
        <v>0</v>
      </c>
      <c r="BC53" s="2">
        <v>0</v>
      </c>
      <c r="BD53" s="2">
        <v>0</v>
      </c>
      <c r="BE53" s="2">
        <v>0</v>
      </c>
      <c r="BF53" s="2">
        <v>0</v>
      </c>
      <c r="BG53" s="2">
        <v>0</v>
      </c>
      <c r="BH53" s="2">
        <v>0</v>
      </c>
      <c r="BI53" s="2">
        <v>0</v>
      </c>
      <c r="BJ53" s="2">
        <v>0</v>
      </c>
      <c r="BK53" s="2">
        <v>0</v>
      </c>
      <c r="BL53" s="2">
        <v>0</v>
      </c>
      <c r="BM53" s="2">
        <v>0</v>
      </c>
      <c r="BN53" s="2">
        <v>0</v>
      </c>
      <c r="BO53" s="2">
        <v>0</v>
      </c>
      <c r="BP53" s="2">
        <v>0</v>
      </c>
      <c r="BQ53" s="2">
        <v>0</v>
      </c>
      <c r="BR53" s="2">
        <v>0</v>
      </c>
      <c r="BS53" s="2">
        <v>0</v>
      </c>
      <c r="BT53" s="2">
        <v>0</v>
      </c>
      <c r="BU53" s="2">
        <v>0</v>
      </c>
      <c r="BV53" s="2">
        <v>0</v>
      </c>
      <c r="BW53" s="2">
        <v>0</v>
      </c>
      <c r="BX53" s="2">
        <v>0</v>
      </c>
      <c r="BY53" s="2">
        <v>0</v>
      </c>
      <c r="BZ53" s="2">
        <v>0</v>
      </c>
      <c r="CA53" s="2">
        <v>0</v>
      </c>
      <c r="CB53" s="2">
        <v>0</v>
      </c>
      <c r="CC53" s="2">
        <v>0</v>
      </c>
      <c r="CD53" s="2">
        <v>0</v>
      </c>
      <c r="CE53" s="2">
        <v>0</v>
      </c>
      <c r="CF53" s="2">
        <v>0</v>
      </c>
      <c r="CG53" s="2">
        <v>0</v>
      </c>
      <c r="CH53" s="2">
        <v>0</v>
      </c>
      <c r="CI53" s="2">
        <v>0</v>
      </c>
      <c r="CJ53" s="2">
        <v>0</v>
      </c>
      <c r="CK53" s="2">
        <v>0</v>
      </c>
      <c r="CL53" s="2">
        <v>0</v>
      </c>
      <c r="CM53" s="2">
        <v>0</v>
      </c>
      <c r="CN53" s="2">
        <v>0</v>
      </c>
      <c r="CO53" s="2">
        <v>0</v>
      </c>
      <c r="CP53" s="2">
        <v>0</v>
      </c>
      <c r="CQ53" s="2">
        <v>0</v>
      </c>
      <c r="CR53" s="2">
        <v>0</v>
      </c>
      <c r="CS53" s="2">
        <v>0</v>
      </c>
      <c r="CT53" s="2">
        <v>0</v>
      </c>
      <c r="CU53" s="2" t="s">
        <v>134</v>
      </c>
    </row>
    <row r="54" spans="1:99" s="2" customFormat="1" x14ac:dyDescent="0.25">
      <c r="A54" s="2" t="s">
        <v>479</v>
      </c>
      <c r="B54" s="2" t="s">
        <v>480</v>
      </c>
      <c r="C54" s="2" t="s">
        <v>481</v>
      </c>
      <c r="F54" s="2">
        <v>0</v>
      </c>
      <c r="G54" s="2">
        <v>99</v>
      </c>
      <c r="H54" s="2">
        <v>0</v>
      </c>
      <c r="I54" s="2">
        <v>10300</v>
      </c>
      <c r="J54" s="2">
        <v>7370</v>
      </c>
      <c r="K54" s="2">
        <v>10300</v>
      </c>
      <c r="L54" s="2">
        <f t="shared" si="1"/>
        <v>448666970</v>
      </c>
      <c r="M54" s="2">
        <v>258</v>
      </c>
      <c r="N54" s="2">
        <f t="shared" si="2"/>
        <v>11238480</v>
      </c>
      <c r="O54" s="2">
        <f t="shared" si="3"/>
        <v>0.40312500000000001</v>
      </c>
      <c r="P54" s="2">
        <f t="shared" si="4"/>
        <v>1044089.88</v>
      </c>
      <c r="Q54" s="2">
        <f t="shared" si="5"/>
        <v>1.04408988</v>
      </c>
      <c r="R54" s="2">
        <v>0</v>
      </c>
      <c r="S54" s="2">
        <f t="shared" si="6"/>
        <v>0</v>
      </c>
      <c r="T54" s="2">
        <f t="shared" si="7"/>
        <v>0</v>
      </c>
      <c r="U54" s="2">
        <f t="shared" si="8"/>
        <v>0</v>
      </c>
      <c r="V54" s="2">
        <v>60534.19872</v>
      </c>
      <c r="W54" s="2">
        <f t="shared" si="9"/>
        <v>18.450823769855997</v>
      </c>
      <c r="X54" s="2">
        <f t="shared" si="10"/>
        <v>11.464814032375681</v>
      </c>
      <c r="Y54" s="2">
        <f t="shared" si="11"/>
        <v>5.0937978851535517</v>
      </c>
      <c r="Z54" s="2">
        <f t="shared" si="12"/>
        <v>39.92238897075049</v>
      </c>
      <c r="AA54" s="2">
        <f t="shared" si="13"/>
        <v>2.0296266689723073</v>
      </c>
      <c r="AB54" s="2" t="e">
        <f t="shared" si="14"/>
        <v>#DIV/0!</v>
      </c>
      <c r="AC54" s="2">
        <v>0</v>
      </c>
      <c r="AD54" s="2" t="e">
        <f t="shared" si="15"/>
        <v>#DIV/0!</v>
      </c>
      <c r="AE54" s="2" t="s">
        <v>133</v>
      </c>
      <c r="AF54" s="2">
        <f t="shared" si="16"/>
        <v>0</v>
      </c>
      <c r="AG54" s="2">
        <f t="shared" si="17"/>
        <v>1.0553783520732081</v>
      </c>
      <c r="AH54" s="2">
        <f t="shared" si="18"/>
        <v>0.11485192702963176</v>
      </c>
      <c r="AI54" s="2">
        <f t="shared" si="19"/>
        <v>321036463</v>
      </c>
      <c r="AJ54" s="2">
        <f t="shared" si="20"/>
        <v>9090747.5999999996</v>
      </c>
      <c r="AK54" s="2">
        <f t="shared" si="21"/>
        <v>9.0907476000000003</v>
      </c>
      <c r="AL54" s="2" t="s">
        <v>482</v>
      </c>
      <c r="AM54" s="2" t="s">
        <v>133</v>
      </c>
      <c r="AN54" s="2" t="s">
        <v>133</v>
      </c>
      <c r="AO54" s="2" t="s">
        <v>483</v>
      </c>
      <c r="AP54" s="2" t="s">
        <v>133</v>
      </c>
      <c r="AQ54" s="2" t="s">
        <v>133</v>
      </c>
      <c r="AR54" s="2" t="s">
        <v>133</v>
      </c>
      <c r="AS54" s="2">
        <v>0</v>
      </c>
      <c r="AT54" s="2" t="s">
        <v>133</v>
      </c>
      <c r="AU54" s="2" t="s">
        <v>133</v>
      </c>
      <c r="AV54" s="2">
        <v>0</v>
      </c>
      <c r="AW54" s="2">
        <v>0</v>
      </c>
      <c r="AX54" s="2">
        <v>0</v>
      </c>
      <c r="AY54" s="2">
        <v>0</v>
      </c>
      <c r="AZ54" s="2">
        <v>0</v>
      </c>
      <c r="BA54" s="2">
        <v>0</v>
      </c>
      <c r="BB54" s="2">
        <v>0</v>
      </c>
      <c r="BC54" s="2">
        <v>0</v>
      </c>
      <c r="BD54" s="2">
        <v>0</v>
      </c>
      <c r="BE54" s="2">
        <v>0</v>
      </c>
      <c r="BF54" s="2">
        <v>0</v>
      </c>
      <c r="BG54" s="2">
        <v>0</v>
      </c>
      <c r="BH54" s="2">
        <v>0</v>
      </c>
      <c r="BI54" s="2">
        <v>0</v>
      </c>
      <c r="BJ54" s="2">
        <v>0</v>
      </c>
      <c r="BK54" s="2">
        <v>0</v>
      </c>
      <c r="BL54" s="2">
        <v>0</v>
      </c>
      <c r="BM54" s="2">
        <v>0</v>
      </c>
      <c r="BN54" s="2">
        <v>0</v>
      </c>
      <c r="BO54" s="2">
        <v>0</v>
      </c>
      <c r="BP54" s="2">
        <v>0</v>
      </c>
      <c r="BQ54" s="2">
        <v>0</v>
      </c>
      <c r="BR54" s="2">
        <v>0</v>
      </c>
      <c r="BS54" s="2">
        <v>0</v>
      </c>
      <c r="BT54" s="2">
        <v>0</v>
      </c>
      <c r="BU54" s="2">
        <v>0</v>
      </c>
      <c r="BV54" s="2">
        <v>0</v>
      </c>
      <c r="BW54" s="2">
        <v>0</v>
      </c>
      <c r="BX54" s="2">
        <v>0</v>
      </c>
      <c r="BY54" s="2">
        <v>0</v>
      </c>
      <c r="BZ54" s="2">
        <v>0</v>
      </c>
      <c r="CA54" s="2">
        <v>0</v>
      </c>
      <c r="CB54" s="2">
        <v>0</v>
      </c>
      <c r="CC54" s="2">
        <v>0</v>
      </c>
      <c r="CD54" s="2">
        <v>0</v>
      </c>
      <c r="CE54" s="2">
        <v>0</v>
      </c>
      <c r="CF54" s="2">
        <v>0</v>
      </c>
      <c r="CG54" s="2">
        <v>0</v>
      </c>
      <c r="CH54" s="2">
        <v>0</v>
      </c>
      <c r="CI54" s="2">
        <v>0</v>
      </c>
      <c r="CJ54" s="2">
        <v>0</v>
      </c>
      <c r="CK54" s="2">
        <v>0</v>
      </c>
      <c r="CL54" s="2">
        <v>0</v>
      </c>
      <c r="CM54" s="2">
        <v>0</v>
      </c>
      <c r="CN54" s="2">
        <v>0</v>
      </c>
      <c r="CO54" s="2">
        <v>0</v>
      </c>
      <c r="CP54" s="2">
        <v>0</v>
      </c>
      <c r="CQ54" s="2">
        <v>0</v>
      </c>
      <c r="CR54" s="2">
        <v>0</v>
      </c>
      <c r="CS54" s="2">
        <v>0</v>
      </c>
      <c r="CT54" s="2">
        <v>0</v>
      </c>
      <c r="CU54" s="2" t="s">
        <v>134</v>
      </c>
    </row>
    <row r="55" spans="1:99" s="2" customFormat="1" x14ac:dyDescent="0.25">
      <c r="A55" s="2" t="s">
        <v>484</v>
      </c>
      <c r="C55" s="2" t="s">
        <v>485</v>
      </c>
      <c r="D55" s="2">
        <v>1957</v>
      </c>
      <c r="E55" s="2">
        <f t="shared" ref="E55:E64" si="22">2015-D55</f>
        <v>58</v>
      </c>
      <c r="F55" s="2">
        <v>0</v>
      </c>
      <c r="G55" s="2">
        <v>47.1</v>
      </c>
      <c r="H55" s="2">
        <v>0</v>
      </c>
      <c r="I55" s="2">
        <v>13190</v>
      </c>
      <c r="J55" s="2">
        <v>8137</v>
      </c>
      <c r="K55" s="2">
        <v>13190</v>
      </c>
      <c r="L55" s="2">
        <f t="shared" si="1"/>
        <v>574555081</v>
      </c>
      <c r="M55" s="2">
        <v>465</v>
      </c>
      <c r="N55" s="2">
        <f t="shared" si="2"/>
        <v>20255400</v>
      </c>
      <c r="O55" s="2">
        <f t="shared" si="3"/>
        <v>0.7265625</v>
      </c>
      <c r="P55" s="2">
        <f t="shared" si="4"/>
        <v>1881789.9000000001</v>
      </c>
      <c r="Q55" s="2">
        <f t="shared" si="5"/>
        <v>1.8817899</v>
      </c>
      <c r="R55" s="2">
        <v>7000</v>
      </c>
      <c r="S55" s="2">
        <f t="shared" si="6"/>
        <v>18129.93</v>
      </c>
      <c r="T55" s="2">
        <f t="shared" si="7"/>
        <v>4480000</v>
      </c>
      <c r="U55" s="2">
        <f t="shared" si="8"/>
        <v>195160000000</v>
      </c>
      <c r="V55" s="2">
        <v>72190.200538000005</v>
      </c>
      <c r="W55" s="2">
        <f t="shared" si="9"/>
        <v>22.003573123982399</v>
      </c>
      <c r="X55" s="2">
        <f t="shared" si="10"/>
        <v>13.672390840693973</v>
      </c>
      <c r="Y55" s="2">
        <f t="shared" si="11"/>
        <v>4.524832794741263</v>
      </c>
      <c r="Z55" s="2">
        <f t="shared" si="12"/>
        <v>28.36552627941191</v>
      </c>
      <c r="AA55" s="2">
        <f t="shared" si="13"/>
        <v>2.1922838413106573</v>
      </c>
      <c r="AB55" s="2" t="e">
        <f t="shared" si="14"/>
        <v>#DIV/0!</v>
      </c>
      <c r="AC55" s="2">
        <v>0</v>
      </c>
      <c r="AD55" s="2" t="e">
        <f t="shared" si="15"/>
        <v>#DIV/0!</v>
      </c>
      <c r="AE55" s="2" t="s">
        <v>133</v>
      </c>
      <c r="AF55" s="2">
        <f t="shared" si="16"/>
        <v>9634.4086021505373</v>
      </c>
      <c r="AG55" s="2">
        <f t="shared" si="17"/>
        <v>0.5585549206541317</v>
      </c>
      <c r="AH55" s="2">
        <f t="shared" si="18"/>
        <v>0.18748853048849476</v>
      </c>
      <c r="AI55" s="2">
        <f t="shared" si="19"/>
        <v>354446906.30000001</v>
      </c>
      <c r="AJ55" s="2">
        <f t="shared" si="20"/>
        <v>10036826.76</v>
      </c>
      <c r="AK55" s="2">
        <f t="shared" si="21"/>
        <v>10.03682676</v>
      </c>
      <c r="AL55" s="2" t="s">
        <v>352</v>
      </c>
      <c r="AM55" s="2" t="s">
        <v>353</v>
      </c>
      <c r="AN55" s="2" t="s">
        <v>354</v>
      </c>
      <c r="AO55" s="2" t="s">
        <v>355</v>
      </c>
      <c r="AP55" s="2" t="s">
        <v>133</v>
      </c>
      <c r="AQ55" s="2" t="s">
        <v>133</v>
      </c>
      <c r="AR55" s="2" t="s">
        <v>133</v>
      </c>
      <c r="AS55" s="2">
        <v>0</v>
      </c>
      <c r="AT55" s="2" t="s">
        <v>133</v>
      </c>
      <c r="AU55" s="2" t="s">
        <v>133</v>
      </c>
      <c r="AV55" s="2">
        <v>0</v>
      </c>
      <c r="AW55" s="2">
        <v>0</v>
      </c>
      <c r="AX55" s="2">
        <v>0</v>
      </c>
      <c r="AY55" s="2">
        <v>0</v>
      </c>
      <c r="AZ55" s="2">
        <v>0</v>
      </c>
      <c r="BA55" s="2">
        <v>0</v>
      </c>
      <c r="BB55" s="2">
        <v>0</v>
      </c>
      <c r="BC55" s="2">
        <v>0</v>
      </c>
      <c r="BD55" s="2">
        <v>0</v>
      </c>
      <c r="BE55" s="2">
        <v>0</v>
      </c>
      <c r="BF55" s="2">
        <v>0</v>
      </c>
      <c r="BG55" s="2">
        <v>0</v>
      </c>
      <c r="BH55" s="2">
        <v>0</v>
      </c>
      <c r="BI55" s="2">
        <v>0</v>
      </c>
      <c r="BJ55" s="2">
        <v>0</v>
      </c>
      <c r="BK55" s="2">
        <v>0</v>
      </c>
      <c r="BL55" s="2">
        <v>0</v>
      </c>
      <c r="BM55" s="2">
        <v>0</v>
      </c>
      <c r="BN55" s="2">
        <v>0</v>
      </c>
      <c r="BO55" s="2">
        <v>0</v>
      </c>
      <c r="BP55" s="2">
        <v>0</v>
      </c>
      <c r="BQ55" s="2">
        <v>0</v>
      </c>
      <c r="BR55" s="2">
        <v>0</v>
      </c>
      <c r="BS55" s="2">
        <v>0</v>
      </c>
      <c r="BT55" s="2">
        <v>0</v>
      </c>
      <c r="BU55" s="2">
        <v>0</v>
      </c>
      <c r="BV55" s="2">
        <v>0</v>
      </c>
      <c r="BW55" s="2">
        <v>0</v>
      </c>
      <c r="BX55" s="2">
        <v>0</v>
      </c>
      <c r="BY55" s="2">
        <v>0</v>
      </c>
      <c r="BZ55" s="2">
        <v>0</v>
      </c>
      <c r="CA55" s="2">
        <v>0</v>
      </c>
      <c r="CB55" s="2">
        <v>0</v>
      </c>
      <c r="CC55" s="2">
        <v>0</v>
      </c>
      <c r="CD55" s="2">
        <v>0</v>
      </c>
      <c r="CE55" s="2">
        <v>0</v>
      </c>
      <c r="CF55" s="2">
        <v>0</v>
      </c>
      <c r="CG55" s="2">
        <v>0</v>
      </c>
      <c r="CH55" s="2">
        <v>0</v>
      </c>
      <c r="CI55" s="2">
        <v>0</v>
      </c>
      <c r="CJ55" s="2">
        <v>0</v>
      </c>
      <c r="CK55" s="2">
        <v>0</v>
      </c>
      <c r="CL55" s="2">
        <v>0</v>
      </c>
      <c r="CM55" s="2">
        <v>0</v>
      </c>
      <c r="CN55" s="2">
        <v>0</v>
      </c>
      <c r="CO55" s="2">
        <v>0</v>
      </c>
      <c r="CP55" s="2">
        <v>0</v>
      </c>
      <c r="CQ55" s="2">
        <v>0</v>
      </c>
      <c r="CR55" s="2">
        <v>0</v>
      </c>
      <c r="CS55" s="2">
        <v>0</v>
      </c>
      <c r="CT55" s="2">
        <v>0</v>
      </c>
      <c r="CU55" s="2" t="s">
        <v>134</v>
      </c>
    </row>
    <row r="56" spans="1:99" s="2" customFormat="1" x14ac:dyDescent="0.25">
      <c r="A56" s="2" t="s">
        <v>486</v>
      </c>
      <c r="B56" s="2" t="s">
        <v>487</v>
      </c>
      <c r="C56" s="2" t="s">
        <v>488</v>
      </c>
      <c r="D56" s="2">
        <v>1988</v>
      </c>
      <c r="E56" s="2">
        <f t="shared" si="22"/>
        <v>27</v>
      </c>
      <c r="F56" s="2">
        <v>0</v>
      </c>
      <c r="G56" s="2">
        <v>39</v>
      </c>
      <c r="H56" s="2">
        <v>0</v>
      </c>
      <c r="I56" s="2">
        <v>6160</v>
      </c>
      <c r="J56" s="2">
        <v>4050</v>
      </c>
      <c r="K56" s="2">
        <v>6160</v>
      </c>
      <c r="L56" s="2">
        <f t="shared" si="1"/>
        <v>268328984</v>
      </c>
      <c r="M56" s="2">
        <v>263</v>
      </c>
      <c r="N56" s="2">
        <f t="shared" si="2"/>
        <v>11456280</v>
      </c>
      <c r="O56" s="2">
        <f t="shared" si="3"/>
        <v>0.41093750000000001</v>
      </c>
      <c r="P56" s="2">
        <f t="shared" si="4"/>
        <v>1064324.18</v>
      </c>
      <c r="Q56" s="2">
        <f t="shared" si="5"/>
        <v>1.0643241800000001</v>
      </c>
      <c r="R56" s="2">
        <v>0</v>
      </c>
      <c r="S56" s="2">
        <f t="shared" si="6"/>
        <v>0</v>
      </c>
      <c r="T56" s="2">
        <f t="shared" si="7"/>
        <v>0</v>
      </c>
      <c r="U56" s="2">
        <f t="shared" si="8"/>
        <v>0</v>
      </c>
      <c r="V56" s="2">
        <v>28688.242700999999</v>
      </c>
      <c r="W56" s="2">
        <f t="shared" si="9"/>
        <v>8.7441763752648001</v>
      </c>
      <c r="X56" s="2">
        <f t="shared" si="10"/>
        <v>5.4333810381131942</v>
      </c>
      <c r="Y56" s="2">
        <f t="shared" si="11"/>
        <v>2.3909849129282374</v>
      </c>
      <c r="Z56" s="2">
        <f t="shared" si="12"/>
        <v>23.421999462303646</v>
      </c>
      <c r="AA56" s="2">
        <f t="shared" si="13"/>
        <v>1.750377707889152</v>
      </c>
      <c r="AB56" s="2" t="e">
        <f t="shared" si="14"/>
        <v>#DIV/0!</v>
      </c>
      <c r="AC56" s="2">
        <v>0</v>
      </c>
      <c r="AD56" s="2" t="e">
        <f t="shared" si="15"/>
        <v>#DIV/0!</v>
      </c>
      <c r="AE56" s="2">
        <v>35.6295</v>
      </c>
      <c r="AF56" s="2">
        <f t="shared" si="16"/>
        <v>0</v>
      </c>
      <c r="AG56" s="2">
        <f t="shared" si="17"/>
        <v>0.6132641892134808</v>
      </c>
      <c r="AH56" s="2">
        <f t="shared" si="18"/>
        <v>0.21305257793167337</v>
      </c>
      <c r="AI56" s="2">
        <f t="shared" si="19"/>
        <v>176417595</v>
      </c>
      <c r="AJ56" s="2">
        <f t="shared" si="20"/>
        <v>4995594</v>
      </c>
      <c r="AK56" s="2">
        <f t="shared" si="21"/>
        <v>4.9955939999999996</v>
      </c>
      <c r="AL56" s="2" t="s">
        <v>489</v>
      </c>
      <c r="AM56" s="2" t="s">
        <v>490</v>
      </c>
      <c r="AN56" s="2" t="s">
        <v>491</v>
      </c>
      <c r="AO56" s="2" t="s">
        <v>492</v>
      </c>
      <c r="AP56" s="2" t="s">
        <v>493</v>
      </c>
      <c r="AQ56" s="2" t="s">
        <v>164</v>
      </c>
      <c r="AR56" s="2" t="s">
        <v>494</v>
      </c>
      <c r="AS56" s="2">
        <v>1</v>
      </c>
      <c r="AT56" s="2" t="s">
        <v>495</v>
      </c>
      <c r="AU56" s="2" t="s">
        <v>496</v>
      </c>
      <c r="AV56" s="2">
        <v>9</v>
      </c>
      <c r="AW56" s="5">
        <v>40</v>
      </c>
      <c r="AX56" s="5">
        <v>59</v>
      </c>
      <c r="AY56" s="5">
        <v>1</v>
      </c>
      <c r="AZ56" s="5">
        <v>3.3</v>
      </c>
      <c r="BA56" s="5">
        <v>1.5</v>
      </c>
      <c r="BB56" s="5">
        <v>0.3</v>
      </c>
      <c r="BC56" s="5">
        <v>1.4</v>
      </c>
      <c r="BD56" s="5">
        <v>0.2</v>
      </c>
      <c r="BE56" s="5">
        <v>2.4</v>
      </c>
      <c r="BF56" s="5">
        <v>29.6</v>
      </c>
      <c r="BG56" s="5">
        <v>23</v>
      </c>
      <c r="BH56" s="5">
        <v>23.3</v>
      </c>
      <c r="BI56" s="2">
        <v>0</v>
      </c>
      <c r="BJ56" s="2">
        <v>0</v>
      </c>
      <c r="BK56" s="5">
        <v>7.5</v>
      </c>
      <c r="BL56" s="5">
        <v>7.1</v>
      </c>
      <c r="BM56" s="2">
        <v>0</v>
      </c>
      <c r="BN56" s="5">
        <v>0.5</v>
      </c>
      <c r="BO56" s="5">
        <v>5015</v>
      </c>
      <c r="BP56" s="5">
        <v>1202</v>
      </c>
      <c r="BQ56" s="5">
        <v>90</v>
      </c>
      <c r="BR56" s="5">
        <v>21</v>
      </c>
      <c r="BS56" s="5">
        <v>0.19</v>
      </c>
      <c r="BT56" s="5">
        <v>0.05</v>
      </c>
      <c r="BU56" s="5">
        <v>7129</v>
      </c>
      <c r="BV56" s="5">
        <v>127</v>
      </c>
      <c r="BW56" s="5">
        <v>0.28000000000000003</v>
      </c>
      <c r="BX56" s="5">
        <v>27876</v>
      </c>
      <c r="BY56" s="5">
        <v>2794</v>
      </c>
      <c r="BZ56" s="5">
        <v>498</v>
      </c>
      <c r="CA56" s="5">
        <v>50</v>
      </c>
      <c r="CB56" s="5">
        <v>0.88</v>
      </c>
      <c r="CC56" s="5">
        <v>0.09</v>
      </c>
      <c r="CD56" s="5">
        <v>51</v>
      </c>
      <c r="CE56" s="5">
        <v>58</v>
      </c>
      <c r="CF56" s="5">
        <v>8</v>
      </c>
      <c r="CG56" s="5">
        <v>9</v>
      </c>
      <c r="CH56" s="5">
        <v>20</v>
      </c>
      <c r="CI56" s="5">
        <v>16</v>
      </c>
      <c r="CJ56" s="5">
        <v>20</v>
      </c>
      <c r="CK56" s="2">
        <v>0</v>
      </c>
      <c r="CL56" s="5">
        <v>1</v>
      </c>
      <c r="CM56" s="2">
        <v>0</v>
      </c>
      <c r="CN56" s="2">
        <v>0</v>
      </c>
      <c r="CO56" s="2">
        <v>0</v>
      </c>
      <c r="CP56" s="2">
        <v>0</v>
      </c>
      <c r="CQ56" s="5">
        <v>4</v>
      </c>
      <c r="CR56" s="5">
        <v>13</v>
      </c>
      <c r="CS56" s="5">
        <v>0.67867</v>
      </c>
      <c r="CT56" s="5">
        <v>0.57655999999999996</v>
      </c>
      <c r="CU56" s="2" t="s">
        <v>497</v>
      </c>
    </row>
    <row r="57" spans="1:99" s="2" customFormat="1" x14ac:dyDescent="0.25">
      <c r="A57" s="2" t="s">
        <v>498</v>
      </c>
      <c r="C57" s="2" t="s">
        <v>499</v>
      </c>
      <c r="D57" s="2">
        <v>1993</v>
      </c>
      <c r="E57" s="2">
        <f t="shared" si="22"/>
        <v>22</v>
      </c>
      <c r="F57" s="2">
        <v>0</v>
      </c>
      <c r="G57" s="2">
        <v>110</v>
      </c>
      <c r="H57" s="2">
        <v>0</v>
      </c>
      <c r="I57" s="2">
        <v>26855</v>
      </c>
      <c r="J57" s="2">
        <v>19905</v>
      </c>
      <c r="K57" s="2">
        <v>26855</v>
      </c>
      <c r="L57" s="2">
        <f t="shared" si="1"/>
        <v>1169801114.5</v>
      </c>
      <c r="M57" s="2">
        <v>626</v>
      </c>
      <c r="N57" s="2">
        <f t="shared" si="2"/>
        <v>27268560</v>
      </c>
      <c r="O57" s="2">
        <f t="shared" si="3"/>
        <v>0.97812500000000002</v>
      </c>
      <c r="P57" s="2">
        <f t="shared" si="4"/>
        <v>2533334.36</v>
      </c>
      <c r="Q57" s="2">
        <f t="shared" si="5"/>
        <v>2.53333436</v>
      </c>
      <c r="R57" s="2">
        <v>0</v>
      </c>
      <c r="S57" s="2">
        <f t="shared" si="6"/>
        <v>0</v>
      </c>
      <c r="T57" s="2">
        <f t="shared" si="7"/>
        <v>0</v>
      </c>
      <c r="U57" s="2">
        <f t="shared" si="8"/>
        <v>0</v>
      </c>
      <c r="V57" s="2">
        <v>68771.386056999996</v>
      </c>
      <c r="W57" s="2">
        <f t="shared" si="9"/>
        <v>20.961518470173598</v>
      </c>
      <c r="X57" s="2">
        <f t="shared" si="10"/>
        <v>13.024887890879459</v>
      </c>
      <c r="Y57" s="2">
        <f t="shared" si="11"/>
        <v>3.7151074101251562</v>
      </c>
      <c r="Z57" s="2">
        <f t="shared" si="12"/>
        <v>42.899262538982626</v>
      </c>
      <c r="AA57" s="2">
        <f t="shared" si="13"/>
        <v>0.85374553638382378</v>
      </c>
      <c r="AB57" s="2" t="e">
        <f t="shared" si="14"/>
        <v>#DIV/0!</v>
      </c>
      <c r="AC57" s="2">
        <v>0</v>
      </c>
      <c r="AD57" s="2" t="e">
        <f t="shared" si="15"/>
        <v>#DIV/0!</v>
      </c>
      <c r="AE57" s="2" t="s">
        <v>133</v>
      </c>
      <c r="AF57" s="2">
        <f t="shared" si="16"/>
        <v>0</v>
      </c>
      <c r="AG57" s="2">
        <f t="shared" si="17"/>
        <v>0.72805497323437607</v>
      </c>
      <c r="AH57" s="2">
        <f t="shared" si="18"/>
        <v>0.10318064051968744</v>
      </c>
      <c r="AI57" s="2">
        <f t="shared" si="19"/>
        <v>867059809.5</v>
      </c>
      <c r="AJ57" s="2">
        <f t="shared" si="20"/>
        <v>24552419.399999999</v>
      </c>
      <c r="AK57" s="2">
        <f t="shared" si="21"/>
        <v>24.552419399999998</v>
      </c>
      <c r="AL57" s="2" t="s">
        <v>500</v>
      </c>
      <c r="AM57" s="2" t="s">
        <v>133</v>
      </c>
      <c r="AN57" s="2" t="s">
        <v>133</v>
      </c>
      <c r="AO57" s="2" t="s">
        <v>501</v>
      </c>
      <c r="AP57" s="2" t="s">
        <v>133</v>
      </c>
      <c r="AQ57" s="2" t="s">
        <v>133</v>
      </c>
      <c r="AR57" s="2" t="s">
        <v>133</v>
      </c>
      <c r="AS57" s="2">
        <v>0</v>
      </c>
      <c r="AT57" s="2" t="s">
        <v>133</v>
      </c>
      <c r="AU57" s="2" t="s">
        <v>133</v>
      </c>
      <c r="AV57" s="2">
        <v>0</v>
      </c>
      <c r="AW57" s="2">
        <v>0</v>
      </c>
      <c r="AX57" s="2">
        <v>0</v>
      </c>
      <c r="AY57" s="2">
        <v>0</v>
      </c>
      <c r="AZ57" s="2">
        <v>0</v>
      </c>
      <c r="BA57" s="2">
        <v>0</v>
      </c>
      <c r="BB57" s="2">
        <v>0</v>
      </c>
      <c r="BC57" s="2">
        <v>0</v>
      </c>
      <c r="BD57" s="2">
        <v>0</v>
      </c>
      <c r="BE57" s="2">
        <v>0</v>
      </c>
      <c r="BF57" s="2">
        <v>0</v>
      </c>
      <c r="BG57" s="2">
        <v>0</v>
      </c>
      <c r="BH57" s="2">
        <v>0</v>
      </c>
      <c r="BI57" s="2">
        <v>0</v>
      </c>
      <c r="BJ57" s="2">
        <v>0</v>
      </c>
      <c r="BK57" s="2">
        <v>0</v>
      </c>
      <c r="BL57" s="2">
        <v>0</v>
      </c>
      <c r="BM57" s="2">
        <v>0</v>
      </c>
      <c r="BN57" s="2">
        <v>0</v>
      </c>
      <c r="BO57" s="2">
        <v>0</v>
      </c>
      <c r="BP57" s="2">
        <v>0</v>
      </c>
      <c r="BQ57" s="2">
        <v>0</v>
      </c>
      <c r="BR57" s="2">
        <v>0</v>
      </c>
      <c r="BS57" s="2">
        <v>0</v>
      </c>
      <c r="BT57" s="2">
        <v>0</v>
      </c>
      <c r="BU57" s="2">
        <v>0</v>
      </c>
      <c r="BV57" s="2">
        <v>0</v>
      </c>
      <c r="BW57" s="2">
        <v>0</v>
      </c>
      <c r="BX57" s="2">
        <v>0</v>
      </c>
      <c r="BY57" s="2">
        <v>0</v>
      </c>
      <c r="BZ57" s="2">
        <v>0</v>
      </c>
      <c r="CA57" s="2">
        <v>0</v>
      </c>
      <c r="CB57" s="2">
        <v>0</v>
      </c>
      <c r="CC57" s="2">
        <v>0</v>
      </c>
      <c r="CD57" s="2">
        <v>0</v>
      </c>
      <c r="CE57" s="2">
        <v>0</v>
      </c>
      <c r="CF57" s="2">
        <v>0</v>
      </c>
      <c r="CG57" s="2">
        <v>0</v>
      </c>
      <c r="CH57" s="2">
        <v>0</v>
      </c>
      <c r="CI57" s="2">
        <v>0</v>
      </c>
      <c r="CJ57" s="2">
        <v>0</v>
      </c>
      <c r="CK57" s="2">
        <v>0</v>
      </c>
      <c r="CL57" s="2">
        <v>0</v>
      </c>
      <c r="CM57" s="2">
        <v>0</v>
      </c>
      <c r="CN57" s="2">
        <v>0</v>
      </c>
      <c r="CO57" s="2">
        <v>0</v>
      </c>
      <c r="CP57" s="2">
        <v>0</v>
      </c>
      <c r="CQ57" s="2">
        <v>0</v>
      </c>
      <c r="CR57" s="2">
        <v>0</v>
      </c>
      <c r="CS57" s="2">
        <v>0</v>
      </c>
      <c r="CT57" s="2">
        <v>0</v>
      </c>
      <c r="CU57" s="2" t="s">
        <v>134</v>
      </c>
    </row>
    <row r="58" spans="1:99" s="2" customFormat="1" x14ac:dyDescent="0.25">
      <c r="A58" s="2" t="s">
        <v>502</v>
      </c>
      <c r="C58" s="2" t="s">
        <v>503</v>
      </c>
      <c r="D58" s="2">
        <v>1980</v>
      </c>
      <c r="E58" s="2">
        <f t="shared" si="22"/>
        <v>35</v>
      </c>
      <c r="F58" s="2">
        <v>0</v>
      </c>
      <c r="G58" s="2">
        <v>103.2</v>
      </c>
      <c r="H58" s="2">
        <v>0</v>
      </c>
      <c r="I58" s="2">
        <v>7000</v>
      </c>
      <c r="J58" s="2">
        <v>10800</v>
      </c>
      <c r="K58" s="2">
        <v>10800</v>
      </c>
      <c r="L58" s="2">
        <f t="shared" si="1"/>
        <v>470446920</v>
      </c>
      <c r="M58" s="2">
        <v>3600</v>
      </c>
      <c r="N58" s="2">
        <f t="shared" si="2"/>
        <v>156816000</v>
      </c>
      <c r="O58" s="2">
        <f t="shared" si="3"/>
        <v>5.625</v>
      </c>
      <c r="P58" s="2">
        <f t="shared" si="4"/>
        <v>14568696</v>
      </c>
      <c r="Q58" s="2">
        <f t="shared" si="5"/>
        <v>14.568696000000001</v>
      </c>
      <c r="R58" s="2">
        <v>0</v>
      </c>
      <c r="S58" s="2">
        <f t="shared" si="6"/>
        <v>0</v>
      </c>
      <c r="T58" s="2">
        <f t="shared" si="7"/>
        <v>0</v>
      </c>
      <c r="U58" s="2">
        <f t="shared" si="8"/>
        <v>0</v>
      </c>
      <c r="V58" s="2">
        <v>314390.37796000001</v>
      </c>
      <c r="W58" s="2">
        <f t="shared" si="9"/>
        <v>95.826187202208004</v>
      </c>
      <c r="X58" s="2">
        <f t="shared" si="10"/>
        <v>59.543651243356244</v>
      </c>
      <c r="Y58" s="2">
        <f t="shared" si="11"/>
        <v>7.0822093291658872</v>
      </c>
      <c r="Z58" s="2">
        <f t="shared" si="12"/>
        <v>2.9999931129476582</v>
      </c>
      <c r="AA58" s="2">
        <f t="shared" si="13"/>
        <v>7.19330277857408</v>
      </c>
      <c r="AB58" s="2" t="e">
        <f t="shared" si="14"/>
        <v>#DIV/0!</v>
      </c>
      <c r="AC58" s="2">
        <v>0</v>
      </c>
      <c r="AD58" s="2" t="e">
        <f t="shared" si="15"/>
        <v>#DIV/0!</v>
      </c>
      <c r="AE58" s="2">
        <v>44.750799999999998</v>
      </c>
      <c r="AF58" s="2">
        <f t="shared" si="16"/>
        <v>0</v>
      </c>
      <c r="AG58" s="2">
        <f t="shared" si="17"/>
        <v>2.1231003418725639E-2</v>
      </c>
      <c r="AH58" s="2">
        <f t="shared" si="18"/>
        <v>1.0936158943260801</v>
      </c>
      <c r="AI58" s="2">
        <f t="shared" si="19"/>
        <v>470446920</v>
      </c>
      <c r="AJ58" s="2">
        <f t="shared" si="20"/>
        <v>13321584</v>
      </c>
      <c r="AK58" s="2">
        <f t="shared" si="21"/>
        <v>13.321584</v>
      </c>
      <c r="AL58" s="2" t="s">
        <v>504</v>
      </c>
      <c r="AM58" s="2" t="s">
        <v>505</v>
      </c>
      <c r="AN58" s="2" t="s">
        <v>133</v>
      </c>
      <c r="AO58" s="2" t="s">
        <v>506</v>
      </c>
      <c r="AP58" s="2" t="s">
        <v>507</v>
      </c>
      <c r="AQ58" s="2" t="s">
        <v>164</v>
      </c>
      <c r="AR58" s="2" t="s">
        <v>508</v>
      </c>
      <c r="AS58" s="2">
        <v>1</v>
      </c>
      <c r="AT58" s="2" t="s">
        <v>509</v>
      </c>
      <c r="AU58" s="2" t="s">
        <v>510</v>
      </c>
      <c r="AV58" s="2">
        <v>9</v>
      </c>
      <c r="AW58" s="5">
        <v>89</v>
      </c>
      <c r="AX58" s="5">
        <v>11</v>
      </c>
      <c r="AY58" s="2">
        <v>0</v>
      </c>
      <c r="AZ58" s="5">
        <v>13.9</v>
      </c>
      <c r="BA58" s="5">
        <v>0.4</v>
      </c>
      <c r="BB58" s="5">
        <v>0.4</v>
      </c>
      <c r="BC58" s="5">
        <v>0.8</v>
      </c>
      <c r="BD58" s="5">
        <v>0.2</v>
      </c>
      <c r="BE58" s="5">
        <v>0.7</v>
      </c>
      <c r="BF58" s="5">
        <v>37.700000000000003</v>
      </c>
      <c r="BG58" s="5">
        <v>23.5</v>
      </c>
      <c r="BH58" s="5">
        <v>11</v>
      </c>
      <c r="BI58" s="2">
        <v>0</v>
      </c>
      <c r="BJ58" s="2">
        <v>0</v>
      </c>
      <c r="BK58" s="5">
        <v>6.6</v>
      </c>
      <c r="BL58" s="5">
        <v>2.5</v>
      </c>
      <c r="BM58" s="2">
        <v>0</v>
      </c>
      <c r="BN58" s="5">
        <v>2.2999999999999998</v>
      </c>
      <c r="BO58" s="5">
        <v>6821</v>
      </c>
      <c r="BP58" s="5">
        <v>1944</v>
      </c>
      <c r="BQ58" s="5">
        <v>68</v>
      </c>
      <c r="BR58" s="5">
        <v>19</v>
      </c>
      <c r="BS58" s="5">
        <v>0.17</v>
      </c>
      <c r="BT58" s="5">
        <v>0.05</v>
      </c>
      <c r="BU58" s="5">
        <v>9884</v>
      </c>
      <c r="BV58" s="5">
        <v>98</v>
      </c>
      <c r="BW58" s="5">
        <v>0.25</v>
      </c>
      <c r="BX58" s="5">
        <v>24496</v>
      </c>
      <c r="BY58" s="5">
        <v>3407</v>
      </c>
      <c r="BZ58" s="5">
        <v>243</v>
      </c>
      <c r="CA58" s="5">
        <v>34</v>
      </c>
      <c r="CB58" s="5">
        <v>0.62</v>
      </c>
      <c r="CC58" s="5">
        <v>0.09</v>
      </c>
      <c r="CD58" s="5">
        <v>13</v>
      </c>
      <c r="CE58" s="5">
        <v>10</v>
      </c>
      <c r="CF58" s="5">
        <v>12</v>
      </c>
      <c r="CG58" s="5">
        <v>12</v>
      </c>
      <c r="CH58" s="5">
        <v>33</v>
      </c>
      <c r="CI58" s="5">
        <v>25</v>
      </c>
      <c r="CJ58" s="5">
        <v>32</v>
      </c>
      <c r="CK58" s="5">
        <v>3</v>
      </c>
      <c r="CL58" s="5">
        <v>4</v>
      </c>
      <c r="CM58" s="2">
        <v>0</v>
      </c>
      <c r="CN58" s="2">
        <v>0</v>
      </c>
      <c r="CO58" s="2">
        <v>0</v>
      </c>
      <c r="CP58" s="2">
        <v>0</v>
      </c>
      <c r="CQ58" s="5">
        <v>15</v>
      </c>
      <c r="CR58" s="5">
        <v>42</v>
      </c>
      <c r="CS58" s="5">
        <v>0.77464</v>
      </c>
      <c r="CT58" s="5">
        <v>0.83337000000000006</v>
      </c>
      <c r="CU58" s="2" t="s">
        <v>134</v>
      </c>
    </row>
    <row r="59" spans="1:99" s="2" customFormat="1" x14ac:dyDescent="0.25">
      <c r="A59" s="2" t="s">
        <v>511</v>
      </c>
      <c r="C59" s="2" t="s">
        <v>512</v>
      </c>
      <c r="D59" s="2">
        <v>1981</v>
      </c>
      <c r="E59" s="2">
        <f t="shared" si="22"/>
        <v>34</v>
      </c>
      <c r="F59" s="2">
        <v>0</v>
      </c>
      <c r="G59" s="2">
        <v>73</v>
      </c>
      <c r="H59" s="2">
        <v>11000</v>
      </c>
      <c r="I59" s="2">
        <v>11000</v>
      </c>
      <c r="J59" s="2">
        <v>5000</v>
      </c>
      <c r="K59" s="2">
        <v>11000</v>
      </c>
      <c r="L59" s="2">
        <f t="shared" si="1"/>
        <v>479158900</v>
      </c>
      <c r="M59" s="2">
        <v>250</v>
      </c>
      <c r="N59" s="2">
        <f t="shared" si="2"/>
        <v>10890000</v>
      </c>
      <c r="O59" s="2">
        <f t="shared" si="3"/>
        <v>0.390625</v>
      </c>
      <c r="P59" s="2">
        <f t="shared" si="4"/>
        <v>1011715</v>
      </c>
      <c r="Q59" s="2">
        <f t="shared" si="5"/>
        <v>1.0117150000000001</v>
      </c>
      <c r="R59" s="2">
        <v>840</v>
      </c>
      <c r="S59" s="2">
        <f t="shared" si="6"/>
        <v>2175.5915999999997</v>
      </c>
      <c r="T59" s="2">
        <f t="shared" si="7"/>
        <v>537600</v>
      </c>
      <c r="U59" s="2">
        <f t="shared" si="8"/>
        <v>23419200000</v>
      </c>
      <c r="V59" s="2">
        <v>31375.159113000002</v>
      </c>
      <c r="W59" s="2">
        <f t="shared" si="9"/>
        <v>9.5631484976424002</v>
      </c>
      <c r="X59" s="2">
        <f t="shared" si="10"/>
        <v>5.9422668850475224</v>
      </c>
      <c r="Y59" s="2">
        <f t="shared" si="11"/>
        <v>2.6820489274669632</v>
      </c>
      <c r="Z59" s="2">
        <f t="shared" si="12"/>
        <v>43.999898989898988</v>
      </c>
      <c r="AA59" s="2">
        <f t="shared" si="13"/>
        <v>1.5505964422029381</v>
      </c>
      <c r="AB59" s="2" t="e">
        <f t="shared" si="14"/>
        <v>#DIV/0!</v>
      </c>
      <c r="AC59" s="2">
        <v>0</v>
      </c>
      <c r="AD59" s="2" t="e">
        <f t="shared" si="15"/>
        <v>#DIV/0!</v>
      </c>
      <c r="AE59" s="2" t="s">
        <v>133</v>
      </c>
      <c r="AF59" s="2">
        <f t="shared" si="16"/>
        <v>2150.4</v>
      </c>
      <c r="AG59" s="2">
        <f t="shared" si="17"/>
        <v>1.1816345695263042</v>
      </c>
      <c r="AH59" s="2">
        <f t="shared" si="18"/>
        <v>0.16404238414891203</v>
      </c>
      <c r="AI59" s="2">
        <f t="shared" si="19"/>
        <v>217799500</v>
      </c>
      <c r="AJ59" s="2">
        <f t="shared" si="20"/>
        <v>6167400</v>
      </c>
      <c r="AK59" s="2">
        <f t="shared" si="21"/>
        <v>6.1673999999999998</v>
      </c>
      <c r="AL59" s="2" t="s">
        <v>513</v>
      </c>
      <c r="AM59" s="2" t="s">
        <v>514</v>
      </c>
      <c r="AN59" s="2" t="s">
        <v>133</v>
      </c>
      <c r="AO59" s="2" t="s">
        <v>515</v>
      </c>
      <c r="AP59" s="2" t="s">
        <v>133</v>
      </c>
      <c r="AQ59" s="2" t="s">
        <v>133</v>
      </c>
      <c r="AR59" s="2" t="s">
        <v>133</v>
      </c>
      <c r="AS59" s="2">
        <v>0</v>
      </c>
      <c r="AT59" s="2" t="s">
        <v>133</v>
      </c>
      <c r="AU59" s="2" t="s">
        <v>133</v>
      </c>
      <c r="AV59" s="2">
        <v>0</v>
      </c>
      <c r="AW59" s="2">
        <v>0</v>
      </c>
      <c r="AX59" s="2">
        <v>0</v>
      </c>
      <c r="AY59" s="2">
        <v>0</v>
      </c>
      <c r="AZ59" s="2">
        <v>0</v>
      </c>
      <c r="BA59" s="2">
        <v>0</v>
      </c>
      <c r="BB59" s="2">
        <v>0</v>
      </c>
      <c r="BC59" s="2">
        <v>0</v>
      </c>
      <c r="BD59" s="2">
        <v>0</v>
      </c>
      <c r="BE59" s="2">
        <v>0</v>
      </c>
      <c r="BF59" s="2">
        <v>0</v>
      </c>
      <c r="BG59" s="2">
        <v>0</v>
      </c>
      <c r="BH59" s="2">
        <v>0</v>
      </c>
      <c r="BI59" s="2">
        <v>0</v>
      </c>
      <c r="BJ59" s="2">
        <v>0</v>
      </c>
      <c r="BK59" s="2">
        <v>0</v>
      </c>
      <c r="BL59" s="2">
        <v>0</v>
      </c>
      <c r="BM59" s="2">
        <v>0</v>
      </c>
      <c r="BN59" s="2">
        <v>0</v>
      </c>
      <c r="BO59" s="2">
        <v>0</v>
      </c>
      <c r="BP59" s="2">
        <v>0</v>
      </c>
      <c r="BQ59" s="2">
        <v>0</v>
      </c>
      <c r="BR59" s="2">
        <v>0</v>
      </c>
      <c r="BS59" s="2">
        <v>0</v>
      </c>
      <c r="BT59" s="2">
        <v>0</v>
      </c>
      <c r="BU59" s="2">
        <v>0</v>
      </c>
      <c r="BV59" s="2">
        <v>0</v>
      </c>
      <c r="BW59" s="2">
        <v>0</v>
      </c>
      <c r="BX59" s="2">
        <v>0</v>
      </c>
      <c r="BY59" s="2">
        <v>0</v>
      </c>
      <c r="BZ59" s="2">
        <v>0</v>
      </c>
      <c r="CA59" s="2">
        <v>0</v>
      </c>
      <c r="CB59" s="2">
        <v>0</v>
      </c>
      <c r="CC59" s="2">
        <v>0</v>
      </c>
      <c r="CD59" s="2">
        <v>0</v>
      </c>
      <c r="CE59" s="2">
        <v>0</v>
      </c>
      <c r="CF59" s="2">
        <v>0</v>
      </c>
      <c r="CG59" s="2">
        <v>0</v>
      </c>
      <c r="CH59" s="2">
        <v>0</v>
      </c>
      <c r="CI59" s="2">
        <v>0</v>
      </c>
      <c r="CJ59" s="2">
        <v>0</v>
      </c>
      <c r="CK59" s="2">
        <v>0</v>
      </c>
      <c r="CL59" s="2">
        <v>0</v>
      </c>
      <c r="CM59" s="2">
        <v>0</v>
      </c>
      <c r="CN59" s="2">
        <v>0</v>
      </c>
      <c r="CO59" s="2">
        <v>0</v>
      </c>
      <c r="CP59" s="2">
        <v>0</v>
      </c>
      <c r="CQ59" s="2">
        <v>0</v>
      </c>
      <c r="CR59" s="2">
        <v>0</v>
      </c>
      <c r="CS59" s="2">
        <v>0</v>
      </c>
      <c r="CT59" s="2">
        <v>0</v>
      </c>
      <c r="CU59" s="2" t="s">
        <v>134</v>
      </c>
    </row>
    <row r="60" spans="1:99" s="2" customFormat="1" x14ac:dyDescent="0.25">
      <c r="A60" s="2" t="s">
        <v>516</v>
      </c>
      <c r="C60" s="2" t="s">
        <v>517</v>
      </c>
      <c r="D60" s="2">
        <v>1910</v>
      </c>
      <c r="E60" s="2">
        <f t="shared" si="22"/>
        <v>105</v>
      </c>
      <c r="F60" s="2">
        <v>19</v>
      </c>
      <c r="G60" s="2">
        <v>19</v>
      </c>
      <c r="H60" s="2">
        <v>8160</v>
      </c>
      <c r="I60" s="2">
        <v>4560</v>
      </c>
      <c r="J60" s="2">
        <v>1530</v>
      </c>
      <c r="K60" s="2">
        <v>4560</v>
      </c>
      <c r="L60" s="2">
        <f t="shared" si="1"/>
        <v>198633144</v>
      </c>
      <c r="M60" s="2">
        <v>255</v>
      </c>
      <c r="N60" s="2">
        <f t="shared" si="2"/>
        <v>11107800</v>
      </c>
      <c r="O60" s="2">
        <f t="shared" si="3"/>
        <v>0.3984375</v>
      </c>
      <c r="P60" s="2">
        <f t="shared" si="4"/>
        <v>1031949.3</v>
      </c>
      <c r="Q60" s="2">
        <f t="shared" si="5"/>
        <v>1.0319493</v>
      </c>
      <c r="R60" s="2">
        <v>0</v>
      </c>
      <c r="S60" s="2">
        <f t="shared" si="6"/>
        <v>0</v>
      </c>
      <c r="T60" s="2">
        <f t="shared" si="7"/>
        <v>0</v>
      </c>
      <c r="U60" s="2">
        <f t="shared" si="8"/>
        <v>0</v>
      </c>
      <c r="V60" s="2">
        <v>27091.428089000001</v>
      </c>
      <c r="W60" s="2">
        <f t="shared" si="9"/>
        <v>8.2574672815271999</v>
      </c>
      <c r="X60" s="2">
        <f t="shared" si="10"/>
        <v>5.1309539314880661</v>
      </c>
      <c r="Y60" s="2">
        <f t="shared" si="11"/>
        <v>2.2930449718440222</v>
      </c>
      <c r="Z60" s="2">
        <f t="shared" si="12"/>
        <v>17.882311888942905</v>
      </c>
      <c r="AA60" s="2">
        <f t="shared" si="13"/>
        <v>4.3754559773216153</v>
      </c>
      <c r="AB60" s="2">
        <f t="shared" si="14"/>
        <v>2.8235229298330902</v>
      </c>
      <c r="AC60" s="2">
        <v>19</v>
      </c>
      <c r="AD60" s="2">
        <f t="shared" si="15"/>
        <v>0.94117430994436335</v>
      </c>
      <c r="AE60" s="2">
        <v>359.495</v>
      </c>
      <c r="AF60" s="2">
        <f t="shared" si="16"/>
        <v>0</v>
      </c>
      <c r="AG60" s="2">
        <f t="shared" si="17"/>
        <v>0.4755049999688265</v>
      </c>
      <c r="AH60" s="2">
        <f t="shared" si="18"/>
        <v>0.54680794716304004</v>
      </c>
      <c r="AI60" s="2">
        <f t="shared" si="19"/>
        <v>66646647</v>
      </c>
      <c r="AJ60" s="2">
        <f t="shared" si="20"/>
        <v>1887224.4000000001</v>
      </c>
      <c r="AK60" s="2">
        <f t="shared" si="21"/>
        <v>1.8872244000000002</v>
      </c>
      <c r="AL60" s="2" t="s">
        <v>518</v>
      </c>
      <c r="AM60" s="2" t="s">
        <v>519</v>
      </c>
      <c r="AN60" s="2" t="s">
        <v>520</v>
      </c>
      <c r="AO60" s="2" t="s">
        <v>521</v>
      </c>
      <c r="AP60" s="2" t="s">
        <v>522</v>
      </c>
      <c r="AQ60" s="2" t="s">
        <v>523</v>
      </c>
      <c r="AR60" s="2" t="s">
        <v>524</v>
      </c>
      <c r="AS60" s="2">
        <v>1</v>
      </c>
      <c r="AT60" s="2" t="s">
        <v>525</v>
      </c>
      <c r="AU60" s="2" t="s">
        <v>526</v>
      </c>
      <c r="AV60" s="2">
        <v>9</v>
      </c>
      <c r="AW60" s="5">
        <v>77</v>
      </c>
      <c r="AX60" s="5">
        <v>23</v>
      </c>
      <c r="AY60" s="2">
        <v>0</v>
      </c>
      <c r="AZ60" s="5">
        <v>0.5</v>
      </c>
      <c r="BA60" s="5">
        <v>10.7</v>
      </c>
      <c r="BB60" s="2">
        <v>0</v>
      </c>
      <c r="BC60" s="5">
        <v>0.1</v>
      </c>
      <c r="BD60" s="2">
        <v>0</v>
      </c>
      <c r="BE60" s="2">
        <v>0</v>
      </c>
      <c r="BF60" s="5">
        <v>12.9</v>
      </c>
      <c r="BG60" s="5">
        <v>22.2</v>
      </c>
      <c r="BH60" s="5">
        <v>9.6999999999999993</v>
      </c>
      <c r="BI60" s="2">
        <v>0</v>
      </c>
      <c r="BJ60" s="2">
        <v>0</v>
      </c>
      <c r="BK60" s="5">
        <v>2.9</v>
      </c>
      <c r="BL60" s="5">
        <v>37.1</v>
      </c>
      <c r="BM60" s="2">
        <v>0</v>
      </c>
      <c r="BN60" s="5">
        <v>3.8</v>
      </c>
      <c r="BO60" s="5">
        <v>16802</v>
      </c>
      <c r="BP60" s="5">
        <v>5462</v>
      </c>
      <c r="BQ60" s="5">
        <v>64</v>
      </c>
      <c r="BR60" s="5">
        <v>21</v>
      </c>
      <c r="BS60" s="5">
        <v>0.19</v>
      </c>
      <c r="BT60" s="5">
        <v>0.06</v>
      </c>
      <c r="BU60" s="5">
        <v>26274</v>
      </c>
      <c r="BV60" s="5">
        <v>100</v>
      </c>
      <c r="BW60" s="5">
        <v>0.3</v>
      </c>
      <c r="BX60" s="5">
        <v>101275</v>
      </c>
      <c r="BY60" s="5">
        <v>8994</v>
      </c>
      <c r="BZ60" s="5">
        <v>387</v>
      </c>
      <c r="CA60" s="5">
        <v>34</v>
      </c>
      <c r="CB60" s="5">
        <v>0.31</v>
      </c>
      <c r="CC60" s="5">
        <v>0.03</v>
      </c>
      <c r="CD60" s="5">
        <v>5</v>
      </c>
      <c r="CE60" s="5">
        <v>6</v>
      </c>
      <c r="CF60" s="5">
        <v>56</v>
      </c>
      <c r="CG60" s="5">
        <v>48</v>
      </c>
      <c r="CH60" s="5">
        <v>21</v>
      </c>
      <c r="CI60" s="5">
        <v>9</v>
      </c>
      <c r="CJ60" s="5">
        <v>17</v>
      </c>
      <c r="CK60" s="5">
        <v>3</v>
      </c>
      <c r="CL60" s="5">
        <v>7</v>
      </c>
      <c r="CM60" s="2">
        <v>0</v>
      </c>
      <c r="CN60" s="2">
        <v>0</v>
      </c>
      <c r="CO60" s="2">
        <v>0</v>
      </c>
      <c r="CP60" s="2">
        <v>0</v>
      </c>
      <c r="CQ60" s="5">
        <v>6</v>
      </c>
      <c r="CR60" s="5">
        <v>22</v>
      </c>
      <c r="CS60" s="5">
        <v>0.86555000000000004</v>
      </c>
      <c r="CT60" s="5">
        <v>0.90219000000000005</v>
      </c>
      <c r="CU60" s="2" t="s">
        <v>134</v>
      </c>
    </row>
    <row r="61" spans="1:99" s="2" customFormat="1" x14ac:dyDescent="0.25">
      <c r="A61" s="2" t="s">
        <v>527</v>
      </c>
      <c r="B61" s="2" t="s">
        <v>528</v>
      </c>
      <c r="C61" s="2" t="s">
        <v>529</v>
      </c>
      <c r="D61" s="2">
        <v>1980</v>
      </c>
      <c r="E61" s="2">
        <f t="shared" si="22"/>
        <v>35</v>
      </c>
      <c r="F61" s="2">
        <v>0</v>
      </c>
      <c r="G61" s="2">
        <v>54</v>
      </c>
      <c r="H61" s="2">
        <v>0</v>
      </c>
      <c r="I61" s="2">
        <v>7250</v>
      </c>
      <c r="J61" s="2">
        <v>527</v>
      </c>
      <c r="K61" s="2">
        <v>7250</v>
      </c>
      <c r="L61" s="2">
        <f t="shared" si="1"/>
        <v>315809275</v>
      </c>
      <c r="M61" s="2">
        <v>264</v>
      </c>
      <c r="N61" s="2">
        <f t="shared" si="2"/>
        <v>11499840</v>
      </c>
      <c r="O61" s="2">
        <f t="shared" si="3"/>
        <v>0.41250000000000003</v>
      </c>
      <c r="P61" s="2">
        <f t="shared" si="4"/>
        <v>1068371.04</v>
      </c>
      <c r="Q61" s="2">
        <f t="shared" si="5"/>
        <v>1.0683710400000002</v>
      </c>
      <c r="R61" s="2">
        <v>936</v>
      </c>
      <c r="S61" s="2">
        <f t="shared" si="6"/>
        <v>2424.2306399999998</v>
      </c>
      <c r="T61" s="2">
        <f t="shared" si="7"/>
        <v>599040</v>
      </c>
      <c r="U61" s="2">
        <f t="shared" si="8"/>
        <v>26095680000</v>
      </c>
      <c r="W61" s="2">
        <f t="shared" si="9"/>
        <v>0</v>
      </c>
      <c r="X61" s="2">
        <f t="shared" si="10"/>
        <v>0</v>
      </c>
      <c r="Y61" s="2">
        <f t="shared" si="11"/>
        <v>0</v>
      </c>
      <c r="Z61" s="2">
        <f t="shared" si="12"/>
        <v>27.462058167765811</v>
      </c>
      <c r="AA61" s="2">
        <f t="shared" si="13"/>
        <v>0</v>
      </c>
      <c r="AB61" s="2" t="e">
        <f t="shared" si="14"/>
        <v>#DIV/0!</v>
      </c>
      <c r="AC61" s="2">
        <v>0</v>
      </c>
      <c r="AD61" s="2" t="e">
        <f t="shared" si="15"/>
        <v>#DIV/0!</v>
      </c>
      <c r="AE61" s="2" t="s">
        <v>133</v>
      </c>
      <c r="AF61" s="2">
        <f t="shared" si="16"/>
        <v>2269.090909090909</v>
      </c>
      <c r="AG61" s="2">
        <f t="shared" si="17"/>
        <v>0.71768295556959505</v>
      </c>
      <c r="AH61" s="2">
        <f t="shared" si="18"/>
        <v>1.6435366002016234</v>
      </c>
      <c r="AI61" s="2">
        <f t="shared" si="19"/>
        <v>22956067.300000001</v>
      </c>
      <c r="AJ61" s="2">
        <f t="shared" si="20"/>
        <v>650043.96</v>
      </c>
      <c r="AK61" s="2">
        <f t="shared" si="21"/>
        <v>0.65004395999999998</v>
      </c>
      <c r="AL61" s="2" t="s">
        <v>133</v>
      </c>
      <c r="AM61" s="2" t="s">
        <v>133</v>
      </c>
      <c r="AN61" s="2" t="s">
        <v>133</v>
      </c>
      <c r="AO61" s="2" t="s">
        <v>133</v>
      </c>
      <c r="AP61" s="2" t="s">
        <v>133</v>
      </c>
      <c r="AQ61" s="2" t="s">
        <v>133</v>
      </c>
      <c r="AR61" s="2" t="s">
        <v>133</v>
      </c>
      <c r="AS61" s="2">
        <v>0</v>
      </c>
      <c r="AT61" s="2" t="s">
        <v>133</v>
      </c>
      <c r="AU61" s="2" t="s">
        <v>133</v>
      </c>
      <c r="AV61" s="2">
        <v>0</v>
      </c>
      <c r="AW61" s="2">
        <v>0</v>
      </c>
      <c r="AX61" s="2">
        <v>0</v>
      </c>
      <c r="AY61" s="2">
        <v>0</v>
      </c>
      <c r="AZ61" s="2">
        <v>0</v>
      </c>
      <c r="BA61" s="2">
        <v>0</v>
      </c>
      <c r="BB61" s="2">
        <v>0</v>
      </c>
      <c r="BC61" s="2">
        <v>0</v>
      </c>
      <c r="BD61" s="2">
        <v>0</v>
      </c>
      <c r="BE61" s="2">
        <v>0</v>
      </c>
      <c r="BF61" s="2">
        <v>0</v>
      </c>
      <c r="BG61" s="2">
        <v>0</v>
      </c>
      <c r="BH61" s="2">
        <v>0</v>
      </c>
      <c r="BI61" s="2">
        <v>0</v>
      </c>
      <c r="BJ61" s="2">
        <v>0</v>
      </c>
      <c r="BK61" s="2">
        <v>0</v>
      </c>
      <c r="BL61" s="2">
        <v>0</v>
      </c>
      <c r="BM61" s="2">
        <v>0</v>
      </c>
      <c r="BN61" s="2">
        <v>0</v>
      </c>
      <c r="BO61" s="2">
        <v>0</v>
      </c>
      <c r="BP61" s="2">
        <v>0</v>
      </c>
      <c r="BQ61" s="2">
        <v>0</v>
      </c>
      <c r="BR61" s="2">
        <v>0</v>
      </c>
      <c r="BS61" s="2">
        <v>0</v>
      </c>
      <c r="BT61" s="2">
        <v>0</v>
      </c>
      <c r="BU61" s="2">
        <v>0</v>
      </c>
      <c r="BV61" s="2">
        <v>0</v>
      </c>
      <c r="BW61" s="2">
        <v>0</v>
      </c>
      <c r="BX61" s="2">
        <v>0</v>
      </c>
      <c r="BY61" s="2">
        <v>0</v>
      </c>
      <c r="BZ61" s="2">
        <v>0</v>
      </c>
      <c r="CA61" s="2">
        <v>0</v>
      </c>
      <c r="CB61" s="2">
        <v>0</v>
      </c>
      <c r="CC61" s="2">
        <v>0</v>
      </c>
      <c r="CD61" s="2">
        <v>0</v>
      </c>
      <c r="CE61" s="2">
        <v>0</v>
      </c>
      <c r="CF61" s="2">
        <v>0</v>
      </c>
      <c r="CG61" s="2">
        <v>0</v>
      </c>
      <c r="CH61" s="2">
        <v>0</v>
      </c>
      <c r="CI61" s="2">
        <v>0</v>
      </c>
      <c r="CJ61" s="2">
        <v>0</v>
      </c>
      <c r="CK61" s="2">
        <v>0</v>
      </c>
      <c r="CL61" s="2">
        <v>0</v>
      </c>
      <c r="CM61" s="2">
        <v>0</v>
      </c>
      <c r="CN61" s="2">
        <v>0</v>
      </c>
      <c r="CO61" s="2">
        <v>0</v>
      </c>
      <c r="CP61" s="2">
        <v>0</v>
      </c>
      <c r="CQ61" s="2">
        <v>0</v>
      </c>
      <c r="CR61" s="2">
        <v>0</v>
      </c>
      <c r="CS61" s="2">
        <v>0</v>
      </c>
      <c r="CT61" s="2">
        <v>0</v>
      </c>
      <c r="CU61" s="2" t="s">
        <v>134</v>
      </c>
    </row>
    <row r="62" spans="1:99" s="2" customFormat="1" x14ac:dyDescent="0.25">
      <c r="A62" s="2" t="s">
        <v>530</v>
      </c>
      <c r="B62" s="2" t="s">
        <v>531</v>
      </c>
      <c r="C62" s="2" t="s">
        <v>532</v>
      </c>
      <c r="D62" s="2">
        <v>1965</v>
      </c>
      <c r="E62" s="2">
        <f t="shared" si="22"/>
        <v>50</v>
      </c>
      <c r="F62" s="2">
        <v>0</v>
      </c>
      <c r="G62" s="2">
        <v>9.4</v>
      </c>
      <c r="H62" s="2">
        <v>0</v>
      </c>
      <c r="I62" s="2">
        <v>6093.8</v>
      </c>
      <c r="J62" s="2">
        <v>2687.5</v>
      </c>
      <c r="K62" s="2">
        <v>6093.8</v>
      </c>
      <c r="L62" s="2">
        <f t="shared" si="1"/>
        <v>265445318.62</v>
      </c>
      <c r="M62" s="2">
        <v>615</v>
      </c>
      <c r="N62" s="2">
        <f t="shared" si="2"/>
        <v>26789400</v>
      </c>
      <c r="O62" s="2">
        <f t="shared" si="3"/>
        <v>0.9609375</v>
      </c>
      <c r="P62" s="2">
        <f t="shared" si="4"/>
        <v>2488818.9</v>
      </c>
      <c r="Q62" s="2">
        <f t="shared" si="5"/>
        <v>2.4888189000000001</v>
      </c>
      <c r="R62" s="2">
        <v>650</v>
      </c>
      <c r="S62" s="2">
        <f t="shared" si="6"/>
        <v>1683.4934999999998</v>
      </c>
      <c r="T62" s="2">
        <f t="shared" si="7"/>
        <v>416000</v>
      </c>
      <c r="U62" s="2">
        <f t="shared" si="8"/>
        <v>18122000000</v>
      </c>
      <c r="W62" s="2">
        <f t="shared" si="9"/>
        <v>0</v>
      </c>
      <c r="X62" s="2">
        <f t="shared" si="10"/>
        <v>0</v>
      </c>
      <c r="Y62" s="2">
        <f t="shared" si="11"/>
        <v>0</v>
      </c>
      <c r="Z62" s="2">
        <f t="shared" si="12"/>
        <v>9.9085951391221911</v>
      </c>
      <c r="AA62" s="2">
        <f t="shared" si="13"/>
        <v>0</v>
      </c>
      <c r="AB62" s="2" t="e">
        <f t="shared" si="14"/>
        <v>#DIV/0!</v>
      </c>
      <c r="AC62" s="2">
        <v>0</v>
      </c>
      <c r="AD62" s="2" t="e">
        <f t="shared" si="15"/>
        <v>#DIV/0!</v>
      </c>
      <c r="AE62" s="2" t="s">
        <v>133</v>
      </c>
      <c r="AF62" s="2">
        <f t="shared" si="16"/>
        <v>676.42276422764223</v>
      </c>
      <c r="AG62" s="2">
        <f t="shared" si="17"/>
        <v>0.16965866242148422</v>
      </c>
      <c r="AH62" s="2">
        <f t="shared" si="18"/>
        <v>0.75078002791874154</v>
      </c>
      <c r="AI62" s="2">
        <f t="shared" si="19"/>
        <v>117067231.25</v>
      </c>
      <c r="AJ62" s="2">
        <f t="shared" si="20"/>
        <v>3314977.5</v>
      </c>
      <c r="AK62" s="2">
        <f t="shared" si="21"/>
        <v>3.3149774999999999</v>
      </c>
      <c r="AL62" s="2" t="s">
        <v>133</v>
      </c>
      <c r="AM62" s="2" t="s">
        <v>133</v>
      </c>
      <c r="AN62" s="2" t="s">
        <v>133</v>
      </c>
      <c r="AO62" s="2" t="s">
        <v>133</v>
      </c>
      <c r="AP62" s="2" t="s">
        <v>133</v>
      </c>
      <c r="AQ62" s="2" t="s">
        <v>133</v>
      </c>
      <c r="AR62" s="2" t="s">
        <v>133</v>
      </c>
      <c r="AS62" s="2">
        <v>0</v>
      </c>
      <c r="AT62" s="2" t="s">
        <v>133</v>
      </c>
      <c r="AU62" s="2" t="s">
        <v>133</v>
      </c>
      <c r="AV62" s="2">
        <v>0</v>
      </c>
      <c r="AW62" s="2">
        <v>0</v>
      </c>
      <c r="AX62" s="2">
        <v>0</v>
      </c>
      <c r="AY62" s="2">
        <v>0</v>
      </c>
      <c r="AZ62" s="2">
        <v>0</v>
      </c>
      <c r="BA62" s="2">
        <v>0</v>
      </c>
      <c r="BB62" s="2">
        <v>0</v>
      </c>
      <c r="BC62" s="2">
        <v>0</v>
      </c>
      <c r="BD62" s="2">
        <v>0</v>
      </c>
      <c r="BE62" s="2">
        <v>0</v>
      </c>
      <c r="BF62" s="2">
        <v>0</v>
      </c>
      <c r="BG62" s="2">
        <v>0</v>
      </c>
      <c r="BH62" s="2">
        <v>0</v>
      </c>
      <c r="BI62" s="2">
        <v>0</v>
      </c>
      <c r="BJ62" s="2">
        <v>0</v>
      </c>
      <c r="BK62" s="2">
        <v>0</v>
      </c>
      <c r="BL62" s="2">
        <v>0</v>
      </c>
      <c r="BM62" s="2">
        <v>0</v>
      </c>
      <c r="BN62" s="2">
        <v>0</v>
      </c>
      <c r="BO62" s="2">
        <v>0</v>
      </c>
      <c r="BP62" s="2">
        <v>0</v>
      </c>
      <c r="BQ62" s="2">
        <v>0</v>
      </c>
      <c r="BR62" s="2">
        <v>0</v>
      </c>
      <c r="BS62" s="2">
        <v>0</v>
      </c>
      <c r="BT62" s="2">
        <v>0</v>
      </c>
      <c r="BU62" s="2">
        <v>0</v>
      </c>
      <c r="BV62" s="2">
        <v>0</v>
      </c>
      <c r="BW62" s="2">
        <v>0</v>
      </c>
      <c r="BX62" s="2">
        <v>0</v>
      </c>
      <c r="BY62" s="2">
        <v>0</v>
      </c>
      <c r="BZ62" s="2">
        <v>0</v>
      </c>
      <c r="CA62" s="2">
        <v>0</v>
      </c>
      <c r="CB62" s="2">
        <v>0</v>
      </c>
      <c r="CC62" s="2">
        <v>0</v>
      </c>
      <c r="CD62" s="2">
        <v>0</v>
      </c>
      <c r="CE62" s="2">
        <v>0</v>
      </c>
      <c r="CF62" s="2">
        <v>0</v>
      </c>
      <c r="CG62" s="2">
        <v>0</v>
      </c>
      <c r="CH62" s="2">
        <v>0</v>
      </c>
      <c r="CI62" s="2">
        <v>0</v>
      </c>
      <c r="CJ62" s="2">
        <v>0</v>
      </c>
      <c r="CK62" s="2">
        <v>0</v>
      </c>
      <c r="CL62" s="2">
        <v>0</v>
      </c>
      <c r="CM62" s="2">
        <v>0</v>
      </c>
      <c r="CN62" s="2">
        <v>0</v>
      </c>
      <c r="CO62" s="2">
        <v>0</v>
      </c>
      <c r="CP62" s="2">
        <v>0</v>
      </c>
      <c r="CQ62" s="2">
        <v>0</v>
      </c>
      <c r="CR62" s="2">
        <v>0</v>
      </c>
      <c r="CS62" s="2">
        <v>0</v>
      </c>
      <c r="CT62" s="2">
        <v>0</v>
      </c>
      <c r="CU62" s="2" t="s">
        <v>134</v>
      </c>
    </row>
    <row r="63" spans="1:99" s="2" customFormat="1" x14ac:dyDescent="0.25">
      <c r="A63" s="2" t="s">
        <v>533</v>
      </c>
      <c r="C63" s="2" t="s">
        <v>534</v>
      </c>
      <c r="D63" s="2">
        <v>1987</v>
      </c>
      <c r="E63" s="2">
        <f t="shared" si="22"/>
        <v>28</v>
      </c>
      <c r="F63" s="2">
        <v>0</v>
      </c>
      <c r="G63" s="2">
        <v>16.399999999999999</v>
      </c>
      <c r="H63" s="2">
        <v>0</v>
      </c>
      <c r="I63" s="2">
        <v>2700</v>
      </c>
      <c r="J63" s="2">
        <v>1855</v>
      </c>
      <c r="K63" s="2">
        <v>2700</v>
      </c>
      <c r="L63" s="2">
        <f t="shared" si="1"/>
        <v>117611730</v>
      </c>
      <c r="M63" s="2">
        <v>350</v>
      </c>
      <c r="N63" s="2">
        <f t="shared" si="2"/>
        <v>15246000</v>
      </c>
      <c r="O63" s="2">
        <f t="shared" si="3"/>
        <v>0.546875</v>
      </c>
      <c r="P63" s="2">
        <f t="shared" si="4"/>
        <v>1416401</v>
      </c>
      <c r="Q63" s="2">
        <f t="shared" si="5"/>
        <v>1.416401</v>
      </c>
      <c r="R63" s="2">
        <v>0</v>
      </c>
      <c r="S63" s="2">
        <f t="shared" si="6"/>
        <v>0</v>
      </c>
      <c r="T63" s="2">
        <f t="shared" si="7"/>
        <v>0</v>
      </c>
      <c r="U63" s="2">
        <f t="shared" si="8"/>
        <v>0</v>
      </c>
      <c r="W63" s="2">
        <f t="shared" si="9"/>
        <v>0</v>
      </c>
      <c r="X63" s="2">
        <f t="shared" si="10"/>
        <v>0</v>
      </c>
      <c r="Y63" s="2">
        <f t="shared" si="11"/>
        <v>0</v>
      </c>
      <c r="Z63" s="2">
        <f t="shared" si="12"/>
        <v>7.71426800472255</v>
      </c>
      <c r="AA63" s="2">
        <f t="shared" si="13"/>
        <v>0</v>
      </c>
      <c r="AB63" s="2" t="e">
        <f t="shared" si="14"/>
        <v>#DIV/0!</v>
      </c>
      <c r="AC63" s="2">
        <v>0</v>
      </c>
      <c r="AD63" s="2" t="e">
        <f t="shared" si="15"/>
        <v>#DIV/0!</v>
      </c>
      <c r="AE63" s="2" t="s">
        <v>133</v>
      </c>
      <c r="AF63" s="2">
        <f t="shared" si="16"/>
        <v>0</v>
      </c>
      <c r="AG63" s="2">
        <f t="shared" si="17"/>
        <v>0.17509035108555385</v>
      </c>
      <c r="AH63" s="2">
        <f t="shared" si="18"/>
        <v>0.61902786471287563</v>
      </c>
      <c r="AI63" s="2">
        <f t="shared" si="19"/>
        <v>80803614.5</v>
      </c>
      <c r="AJ63" s="2">
        <f t="shared" si="20"/>
        <v>2288105.4</v>
      </c>
      <c r="AK63" s="2">
        <f t="shared" si="21"/>
        <v>2.2881054000000001</v>
      </c>
      <c r="AL63" s="2" t="s">
        <v>133</v>
      </c>
      <c r="AM63" s="2" t="s">
        <v>133</v>
      </c>
      <c r="AN63" s="2" t="s">
        <v>133</v>
      </c>
      <c r="AO63" s="2" t="s">
        <v>133</v>
      </c>
      <c r="AP63" s="2" t="s">
        <v>133</v>
      </c>
      <c r="AQ63" s="2" t="s">
        <v>133</v>
      </c>
      <c r="AR63" s="2" t="s">
        <v>133</v>
      </c>
      <c r="AS63" s="2">
        <v>0</v>
      </c>
      <c r="AT63" s="2" t="s">
        <v>133</v>
      </c>
      <c r="AU63" s="2" t="s">
        <v>133</v>
      </c>
      <c r="AV63" s="2">
        <v>0</v>
      </c>
      <c r="AW63" s="2">
        <v>0</v>
      </c>
      <c r="AX63" s="2">
        <v>0</v>
      </c>
      <c r="AY63" s="2">
        <v>0</v>
      </c>
      <c r="AZ63" s="2">
        <v>0</v>
      </c>
      <c r="BA63" s="2">
        <v>0</v>
      </c>
      <c r="BB63" s="2">
        <v>0</v>
      </c>
      <c r="BC63" s="2">
        <v>0</v>
      </c>
      <c r="BD63" s="2">
        <v>0</v>
      </c>
      <c r="BE63" s="2">
        <v>0</v>
      </c>
      <c r="BF63" s="2">
        <v>0</v>
      </c>
      <c r="BG63" s="2">
        <v>0</v>
      </c>
      <c r="BH63" s="2">
        <v>0</v>
      </c>
      <c r="BI63" s="2">
        <v>0</v>
      </c>
      <c r="BJ63" s="2">
        <v>0</v>
      </c>
      <c r="BK63" s="2">
        <v>0</v>
      </c>
      <c r="BL63" s="2">
        <v>0</v>
      </c>
      <c r="BM63" s="2">
        <v>0</v>
      </c>
      <c r="BN63" s="2">
        <v>0</v>
      </c>
      <c r="BO63" s="2">
        <v>0</v>
      </c>
      <c r="BP63" s="2">
        <v>0</v>
      </c>
      <c r="BQ63" s="2">
        <v>0</v>
      </c>
      <c r="BR63" s="2">
        <v>0</v>
      </c>
      <c r="BS63" s="2">
        <v>0</v>
      </c>
      <c r="BT63" s="2">
        <v>0</v>
      </c>
      <c r="BU63" s="2">
        <v>0</v>
      </c>
      <c r="BV63" s="2">
        <v>0</v>
      </c>
      <c r="BW63" s="2">
        <v>0</v>
      </c>
      <c r="BX63" s="2">
        <v>0</v>
      </c>
      <c r="BY63" s="2">
        <v>0</v>
      </c>
      <c r="BZ63" s="2">
        <v>0</v>
      </c>
      <c r="CA63" s="2">
        <v>0</v>
      </c>
      <c r="CB63" s="2">
        <v>0</v>
      </c>
      <c r="CC63" s="2">
        <v>0</v>
      </c>
      <c r="CD63" s="2">
        <v>0</v>
      </c>
      <c r="CE63" s="2">
        <v>0</v>
      </c>
      <c r="CF63" s="2">
        <v>0</v>
      </c>
      <c r="CG63" s="2">
        <v>0</v>
      </c>
      <c r="CH63" s="2">
        <v>0</v>
      </c>
      <c r="CI63" s="2">
        <v>0</v>
      </c>
      <c r="CJ63" s="2">
        <v>0</v>
      </c>
      <c r="CK63" s="2">
        <v>0</v>
      </c>
      <c r="CL63" s="2">
        <v>0</v>
      </c>
      <c r="CM63" s="2">
        <v>0</v>
      </c>
      <c r="CN63" s="2">
        <v>0</v>
      </c>
      <c r="CO63" s="2">
        <v>0</v>
      </c>
      <c r="CP63" s="2">
        <v>0</v>
      </c>
      <c r="CQ63" s="2">
        <v>0</v>
      </c>
      <c r="CR63" s="2">
        <v>0</v>
      </c>
      <c r="CS63" s="2">
        <v>0</v>
      </c>
      <c r="CT63" s="2">
        <v>0</v>
      </c>
      <c r="CU63" s="2" t="s">
        <v>134</v>
      </c>
    </row>
    <row r="64" spans="1:99" s="2" customFormat="1" x14ac:dyDescent="0.25">
      <c r="A64" s="2" t="s">
        <v>535</v>
      </c>
      <c r="C64" s="2" t="s">
        <v>536</v>
      </c>
      <c r="D64" s="2">
        <v>1991</v>
      </c>
      <c r="E64" s="2">
        <f t="shared" si="22"/>
        <v>24</v>
      </c>
      <c r="F64" s="2">
        <v>53.4</v>
      </c>
      <c r="G64" s="2">
        <v>53.4</v>
      </c>
      <c r="H64" s="2">
        <v>0</v>
      </c>
      <c r="I64" s="2">
        <v>18400</v>
      </c>
      <c r="J64" s="2">
        <v>12000</v>
      </c>
      <c r="K64" s="2">
        <v>18400</v>
      </c>
      <c r="L64" s="2">
        <f t="shared" si="1"/>
        <v>801502160</v>
      </c>
      <c r="M64" s="2">
        <v>820</v>
      </c>
      <c r="N64" s="2">
        <f t="shared" si="2"/>
        <v>35719200</v>
      </c>
      <c r="O64" s="2">
        <f t="shared" si="3"/>
        <v>1.28125</v>
      </c>
      <c r="P64" s="2">
        <f t="shared" si="4"/>
        <v>3318425.2</v>
      </c>
      <c r="Q64" s="2">
        <f t="shared" si="5"/>
        <v>3.3184252000000001</v>
      </c>
      <c r="R64" s="2">
        <v>0</v>
      </c>
      <c r="S64" s="2">
        <f t="shared" si="6"/>
        <v>0</v>
      </c>
      <c r="T64" s="2">
        <f t="shared" si="7"/>
        <v>0</v>
      </c>
      <c r="U64" s="2">
        <f t="shared" si="8"/>
        <v>0</v>
      </c>
      <c r="W64" s="2">
        <f t="shared" si="9"/>
        <v>0</v>
      </c>
      <c r="X64" s="2">
        <f t="shared" si="10"/>
        <v>0</v>
      </c>
      <c r="Y64" s="2">
        <f t="shared" si="11"/>
        <v>0</v>
      </c>
      <c r="Z64" s="2">
        <f t="shared" si="12"/>
        <v>22.43897287733208</v>
      </c>
      <c r="AA64" s="2">
        <f t="shared" si="13"/>
        <v>0</v>
      </c>
      <c r="AB64" s="2">
        <f t="shared" si="14"/>
        <v>1.2606164537827012</v>
      </c>
      <c r="AC64" s="2">
        <v>53.4</v>
      </c>
      <c r="AD64" s="2">
        <f t="shared" si="15"/>
        <v>0.42020548459423374</v>
      </c>
      <c r="AE64" s="2" t="s">
        <v>133</v>
      </c>
      <c r="AF64" s="2">
        <f t="shared" si="16"/>
        <v>0</v>
      </c>
      <c r="AG64" s="2">
        <f t="shared" si="17"/>
        <v>0.33273429066944959</v>
      </c>
      <c r="AH64" s="2">
        <f t="shared" si="18"/>
        <v>0.22419125833684644</v>
      </c>
      <c r="AI64" s="2">
        <f t="shared" si="19"/>
        <v>522718800</v>
      </c>
      <c r="AJ64" s="2">
        <f t="shared" si="20"/>
        <v>14801760</v>
      </c>
      <c r="AK64" s="2">
        <f t="shared" si="21"/>
        <v>14.80176</v>
      </c>
      <c r="AL64" s="2" t="s">
        <v>133</v>
      </c>
      <c r="AM64" s="2" t="s">
        <v>133</v>
      </c>
      <c r="AN64" s="2" t="s">
        <v>133</v>
      </c>
      <c r="AO64" s="2" t="s">
        <v>133</v>
      </c>
      <c r="AP64" s="2" t="s">
        <v>133</v>
      </c>
      <c r="AQ64" s="2" t="s">
        <v>133</v>
      </c>
      <c r="AR64" s="2" t="s">
        <v>133</v>
      </c>
      <c r="AS64" s="2">
        <v>0</v>
      </c>
      <c r="AT64" s="2" t="s">
        <v>133</v>
      </c>
      <c r="AU64" s="2" t="s">
        <v>133</v>
      </c>
      <c r="AV64" s="2">
        <v>0</v>
      </c>
      <c r="AW64" s="2">
        <v>0</v>
      </c>
      <c r="AX64" s="2">
        <v>0</v>
      </c>
      <c r="AY64" s="2">
        <v>0</v>
      </c>
      <c r="AZ64" s="2">
        <v>0</v>
      </c>
      <c r="BA64" s="2">
        <v>0</v>
      </c>
      <c r="BB64" s="2">
        <v>0</v>
      </c>
      <c r="BC64" s="2">
        <v>0</v>
      </c>
      <c r="BD64" s="2">
        <v>0</v>
      </c>
      <c r="BE64" s="2">
        <v>0</v>
      </c>
      <c r="BF64" s="2">
        <v>0</v>
      </c>
      <c r="BG64" s="2">
        <v>0</v>
      </c>
      <c r="BH64" s="2">
        <v>0</v>
      </c>
      <c r="BI64" s="2">
        <v>0</v>
      </c>
      <c r="BJ64" s="2">
        <v>0</v>
      </c>
      <c r="BK64" s="2">
        <v>0</v>
      </c>
      <c r="BL64" s="2">
        <v>0</v>
      </c>
      <c r="BM64" s="2">
        <v>0</v>
      </c>
      <c r="BN64" s="2">
        <v>0</v>
      </c>
      <c r="BO64" s="2">
        <v>0</v>
      </c>
      <c r="BP64" s="2">
        <v>0</v>
      </c>
      <c r="BQ64" s="2">
        <v>0</v>
      </c>
      <c r="BR64" s="2">
        <v>0</v>
      </c>
      <c r="BS64" s="2">
        <v>0</v>
      </c>
      <c r="BT64" s="2">
        <v>0</v>
      </c>
      <c r="BU64" s="2">
        <v>0</v>
      </c>
      <c r="BV64" s="2">
        <v>0</v>
      </c>
      <c r="BW64" s="2">
        <v>0</v>
      </c>
      <c r="BX64" s="2">
        <v>0</v>
      </c>
      <c r="BY64" s="2">
        <v>0</v>
      </c>
      <c r="BZ64" s="2">
        <v>0</v>
      </c>
      <c r="CA64" s="2">
        <v>0</v>
      </c>
      <c r="CB64" s="2">
        <v>0</v>
      </c>
      <c r="CC64" s="2">
        <v>0</v>
      </c>
      <c r="CD64" s="2">
        <v>0</v>
      </c>
      <c r="CE64" s="2">
        <v>0</v>
      </c>
      <c r="CF64" s="2">
        <v>0</v>
      </c>
      <c r="CG64" s="2">
        <v>0</v>
      </c>
      <c r="CH64" s="2">
        <v>0</v>
      </c>
      <c r="CI64" s="2">
        <v>0</v>
      </c>
      <c r="CJ64" s="2">
        <v>0</v>
      </c>
      <c r="CK64" s="2">
        <v>0</v>
      </c>
      <c r="CL64" s="2">
        <v>0</v>
      </c>
      <c r="CM64" s="2">
        <v>0</v>
      </c>
      <c r="CN64" s="2">
        <v>0</v>
      </c>
      <c r="CO64" s="2">
        <v>0</v>
      </c>
      <c r="CP64" s="2">
        <v>0</v>
      </c>
      <c r="CQ64" s="2">
        <v>0</v>
      </c>
      <c r="CR64" s="2">
        <v>0</v>
      </c>
      <c r="CS64" s="2">
        <v>0</v>
      </c>
      <c r="CT64" s="2">
        <v>0</v>
      </c>
      <c r="CU64" s="2" t="s">
        <v>134</v>
      </c>
    </row>
    <row r="65" spans="1:99" s="2" customFormat="1" x14ac:dyDescent="0.25">
      <c r="A65" s="2" t="s">
        <v>537</v>
      </c>
      <c r="B65" s="2" t="s">
        <v>538</v>
      </c>
      <c r="C65" s="2" t="s">
        <v>539</v>
      </c>
      <c r="F65" s="2">
        <v>49</v>
      </c>
      <c r="G65" s="2">
        <v>49</v>
      </c>
      <c r="H65" s="2">
        <v>0</v>
      </c>
      <c r="I65" s="2">
        <v>4508</v>
      </c>
      <c r="J65" s="2">
        <v>8046</v>
      </c>
      <c r="K65" s="2">
        <v>8046</v>
      </c>
      <c r="L65" s="2">
        <f t="shared" si="1"/>
        <v>350482955.40000004</v>
      </c>
      <c r="M65" s="2">
        <v>289</v>
      </c>
      <c r="N65" s="2">
        <f t="shared" si="2"/>
        <v>12588840</v>
      </c>
      <c r="O65" s="2">
        <f t="shared" si="3"/>
        <v>0.45156250000000003</v>
      </c>
      <c r="P65" s="2">
        <f t="shared" si="4"/>
        <v>1169542.54</v>
      </c>
      <c r="Q65" s="2">
        <f t="shared" si="5"/>
        <v>1.1695425400000001</v>
      </c>
      <c r="R65" s="2">
        <v>0</v>
      </c>
      <c r="S65" s="2">
        <f t="shared" si="6"/>
        <v>0</v>
      </c>
      <c r="T65" s="2">
        <f t="shared" si="7"/>
        <v>0</v>
      </c>
      <c r="U65" s="2">
        <f t="shared" si="8"/>
        <v>0</v>
      </c>
      <c r="V65" s="2">
        <v>42159.060380000003</v>
      </c>
      <c r="W65" s="2">
        <f t="shared" si="9"/>
        <v>12.850081603824</v>
      </c>
      <c r="X65" s="2">
        <f t="shared" si="10"/>
        <v>7.9846730816097207</v>
      </c>
      <c r="Y65" s="2">
        <f t="shared" si="11"/>
        <v>3.3519132113563033</v>
      </c>
      <c r="Z65" s="2">
        <f t="shared" si="12"/>
        <v>27.840766536074813</v>
      </c>
      <c r="AA65" s="2">
        <f t="shared" si="13"/>
        <v>1.294773330482714</v>
      </c>
      <c r="AB65" s="2">
        <f t="shared" si="14"/>
        <v>1.7045367266984581</v>
      </c>
      <c r="AC65" s="2">
        <v>49</v>
      </c>
      <c r="AD65" s="2">
        <f t="shared" si="15"/>
        <v>0.56817890889948597</v>
      </c>
      <c r="AE65" s="2" t="s">
        <v>133</v>
      </c>
      <c r="AF65" s="2">
        <f t="shared" si="16"/>
        <v>0</v>
      </c>
      <c r="AG65" s="2">
        <f t="shared" si="17"/>
        <v>0.69539854877698548</v>
      </c>
      <c r="AH65" s="2">
        <f t="shared" si="18"/>
        <v>0.11784302515295943</v>
      </c>
      <c r="AI65" s="2">
        <f t="shared" si="19"/>
        <v>350482955.40000004</v>
      </c>
      <c r="AJ65" s="2">
        <f t="shared" si="20"/>
        <v>9924580.0800000001</v>
      </c>
      <c r="AK65" s="2">
        <f t="shared" si="21"/>
        <v>9.9245800800000001</v>
      </c>
      <c r="AL65" s="2" t="s">
        <v>540</v>
      </c>
      <c r="AM65" s="2" t="s">
        <v>133</v>
      </c>
      <c r="AN65" s="2" t="s">
        <v>133</v>
      </c>
      <c r="AO65" s="2" t="s">
        <v>541</v>
      </c>
      <c r="AP65" s="2" t="s">
        <v>133</v>
      </c>
      <c r="AQ65" s="2" t="s">
        <v>133</v>
      </c>
      <c r="AR65" s="2" t="s">
        <v>133</v>
      </c>
      <c r="AS65" s="2">
        <v>0</v>
      </c>
      <c r="AT65" s="2" t="s">
        <v>133</v>
      </c>
      <c r="AU65" s="2" t="s">
        <v>133</v>
      </c>
      <c r="AV65" s="2">
        <v>0</v>
      </c>
      <c r="AW65" s="2">
        <v>0</v>
      </c>
      <c r="AX65" s="2">
        <v>0</v>
      </c>
      <c r="AY65" s="2">
        <v>0</v>
      </c>
      <c r="AZ65" s="2">
        <v>0</v>
      </c>
      <c r="BA65" s="2">
        <v>0</v>
      </c>
      <c r="BB65" s="2">
        <v>0</v>
      </c>
      <c r="BC65" s="2">
        <v>0</v>
      </c>
      <c r="BD65" s="2">
        <v>0</v>
      </c>
      <c r="BE65" s="2">
        <v>0</v>
      </c>
      <c r="BF65" s="2">
        <v>0</v>
      </c>
      <c r="BG65" s="2">
        <v>0</v>
      </c>
      <c r="BH65" s="2">
        <v>0</v>
      </c>
      <c r="BI65" s="2">
        <v>0</v>
      </c>
      <c r="BJ65" s="2">
        <v>0</v>
      </c>
      <c r="BK65" s="2">
        <v>0</v>
      </c>
      <c r="BL65" s="2">
        <v>0</v>
      </c>
      <c r="BM65" s="2">
        <v>0</v>
      </c>
      <c r="BN65" s="2">
        <v>0</v>
      </c>
      <c r="BO65" s="2">
        <v>0</v>
      </c>
      <c r="BP65" s="2">
        <v>0</v>
      </c>
      <c r="BQ65" s="2">
        <v>0</v>
      </c>
      <c r="BR65" s="2">
        <v>0</v>
      </c>
      <c r="BS65" s="2">
        <v>0</v>
      </c>
      <c r="BT65" s="2">
        <v>0</v>
      </c>
      <c r="BU65" s="2">
        <v>0</v>
      </c>
      <c r="BV65" s="2">
        <v>0</v>
      </c>
      <c r="BW65" s="2">
        <v>0</v>
      </c>
      <c r="BX65" s="2">
        <v>0</v>
      </c>
      <c r="BY65" s="2">
        <v>0</v>
      </c>
      <c r="BZ65" s="2">
        <v>0</v>
      </c>
      <c r="CA65" s="2">
        <v>0</v>
      </c>
      <c r="CB65" s="2">
        <v>0</v>
      </c>
      <c r="CC65" s="2">
        <v>0</v>
      </c>
      <c r="CD65" s="2">
        <v>0</v>
      </c>
      <c r="CE65" s="2">
        <v>0</v>
      </c>
      <c r="CF65" s="2">
        <v>0</v>
      </c>
      <c r="CG65" s="2">
        <v>0</v>
      </c>
      <c r="CH65" s="2">
        <v>0</v>
      </c>
      <c r="CI65" s="2">
        <v>0</v>
      </c>
      <c r="CJ65" s="2">
        <v>0</v>
      </c>
      <c r="CK65" s="2">
        <v>0</v>
      </c>
      <c r="CL65" s="2">
        <v>0</v>
      </c>
      <c r="CM65" s="2">
        <v>0</v>
      </c>
      <c r="CN65" s="2">
        <v>0</v>
      </c>
      <c r="CO65" s="2">
        <v>0</v>
      </c>
      <c r="CP65" s="2">
        <v>0</v>
      </c>
      <c r="CQ65" s="2">
        <v>0</v>
      </c>
      <c r="CR65" s="2">
        <v>0</v>
      </c>
      <c r="CS65" s="2">
        <v>0</v>
      </c>
      <c r="CT65" s="2">
        <v>0</v>
      </c>
      <c r="CU65" s="2" t="s">
        <v>134</v>
      </c>
    </row>
    <row r="66" spans="1:99" s="2" customFormat="1" x14ac:dyDescent="0.25">
      <c r="A66" s="2" t="s">
        <v>542</v>
      </c>
      <c r="C66" s="2" t="s">
        <v>543</v>
      </c>
      <c r="F66" s="2">
        <v>54</v>
      </c>
      <c r="G66" s="2">
        <v>54</v>
      </c>
      <c r="H66" s="2">
        <v>0</v>
      </c>
      <c r="I66" s="2">
        <v>29754</v>
      </c>
      <c r="J66" s="2">
        <v>22040</v>
      </c>
      <c r="K66" s="2">
        <v>29754</v>
      </c>
      <c r="L66" s="2">
        <f t="shared" si="1"/>
        <v>1296081264.6000001</v>
      </c>
      <c r="M66" s="2">
        <v>1102</v>
      </c>
      <c r="N66" s="2">
        <f t="shared" si="2"/>
        <v>48003120</v>
      </c>
      <c r="O66" s="2">
        <f t="shared" si="3"/>
        <v>1.721875</v>
      </c>
      <c r="P66" s="2">
        <f t="shared" si="4"/>
        <v>4459639.72</v>
      </c>
      <c r="Q66" s="2">
        <f t="shared" si="5"/>
        <v>4.4596397200000002</v>
      </c>
      <c r="R66" s="2">
        <v>0</v>
      </c>
      <c r="S66" s="2">
        <f t="shared" si="6"/>
        <v>0</v>
      </c>
      <c r="T66" s="2">
        <f t="shared" si="7"/>
        <v>0</v>
      </c>
      <c r="U66" s="2">
        <f t="shared" si="8"/>
        <v>0</v>
      </c>
      <c r="V66" s="2">
        <v>84150.807002999994</v>
      </c>
      <c r="W66" s="2">
        <f t="shared" si="9"/>
        <v>25.649165974514396</v>
      </c>
      <c r="X66" s="2">
        <f t="shared" si="10"/>
        <v>15.937657941526181</v>
      </c>
      <c r="Y66" s="2">
        <f t="shared" si="11"/>
        <v>3.4262437125316683</v>
      </c>
      <c r="Z66" s="2">
        <f t="shared" si="12"/>
        <v>26.99993801652893</v>
      </c>
      <c r="AA66" s="2">
        <f t="shared" si="13"/>
        <v>0.94347315076171545</v>
      </c>
      <c r="AB66" s="2">
        <f t="shared" si="14"/>
        <v>1.4999965564738293</v>
      </c>
      <c r="AC66" s="2">
        <v>54</v>
      </c>
      <c r="AD66" s="2">
        <f t="shared" si="15"/>
        <v>0.49999885215794315</v>
      </c>
      <c r="AE66" s="2">
        <v>75.172499999999999</v>
      </c>
      <c r="AF66" s="2">
        <f t="shared" si="16"/>
        <v>0</v>
      </c>
      <c r="AG66" s="2">
        <f t="shared" si="17"/>
        <v>0.34536115082487451</v>
      </c>
      <c r="AH66" s="2">
        <f t="shared" si="18"/>
        <v>0.16404238414891201</v>
      </c>
      <c r="AI66" s="2">
        <f t="shared" si="19"/>
        <v>960060196</v>
      </c>
      <c r="AJ66" s="2">
        <f t="shared" si="20"/>
        <v>27185899.199999999</v>
      </c>
      <c r="AK66" s="2">
        <f t="shared" si="21"/>
        <v>27.185899199999998</v>
      </c>
      <c r="AL66" s="2" t="s">
        <v>544</v>
      </c>
      <c r="AM66" s="2" t="s">
        <v>133</v>
      </c>
      <c r="AN66" s="2" t="s">
        <v>133</v>
      </c>
      <c r="AO66" s="2" t="s">
        <v>545</v>
      </c>
      <c r="AP66" s="2" t="s">
        <v>546</v>
      </c>
      <c r="AQ66" s="2" t="s">
        <v>164</v>
      </c>
      <c r="AR66" s="2" t="s">
        <v>547</v>
      </c>
      <c r="AS66" s="2">
        <v>1</v>
      </c>
      <c r="AT66" s="2" t="s">
        <v>548</v>
      </c>
      <c r="AU66" s="2" t="s">
        <v>549</v>
      </c>
      <c r="AV66" s="2">
        <v>9</v>
      </c>
      <c r="AW66" s="5">
        <v>79</v>
      </c>
      <c r="AX66" s="5">
        <v>21</v>
      </c>
      <c r="AY66" s="2">
        <v>0</v>
      </c>
      <c r="AZ66" s="5">
        <v>0.5</v>
      </c>
      <c r="BA66" s="5">
        <v>3.4</v>
      </c>
      <c r="BB66" s="5">
        <v>0.5</v>
      </c>
      <c r="BC66" s="5">
        <v>1.2</v>
      </c>
      <c r="BD66" s="5">
        <v>0.2</v>
      </c>
      <c r="BE66" s="5">
        <v>0.4</v>
      </c>
      <c r="BF66" s="5">
        <v>25.1</v>
      </c>
      <c r="BG66" s="5">
        <v>20.100000000000001</v>
      </c>
      <c r="BH66" s="5">
        <v>23.9</v>
      </c>
      <c r="BI66" s="2">
        <v>0</v>
      </c>
      <c r="BJ66" s="2">
        <v>0</v>
      </c>
      <c r="BK66" s="5">
        <v>17.899999999999999</v>
      </c>
      <c r="BL66" s="5">
        <v>6.4</v>
      </c>
      <c r="BM66" s="2">
        <v>0</v>
      </c>
      <c r="BN66" s="5">
        <v>0.3</v>
      </c>
      <c r="BO66" s="5">
        <v>15371</v>
      </c>
      <c r="BP66" s="5">
        <v>4592</v>
      </c>
      <c r="BQ66" s="5">
        <v>81</v>
      </c>
      <c r="BR66" s="5">
        <v>24</v>
      </c>
      <c r="BS66" s="5">
        <v>0.18</v>
      </c>
      <c r="BT66" s="5">
        <v>0.05</v>
      </c>
      <c r="BU66" s="5">
        <v>21835</v>
      </c>
      <c r="BV66" s="5">
        <v>115</v>
      </c>
      <c r="BW66" s="5">
        <v>0.26</v>
      </c>
      <c r="BX66" s="5">
        <v>72949</v>
      </c>
      <c r="BY66" s="5">
        <v>8659</v>
      </c>
      <c r="BZ66" s="5">
        <v>384</v>
      </c>
      <c r="CA66" s="5">
        <v>46</v>
      </c>
      <c r="CB66" s="5">
        <v>1.0900000000000001</v>
      </c>
      <c r="CC66" s="5">
        <v>0.14000000000000001</v>
      </c>
      <c r="CD66" s="5">
        <v>35</v>
      </c>
      <c r="CE66" s="5">
        <v>33</v>
      </c>
      <c r="CF66" s="5">
        <v>16</v>
      </c>
      <c r="CG66" s="5">
        <v>17</v>
      </c>
      <c r="CH66" s="5">
        <v>23</v>
      </c>
      <c r="CI66" s="5">
        <v>17</v>
      </c>
      <c r="CJ66" s="5">
        <v>22</v>
      </c>
      <c r="CK66" s="2">
        <v>0</v>
      </c>
      <c r="CL66" s="2">
        <v>0</v>
      </c>
      <c r="CM66" s="2">
        <v>0</v>
      </c>
      <c r="CN66" s="2">
        <v>0</v>
      </c>
      <c r="CO66" s="2">
        <v>0</v>
      </c>
      <c r="CP66" s="2">
        <v>0</v>
      </c>
      <c r="CQ66" s="5">
        <v>9</v>
      </c>
      <c r="CR66" s="5">
        <v>27</v>
      </c>
      <c r="CS66" s="5">
        <v>0.73402999999999996</v>
      </c>
      <c r="CT66" s="5">
        <v>0.80184</v>
      </c>
      <c r="CU66" s="2" t="s">
        <v>134</v>
      </c>
    </row>
    <row r="67" spans="1:99" s="2" customFormat="1" x14ac:dyDescent="0.25">
      <c r="A67" s="2" t="s">
        <v>550</v>
      </c>
      <c r="B67" s="2" t="s">
        <v>551</v>
      </c>
      <c r="C67" s="2" t="s">
        <v>552</v>
      </c>
      <c r="F67" s="2">
        <v>0</v>
      </c>
      <c r="G67" s="2">
        <v>40</v>
      </c>
      <c r="H67" s="2">
        <v>0</v>
      </c>
      <c r="I67" s="2">
        <v>3940</v>
      </c>
      <c r="J67" s="2">
        <v>3940</v>
      </c>
      <c r="K67" s="2">
        <v>3940</v>
      </c>
      <c r="L67" s="2">
        <f t="shared" ref="L67:L78" si="23">K67*43559.9</f>
        <v>171626006</v>
      </c>
      <c r="M67" s="2">
        <v>253</v>
      </c>
      <c r="N67" s="2">
        <f t="shared" ref="N67:N78" si="24">M67*43560</f>
        <v>11020680</v>
      </c>
      <c r="O67" s="2">
        <f t="shared" ref="O67:O78" si="25">M67*0.0015625</f>
        <v>0.39531250000000001</v>
      </c>
      <c r="P67" s="2">
        <f t="shared" ref="P67:P78" si="26">M67*4046.86</f>
        <v>1023855.5800000001</v>
      </c>
      <c r="Q67" s="2">
        <f t="shared" ref="Q67:Q78" si="27">M67*0.00404686</f>
        <v>1.02385558</v>
      </c>
      <c r="R67" s="2">
        <v>0</v>
      </c>
      <c r="S67" s="2">
        <f t="shared" ref="S67:S78" si="28">R67*2.58999</f>
        <v>0</v>
      </c>
      <c r="T67" s="2">
        <f t="shared" ref="T67:T78" si="29">R67*640</f>
        <v>0</v>
      </c>
      <c r="U67" s="2">
        <f t="shared" ref="U67:U78" si="30">R67*27880000</f>
        <v>0</v>
      </c>
      <c r="W67" s="2">
        <f t="shared" ref="W67:W78" si="31">V67*0.0003048</f>
        <v>0</v>
      </c>
      <c r="X67" s="2">
        <f t="shared" ref="X67:X78" si="32">V67*0.000189394</f>
        <v>0</v>
      </c>
      <c r="Y67" s="2">
        <f t="shared" ref="Y67:Y78" si="33">X67/(2*(SQRT(3.1416*O67)))</f>
        <v>0</v>
      </c>
      <c r="Z67" s="2">
        <f t="shared" ref="Z67:Z78" si="34">L67/N67</f>
        <v>15.573086778674273</v>
      </c>
      <c r="AA67" s="2">
        <f t="shared" ref="AA67:AA78" si="35">W67/AK67</f>
        <v>0</v>
      </c>
      <c r="AB67" s="2" t="e">
        <f t="shared" ref="AB67:AB78" si="36">3*Z67/AC67</f>
        <v>#DIV/0!</v>
      </c>
      <c r="AC67" s="2">
        <v>0</v>
      </c>
      <c r="AD67" s="2" t="e">
        <f t="shared" ref="AD67:AD78" si="37">Z67/AC67</f>
        <v>#DIV/0!</v>
      </c>
      <c r="AE67" s="2" t="s">
        <v>133</v>
      </c>
      <c r="AF67" s="2">
        <f t="shared" ref="AF67:AF78" si="38">T67/M67</f>
        <v>0</v>
      </c>
      <c r="AG67" s="2">
        <f t="shared" ref="AG67:AG78" si="39">50*Z67*SQRT(3.1416)*(SQRT(N67))^-1</f>
        <v>0.41573439447995225</v>
      </c>
      <c r="AH67" s="2">
        <f t="shared" ref="AH67:AH78" si="40">P67/AJ67</f>
        <v>0.21067372177499868</v>
      </c>
      <c r="AI67" s="2">
        <f t="shared" ref="AI67:AI78" si="41">J67*43559.9</f>
        <v>171626006</v>
      </c>
      <c r="AJ67" s="2">
        <f t="shared" ref="AJ67:AJ78" si="42">J67*1233.48</f>
        <v>4859911.2</v>
      </c>
      <c r="AK67" s="2">
        <f t="shared" ref="AK67:AK78" si="43">AJ67/10^6</f>
        <v>4.8599112</v>
      </c>
      <c r="AL67" s="2" t="s">
        <v>133</v>
      </c>
      <c r="AM67" s="2" t="s">
        <v>133</v>
      </c>
      <c r="AN67" s="2" t="s">
        <v>133</v>
      </c>
      <c r="AO67" s="2" t="s">
        <v>133</v>
      </c>
      <c r="AP67" s="2" t="s">
        <v>133</v>
      </c>
      <c r="AQ67" s="2" t="s">
        <v>133</v>
      </c>
      <c r="AR67" s="2" t="s">
        <v>133</v>
      </c>
      <c r="AS67" s="2">
        <v>0</v>
      </c>
      <c r="AT67" s="2" t="s">
        <v>133</v>
      </c>
      <c r="AU67" s="2" t="s">
        <v>133</v>
      </c>
      <c r="AV67" s="2">
        <v>0</v>
      </c>
      <c r="AW67" s="2">
        <v>0</v>
      </c>
      <c r="AX67" s="2">
        <v>0</v>
      </c>
      <c r="AY67" s="2">
        <v>0</v>
      </c>
      <c r="AZ67" s="2">
        <v>0</v>
      </c>
      <c r="BA67" s="2">
        <v>0</v>
      </c>
      <c r="BB67" s="2">
        <v>0</v>
      </c>
      <c r="BC67" s="2">
        <v>0</v>
      </c>
      <c r="BD67" s="2">
        <v>0</v>
      </c>
      <c r="BE67" s="2">
        <v>0</v>
      </c>
      <c r="BF67" s="2">
        <v>0</v>
      </c>
      <c r="BG67" s="2">
        <v>0</v>
      </c>
      <c r="BH67" s="2">
        <v>0</v>
      </c>
      <c r="BI67" s="2">
        <v>0</v>
      </c>
      <c r="BJ67" s="2">
        <v>0</v>
      </c>
      <c r="BK67" s="2">
        <v>0</v>
      </c>
      <c r="BL67" s="2">
        <v>0</v>
      </c>
      <c r="BM67" s="2">
        <v>0</v>
      </c>
      <c r="BN67" s="2">
        <v>0</v>
      </c>
      <c r="BO67" s="2">
        <v>0</v>
      </c>
      <c r="BP67" s="2">
        <v>0</v>
      </c>
      <c r="BQ67" s="2">
        <v>0</v>
      </c>
      <c r="BR67" s="2">
        <v>0</v>
      </c>
      <c r="BS67" s="2">
        <v>0</v>
      </c>
      <c r="BT67" s="2">
        <v>0</v>
      </c>
      <c r="BU67" s="2">
        <v>0</v>
      </c>
      <c r="BV67" s="2">
        <v>0</v>
      </c>
      <c r="BW67" s="2">
        <v>0</v>
      </c>
      <c r="BX67" s="2">
        <v>0</v>
      </c>
      <c r="BY67" s="2">
        <v>0</v>
      </c>
      <c r="BZ67" s="2">
        <v>0</v>
      </c>
      <c r="CA67" s="2">
        <v>0</v>
      </c>
      <c r="CB67" s="2">
        <v>0</v>
      </c>
      <c r="CC67" s="2">
        <v>0</v>
      </c>
      <c r="CD67" s="2">
        <v>0</v>
      </c>
      <c r="CE67" s="2">
        <v>0</v>
      </c>
      <c r="CF67" s="2">
        <v>0</v>
      </c>
      <c r="CG67" s="2">
        <v>0</v>
      </c>
      <c r="CH67" s="2">
        <v>0</v>
      </c>
      <c r="CI67" s="2">
        <v>0</v>
      </c>
      <c r="CJ67" s="2">
        <v>0</v>
      </c>
      <c r="CK67" s="2">
        <v>0</v>
      </c>
      <c r="CL67" s="2">
        <v>0</v>
      </c>
      <c r="CM67" s="2">
        <v>0</v>
      </c>
      <c r="CN67" s="2">
        <v>0</v>
      </c>
      <c r="CO67" s="2">
        <v>0</v>
      </c>
      <c r="CP67" s="2">
        <v>0</v>
      </c>
      <c r="CQ67" s="2">
        <v>0</v>
      </c>
      <c r="CR67" s="2">
        <v>0</v>
      </c>
      <c r="CS67" s="2">
        <v>0</v>
      </c>
      <c r="CT67" s="2">
        <v>0</v>
      </c>
      <c r="CU67" s="2" t="s">
        <v>134</v>
      </c>
    </row>
    <row r="68" spans="1:99" s="2" customFormat="1" x14ac:dyDescent="0.25">
      <c r="A68" s="2" t="s">
        <v>553</v>
      </c>
      <c r="C68" s="2" t="s">
        <v>554</v>
      </c>
      <c r="D68" s="2">
        <v>1975</v>
      </c>
      <c r="E68" s="2">
        <f>2015-D68</f>
        <v>40</v>
      </c>
      <c r="F68" s="2">
        <v>0</v>
      </c>
      <c r="G68" s="2">
        <v>110</v>
      </c>
      <c r="H68" s="2">
        <v>0</v>
      </c>
      <c r="I68" s="2">
        <v>19000</v>
      </c>
      <c r="J68" s="2">
        <v>16300</v>
      </c>
      <c r="K68" s="2">
        <v>19000</v>
      </c>
      <c r="L68" s="2">
        <f t="shared" si="23"/>
        <v>827638100</v>
      </c>
      <c r="M68" s="2">
        <v>343</v>
      </c>
      <c r="N68" s="2">
        <f t="shared" si="24"/>
        <v>14941080</v>
      </c>
      <c r="O68" s="2">
        <f t="shared" si="25"/>
        <v>0.53593750000000007</v>
      </c>
      <c r="P68" s="2">
        <f t="shared" si="26"/>
        <v>1388072.98</v>
      </c>
      <c r="Q68" s="2">
        <f t="shared" si="27"/>
        <v>1.38807298</v>
      </c>
      <c r="R68" s="2">
        <v>0</v>
      </c>
      <c r="S68" s="2">
        <f t="shared" si="28"/>
        <v>0</v>
      </c>
      <c r="T68" s="2">
        <f t="shared" si="29"/>
        <v>0</v>
      </c>
      <c r="U68" s="2">
        <f t="shared" si="30"/>
        <v>0</v>
      </c>
      <c r="V68" s="2">
        <v>24763.730587999999</v>
      </c>
      <c r="W68" s="2">
        <f t="shared" si="31"/>
        <v>7.5479850832223994</v>
      </c>
      <c r="X68" s="2">
        <f t="shared" si="32"/>
        <v>4.6901019909836723</v>
      </c>
      <c r="Y68" s="2">
        <f t="shared" si="33"/>
        <v>1.8072564115831153</v>
      </c>
      <c r="Z68" s="2">
        <f t="shared" si="34"/>
        <v>55.393458839655501</v>
      </c>
      <c r="AA68" s="2">
        <f t="shared" si="35"/>
        <v>0.37541473677955589</v>
      </c>
      <c r="AB68" s="2" t="e">
        <f t="shared" si="36"/>
        <v>#DIV/0!</v>
      </c>
      <c r="AC68" s="2">
        <v>0</v>
      </c>
      <c r="AD68" s="2" t="e">
        <f t="shared" si="37"/>
        <v>#DIV/0!</v>
      </c>
      <c r="AE68" s="2" t="s">
        <v>133</v>
      </c>
      <c r="AF68" s="2">
        <f t="shared" si="38"/>
        <v>0</v>
      </c>
      <c r="AG68" s="2">
        <f t="shared" si="39"/>
        <v>1.270026950051637</v>
      </c>
      <c r="AH68" s="2">
        <f t="shared" si="40"/>
        <v>6.9038696641812058E-2</v>
      </c>
      <c r="AI68" s="2">
        <f t="shared" si="41"/>
        <v>710026370</v>
      </c>
      <c r="AJ68" s="2">
        <f t="shared" si="42"/>
        <v>20105724</v>
      </c>
      <c r="AK68" s="2">
        <f t="shared" si="43"/>
        <v>20.105723999999999</v>
      </c>
      <c r="AL68" s="2" t="s">
        <v>555</v>
      </c>
      <c r="AM68" s="2" t="s">
        <v>133</v>
      </c>
      <c r="AN68" s="2" t="s">
        <v>133</v>
      </c>
      <c r="AO68" s="2" t="s">
        <v>556</v>
      </c>
      <c r="AP68" s="2" t="s">
        <v>133</v>
      </c>
      <c r="AQ68" s="2" t="s">
        <v>133</v>
      </c>
      <c r="AR68" s="2" t="s">
        <v>133</v>
      </c>
      <c r="AS68" s="2">
        <v>0</v>
      </c>
      <c r="AT68" s="2" t="s">
        <v>133</v>
      </c>
      <c r="AU68" s="2" t="s">
        <v>133</v>
      </c>
      <c r="AV68" s="2">
        <v>0</v>
      </c>
      <c r="AW68" s="2">
        <v>0</v>
      </c>
      <c r="AX68" s="2">
        <v>0</v>
      </c>
      <c r="AY68" s="2">
        <v>0</v>
      </c>
      <c r="AZ68" s="2">
        <v>0</v>
      </c>
      <c r="BA68" s="2">
        <v>0</v>
      </c>
      <c r="BB68" s="2">
        <v>0</v>
      </c>
      <c r="BC68" s="2">
        <v>0</v>
      </c>
      <c r="BD68" s="2">
        <v>0</v>
      </c>
      <c r="BE68" s="2">
        <v>0</v>
      </c>
      <c r="BF68" s="2">
        <v>0</v>
      </c>
      <c r="BG68" s="2">
        <v>0</v>
      </c>
      <c r="BH68" s="2">
        <v>0</v>
      </c>
      <c r="BI68" s="2">
        <v>0</v>
      </c>
      <c r="BJ68" s="2">
        <v>0</v>
      </c>
      <c r="BK68" s="2">
        <v>0</v>
      </c>
      <c r="BL68" s="2">
        <v>0</v>
      </c>
      <c r="BM68" s="2">
        <v>0</v>
      </c>
      <c r="BN68" s="2">
        <v>0</v>
      </c>
      <c r="BO68" s="2">
        <v>0</v>
      </c>
      <c r="BP68" s="2">
        <v>0</v>
      </c>
      <c r="BQ68" s="2">
        <v>0</v>
      </c>
      <c r="BR68" s="2">
        <v>0</v>
      </c>
      <c r="BS68" s="2">
        <v>0</v>
      </c>
      <c r="BT68" s="2">
        <v>0</v>
      </c>
      <c r="BU68" s="2">
        <v>0</v>
      </c>
      <c r="BV68" s="2">
        <v>0</v>
      </c>
      <c r="BW68" s="2">
        <v>0</v>
      </c>
      <c r="BX68" s="2">
        <v>0</v>
      </c>
      <c r="BY68" s="2">
        <v>0</v>
      </c>
      <c r="BZ68" s="2">
        <v>0</v>
      </c>
      <c r="CA68" s="2">
        <v>0</v>
      </c>
      <c r="CB68" s="2">
        <v>0</v>
      </c>
      <c r="CC68" s="2">
        <v>0</v>
      </c>
      <c r="CD68" s="2">
        <v>0</v>
      </c>
      <c r="CE68" s="2">
        <v>0</v>
      </c>
      <c r="CF68" s="2">
        <v>0</v>
      </c>
      <c r="CG68" s="2">
        <v>0</v>
      </c>
      <c r="CH68" s="2">
        <v>0</v>
      </c>
      <c r="CI68" s="2">
        <v>0</v>
      </c>
      <c r="CJ68" s="2">
        <v>0</v>
      </c>
      <c r="CK68" s="2">
        <v>0</v>
      </c>
      <c r="CL68" s="2">
        <v>0</v>
      </c>
      <c r="CM68" s="2">
        <v>0</v>
      </c>
      <c r="CN68" s="2">
        <v>0</v>
      </c>
      <c r="CO68" s="2">
        <v>0</v>
      </c>
      <c r="CP68" s="2">
        <v>0</v>
      </c>
      <c r="CQ68" s="2">
        <v>0</v>
      </c>
      <c r="CR68" s="2">
        <v>0</v>
      </c>
      <c r="CS68" s="2">
        <v>0</v>
      </c>
      <c r="CT68" s="2">
        <v>0</v>
      </c>
      <c r="CU68" s="2" t="s">
        <v>134</v>
      </c>
    </row>
    <row r="69" spans="1:99" s="2" customFormat="1" x14ac:dyDescent="0.25">
      <c r="A69" s="2" t="s">
        <v>557</v>
      </c>
      <c r="C69" s="2" t="s">
        <v>558</v>
      </c>
      <c r="F69" s="2">
        <v>0</v>
      </c>
      <c r="G69" s="2">
        <v>49</v>
      </c>
      <c r="H69" s="2">
        <v>0</v>
      </c>
      <c r="I69" s="2">
        <v>8056</v>
      </c>
      <c r="J69" s="2">
        <v>6720</v>
      </c>
      <c r="K69" s="2">
        <v>8056</v>
      </c>
      <c r="L69" s="2">
        <f t="shared" si="23"/>
        <v>350918554.40000004</v>
      </c>
      <c r="M69" s="2">
        <v>392</v>
      </c>
      <c r="N69" s="2">
        <f t="shared" si="24"/>
        <v>17075520</v>
      </c>
      <c r="O69" s="2">
        <f t="shared" si="25"/>
        <v>0.61250000000000004</v>
      </c>
      <c r="P69" s="2">
        <f t="shared" si="26"/>
        <v>1586369.12</v>
      </c>
      <c r="Q69" s="2">
        <f t="shared" si="27"/>
        <v>1.5863691200000001</v>
      </c>
      <c r="R69" s="2">
        <v>0</v>
      </c>
      <c r="S69" s="2">
        <f t="shared" si="28"/>
        <v>0</v>
      </c>
      <c r="T69" s="2">
        <f t="shared" si="29"/>
        <v>0</v>
      </c>
      <c r="U69" s="2">
        <f t="shared" si="30"/>
        <v>0</v>
      </c>
      <c r="V69" s="2">
        <v>48741.956622999998</v>
      </c>
      <c r="W69" s="2">
        <f t="shared" si="31"/>
        <v>14.856548378690398</v>
      </c>
      <c r="X69" s="2">
        <f t="shared" si="32"/>
        <v>9.231434132656462</v>
      </c>
      <c r="Y69" s="2">
        <f t="shared" si="33"/>
        <v>3.3274434930674723</v>
      </c>
      <c r="Z69" s="2">
        <f t="shared" si="34"/>
        <v>20.550973229512191</v>
      </c>
      <c r="AA69" s="2">
        <f t="shared" si="35"/>
        <v>1.7923240666132172</v>
      </c>
      <c r="AB69" s="2" t="e">
        <f t="shared" si="36"/>
        <v>#DIV/0!</v>
      </c>
      <c r="AC69" s="2">
        <v>0</v>
      </c>
      <c r="AD69" s="2" t="e">
        <f t="shared" si="37"/>
        <v>#DIV/0!</v>
      </c>
      <c r="AE69" s="2" t="s">
        <v>133</v>
      </c>
      <c r="AF69" s="2">
        <f t="shared" si="38"/>
        <v>0</v>
      </c>
      <c r="AG69" s="2">
        <f t="shared" si="39"/>
        <v>0.44074853044306417</v>
      </c>
      <c r="AH69" s="2">
        <f t="shared" si="40"/>
        <v>0.19138278150706403</v>
      </c>
      <c r="AI69" s="2">
        <f t="shared" si="41"/>
        <v>292722528</v>
      </c>
      <c r="AJ69" s="2">
        <f t="shared" si="42"/>
        <v>8288985.6000000006</v>
      </c>
      <c r="AK69" s="2">
        <f t="shared" si="43"/>
        <v>8.2889856000000002</v>
      </c>
      <c r="AL69" s="2" t="s">
        <v>559</v>
      </c>
      <c r="AM69" s="2" t="s">
        <v>133</v>
      </c>
      <c r="AN69" s="2" t="s">
        <v>133</v>
      </c>
      <c r="AO69" s="2" t="s">
        <v>560</v>
      </c>
      <c r="AP69" s="2" t="s">
        <v>133</v>
      </c>
      <c r="AQ69" s="2" t="s">
        <v>133</v>
      </c>
      <c r="AR69" s="2" t="s">
        <v>133</v>
      </c>
      <c r="AS69" s="2">
        <v>0</v>
      </c>
      <c r="AT69" s="2" t="s">
        <v>133</v>
      </c>
      <c r="AU69" s="2" t="s">
        <v>133</v>
      </c>
      <c r="AV69" s="2">
        <v>0</v>
      </c>
      <c r="AW69" s="2">
        <v>0</v>
      </c>
      <c r="AX69" s="2">
        <v>0</v>
      </c>
      <c r="AY69" s="2">
        <v>0</v>
      </c>
      <c r="AZ69" s="2">
        <v>0</v>
      </c>
      <c r="BA69" s="2">
        <v>0</v>
      </c>
      <c r="BB69" s="2">
        <v>0</v>
      </c>
      <c r="BC69" s="2">
        <v>0</v>
      </c>
      <c r="BD69" s="2">
        <v>0</v>
      </c>
      <c r="BE69" s="2">
        <v>0</v>
      </c>
      <c r="BF69" s="2">
        <v>0</v>
      </c>
      <c r="BG69" s="2">
        <v>0</v>
      </c>
      <c r="BH69" s="2">
        <v>0</v>
      </c>
      <c r="BI69" s="2">
        <v>0</v>
      </c>
      <c r="BJ69" s="2">
        <v>0</v>
      </c>
      <c r="BK69" s="2">
        <v>0</v>
      </c>
      <c r="BL69" s="2">
        <v>0</v>
      </c>
      <c r="BM69" s="2">
        <v>0</v>
      </c>
      <c r="BN69" s="2">
        <v>0</v>
      </c>
      <c r="BO69" s="2">
        <v>0</v>
      </c>
      <c r="BP69" s="2">
        <v>0</v>
      </c>
      <c r="BQ69" s="2">
        <v>0</v>
      </c>
      <c r="BR69" s="2">
        <v>0</v>
      </c>
      <c r="BS69" s="2">
        <v>0</v>
      </c>
      <c r="BT69" s="2">
        <v>0</v>
      </c>
      <c r="BU69" s="2">
        <v>0</v>
      </c>
      <c r="BV69" s="2">
        <v>0</v>
      </c>
      <c r="BW69" s="2">
        <v>0</v>
      </c>
      <c r="BX69" s="2">
        <v>0</v>
      </c>
      <c r="BY69" s="2">
        <v>0</v>
      </c>
      <c r="BZ69" s="2">
        <v>0</v>
      </c>
      <c r="CA69" s="2">
        <v>0</v>
      </c>
      <c r="CB69" s="2">
        <v>0</v>
      </c>
      <c r="CC69" s="2">
        <v>0</v>
      </c>
      <c r="CD69" s="2">
        <v>0</v>
      </c>
      <c r="CE69" s="2">
        <v>0</v>
      </c>
      <c r="CF69" s="2">
        <v>0</v>
      </c>
      <c r="CG69" s="2">
        <v>0</v>
      </c>
      <c r="CH69" s="2">
        <v>0</v>
      </c>
      <c r="CI69" s="2">
        <v>0</v>
      </c>
      <c r="CJ69" s="2">
        <v>0</v>
      </c>
      <c r="CK69" s="2">
        <v>0</v>
      </c>
      <c r="CL69" s="2">
        <v>0</v>
      </c>
      <c r="CM69" s="2">
        <v>0</v>
      </c>
      <c r="CN69" s="2">
        <v>0</v>
      </c>
      <c r="CO69" s="2">
        <v>0</v>
      </c>
      <c r="CP69" s="2">
        <v>0</v>
      </c>
      <c r="CQ69" s="2">
        <v>0</v>
      </c>
      <c r="CR69" s="2">
        <v>0</v>
      </c>
      <c r="CS69" s="2">
        <v>0</v>
      </c>
      <c r="CT69" s="2">
        <v>0</v>
      </c>
      <c r="CU69" s="2" t="s">
        <v>497</v>
      </c>
    </row>
    <row r="70" spans="1:99" s="2" customFormat="1" x14ac:dyDescent="0.25">
      <c r="A70" s="2" t="s">
        <v>561</v>
      </c>
      <c r="C70" s="2" t="s">
        <v>562</v>
      </c>
      <c r="D70" s="2">
        <v>1960</v>
      </c>
      <c r="E70" s="2">
        <f t="shared" ref="E70:E78" si="44">2015-D70</f>
        <v>55</v>
      </c>
      <c r="F70" s="2">
        <v>12.6</v>
      </c>
      <c r="G70" s="2">
        <v>12.6</v>
      </c>
      <c r="H70" s="2">
        <v>0</v>
      </c>
      <c r="I70" s="2">
        <v>0</v>
      </c>
      <c r="J70" s="2">
        <v>325000</v>
      </c>
      <c r="K70" s="2">
        <v>325000</v>
      </c>
      <c r="L70" s="2">
        <f t="shared" si="23"/>
        <v>14156967500</v>
      </c>
      <c r="M70" s="2">
        <v>286592.38134999998</v>
      </c>
      <c r="N70" s="2">
        <f t="shared" si="24"/>
        <v>12483964131.605999</v>
      </c>
      <c r="O70" s="2">
        <f t="shared" si="25"/>
        <v>447.80059585937499</v>
      </c>
      <c r="P70" s="2">
        <f t="shared" si="26"/>
        <v>1159799244.3900609</v>
      </c>
      <c r="Q70" s="2">
        <f t="shared" si="27"/>
        <v>1159.7992443900609</v>
      </c>
      <c r="R70" s="2">
        <v>650</v>
      </c>
      <c r="S70" s="2">
        <f t="shared" si="28"/>
        <v>1683.4934999999998</v>
      </c>
      <c r="T70" s="2">
        <f t="shared" si="29"/>
        <v>416000</v>
      </c>
      <c r="U70" s="2">
        <f t="shared" si="30"/>
        <v>18122000000</v>
      </c>
      <c r="V70" s="2">
        <v>286592</v>
      </c>
      <c r="W70" s="2">
        <f t="shared" si="31"/>
        <v>87.35324159999999</v>
      </c>
      <c r="X70" s="2">
        <f t="shared" si="32"/>
        <v>54.278805248000005</v>
      </c>
      <c r="Y70" s="2">
        <f t="shared" si="33"/>
        <v>0.72357325564323949</v>
      </c>
      <c r="Z70" s="2">
        <f t="shared" si="34"/>
        <v>1.134012189618393</v>
      </c>
      <c r="AA70" s="2">
        <f t="shared" si="35"/>
        <v>0.21790317226309053</v>
      </c>
      <c r="AB70" s="2">
        <f t="shared" si="36"/>
        <v>0.27000290229009355</v>
      </c>
      <c r="AC70" s="2">
        <v>12.6</v>
      </c>
      <c r="AD70" s="2">
        <f t="shared" si="37"/>
        <v>9.0000967430031192E-2</v>
      </c>
      <c r="AE70" s="2">
        <v>1097.33</v>
      </c>
      <c r="AF70" s="2">
        <f t="shared" si="38"/>
        <v>1.4515389349864167</v>
      </c>
      <c r="AG70" s="2">
        <f t="shared" si="39"/>
        <v>8.9947048115408259E-4</v>
      </c>
      <c r="AH70" s="2">
        <f t="shared" si="40"/>
        <v>2.8931260009580422</v>
      </c>
      <c r="AI70" s="2">
        <f t="shared" si="41"/>
        <v>14156967500</v>
      </c>
      <c r="AJ70" s="2">
        <f t="shared" si="42"/>
        <v>400881000</v>
      </c>
      <c r="AK70" s="2">
        <f t="shared" si="43"/>
        <v>400.88099999999997</v>
      </c>
      <c r="AL70" s="2" t="s">
        <v>563</v>
      </c>
      <c r="AM70" s="2" t="s">
        <v>133</v>
      </c>
      <c r="AN70" s="2" t="s">
        <v>133</v>
      </c>
      <c r="AO70" s="2" t="s">
        <v>564</v>
      </c>
      <c r="AP70" s="2" t="s">
        <v>565</v>
      </c>
      <c r="AQ70" s="2" t="s">
        <v>566</v>
      </c>
      <c r="AR70" s="2" t="s">
        <v>567</v>
      </c>
      <c r="AS70" s="2">
        <v>3</v>
      </c>
      <c r="AT70" s="2" t="s">
        <v>568</v>
      </c>
      <c r="AU70" s="2" t="s">
        <v>569</v>
      </c>
      <c r="AV70" s="2">
        <v>12</v>
      </c>
      <c r="AW70" s="5">
        <v>27</v>
      </c>
      <c r="AX70" s="5">
        <v>70</v>
      </c>
      <c r="AY70" s="5">
        <v>3</v>
      </c>
      <c r="AZ70" s="5">
        <v>0.4</v>
      </c>
      <c r="BA70" s="5">
        <v>54.6</v>
      </c>
      <c r="BB70" s="2">
        <v>0</v>
      </c>
      <c r="BC70" s="5">
        <v>0.2</v>
      </c>
      <c r="BD70" s="2">
        <v>0</v>
      </c>
      <c r="BE70" s="5">
        <v>0.1</v>
      </c>
      <c r="BF70" s="5">
        <v>0.2</v>
      </c>
      <c r="BG70" s="5">
        <v>39</v>
      </c>
      <c r="BH70" s="5">
        <v>0.4</v>
      </c>
      <c r="BI70" s="2">
        <v>0</v>
      </c>
      <c r="BJ70" s="5">
        <v>0.2</v>
      </c>
      <c r="BK70" s="5">
        <v>0.1</v>
      </c>
      <c r="BL70" s="5">
        <v>0.4</v>
      </c>
      <c r="BM70" s="2">
        <v>0</v>
      </c>
      <c r="BN70" s="5">
        <v>4.4000000000000004</v>
      </c>
      <c r="BO70" s="5">
        <v>295396</v>
      </c>
      <c r="BP70" s="5">
        <v>17404</v>
      </c>
      <c r="BQ70" s="5">
        <v>125</v>
      </c>
      <c r="BR70" s="5">
        <v>7</v>
      </c>
      <c r="BS70" s="5">
        <v>0.44</v>
      </c>
      <c r="BT70" s="5">
        <v>0.03</v>
      </c>
      <c r="BU70" s="5">
        <v>341758</v>
      </c>
      <c r="BV70" s="5">
        <v>144</v>
      </c>
      <c r="BW70" s="5">
        <v>0.51</v>
      </c>
      <c r="BX70" s="5">
        <v>271847</v>
      </c>
      <c r="BY70" s="5">
        <v>21050</v>
      </c>
      <c r="BZ70" s="5">
        <v>115</v>
      </c>
      <c r="CA70" s="5">
        <v>9</v>
      </c>
      <c r="CB70" s="5">
        <v>0.28000000000000003</v>
      </c>
      <c r="CC70" s="5">
        <v>0.03</v>
      </c>
      <c r="CD70" s="5">
        <v>6</v>
      </c>
      <c r="CE70" s="5">
        <v>8</v>
      </c>
      <c r="CF70" s="5">
        <v>3</v>
      </c>
      <c r="CG70" s="5">
        <v>2</v>
      </c>
      <c r="CH70" s="5">
        <v>55</v>
      </c>
      <c r="CI70" s="5">
        <v>25</v>
      </c>
      <c r="CJ70" s="5">
        <v>58</v>
      </c>
      <c r="CK70" s="5">
        <v>10</v>
      </c>
      <c r="CL70" s="5">
        <v>29</v>
      </c>
      <c r="CM70" s="2">
        <v>0</v>
      </c>
      <c r="CN70" s="2">
        <v>0</v>
      </c>
      <c r="CO70" s="2">
        <v>0</v>
      </c>
      <c r="CP70" s="5">
        <v>1</v>
      </c>
      <c r="CQ70" s="2">
        <v>0</v>
      </c>
      <c r="CR70" s="5">
        <v>2</v>
      </c>
      <c r="CS70" s="5">
        <v>0.88788999999999996</v>
      </c>
      <c r="CT70" s="5">
        <v>0.91874999999999996</v>
      </c>
      <c r="CU70" s="2" t="s">
        <v>497</v>
      </c>
    </row>
    <row r="71" spans="1:99" s="2" customFormat="1" x14ac:dyDescent="0.25">
      <c r="A71" s="2" t="s">
        <v>570</v>
      </c>
      <c r="B71" s="2" t="s">
        <v>571</v>
      </c>
      <c r="C71" s="2" t="s">
        <v>572</v>
      </c>
      <c r="D71" s="2">
        <v>1930</v>
      </c>
      <c r="E71" s="2">
        <f t="shared" si="44"/>
        <v>85</v>
      </c>
      <c r="F71" s="2">
        <v>160</v>
      </c>
      <c r="G71" s="2">
        <v>175</v>
      </c>
      <c r="H71" s="2">
        <v>88600</v>
      </c>
      <c r="I71" s="2">
        <v>195900</v>
      </c>
      <c r="J71" s="2">
        <v>12000</v>
      </c>
      <c r="K71" s="2">
        <v>195900</v>
      </c>
      <c r="L71" s="2">
        <f t="shared" si="23"/>
        <v>8533384410</v>
      </c>
      <c r="M71" s="2">
        <v>636</v>
      </c>
      <c r="N71" s="2">
        <f t="shared" si="24"/>
        <v>27704160</v>
      </c>
      <c r="O71" s="2">
        <f t="shared" si="25"/>
        <v>0.99375000000000002</v>
      </c>
      <c r="P71" s="2">
        <f t="shared" si="26"/>
        <v>2573802.96</v>
      </c>
      <c r="Q71" s="2">
        <f t="shared" si="27"/>
        <v>2.5738029600000001</v>
      </c>
      <c r="R71" s="2">
        <v>232</v>
      </c>
      <c r="S71" s="2">
        <f t="shared" si="28"/>
        <v>600.87767999999994</v>
      </c>
      <c r="T71" s="2">
        <f t="shared" si="29"/>
        <v>148480</v>
      </c>
      <c r="U71" s="2">
        <f t="shared" si="30"/>
        <v>6468160000</v>
      </c>
      <c r="V71" s="2">
        <v>317253.09294</v>
      </c>
      <c r="W71" s="2">
        <f t="shared" si="31"/>
        <v>96.698742728111995</v>
      </c>
      <c r="X71" s="2">
        <f t="shared" si="32"/>
        <v>60.085832284278361</v>
      </c>
      <c r="Y71" s="2">
        <f t="shared" si="33"/>
        <v>17.003098494911427</v>
      </c>
      <c r="Z71" s="2">
        <f t="shared" si="34"/>
        <v>308.01816081050646</v>
      </c>
      <c r="AA71" s="2">
        <f t="shared" si="35"/>
        <v>6.5329219449654632</v>
      </c>
      <c r="AB71" s="2">
        <f t="shared" si="36"/>
        <v>5.7753405151969961</v>
      </c>
      <c r="AC71" s="2">
        <v>160</v>
      </c>
      <c r="AD71" s="2">
        <f t="shared" si="37"/>
        <v>1.9251135050656654</v>
      </c>
      <c r="AE71" s="2">
        <v>537.10900000000004</v>
      </c>
      <c r="AF71" s="2">
        <f t="shared" si="38"/>
        <v>233.45911949685535</v>
      </c>
      <c r="AG71" s="2">
        <f t="shared" si="39"/>
        <v>5.1862002102489768</v>
      </c>
      <c r="AH71" s="2">
        <f t="shared" si="40"/>
        <v>0.17388492719784673</v>
      </c>
      <c r="AI71" s="2">
        <f t="shared" si="41"/>
        <v>522718800</v>
      </c>
      <c r="AJ71" s="2">
        <f t="shared" si="42"/>
        <v>14801760</v>
      </c>
      <c r="AK71" s="2">
        <f t="shared" si="43"/>
        <v>14.80176</v>
      </c>
      <c r="AL71" s="2" t="s">
        <v>573</v>
      </c>
      <c r="AM71" s="2" t="s">
        <v>133</v>
      </c>
      <c r="AN71" s="2" t="s">
        <v>574</v>
      </c>
      <c r="AO71" s="2" t="s">
        <v>575</v>
      </c>
      <c r="AP71" s="2" t="s">
        <v>576</v>
      </c>
      <c r="AQ71" s="2" t="s">
        <v>577</v>
      </c>
      <c r="AR71" s="2" t="s">
        <v>578</v>
      </c>
      <c r="AS71" s="2">
        <v>2</v>
      </c>
      <c r="AT71" s="2" t="s">
        <v>579</v>
      </c>
      <c r="AU71" s="2" t="s">
        <v>580</v>
      </c>
      <c r="AV71" s="2">
        <v>11</v>
      </c>
      <c r="AW71" s="5">
        <v>45</v>
      </c>
      <c r="AX71" s="5">
        <v>55</v>
      </c>
      <c r="AY71" s="2">
        <v>0</v>
      </c>
      <c r="AZ71" s="5">
        <v>0.1</v>
      </c>
      <c r="BA71" s="5">
        <v>0.1</v>
      </c>
      <c r="BB71" s="2">
        <v>0</v>
      </c>
      <c r="BC71" s="2">
        <v>0</v>
      </c>
      <c r="BD71" s="2">
        <v>0</v>
      </c>
      <c r="BE71" s="2">
        <v>0</v>
      </c>
      <c r="BF71" s="5">
        <v>59.8</v>
      </c>
      <c r="BG71" s="5">
        <v>16.100000000000001</v>
      </c>
      <c r="BH71" s="5">
        <v>21.6</v>
      </c>
      <c r="BI71" s="2">
        <v>0</v>
      </c>
      <c r="BJ71" s="2">
        <v>0</v>
      </c>
      <c r="BK71" s="5">
        <v>1.9</v>
      </c>
      <c r="BL71" s="5">
        <v>0.1</v>
      </c>
      <c r="BM71" s="2">
        <v>0</v>
      </c>
      <c r="BN71" s="5">
        <v>0.4</v>
      </c>
      <c r="BO71" s="5">
        <v>67814</v>
      </c>
      <c r="BP71" s="5">
        <v>7567</v>
      </c>
      <c r="BQ71" s="5">
        <v>159</v>
      </c>
      <c r="BR71" s="5">
        <v>18</v>
      </c>
      <c r="BS71" s="5">
        <v>0.18</v>
      </c>
      <c r="BT71" s="5">
        <v>0.02</v>
      </c>
      <c r="BU71" s="5">
        <v>89940</v>
      </c>
      <c r="BV71" s="5">
        <v>211</v>
      </c>
      <c r="BW71" s="5">
        <v>0.24</v>
      </c>
      <c r="BX71" s="5">
        <v>27298</v>
      </c>
      <c r="BY71" s="5">
        <v>11867</v>
      </c>
      <c r="BZ71" s="5">
        <v>64</v>
      </c>
      <c r="CA71" s="5">
        <v>28</v>
      </c>
      <c r="CB71" s="5">
        <v>2.27</v>
      </c>
      <c r="CC71" s="5">
        <v>0.03</v>
      </c>
      <c r="CD71" s="2">
        <v>0</v>
      </c>
      <c r="CE71" s="5">
        <v>4</v>
      </c>
      <c r="CF71" s="5">
        <v>29</v>
      </c>
      <c r="CG71" s="5">
        <v>4</v>
      </c>
      <c r="CH71" s="5">
        <v>25</v>
      </c>
      <c r="CI71" s="5">
        <v>18</v>
      </c>
      <c r="CJ71" s="5">
        <v>67</v>
      </c>
      <c r="CK71" s="2">
        <v>0</v>
      </c>
      <c r="CL71" s="5">
        <v>1</v>
      </c>
      <c r="CM71" s="2">
        <v>0</v>
      </c>
      <c r="CN71" s="2">
        <v>0</v>
      </c>
      <c r="CO71" s="2">
        <v>0</v>
      </c>
      <c r="CP71" s="2">
        <v>0</v>
      </c>
      <c r="CQ71" s="5">
        <v>28</v>
      </c>
      <c r="CR71" s="5">
        <v>23</v>
      </c>
      <c r="CS71" s="5">
        <v>0.69115000000000004</v>
      </c>
      <c r="CT71" s="5">
        <v>0.17452000000000001</v>
      </c>
      <c r="CU71" s="2" t="s">
        <v>134</v>
      </c>
    </row>
    <row r="72" spans="1:99" s="2" customFormat="1" x14ac:dyDescent="0.25">
      <c r="A72" s="2" t="s">
        <v>581</v>
      </c>
      <c r="B72" s="2" t="s">
        <v>582</v>
      </c>
      <c r="C72" s="2" t="s">
        <v>583</v>
      </c>
      <c r="D72" s="2">
        <v>1942</v>
      </c>
      <c r="E72" s="2">
        <f t="shared" si="44"/>
        <v>73</v>
      </c>
      <c r="F72" s="2">
        <v>183</v>
      </c>
      <c r="G72" s="2">
        <v>199</v>
      </c>
      <c r="H72" s="2">
        <v>49500</v>
      </c>
      <c r="I72" s="2">
        <v>174300</v>
      </c>
      <c r="J72" s="2">
        <v>57160</v>
      </c>
      <c r="K72" s="2">
        <v>174300</v>
      </c>
      <c r="L72" s="2">
        <f t="shared" si="23"/>
        <v>7592490570</v>
      </c>
      <c r="M72" s="2">
        <v>1560</v>
      </c>
      <c r="N72" s="2">
        <f t="shared" si="24"/>
        <v>67953600</v>
      </c>
      <c r="O72" s="2">
        <f t="shared" si="25"/>
        <v>2.4375</v>
      </c>
      <c r="P72" s="2">
        <f t="shared" si="26"/>
        <v>6313101.6000000006</v>
      </c>
      <c r="Q72" s="2">
        <f t="shared" si="27"/>
        <v>6.3131016000000004</v>
      </c>
      <c r="R72" s="2">
        <v>214</v>
      </c>
      <c r="S72" s="2">
        <f t="shared" si="28"/>
        <v>554.25785999999994</v>
      </c>
      <c r="T72" s="2">
        <f t="shared" si="29"/>
        <v>136960</v>
      </c>
      <c r="U72" s="2">
        <f t="shared" si="30"/>
        <v>5966320000</v>
      </c>
      <c r="V72" s="2">
        <v>446643.89377999998</v>
      </c>
      <c r="W72" s="2">
        <f t="shared" si="31"/>
        <v>136.13705882414399</v>
      </c>
      <c r="X72" s="2">
        <f t="shared" si="32"/>
        <v>84.591673618569317</v>
      </c>
      <c r="Y72" s="2">
        <f t="shared" si="33"/>
        <v>15.284451755159692</v>
      </c>
      <c r="Z72" s="2">
        <f t="shared" si="34"/>
        <v>111.73051273221728</v>
      </c>
      <c r="AA72" s="2">
        <f t="shared" si="35"/>
        <v>1.9308655383267301</v>
      </c>
      <c r="AB72" s="2">
        <f t="shared" si="36"/>
        <v>1.83164774970848</v>
      </c>
      <c r="AC72" s="2">
        <v>183</v>
      </c>
      <c r="AD72" s="2">
        <f t="shared" si="37"/>
        <v>0.61054924990282666</v>
      </c>
      <c r="AE72" s="2">
        <v>553.66499999999996</v>
      </c>
      <c r="AF72" s="2">
        <f t="shared" si="38"/>
        <v>87.794871794871796</v>
      </c>
      <c r="AG72" s="2">
        <f t="shared" si="39"/>
        <v>1.2011880569775983</v>
      </c>
      <c r="AH72" s="2">
        <f t="shared" si="40"/>
        <v>8.9540279661407554E-2</v>
      </c>
      <c r="AI72" s="2">
        <f t="shared" si="41"/>
        <v>2489883884</v>
      </c>
      <c r="AJ72" s="2">
        <f t="shared" si="42"/>
        <v>70505716.799999997</v>
      </c>
      <c r="AK72" s="2">
        <f t="shared" si="43"/>
        <v>70.505716800000002</v>
      </c>
      <c r="AL72" s="2" t="s">
        <v>584</v>
      </c>
      <c r="AM72" s="2" t="s">
        <v>133</v>
      </c>
      <c r="AN72" s="2" t="s">
        <v>582</v>
      </c>
      <c r="AO72" s="2" t="s">
        <v>585</v>
      </c>
      <c r="AP72" s="2" t="s">
        <v>586</v>
      </c>
      <c r="AQ72" s="2" t="s">
        <v>587</v>
      </c>
      <c r="AR72" s="2" t="s">
        <v>588</v>
      </c>
      <c r="AS72" s="2">
        <v>2</v>
      </c>
      <c r="AT72" s="2" t="s">
        <v>589</v>
      </c>
      <c r="AU72" s="2" t="s">
        <v>590</v>
      </c>
      <c r="AV72" s="2">
        <v>11</v>
      </c>
      <c r="AW72" s="5">
        <v>26</v>
      </c>
      <c r="AX72" s="5">
        <v>71</v>
      </c>
      <c r="AY72" s="5">
        <v>3</v>
      </c>
      <c r="AZ72" s="5">
        <v>1.5</v>
      </c>
      <c r="BA72" s="5">
        <v>0.1</v>
      </c>
      <c r="BB72" s="5">
        <v>0.1</v>
      </c>
      <c r="BC72" s="5">
        <v>0.2</v>
      </c>
      <c r="BD72" s="2">
        <v>0</v>
      </c>
      <c r="BE72" s="5">
        <v>0.3</v>
      </c>
      <c r="BF72" s="5">
        <v>60.5</v>
      </c>
      <c r="BG72" s="5">
        <v>10.199999999999999</v>
      </c>
      <c r="BH72" s="5">
        <v>18.8</v>
      </c>
      <c r="BI72" s="2">
        <v>0</v>
      </c>
      <c r="BJ72" s="2">
        <v>0</v>
      </c>
      <c r="BK72" s="5">
        <v>6.9</v>
      </c>
      <c r="BL72" s="5">
        <v>0.9</v>
      </c>
      <c r="BM72" s="2">
        <v>0</v>
      </c>
      <c r="BN72" s="5">
        <v>0.5</v>
      </c>
      <c r="BO72" s="5">
        <v>113879</v>
      </c>
      <c r="BP72" s="5">
        <v>12756</v>
      </c>
      <c r="BQ72" s="5">
        <v>145</v>
      </c>
      <c r="BR72" s="5">
        <v>16</v>
      </c>
      <c r="BS72" s="5">
        <v>0.16</v>
      </c>
      <c r="BT72" s="5">
        <v>0.02</v>
      </c>
      <c r="BU72" s="5">
        <v>149883</v>
      </c>
      <c r="BV72" s="5">
        <v>191</v>
      </c>
      <c r="BW72" s="5">
        <v>0.21</v>
      </c>
      <c r="BX72" s="5">
        <v>579635</v>
      </c>
      <c r="BY72" s="5">
        <v>22488</v>
      </c>
      <c r="BZ72" s="5">
        <v>740</v>
      </c>
      <c r="CA72" s="5">
        <v>29</v>
      </c>
      <c r="CB72" s="5">
        <v>1.18</v>
      </c>
      <c r="CC72" s="5">
        <v>0.05</v>
      </c>
      <c r="CD72" s="5">
        <v>5</v>
      </c>
      <c r="CE72" s="5">
        <v>11</v>
      </c>
      <c r="CF72" s="5">
        <v>23</v>
      </c>
      <c r="CG72" s="5">
        <v>10</v>
      </c>
      <c r="CH72" s="5">
        <v>35</v>
      </c>
      <c r="CI72" s="5">
        <v>25</v>
      </c>
      <c r="CJ72" s="5">
        <v>37</v>
      </c>
      <c r="CK72" s="5">
        <v>1</v>
      </c>
      <c r="CL72" s="5">
        <v>1</v>
      </c>
      <c r="CM72" s="2">
        <v>0</v>
      </c>
      <c r="CN72" s="2">
        <v>0</v>
      </c>
      <c r="CO72" s="2">
        <v>0</v>
      </c>
      <c r="CP72" s="2">
        <v>0</v>
      </c>
      <c r="CQ72" s="5">
        <v>11</v>
      </c>
      <c r="CR72" s="5">
        <v>41</v>
      </c>
      <c r="CS72" s="5">
        <v>0.73984000000000005</v>
      </c>
      <c r="CT72" s="5">
        <v>0.25733</v>
      </c>
      <c r="CU72" s="2" t="s">
        <v>134</v>
      </c>
    </row>
    <row r="73" spans="1:99" s="2" customFormat="1" x14ac:dyDescent="0.25">
      <c r="A73" s="2" t="s">
        <v>591</v>
      </c>
      <c r="B73" s="2" t="s">
        <v>592</v>
      </c>
      <c r="C73" s="2" t="s">
        <v>593</v>
      </c>
      <c r="D73" s="2">
        <v>1937</v>
      </c>
      <c r="E73" s="2">
        <f t="shared" si="44"/>
        <v>78</v>
      </c>
      <c r="F73" s="2">
        <v>24.5</v>
      </c>
      <c r="G73" s="2">
        <v>69.5</v>
      </c>
      <c r="H73" s="2">
        <v>30000</v>
      </c>
      <c r="I73" s="2">
        <v>11610</v>
      </c>
      <c r="J73" s="2">
        <v>9600</v>
      </c>
      <c r="K73" s="2">
        <v>11610</v>
      </c>
      <c r="L73" s="2">
        <f t="shared" si="23"/>
        <v>505730439</v>
      </c>
      <c r="M73" s="2">
        <v>1000</v>
      </c>
      <c r="N73" s="2">
        <f t="shared" si="24"/>
        <v>43560000</v>
      </c>
      <c r="O73" s="2">
        <f t="shared" si="25"/>
        <v>1.5625</v>
      </c>
      <c r="P73" s="2">
        <f t="shared" si="26"/>
        <v>4046860</v>
      </c>
      <c r="Q73" s="2">
        <f t="shared" si="27"/>
        <v>4.0468600000000006</v>
      </c>
      <c r="R73" s="2">
        <v>7508</v>
      </c>
      <c r="S73" s="2">
        <f t="shared" si="28"/>
        <v>19445.644919999999</v>
      </c>
      <c r="T73" s="2">
        <f t="shared" si="29"/>
        <v>4805120</v>
      </c>
      <c r="U73" s="2">
        <f t="shared" si="30"/>
        <v>209323040000</v>
      </c>
      <c r="W73" s="2">
        <f t="shared" si="31"/>
        <v>0</v>
      </c>
      <c r="X73" s="2">
        <f t="shared" si="32"/>
        <v>0</v>
      </c>
      <c r="Y73" s="2">
        <f t="shared" si="33"/>
        <v>0</v>
      </c>
      <c r="Z73" s="2">
        <f t="shared" si="34"/>
        <v>11.609973347107438</v>
      </c>
      <c r="AA73" s="2">
        <f t="shared" si="35"/>
        <v>0</v>
      </c>
      <c r="AB73" s="2">
        <f t="shared" si="36"/>
        <v>1.4216293894417269</v>
      </c>
      <c r="AC73" s="2">
        <v>24.5</v>
      </c>
      <c r="AD73" s="2">
        <f t="shared" si="37"/>
        <v>0.47387646314724235</v>
      </c>
      <c r="AE73" s="2" t="s">
        <v>133</v>
      </c>
      <c r="AF73" s="2">
        <f t="shared" si="38"/>
        <v>4805.12</v>
      </c>
      <c r="AG73" s="2">
        <f t="shared" si="39"/>
        <v>0.15589519718409539</v>
      </c>
      <c r="AH73" s="2">
        <f t="shared" si="40"/>
        <v>0.34175496697690005</v>
      </c>
      <c r="AI73" s="2">
        <f t="shared" si="41"/>
        <v>418175040</v>
      </c>
      <c r="AJ73" s="2">
        <f t="shared" si="42"/>
        <v>11841408</v>
      </c>
      <c r="AK73" s="2">
        <f t="shared" si="43"/>
        <v>11.841407999999999</v>
      </c>
      <c r="AL73" s="2" t="s">
        <v>133</v>
      </c>
      <c r="AM73" s="2" t="s">
        <v>133</v>
      </c>
      <c r="AN73" s="2" t="s">
        <v>133</v>
      </c>
      <c r="AO73" s="2" t="s">
        <v>133</v>
      </c>
      <c r="AP73" s="2" t="s">
        <v>133</v>
      </c>
      <c r="AQ73" s="2" t="s">
        <v>133</v>
      </c>
      <c r="AR73" s="2" t="s">
        <v>133</v>
      </c>
      <c r="AS73" s="2">
        <v>0</v>
      </c>
      <c r="AT73" s="2" t="s">
        <v>133</v>
      </c>
      <c r="AU73" s="2" t="s">
        <v>133</v>
      </c>
      <c r="AV73" s="2">
        <v>0</v>
      </c>
      <c r="AW73" s="2">
        <v>0</v>
      </c>
      <c r="AX73" s="2">
        <v>0</v>
      </c>
      <c r="AY73" s="2">
        <v>0</v>
      </c>
      <c r="AZ73" s="2">
        <v>0</v>
      </c>
      <c r="BA73" s="2">
        <v>0</v>
      </c>
      <c r="BB73" s="2">
        <v>0</v>
      </c>
      <c r="BC73" s="2">
        <v>0</v>
      </c>
      <c r="BD73" s="2">
        <v>0</v>
      </c>
      <c r="BE73" s="2">
        <v>0</v>
      </c>
      <c r="BF73" s="2">
        <v>0</v>
      </c>
      <c r="BG73" s="2">
        <v>0</v>
      </c>
      <c r="BH73" s="2">
        <v>0</v>
      </c>
      <c r="BI73" s="2">
        <v>0</v>
      </c>
      <c r="BJ73" s="2">
        <v>0</v>
      </c>
      <c r="BK73" s="2">
        <v>0</v>
      </c>
      <c r="BL73" s="2">
        <v>0</v>
      </c>
      <c r="BM73" s="2">
        <v>0</v>
      </c>
      <c r="BN73" s="2">
        <v>0</v>
      </c>
      <c r="BO73" s="2">
        <v>0</v>
      </c>
      <c r="BP73" s="2">
        <v>0</v>
      </c>
      <c r="BQ73" s="2">
        <v>0</v>
      </c>
      <c r="BR73" s="2">
        <v>0</v>
      </c>
      <c r="BS73" s="2">
        <v>0</v>
      </c>
      <c r="BT73" s="2">
        <v>0</v>
      </c>
      <c r="BU73" s="2">
        <v>0</v>
      </c>
      <c r="BV73" s="2">
        <v>0</v>
      </c>
      <c r="BW73" s="2">
        <v>0</v>
      </c>
      <c r="BX73" s="2">
        <v>0</v>
      </c>
      <c r="BY73" s="2">
        <v>0</v>
      </c>
      <c r="BZ73" s="2">
        <v>0</v>
      </c>
      <c r="CA73" s="2">
        <v>0</v>
      </c>
      <c r="CB73" s="2">
        <v>0</v>
      </c>
      <c r="CC73" s="2">
        <v>0</v>
      </c>
      <c r="CD73" s="2">
        <v>0</v>
      </c>
      <c r="CE73" s="2">
        <v>0</v>
      </c>
      <c r="CF73" s="2">
        <v>0</v>
      </c>
      <c r="CG73" s="2">
        <v>0</v>
      </c>
      <c r="CH73" s="2">
        <v>0</v>
      </c>
      <c r="CI73" s="2">
        <v>0</v>
      </c>
      <c r="CJ73" s="2">
        <v>0</v>
      </c>
      <c r="CK73" s="2">
        <v>0</v>
      </c>
      <c r="CL73" s="2">
        <v>0</v>
      </c>
      <c r="CM73" s="2">
        <v>0</v>
      </c>
      <c r="CN73" s="2">
        <v>0</v>
      </c>
      <c r="CO73" s="2">
        <v>0</v>
      </c>
      <c r="CP73" s="2">
        <v>0</v>
      </c>
      <c r="CQ73" s="2">
        <v>0</v>
      </c>
      <c r="CR73" s="2">
        <v>0</v>
      </c>
      <c r="CS73" s="2">
        <v>0</v>
      </c>
      <c r="CT73" s="2">
        <v>0</v>
      </c>
      <c r="CU73" s="2" t="s">
        <v>134</v>
      </c>
    </row>
    <row r="74" spans="1:99" s="2" customFormat="1" x14ac:dyDescent="0.25">
      <c r="A74" s="2" t="s">
        <v>594</v>
      </c>
      <c r="B74" s="2" t="s">
        <v>270</v>
      </c>
      <c r="C74" s="2" t="s">
        <v>595</v>
      </c>
      <c r="D74" s="2">
        <v>1914</v>
      </c>
      <c r="E74" s="2">
        <f t="shared" si="44"/>
        <v>101</v>
      </c>
      <c r="F74" s="2">
        <v>30</v>
      </c>
      <c r="G74" s="2">
        <v>48</v>
      </c>
      <c r="H74" s="2">
        <v>420000</v>
      </c>
      <c r="I74" s="2">
        <v>9300</v>
      </c>
      <c r="J74" s="2">
        <v>8700</v>
      </c>
      <c r="K74" s="2">
        <v>9300</v>
      </c>
      <c r="L74" s="2">
        <f t="shared" si="23"/>
        <v>405107070</v>
      </c>
      <c r="M74" s="2">
        <v>2400</v>
      </c>
      <c r="N74" s="2">
        <f t="shared" si="24"/>
        <v>104544000</v>
      </c>
      <c r="O74" s="2">
        <f t="shared" si="25"/>
        <v>3.75</v>
      </c>
      <c r="P74" s="2">
        <f t="shared" si="26"/>
        <v>9712464</v>
      </c>
      <c r="Q74" s="2">
        <f t="shared" si="27"/>
        <v>9.7124640000000007</v>
      </c>
      <c r="R74" s="2">
        <v>7173</v>
      </c>
      <c r="S74" s="2">
        <f t="shared" si="28"/>
        <v>18577.99827</v>
      </c>
      <c r="T74" s="2">
        <f t="shared" si="29"/>
        <v>4590720</v>
      </c>
      <c r="U74" s="2">
        <f t="shared" si="30"/>
        <v>199983240000</v>
      </c>
      <c r="W74" s="2">
        <f t="shared" si="31"/>
        <v>0</v>
      </c>
      <c r="X74" s="2">
        <f t="shared" si="32"/>
        <v>0</v>
      </c>
      <c r="Y74" s="2">
        <f t="shared" si="33"/>
        <v>0</v>
      </c>
      <c r="Z74" s="2">
        <f t="shared" si="34"/>
        <v>3.8749911042240588</v>
      </c>
      <c r="AA74" s="2">
        <f t="shared" si="35"/>
        <v>0</v>
      </c>
      <c r="AB74" s="2">
        <f t="shared" si="36"/>
        <v>0.38749911042240587</v>
      </c>
      <c r="AC74" s="2">
        <v>30</v>
      </c>
      <c r="AD74" s="2">
        <f t="shared" si="37"/>
        <v>0.12916637014080196</v>
      </c>
      <c r="AE74" s="2" t="s">
        <v>133</v>
      </c>
      <c r="AF74" s="2">
        <f t="shared" si="38"/>
        <v>1912.8</v>
      </c>
      <c r="AG74" s="2">
        <f t="shared" si="39"/>
        <v>3.3586643295792785E-2</v>
      </c>
      <c r="AH74" s="2">
        <f t="shared" si="40"/>
        <v>0.9050614297871008</v>
      </c>
      <c r="AI74" s="2">
        <f t="shared" si="41"/>
        <v>378971130</v>
      </c>
      <c r="AJ74" s="2">
        <f t="shared" si="42"/>
        <v>10731276</v>
      </c>
      <c r="AK74" s="2">
        <f t="shared" si="43"/>
        <v>10.731275999999999</v>
      </c>
      <c r="AL74" s="2" t="s">
        <v>133</v>
      </c>
      <c r="AM74" s="2" t="s">
        <v>133</v>
      </c>
      <c r="AN74" s="2" t="s">
        <v>133</v>
      </c>
      <c r="AO74" s="2" t="s">
        <v>133</v>
      </c>
      <c r="AP74" s="2" t="s">
        <v>133</v>
      </c>
      <c r="AQ74" s="2" t="s">
        <v>133</v>
      </c>
      <c r="AR74" s="2" t="s">
        <v>133</v>
      </c>
      <c r="AS74" s="2">
        <v>0</v>
      </c>
      <c r="AT74" s="2" t="s">
        <v>133</v>
      </c>
      <c r="AU74" s="2" t="s">
        <v>133</v>
      </c>
      <c r="AV74" s="2">
        <v>0</v>
      </c>
      <c r="AW74" s="2">
        <v>0</v>
      </c>
      <c r="AX74" s="2">
        <v>0</v>
      </c>
      <c r="AY74" s="2">
        <v>0</v>
      </c>
      <c r="AZ74" s="2">
        <v>0</v>
      </c>
      <c r="BA74" s="2">
        <v>0</v>
      </c>
      <c r="BB74" s="2">
        <v>0</v>
      </c>
      <c r="BC74" s="2">
        <v>0</v>
      </c>
      <c r="BD74" s="2">
        <v>0</v>
      </c>
      <c r="BE74" s="2">
        <v>0</v>
      </c>
      <c r="BF74" s="2">
        <v>0</v>
      </c>
      <c r="BG74" s="2">
        <v>0</v>
      </c>
      <c r="BH74" s="2">
        <v>0</v>
      </c>
      <c r="BI74" s="2">
        <v>0</v>
      </c>
      <c r="BJ74" s="2">
        <v>0</v>
      </c>
      <c r="BK74" s="2">
        <v>0</v>
      </c>
      <c r="BL74" s="2">
        <v>0</v>
      </c>
      <c r="BM74" s="2">
        <v>0</v>
      </c>
      <c r="BN74" s="2">
        <v>0</v>
      </c>
      <c r="BO74" s="2">
        <v>0</v>
      </c>
      <c r="BP74" s="2">
        <v>0</v>
      </c>
      <c r="BQ74" s="2">
        <v>0</v>
      </c>
      <c r="BR74" s="2">
        <v>0</v>
      </c>
      <c r="BS74" s="2">
        <v>0</v>
      </c>
      <c r="BT74" s="2">
        <v>0</v>
      </c>
      <c r="BU74" s="2">
        <v>0</v>
      </c>
      <c r="BV74" s="2">
        <v>0</v>
      </c>
      <c r="BW74" s="2">
        <v>0</v>
      </c>
      <c r="BX74" s="2">
        <v>0</v>
      </c>
      <c r="BY74" s="2">
        <v>0</v>
      </c>
      <c r="BZ74" s="2">
        <v>0</v>
      </c>
      <c r="CA74" s="2">
        <v>0</v>
      </c>
      <c r="CB74" s="2">
        <v>0</v>
      </c>
      <c r="CC74" s="2">
        <v>0</v>
      </c>
      <c r="CD74" s="2">
        <v>0</v>
      </c>
      <c r="CE74" s="2">
        <v>0</v>
      </c>
      <c r="CF74" s="2">
        <v>0</v>
      </c>
      <c r="CG74" s="2">
        <v>0</v>
      </c>
      <c r="CH74" s="2">
        <v>0</v>
      </c>
      <c r="CI74" s="2">
        <v>0</v>
      </c>
      <c r="CJ74" s="2">
        <v>0</v>
      </c>
      <c r="CK74" s="2">
        <v>0</v>
      </c>
      <c r="CL74" s="2">
        <v>0</v>
      </c>
      <c r="CM74" s="2">
        <v>0</v>
      </c>
      <c r="CN74" s="2">
        <v>0</v>
      </c>
      <c r="CO74" s="2">
        <v>0</v>
      </c>
      <c r="CP74" s="2">
        <v>0</v>
      </c>
      <c r="CQ74" s="2">
        <v>0</v>
      </c>
      <c r="CR74" s="2">
        <v>0</v>
      </c>
      <c r="CS74" s="2">
        <v>0</v>
      </c>
      <c r="CT74" s="2">
        <v>0</v>
      </c>
      <c r="CU74" s="2" t="s">
        <v>134</v>
      </c>
    </row>
    <row r="75" spans="1:99" s="2" customFormat="1" x14ac:dyDescent="0.25">
      <c r="A75" s="2" t="s">
        <v>596</v>
      </c>
      <c r="B75" s="2" t="s">
        <v>597</v>
      </c>
      <c r="C75" s="2" t="s">
        <v>598</v>
      </c>
      <c r="D75" s="2">
        <v>1993</v>
      </c>
      <c r="E75" s="2">
        <f t="shared" si="44"/>
        <v>22</v>
      </c>
      <c r="F75" s="2">
        <v>77.5</v>
      </c>
      <c r="G75" s="2">
        <v>120</v>
      </c>
      <c r="H75" s="2">
        <v>24940</v>
      </c>
      <c r="I75" s="2">
        <v>23500</v>
      </c>
      <c r="J75" s="2">
        <v>19880</v>
      </c>
      <c r="K75" s="2">
        <v>23500</v>
      </c>
      <c r="L75" s="2">
        <f t="shared" si="23"/>
        <v>1023657650</v>
      </c>
      <c r="M75" s="2">
        <v>680</v>
      </c>
      <c r="N75" s="2">
        <f t="shared" si="24"/>
        <v>29620800</v>
      </c>
      <c r="O75" s="2">
        <f t="shared" si="25"/>
        <v>1.0625</v>
      </c>
      <c r="P75" s="2">
        <f t="shared" si="26"/>
        <v>2751864.8000000003</v>
      </c>
      <c r="Q75" s="2">
        <f t="shared" si="27"/>
        <v>2.7518648000000003</v>
      </c>
      <c r="R75" s="2">
        <v>26</v>
      </c>
      <c r="S75" s="2">
        <f t="shared" si="28"/>
        <v>67.339739999999992</v>
      </c>
      <c r="T75" s="2">
        <f t="shared" si="29"/>
        <v>16640</v>
      </c>
      <c r="U75" s="2">
        <f t="shared" si="30"/>
        <v>724880000</v>
      </c>
      <c r="V75" s="2">
        <v>42882.314880999998</v>
      </c>
      <c r="W75" s="2">
        <f t="shared" si="31"/>
        <v>13.070529575728798</v>
      </c>
      <c r="X75" s="2">
        <f t="shared" si="32"/>
        <v>8.1216531445721145</v>
      </c>
      <c r="Y75" s="2">
        <f t="shared" si="33"/>
        <v>2.222667650987483</v>
      </c>
      <c r="Z75" s="2">
        <f t="shared" si="34"/>
        <v>34.558744193269597</v>
      </c>
      <c r="AA75" s="2">
        <f t="shared" si="35"/>
        <v>0.5330214568750179</v>
      </c>
      <c r="AB75" s="2">
        <f t="shared" si="36"/>
        <v>1.3377578397394683</v>
      </c>
      <c r="AC75" s="2">
        <v>77.5</v>
      </c>
      <c r="AD75" s="2">
        <f t="shared" si="37"/>
        <v>0.44591927991315611</v>
      </c>
      <c r="AE75" s="2">
        <v>46.941499999999998</v>
      </c>
      <c r="AF75" s="2">
        <f t="shared" si="38"/>
        <v>24.470588235294116</v>
      </c>
      <c r="AG75" s="2">
        <f t="shared" si="39"/>
        <v>0.56273640155315097</v>
      </c>
      <c r="AH75" s="2">
        <f t="shared" si="40"/>
        <v>0.11222215414613701</v>
      </c>
      <c r="AI75" s="2">
        <f t="shared" si="41"/>
        <v>865970812</v>
      </c>
      <c r="AJ75" s="2">
        <f t="shared" si="42"/>
        <v>24521582.399999999</v>
      </c>
      <c r="AK75" s="2">
        <f t="shared" si="43"/>
        <v>24.5215824</v>
      </c>
      <c r="AL75" s="2" t="s">
        <v>599</v>
      </c>
      <c r="AM75" s="2" t="s">
        <v>600</v>
      </c>
      <c r="AN75" s="2" t="s">
        <v>133</v>
      </c>
      <c r="AO75" s="2" t="s">
        <v>601</v>
      </c>
      <c r="AP75" s="2" t="s">
        <v>602</v>
      </c>
      <c r="AQ75" s="2" t="s">
        <v>603</v>
      </c>
      <c r="AR75" s="2" t="s">
        <v>604</v>
      </c>
      <c r="AS75" s="2">
        <v>1</v>
      </c>
      <c r="AT75" s="2" t="s">
        <v>605</v>
      </c>
      <c r="AU75" s="2" t="s">
        <v>606</v>
      </c>
      <c r="AV75" s="2">
        <v>11</v>
      </c>
      <c r="AW75" s="5">
        <v>87</v>
      </c>
      <c r="AX75" s="5">
        <v>13</v>
      </c>
      <c r="AY75" s="2">
        <v>0</v>
      </c>
      <c r="AZ75" s="5">
        <v>4</v>
      </c>
      <c r="BA75" s="5">
        <v>0.8</v>
      </c>
      <c r="BB75" s="2">
        <v>0</v>
      </c>
      <c r="BC75" s="2">
        <v>0</v>
      </c>
      <c r="BD75" s="2">
        <v>0</v>
      </c>
      <c r="BE75" s="5">
        <v>0.1</v>
      </c>
      <c r="BF75" s="5">
        <v>27.5</v>
      </c>
      <c r="BG75" s="5">
        <v>23.1</v>
      </c>
      <c r="BH75" s="5">
        <v>27.8</v>
      </c>
      <c r="BI75" s="2">
        <v>0</v>
      </c>
      <c r="BJ75" s="2">
        <v>0</v>
      </c>
      <c r="BK75" s="5">
        <v>7.2</v>
      </c>
      <c r="BL75" s="5">
        <v>1.6</v>
      </c>
      <c r="BM75" s="2">
        <v>0</v>
      </c>
      <c r="BN75" s="5">
        <v>8.1</v>
      </c>
      <c r="BO75" s="5">
        <v>8868</v>
      </c>
      <c r="BP75" s="5">
        <v>913</v>
      </c>
      <c r="BQ75" s="5">
        <v>125</v>
      </c>
      <c r="BR75" s="5">
        <v>13</v>
      </c>
      <c r="BS75" s="5">
        <v>0.2</v>
      </c>
      <c r="BT75" s="5">
        <v>0.02</v>
      </c>
      <c r="BU75" s="5">
        <v>12302</v>
      </c>
      <c r="BV75" s="5">
        <v>173</v>
      </c>
      <c r="BW75" s="5">
        <v>0.28000000000000003</v>
      </c>
      <c r="BX75" s="5">
        <v>32397</v>
      </c>
      <c r="BY75" s="5">
        <v>2211</v>
      </c>
      <c r="BZ75" s="5">
        <v>456</v>
      </c>
      <c r="CA75" s="5">
        <v>31</v>
      </c>
      <c r="CB75" s="5">
        <v>0.78</v>
      </c>
      <c r="CC75" s="5">
        <v>0.06</v>
      </c>
      <c r="CD75" s="5">
        <v>3</v>
      </c>
      <c r="CE75" s="5">
        <v>4</v>
      </c>
      <c r="CF75" s="5">
        <v>18</v>
      </c>
      <c r="CG75" s="5">
        <v>9</v>
      </c>
      <c r="CH75" s="5">
        <v>33</v>
      </c>
      <c r="CI75" s="5">
        <v>28</v>
      </c>
      <c r="CJ75" s="5">
        <v>45</v>
      </c>
      <c r="CK75" s="5">
        <v>11</v>
      </c>
      <c r="CL75" s="5">
        <v>9</v>
      </c>
      <c r="CM75" s="2">
        <v>0</v>
      </c>
      <c r="CN75" s="2">
        <v>0</v>
      </c>
      <c r="CO75" s="2">
        <v>0</v>
      </c>
      <c r="CP75" s="2">
        <v>0</v>
      </c>
      <c r="CQ75" s="5">
        <v>8</v>
      </c>
      <c r="CR75" s="5">
        <v>32</v>
      </c>
      <c r="CS75" s="5">
        <v>0.71972999999999998</v>
      </c>
      <c r="CT75" s="5">
        <v>0.31341999999999998</v>
      </c>
      <c r="CU75" s="2" t="s">
        <v>134</v>
      </c>
    </row>
    <row r="76" spans="1:99" s="2" customFormat="1" x14ac:dyDescent="0.25">
      <c r="A76" s="2" t="s">
        <v>607</v>
      </c>
      <c r="B76" s="2" t="s">
        <v>226</v>
      </c>
      <c r="C76" s="2" t="s">
        <v>608</v>
      </c>
      <c r="D76" s="2">
        <v>1906</v>
      </c>
      <c r="E76" s="2">
        <f t="shared" si="44"/>
        <v>109</v>
      </c>
      <c r="F76" s="2">
        <v>26</v>
      </c>
      <c r="G76" s="2">
        <v>42.000999999999998</v>
      </c>
      <c r="H76" s="2">
        <v>58000</v>
      </c>
      <c r="I76" s="2">
        <v>37000</v>
      </c>
      <c r="J76" s="2">
        <v>8000</v>
      </c>
      <c r="K76" s="2">
        <v>37000</v>
      </c>
      <c r="L76" s="2">
        <f t="shared" si="23"/>
        <v>1611716300</v>
      </c>
      <c r="M76" s="2">
        <v>617.02461925</v>
      </c>
      <c r="N76" s="2">
        <f t="shared" si="24"/>
        <v>26877592.414530002</v>
      </c>
      <c r="O76" s="2">
        <f t="shared" si="25"/>
        <v>0.96410096757812502</v>
      </c>
      <c r="P76" s="2">
        <f t="shared" si="26"/>
        <v>2497012.2506580553</v>
      </c>
      <c r="Q76" s="2">
        <f t="shared" si="27"/>
        <v>2.497012250658055</v>
      </c>
      <c r="R76" s="2">
        <v>-98</v>
      </c>
      <c r="S76" s="2">
        <f t="shared" si="28"/>
        <v>-253.81901999999997</v>
      </c>
      <c r="T76" s="2">
        <f t="shared" si="29"/>
        <v>-62720</v>
      </c>
      <c r="U76" s="2">
        <f t="shared" si="30"/>
        <v>-2732240000</v>
      </c>
      <c r="V76" s="2">
        <v>190080</v>
      </c>
      <c r="W76" s="2">
        <f t="shared" si="31"/>
        <v>57.936383999999997</v>
      </c>
      <c r="X76" s="2">
        <f t="shared" si="32"/>
        <v>36.000011520000001</v>
      </c>
      <c r="Y76" s="2">
        <f t="shared" si="33"/>
        <v>10.342747936010699</v>
      </c>
      <c r="Z76" s="2">
        <f t="shared" si="34"/>
        <v>59.965054724496369</v>
      </c>
      <c r="AA76" s="2">
        <f t="shared" si="35"/>
        <v>5.8712326101760874</v>
      </c>
      <c r="AB76" s="2">
        <f t="shared" si="36"/>
        <v>6.9190447759034264</v>
      </c>
      <c r="AC76" s="2">
        <v>26</v>
      </c>
      <c r="AD76" s="2">
        <f t="shared" si="37"/>
        <v>2.3063482586344759</v>
      </c>
      <c r="AE76" s="2">
        <v>4784.68</v>
      </c>
      <c r="AF76" s="2">
        <f t="shared" si="38"/>
        <v>-101.64910449802932</v>
      </c>
      <c r="AG76" s="2">
        <f t="shared" si="39"/>
        <v>1.0250581452058638</v>
      </c>
      <c r="AH76" s="2">
        <f t="shared" si="40"/>
        <v>0.2530454740508617</v>
      </c>
      <c r="AI76" s="2">
        <f t="shared" si="41"/>
        <v>348479200</v>
      </c>
      <c r="AJ76" s="2">
        <f t="shared" si="42"/>
        <v>9867840</v>
      </c>
      <c r="AK76" s="2">
        <f t="shared" si="43"/>
        <v>9.8678399999999993</v>
      </c>
      <c r="AL76" s="2" t="s">
        <v>228</v>
      </c>
      <c r="AM76" s="2" t="s">
        <v>229</v>
      </c>
      <c r="AN76" s="2" t="s">
        <v>133</v>
      </c>
      <c r="AO76" s="2" t="s">
        <v>230</v>
      </c>
      <c r="AP76" s="2" t="s">
        <v>231</v>
      </c>
      <c r="AQ76" s="2" t="s">
        <v>221</v>
      </c>
      <c r="AR76" s="2" t="s">
        <v>232</v>
      </c>
      <c r="AS76" s="2">
        <v>3</v>
      </c>
      <c r="AT76" s="2" t="s">
        <v>233</v>
      </c>
      <c r="AU76" s="2" t="s">
        <v>234</v>
      </c>
      <c r="AV76" s="2">
        <v>9</v>
      </c>
      <c r="AW76" s="5">
        <v>52</v>
      </c>
      <c r="AX76" s="5">
        <v>46</v>
      </c>
      <c r="AY76" s="5">
        <v>1</v>
      </c>
      <c r="AZ76" s="5">
        <v>1</v>
      </c>
      <c r="BA76" s="5">
        <v>8.4</v>
      </c>
      <c r="BB76" s="5">
        <v>0.4</v>
      </c>
      <c r="BC76" s="5">
        <v>1.2</v>
      </c>
      <c r="BD76" s="5">
        <v>0.3</v>
      </c>
      <c r="BE76" s="5">
        <v>0.8</v>
      </c>
      <c r="BF76" s="5">
        <v>23.8</v>
      </c>
      <c r="BG76" s="5">
        <v>17.399999999999999</v>
      </c>
      <c r="BH76" s="5">
        <v>14.4</v>
      </c>
      <c r="BI76" s="2">
        <v>0</v>
      </c>
      <c r="BJ76" s="2">
        <v>0</v>
      </c>
      <c r="BK76" s="5">
        <v>11.4</v>
      </c>
      <c r="BL76" s="5">
        <v>16.8</v>
      </c>
      <c r="BM76" s="2">
        <v>0</v>
      </c>
      <c r="BN76" s="5">
        <v>4</v>
      </c>
      <c r="BO76" s="5">
        <v>648451</v>
      </c>
      <c r="BP76" s="5">
        <v>215350</v>
      </c>
      <c r="BQ76" s="5">
        <v>60</v>
      </c>
      <c r="BR76" s="5">
        <v>20</v>
      </c>
      <c r="BS76" s="5">
        <v>0.14000000000000001</v>
      </c>
      <c r="BT76" s="5">
        <v>0.04</v>
      </c>
      <c r="BU76" s="5">
        <v>894745</v>
      </c>
      <c r="BV76" s="5">
        <v>82</v>
      </c>
      <c r="BW76" s="5">
        <v>0.19</v>
      </c>
      <c r="BX76" s="5">
        <v>3954709</v>
      </c>
      <c r="BY76" s="5">
        <v>435155</v>
      </c>
      <c r="BZ76" s="5">
        <v>364</v>
      </c>
      <c r="CA76" s="5">
        <v>40</v>
      </c>
      <c r="CB76" s="5">
        <v>0.93</v>
      </c>
      <c r="CC76" s="5">
        <v>0.11</v>
      </c>
      <c r="CD76" s="5">
        <v>22</v>
      </c>
      <c r="CE76" s="5">
        <v>18</v>
      </c>
      <c r="CF76" s="5">
        <v>34</v>
      </c>
      <c r="CG76" s="5">
        <v>36</v>
      </c>
      <c r="CH76" s="5">
        <v>20</v>
      </c>
      <c r="CI76" s="5">
        <v>12</v>
      </c>
      <c r="CJ76" s="5">
        <v>15</v>
      </c>
      <c r="CK76" s="5">
        <v>3</v>
      </c>
      <c r="CL76" s="5">
        <v>5</v>
      </c>
      <c r="CM76" s="2">
        <v>0</v>
      </c>
      <c r="CN76" s="2">
        <v>0</v>
      </c>
      <c r="CO76" s="2">
        <v>0</v>
      </c>
      <c r="CP76" s="2">
        <v>0</v>
      </c>
      <c r="CQ76" s="5">
        <v>9</v>
      </c>
      <c r="CR76" s="5">
        <v>25</v>
      </c>
      <c r="CS76" s="5">
        <v>0.89541999999999999</v>
      </c>
      <c r="CT76" s="5">
        <v>0.57925000000000004</v>
      </c>
      <c r="CU76" s="2" t="s">
        <v>497</v>
      </c>
    </row>
    <row r="77" spans="1:99" s="2" customFormat="1" x14ac:dyDescent="0.25">
      <c r="A77" s="2" t="s">
        <v>609</v>
      </c>
      <c r="B77" s="2" t="s">
        <v>610</v>
      </c>
      <c r="C77" s="2" t="s">
        <v>611</v>
      </c>
      <c r="D77" s="2">
        <v>1991</v>
      </c>
      <c r="E77" s="2">
        <f t="shared" si="44"/>
        <v>24</v>
      </c>
      <c r="F77" s="2">
        <v>26</v>
      </c>
      <c r="G77" s="2">
        <v>30</v>
      </c>
      <c r="H77" s="2">
        <v>-98</v>
      </c>
      <c r="I77" s="2">
        <v>10000</v>
      </c>
      <c r="J77" s="2">
        <v>5260</v>
      </c>
      <c r="K77" s="2">
        <v>10000</v>
      </c>
      <c r="L77" s="2">
        <f t="shared" si="23"/>
        <v>435599000</v>
      </c>
      <c r="M77" s="2">
        <v>550</v>
      </c>
      <c r="N77" s="2">
        <f t="shared" si="24"/>
        <v>23958000</v>
      </c>
      <c r="O77" s="2">
        <f t="shared" si="25"/>
        <v>0.859375</v>
      </c>
      <c r="P77" s="2">
        <f t="shared" si="26"/>
        <v>2225773</v>
      </c>
      <c r="Q77" s="2">
        <f t="shared" si="27"/>
        <v>2.2257730000000002</v>
      </c>
      <c r="R77" s="2">
        <v>4</v>
      </c>
      <c r="S77" s="2">
        <f t="shared" si="28"/>
        <v>10.359959999999999</v>
      </c>
      <c r="T77" s="2">
        <f t="shared" si="29"/>
        <v>2560</v>
      </c>
      <c r="U77" s="2">
        <f t="shared" si="30"/>
        <v>111520000</v>
      </c>
      <c r="V77" s="2">
        <v>42882.314880999998</v>
      </c>
      <c r="W77" s="2">
        <f t="shared" si="31"/>
        <v>13.070529575728798</v>
      </c>
      <c r="X77" s="2">
        <f t="shared" si="32"/>
        <v>8.1216531445721145</v>
      </c>
      <c r="Y77" s="2">
        <f t="shared" si="33"/>
        <v>2.4714261657400192</v>
      </c>
      <c r="Z77" s="2">
        <f t="shared" si="34"/>
        <v>18.181776442107022</v>
      </c>
      <c r="AA77" s="2">
        <f t="shared" si="35"/>
        <v>2.0145373693299158</v>
      </c>
      <c r="AB77" s="2">
        <f t="shared" si="36"/>
        <v>2.0978972817815795</v>
      </c>
      <c r="AC77" s="2">
        <v>26</v>
      </c>
      <c r="AD77" s="2">
        <f t="shared" si="37"/>
        <v>0.69929909392719314</v>
      </c>
      <c r="AE77" s="2">
        <v>46.941499999999998</v>
      </c>
      <c r="AF77" s="2">
        <f t="shared" si="38"/>
        <v>4.6545454545454543</v>
      </c>
      <c r="AG77" s="2">
        <f t="shared" si="39"/>
        <v>0.32919746456877963</v>
      </c>
      <c r="AH77" s="2">
        <f t="shared" si="40"/>
        <v>0.34305441552053845</v>
      </c>
      <c r="AI77" s="2">
        <f t="shared" si="41"/>
        <v>229125074</v>
      </c>
      <c r="AJ77" s="2">
        <f t="shared" si="42"/>
        <v>6488104.7999999998</v>
      </c>
      <c r="AK77" s="2">
        <f t="shared" si="43"/>
        <v>6.4881047999999995</v>
      </c>
      <c r="AL77" s="2" t="s">
        <v>599</v>
      </c>
      <c r="AM77" s="2" t="s">
        <v>600</v>
      </c>
      <c r="AN77" s="2" t="s">
        <v>133</v>
      </c>
      <c r="AO77" s="2" t="s">
        <v>601</v>
      </c>
      <c r="AP77" s="2" t="s">
        <v>602</v>
      </c>
      <c r="AQ77" s="2" t="s">
        <v>603</v>
      </c>
      <c r="AR77" s="2" t="s">
        <v>604</v>
      </c>
      <c r="AS77" s="2">
        <v>1</v>
      </c>
      <c r="AT77" s="2" t="s">
        <v>605</v>
      </c>
      <c r="AU77" s="2" t="s">
        <v>606</v>
      </c>
      <c r="AV77" s="2">
        <v>11</v>
      </c>
      <c r="AW77" s="5">
        <v>87</v>
      </c>
      <c r="AX77" s="5">
        <v>13</v>
      </c>
      <c r="AY77" s="2">
        <v>0</v>
      </c>
      <c r="AZ77" s="5">
        <v>4</v>
      </c>
      <c r="BA77" s="5">
        <v>0.8</v>
      </c>
      <c r="BB77" s="2">
        <v>0</v>
      </c>
      <c r="BC77" s="2">
        <v>0</v>
      </c>
      <c r="BD77" s="2">
        <v>0</v>
      </c>
      <c r="BE77" s="5">
        <v>0.1</v>
      </c>
      <c r="BF77" s="5">
        <v>27.5</v>
      </c>
      <c r="BG77" s="5">
        <v>23.1</v>
      </c>
      <c r="BH77" s="5">
        <v>27.8</v>
      </c>
      <c r="BI77" s="2">
        <v>0</v>
      </c>
      <c r="BJ77" s="2">
        <v>0</v>
      </c>
      <c r="BK77" s="5">
        <v>7.2</v>
      </c>
      <c r="BL77" s="5">
        <v>1.6</v>
      </c>
      <c r="BM77" s="2">
        <v>0</v>
      </c>
      <c r="BN77" s="5">
        <v>8.1</v>
      </c>
      <c r="BO77" s="5">
        <v>8868</v>
      </c>
      <c r="BP77" s="5">
        <v>913</v>
      </c>
      <c r="BQ77" s="5">
        <v>125</v>
      </c>
      <c r="BR77" s="5">
        <v>13</v>
      </c>
      <c r="BS77" s="5">
        <v>0.2</v>
      </c>
      <c r="BT77" s="5">
        <v>0.02</v>
      </c>
      <c r="BU77" s="5">
        <v>12302</v>
      </c>
      <c r="BV77" s="5">
        <v>173</v>
      </c>
      <c r="BW77" s="5">
        <v>0.28000000000000003</v>
      </c>
      <c r="BX77" s="5">
        <v>32397</v>
      </c>
      <c r="BY77" s="5">
        <v>2211</v>
      </c>
      <c r="BZ77" s="5">
        <v>456</v>
      </c>
      <c r="CA77" s="5">
        <v>31</v>
      </c>
      <c r="CB77" s="5">
        <v>0.78</v>
      </c>
      <c r="CC77" s="5">
        <v>0.06</v>
      </c>
      <c r="CD77" s="5">
        <v>3</v>
      </c>
      <c r="CE77" s="5">
        <v>4</v>
      </c>
      <c r="CF77" s="5">
        <v>18</v>
      </c>
      <c r="CG77" s="5">
        <v>9</v>
      </c>
      <c r="CH77" s="5">
        <v>33</v>
      </c>
      <c r="CI77" s="5">
        <v>28</v>
      </c>
      <c r="CJ77" s="5">
        <v>45</v>
      </c>
      <c r="CK77" s="5">
        <v>11</v>
      </c>
      <c r="CL77" s="5">
        <v>9</v>
      </c>
      <c r="CM77" s="2">
        <v>0</v>
      </c>
      <c r="CN77" s="2">
        <v>0</v>
      </c>
      <c r="CO77" s="2">
        <v>0</v>
      </c>
      <c r="CP77" s="2">
        <v>0</v>
      </c>
      <c r="CQ77" s="5">
        <v>8</v>
      </c>
      <c r="CR77" s="5">
        <v>32</v>
      </c>
      <c r="CS77" s="5">
        <v>0.71972999999999998</v>
      </c>
      <c r="CT77" s="5">
        <v>0.31341999999999998</v>
      </c>
      <c r="CU77" s="2" t="s">
        <v>134</v>
      </c>
    </row>
    <row r="78" spans="1:99" s="2" customFormat="1" x14ac:dyDescent="0.25">
      <c r="A78" s="2" t="s">
        <v>612</v>
      </c>
      <c r="B78" s="2" t="s">
        <v>270</v>
      </c>
      <c r="C78" s="2" t="s">
        <v>613</v>
      </c>
      <c r="D78" s="2">
        <v>1980</v>
      </c>
      <c r="E78" s="2">
        <f t="shared" si="44"/>
        <v>35</v>
      </c>
      <c r="F78" s="2">
        <v>10</v>
      </c>
      <c r="G78" s="2">
        <v>10</v>
      </c>
      <c r="H78" s="2">
        <v>-98</v>
      </c>
      <c r="I78" s="2">
        <v>590000</v>
      </c>
      <c r="J78" s="2">
        <v>470000</v>
      </c>
      <c r="K78" s="2">
        <v>590000</v>
      </c>
      <c r="L78" s="2">
        <f t="shared" si="23"/>
        <v>25700341000</v>
      </c>
      <c r="M78" s="2">
        <v>24000</v>
      </c>
      <c r="N78" s="2">
        <f t="shared" si="24"/>
        <v>1045440000</v>
      </c>
      <c r="O78" s="2">
        <f t="shared" si="25"/>
        <v>37.5</v>
      </c>
      <c r="P78" s="2">
        <f t="shared" si="26"/>
        <v>97124640</v>
      </c>
      <c r="Q78" s="2">
        <f t="shared" si="27"/>
        <v>97.124639999999999</v>
      </c>
      <c r="R78" s="2">
        <v>-98</v>
      </c>
      <c r="S78" s="2">
        <f t="shared" si="28"/>
        <v>-253.81901999999997</v>
      </c>
      <c r="T78" s="2">
        <f t="shared" si="29"/>
        <v>-62720</v>
      </c>
      <c r="U78" s="2">
        <f t="shared" si="30"/>
        <v>-2732240000</v>
      </c>
      <c r="V78" s="2">
        <v>1712103.1421000001</v>
      </c>
      <c r="W78" s="2">
        <f t="shared" si="31"/>
        <v>521.84903771207996</v>
      </c>
      <c r="X78" s="2">
        <f t="shared" si="32"/>
        <v>324.2620624948874</v>
      </c>
      <c r="Y78" s="2">
        <f t="shared" si="33"/>
        <v>14.937401933270776</v>
      </c>
      <c r="Z78" s="2">
        <f t="shared" si="34"/>
        <v>24.583276897765533</v>
      </c>
      <c r="AA78" s="2">
        <f t="shared" si="35"/>
        <v>0.90015006446400736</v>
      </c>
      <c r="AB78" s="2">
        <f t="shared" si="36"/>
        <v>7.3749830693296605</v>
      </c>
      <c r="AC78" s="2">
        <v>10</v>
      </c>
      <c r="AD78" s="2">
        <f t="shared" si="37"/>
        <v>2.4583276897765534</v>
      </c>
      <c r="AE78" s="2">
        <v>132.322</v>
      </c>
      <c r="AF78" s="2">
        <f t="shared" si="38"/>
        <v>-2.6133333333333333</v>
      </c>
      <c r="AG78" s="2">
        <f t="shared" si="39"/>
        <v>6.7380722738553195E-2</v>
      </c>
      <c r="AH78" s="2">
        <f t="shared" si="40"/>
        <v>0.16753264764144207</v>
      </c>
      <c r="AI78" s="2">
        <f t="shared" si="41"/>
        <v>20473153000</v>
      </c>
      <c r="AJ78" s="2">
        <f t="shared" si="42"/>
        <v>579735600</v>
      </c>
      <c r="AK78" s="2">
        <f t="shared" si="43"/>
        <v>579.73559999999998</v>
      </c>
      <c r="AL78" s="2" t="s">
        <v>261</v>
      </c>
      <c r="AM78" s="2" t="s">
        <v>262</v>
      </c>
      <c r="AN78" s="2" t="s">
        <v>263</v>
      </c>
      <c r="AO78" s="2" t="s">
        <v>264</v>
      </c>
      <c r="AP78" s="2" t="s">
        <v>265</v>
      </c>
      <c r="AQ78" s="2" t="s">
        <v>244</v>
      </c>
      <c r="AR78" s="2" t="s">
        <v>266</v>
      </c>
      <c r="AS78" s="2">
        <v>2</v>
      </c>
      <c r="AT78" s="2" t="s">
        <v>267</v>
      </c>
      <c r="AU78" s="2" t="s">
        <v>268</v>
      </c>
      <c r="AV78" s="2">
        <v>9</v>
      </c>
      <c r="AW78" s="5">
        <v>23</v>
      </c>
      <c r="AX78" s="5">
        <v>77</v>
      </c>
      <c r="AY78" s="5">
        <v>1</v>
      </c>
      <c r="AZ78" s="5">
        <v>4.5</v>
      </c>
      <c r="BA78" s="5">
        <v>0.6</v>
      </c>
      <c r="BB78" s="5">
        <v>0.5</v>
      </c>
      <c r="BC78" s="5">
        <v>1.2</v>
      </c>
      <c r="BD78" s="5">
        <v>0.1</v>
      </c>
      <c r="BE78" s="5">
        <v>0.7</v>
      </c>
      <c r="BF78" s="5">
        <v>27</v>
      </c>
      <c r="BG78" s="5">
        <v>37.4</v>
      </c>
      <c r="BH78" s="5">
        <v>10.199999999999999</v>
      </c>
      <c r="BI78" s="2">
        <v>0</v>
      </c>
      <c r="BJ78" s="2">
        <v>0</v>
      </c>
      <c r="BK78" s="5">
        <v>6.5</v>
      </c>
      <c r="BL78" s="5">
        <v>5.9</v>
      </c>
      <c r="BM78" s="2">
        <v>0</v>
      </c>
      <c r="BN78" s="5">
        <v>5.2</v>
      </c>
      <c r="BO78" s="5">
        <v>16193</v>
      </c>
      <c r="BP78" s="5">
        <v>4685</v>
      </c>
      <c r="BQ78" s="5">
        <v>56</v>
      </c>
      <c r="BR78" s="5">
        <v>16</v>
      </c>
      <c r="BS78" s="5">
        <v>0.15</v>
      </c>
      <c r="BT78" s="5">
        <v>0.04</v>
      </c>
      <c r="BU78" s="5">
        <v>24811</v>
      </c>
      <c r="BV78" s="5">
        <v>86</v>
      </c>
      <c r="BW78" s="5">
        <v>0.23</v>
      </c>
      <c r="BX78" s="5">
        <v>92346</v>
      </c>
      <c r="BY78" s="5">
        <v>11364</v>
      </c>
      <c r="BZ78" s="5">
        <v>318</v>
      </c>
      <c r="CA78" s="5">
        <v>39</v>
      </c>
      <c r="CB78" s="5">
        <v>0.79</v>
      </c>
      <c r="CC78" s="5">
        <v>0.1</v>
      </c>
      <c r="CD78" s="5">
        <v>12</v>
      </c>
      <c r="CE78" s="5">
        <v>11</v>
      </c>
      <c r="CF78" s="5">
        <v>19</v>
      </c>
      <c r="CG78" s="5">
        <v>10</v>
      </c>
      <c r="CH78" s="5">
        <v>27</v>
      </c>
      <c r="CI78" s="5">
        <v>19</v>
      </c>
      <c r="CJ78" s="5">
        <v>26</v>
      </c>
      <c r="CK78" s="5">
        <v>5</v>
      </c>
      <c r="CL78" s="5">
        <v>9</v>
      </c>
      <c r="CM78" s="2">
        <v>0</v>
      </c>
      <c r="CN78" s="2">
        <v>0</v>
      </c>
      <c r="CO78" s="2">
        <v>0</v>
      </c>
      <c r="CP78" s="2">
        <v>0</v>
      </c>
      <c r="CQ78" s="5">
        <v>17</v>
      </c>
      <c r="CR78" s="5">
        <v>44</v>
      </c>
      <c r="CS78" s="5">
        <v>0.74563999999999997</v>
      </c>
      <c r="CT78" s="5">
        <v>0.26662000000000002</v>
      </c>
      <c r="CU78" s="2" t="s">
        <v>134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2017-01-29T16:34:04Z</dcterms:created>
  <dcterms:modified xsi:type="dcterms:W3CDTF">2017-01-29T16:34:45Z</dcterms:modified>
</cp:coreProperties>
</file>