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203" i="1" l="1"/>
  <c r="AK203" i="1" s="1"/>
  <c r="AI203" i="1"/>
  <c r="AH203" i="1"/>
  <c r="AF203" i="1"/>
  <c r="X203" i="1"/>
  <c r="Y203" i="1" s="1"/>
  <c r="W203" i="1"/>
  <c r="AA203" i="1" s="1"/>
  <c r="U203" i="1"/>
  <c r="T203" i="1"/>
  <c r="S203" i="1"/>
  <c r="Q203" i="1"/>
  <c r="P203" i="1"/>
  <c r="O203" i="1"/>
  <c r="N203" i="1"/>
  <c r="Z203" i="1" s="1"/>
  <c r="L203" i="1"/>
  <c r="AK202" i="1"/>
  <c r="AJ202" i="1"/>
  <c r="AI202" i="1"/>
  <c r="AG202" i="1"/>
  <c r="X202" i="1"/>
  <c r="W202" i="1"/>
  <c r="AA202" i="1" s="1"/>
  <c r="U202" i="1"/>
  <c r="T202" i="1"/>
  <c r="AF202" i="1" s="1"/>
  <c r="S202" i="1"/>
  <c r="Q202" i="1"/>
  <c r="P202" i="1"/>
  <c r="AH202" i="1" s="1"/>
  <c r="O202" i="1"/>
  <c r="Y202" i="1" s="1"/>
  <c r="N202" i="1"/>
  <c r="L202" i="1"/>
  <c r="Z202" i="1" s="1"/>
  <c r="AB202" i="1" s="1"/>
  <c r="AJ201" i="1"/>
  <c r="AK201" i="1" s="1"/>
  <c r="AI201" i="1"/>
  <c r="AH201" i="1"/>
  <c r="AF201" i="1"/>
  <c r="Z201" i="1"/>
  <c r="X201" i="1"/>
  <c r="Y201" i="1" s="1"/>
  <c r="W201" i="1"/>
  <c r="AA201" i="1" s="1"/>
  <c r="U201" i="1"/>
  <c r="T201" i="1"/>
  <c r="S201" i="1"/>
  <c r="Q201" i="1"/>
  <c r="P201" i="1"/>
  <c r="O201" i="1"/>
  <c r="N201" i="1"/>
  <c r="L201" i="1"/>
  <c r="AK200" i="1"/>
  <c r="AJ200" i="1"/>
  <c r="AI200" i="1"/>
  <c r="AH200" i="1"/>
  <c r="AA200" i="1"/>
  <c r="X200" i="1"/>
  <c r="W200" i="1"/>
  <c r="U200" i="1"/>
  <c r="T200" i="1"/>
  <c r="AF200" i="1" s="1"/>
  <c r="S200" i="1"/>
  <c r="Q200" i="1"/>
  <c r="P200" i="1"/>
  <c r="O200" i="1"/>
  <c r="Y200" i="1" s="1"/>
  <c r="N200" i="1"/>
  <c r="L200" i="1"/>
  <c r="Z200" i="1" s="1"/>
  <c r="E200" i="1"/>
  <c r="AK199" i="1"/>
  <c r="AJ199" i="1"/>
  <c r="AI199" i="1"/>
  <c r="AG199" i="1"/>
  <c r="X199" i="1"/>
  <c r="W199" i="1"/>
  <c r="AA199" i="1" s="1"/>
  <c r="U199" i="1"/>
  <c r="T199" i="1"/>
  <c r="AF199" i="1" s="1"/>
  <c r="S199" i="1"/>
  <c r="Q199" i="1"/>
  <c r="P199" i="1"/>
  <c r="AH199" i="1" s="1"/>
  <c r="O199" i="1"/>
  <c r="Y199" i="1" s="1"/>
  <c r="N199" i="1"/>
  <c r="L199" i="1"/>
  <c r="Z199" i="1" s="1"/>
  <c r="AB199" i="1" s="1"/>
  <c r="E199" i="1"/>
  <c r="AK198" i="1"/>
  <c r="AJ198" i="1"/>
  <c r="AI198" i="1"/>
  <c r="AH198" i="1"/>
  <c r="AG198" i="1"/>
  <c r="X198" i="1"/>
  <c r="W198" i="1"/>
  <c r="U198" i="1"/>
  <c r="T198" i="1"/>
  <c r="AF198" i="1" s="1"/>
  <c r="S198" i="1"/>
  <c r="Q198" i="1"/>
  <c r="P198" i="1"/>
  <c r="O198" i="1"/>
  <c r="Y198" i="1" s="1"/>
  <c r="N198" i="1"/>
  <c r="L198" i="1"/>
  <c r="Z198" i="1" s="1"/>
  <c r="AB198" i="1" s="1"/>
  <c r="E198" i="1"/>
  <c r="AK197" i="1"/>
  <c r="AJ197" i="1"/>
  <c r="AI197" i="1"/>
  <c r="AG197" i="1"/>
  <c r="AA197" i="1"/>
  <c r="X197" i="1"/>
  <c r="W197" i="1"/>
  <c r="U197" i="1"/>
  <c r="T197" i="1"/>
  <c r="AF197" i="1" s="1"/>
  <c r="S197" i="1"/>
  <c r="Q197" i="1"/>
  <c r="P197" i="1"/>
  <c r="AH197" i="1" s="1"/>
  <c r="O197" i="1"/>
  <c r="Y197" i="1" s="1"/>
  <c r="N197" i="1"/>
  <c r="L197" i="1"/>
  <c r="Z197" i="1" s="1"/>
  <c r="AB197" i="1" s="1"/>
  <c r="E197" i="1"/>
  <c r="AK196" i="1"/>
  <c r="AJ196" i="1"/>
  <c r="AI196" i="1"/>
  <c r="AH196" i="1"/>
  <c r="AG196" i="1"/>
  <c r="X196" i="1"/>
  <c r="W196" i="1"/>
  <c r="U196" i="1"/>
  <c r="T196" i="1"/>
  <c r="AF196" i="1" s="1"/>
  <c r="S196" i="1"/>
  <c r="Q196" i="1"/>
  <c r="P196" i="1"/>
  <c r="O196" i="1"/>
  <c r="Y196" i="1" s="1"/>
  <c r="N196" i="1"/>
  <c r="L196" i="1"/>
  <c r="Z196" i="1" s="1"/>
  <c r="AB196" i="1" s="1"/>
  <c r="E196" i="1"/>
  <c r="AK195" i="1"/>
  <c r="AJ195" i="1"/>
  <c r="AI195" i="1"/>
  <c r="AD195" i="1"/>
  <c r="AA195" i="1"/>
  <c r="X195" i="1"/>
  <c r="W195" i="1"/>
  <c r="U195" i="1"/>
  <c r="T195" i="1"/>
  <c r="AF195" i="1" s="1"/>
  <c r="S195" i="1"/>
  <c r="Q195" i="1"/>
  <c r="P195" i="1"/>
  <c r="AH195" i="1" s="1"/>
  <c r="O195" i="1"/>
  <c r="Y195" i="1" s="1"/>
  <c r="N195" i="1"/>
  <c r="L195" i="1"/>
  <c r="Z195" i="1" s="1"/>
  <c r="E195" i="1"/>
  <c r="AK194" i="1"/>
  <c r="AJ194" i="1"/>
  <c r="AI194" i="1"/>
  <c r="AH194" i="1"/>
  <c r="AG194" i="1"/>
  <c r="AA194" i="1"/>
  <c r="X194" i="1"/>
  <c r="W194" i="1"/>
  <c r="U194" i="1"/>
  <c r="T194" i="1"/>
  <c r="AF194" i="1" s="1"/>
  <c r="S194" i="1"/>
  <c r="Q194" i="1"/>
  <c r="P194" i="1"/>
  <c r="O194" i="1"/>
  <c r="Y194" i="1" s="1"/>
  <c r="N194" i="1"/>
  <c r="L194" i="1"/>
  <c r="Z194" i="1" s="1"/>
  <c r="AB194" i="1" s="1"/>
  <c r="E194" i="1"/>
  <c r="AK193" i="1"/>
  <c r="AJ193" i="1"/>
  <c r="AI193" i="1"/>
  <c r="AG193" i="1"/>
  <c r="X193" i="1"/>
  <c r="W193" i="1"/>
  <c r="AA193" i="1" s="1"/>
  <c r="U193" i="1"/>
  <c r="T193" i="1"/>
  <c r="AF193" i="1" s="1"/>
  <c r="S193" i="1"/>
  <c r="Q193" i="1"/>
  <c r="P193" i="1"/>
  <c r="AH193" i="1" s="1"/>
  <c r="O193" i="1"/>
  <c r="Y193" i="1" s="1"/>
  <c r="N193" i="1"/>
  <c r="L193" i="1"/>
  <c r="Z193" i="1" s="1"/>
  <c r="AB193" i="1" s="1"/>
  <c r="AJ192" i="1"/>
  <c r="AK192" i="1" s="1"/>
  <c r="AI192" i="1"/>
  <c r="AH192" i="1"/>
  <c r="AF192" i="1"/>
  <c r="X192" i="1"/>
  <c r="Y192" i="1" s="1"/>
  <c r="W192" i="1"/>
  <c r="AA192" i="1" s="1"/>
  <c r="U192" i="1"/>
  <c r="T192" i="1"/>
  <c r="S192" i="1"/>
  <c r="Q192" i="1"/>
  <c r="P192" i="1"/>
  <c r="O192" i="1"/>
  <c r="N192" i="1"/>
  <c r="Z192" i="1" s="1"/>
  <c r="L192" i="1"/>
  <c r="E192" i="1"/>
  <c r="AJ191" i="1"/>
  <c r="AK191" i="1" s="1"/>
  <c r="AI191" i="1"/>
  <c r="AH191" i="1"/>
  <c r="AF191" i="1"/>
  <c r="X191" i="1"/>
  <c r="Y191" i="1" s="1"/>
  <c r="W191" i="1"/>
  <c r="AA191" i="1" s="1"/>
  <c r="U191" i="1"/>
  <c r="T191" i="1"/>
  <c r="S191" i="1"/>
  <c r="Q191" i="1"/>
  <c r="P191" i="1"/>
  <c r="O191" i="1"/>
  <c r="N191" i="1"/>
  <c r="Z191" i="1" s="1"/>
  <c r="L191" i="1"/>
  <c r="E191" i="1"/>
  <c r="AJ190" i="1"/>
  <c r="AK190" i="1" s="1"/>
  <c r="AI190" i="1"/>
  <c r="AF190" i="1"/>
  <c r="AB190" i="1"/>
  <c r="Z190" i="1"/>
  <c r="X190" i="1"/>
  <c r="Y190" i="1" s="1"/>
  <c r="W190" i="1"/>
  <c r="U190" i="1"/>
  <c r="T190" i="1"/>
  <c r="S190" i="1"/>
  <c r="Q190" i="1"/>
  <c r="P190" i="1"/>
  <c r="AH190" i="1" s="1"/>
  <c r="O190" i="1"/>
  <c r="N190" i="1"/>
  <c r="L190" i="1"/>
  <c r="E190" i="1"/>
  <c r="AJ189" i="1"/>
  <c r="AK189" i="1" s="1"/>
  <c r="AI189" i="1"/>
  <c r="AF189" i="1"/>
  <c r="AB189" i="1"/>
  <c r="Z189" i="1"/>
  <c r="X189" i="1"/>
  <c r="Y189" i="1" s="1"/>
  <c r="W189" i="1"/>
  <c r="U189" i="1"/>
  <c r="T189" i="1"/>
  <c r="S189" i="1"/>
  <c r="Q189" i="1"/>
  <c r="P189" i="1"/>
  <c r="AH189" i="1" s="1"/>
  <c r="O189" i="1"/>
  <c r="N189" i="1"/>
  <c r="L189" i="1"/>
  <c r="E189" i="1"/>
  <c r="AJ188" i="1"/>
  <c r="AK188" i="1" s="1"/>
  <c r="AI188" i="1"/>
  <c r="AH188" i="1"/>
  <c r="AF188" i="1"/>
  <c r="X188" i="1"/>
  <c r="Y188" i="1" s="1"/>
  <c r="W188" i="1"/>
  <c r="AA188" i="1" s="1"/>
  <c r="U188" i="1"/>
  <c r="T188" i="1"/>
  <c r="S188" i="1"/>
  <c r="Q188" i="1"/>
  <c r="P188" i="1"/>
  <c r="O188" i="1"/>
  <c r="N188" i="1"/>
  <c r="Z188" i="1" s="1"/>
  <c r="L188" i="1"/>
  <c r="E188" i="1"/>
  <c r="AJ187" i="1"/>
  <c r="AK187" i="1" s="1"/>
  <c r="AI187" i="1"/>
  <c r="AH187" i="1"/>
  <c r="AF187" i="1"/>
  <c r="Z187" i="1"/>
  <c r="X187" i="1"/>
  <c r="Y187" i="1" s="1"/>
  <c r="W187" i="1"/>
  <c r="AA187" i="1" s="1"/>
  <c r="U187" i="1"/>
  <c r="T187" i="1"/>
  <c r="S187" i="1"/>
  <c r="Q187" i="1"/>
  <c r="P187" i="1"/>
  <c r="O187" i="1"/>
  <c r="N187" i="1"/>
  <c r="L187" i="1"/>
  <c r="E187" i="1"/>
  <c r="AJ186" i="1"/>
  <c r="AK186" i="1" s="1"/>
  <c r="AI186" i="1"/>
  <c r="AF186" i="1"/>
  <c r="Z186" i="1"/>
  <c r="X186" i="1"/>
  <c r="Y186" i="1" s="1"/>
  <c r="W186" i="1"/>
  <c r="U186" i="1"/>
  <c r="T186" i="1"/>
  <c r="S186" i="1"/>
  <c r="Q186" i="1"/>
  <c r="P186" i="1"/>
  <c r="O186" i="1"/>
  <c r="N186" i="1"/>
  <c r="L186" i="1"/>
  <c r="E186" i="1"/>
  <c r="AJ185" i="1"/>
  <c r="AK185" i="1" s="1"/>
  <c r="AI185" i="1"/>
  <c r="AF185" i="1"/>
  <c r="AB185" i="1"/>
  <c r="Z185" i="1"/>
  <c r="X185" i="1"/>
  <c r="Y185" i="1" s="1"/>
  <c r="W185" i="1"/>
  <c r="U185" i="1"/>
  <c r="T185" i="1"/>
  <c r="S185" i="1"/>
  <c r="Q185" i="1"/>
  <c r="P185" i="1"/>
  <c r="O185" i="1"/>
  <c r="N185" i="1"/>
  <c r="L185" i="1"/>
  <c r="E185" i="1"/>
  <c r="AJ184" i="1"/>
  <c r="AK184" i="1" s="1"/>
  <c r="AI184" i="1"/>
  <c r="AH184" i="1"/>
  <c r="AF184" i="1"/>
  <c r="X184" i="1"/>
  <c r="Y184" i="1" s="1"/>
  <c r="W184" i="1"/>
  <c r="AA184" i="1" s="1"/>
  <c r="U184" i="1"/>
  <c r="T184" i="1"/>
  <c r="S184" i="1"/>
  <c r="Q184" i="1"/>
  <c r="P184" i="1"/>
  <c r="O184" i="1"/>
  <c r="N184" i="1"/>
  <c r="Z184" i="1" s="1"/>
  <c r="L184" i="1"/>
  <c r="E184" i="1"/>
  <c r="AJ183" i="1"/>
  <c r="AK183" i="1" s="1"/>
  <c r="AI183" i="1"/>
  <c r="AH183" i="1"/>
  <c r="AF183" i="1"/>
  <c r="X183" i="1"/>
  <c r="Y183" i="1" s="1"/>
  <c r="W183" i="1"/>
  <c r="AA183" i="1" s="1"/>
  <c r="U183" i="1"/>
  <c r="T183" i="1"/>
  <c r="S183" i="1"/>
  <c r="Q183" i="1"/>
  <c r="P183" i="1"/>
  <c r="O183" i="1"/>
  <c r="N183" i="1"/>
  <c r="Z183" i="1" s="1"/>
  <c r="L183" i="1"/>
  <c r="E183" i="1"/>
  <c r="AJ182" i="1"/>
  <c r="AK182" i="1" s="1"/>
  <c r="AI182" i="1"/>
  <c r="AF182" i="1"/>
  <c r="AB182" i="1"/>
  <c r="Z182" i="1"/>
  <c r="X182" i="1"/>
  <c r="Y182" i="1" s="1"/>
  <c r="W182" i="1"/>
  <c r="U182" i="1"/>
  <c r="T182" i="1"/>
  <c r="S182" i="1"/>
  <c r="Q182" i="1"/>
  <c r="P182" i="1"/>
  <c r="AH182" i="1" s="1"/>
  <c r="O182" i="1"/>
  <c r="N182" i="1"/>
  <c r="L182" i="1"/>
  <c r="AK181" i="1"/>
  <c r="AJ181" i="1"/>
  <c r="AI181" i="1"/>
  <c r="AH181" i="1"/>
  <c r="X181" i="1"/>
  <c r="W181" i="1"/>
  <c r="AA181" i="1" s="1"/>
  <c r="U181" i="1"/>
  <c r="T181" i="1"/>
  <c r="AF181" i="1" s="1"/>
  <c r="S181" i="1"/>
  <c r="Q181" i="1"/>
  <c r="P181" i="1"/>
  <c r="O181" i="1"/>
  <c r="Y181" i="1" s="1"/>
  <c r="N181" i="1"/>
  <c r="L181" i="1"/>
  <c r="E181" i="1"/>
  <c r="AK180" i="1"/>
  <c r="AJ180" i="1"/>
  <c r="AI180" i="1"/>
  <c r="AD180" i="1"/>
  <c r="X180" i="1"/>
  <c r="W180" i="1"/>
  <c r="U180" i="1"/>
  <c r="T180" i="1"/>
  <c r="AF180" i="1" s="1"/>
  <c r="S180" i="1"/>
  <c r="Q180" i="1"/>
  <c r="P180" i="1"/>
  <c r="O180" i="1"/>
  <c r="Y180" i="1" s="1"/>
  <c r="N180" i="1"/>
  <c r="L180" i="1"/>
  <c r="Z180" i="1" s="1"/>
  <c r="E180" i="1"/>
  <c r="AK179" i="1"/>
  <c r="AJ179" i="1"/>
  <c r="AI179" i="1"/>
  <c r="AH179" i="1"/>
  <c r="X179" i="1"/>
  <c r="Y179" i="1" s="1"/>
  <c r="W179" i="1"/>
  <c r="AA179" i="1" s="1"/>
  <c r="U179" i="1"/>
  <c r="T179" i="1"/>
  <c r="AF179" i="1" s="1"/>
  <c r="S179" i="1"/>
  <c r="Q179" i="1"/>
  <c r="P179" i="1"/>
  <c r="O179" i="1"/>
  <c r="N179" i="1"/>
  <c r="L179" i="1"/>
  <c r="E179" i="1"/>
  <c r="AJ178" i="1"/>
  <c r="AK178" i="1" s="1"/>
  <c r="AI178" i="1"/>
  <c r="X178" i="1"/>
  <c r="W178" i="1"/>
  <c r="U178" i="1"/>
  <c r="T178" i="1"/>
  <c r="AF178" i="1" s="1"/>
  <c r="S178" i="1"/>
  <c r="Q178" i="1"/>
  <c r="P178" i="1"/>
  <c r="O178" i="1"/>
  <c r="Y178" i="1" s="1"/>
  <c r="N178" i="1"/>
  <c r="L178" i="1"/>
  <c r="Z178" i="1" s="1"/>
  <c r="AJ177" i="1"/>
  <c r="AK177" i="1" s="1"/>
  <c r="AI177" i="1"/>
  <c r="AF177" i="1"/>
  <c r="X177" i="1"/>
  <c r="Y177" i="1" s="1"/>
  <c r="W177" i="1"/>
  <c r="AA177" i="1" s="1"/>
  <c r="U177" i="1"/>
  <c r="T177" i="1"/>
  <c r="S177" i="1"/>
  <c r="Q177" i="1"/>
  <c r="P177" i="1"/>
  <c r="AH177" i="1" s="1"/>
  <c r="O177" i="1"/>
  <c r="N177" i="1"/>
  <c r="L177" i="1"/>
  <c r="Z177" i="1" s="1"/>
  <c r="E177" i="1"/>
  <c r="AJ176" i="1"/>
  <c r="AK176" i="1" s="1"/>
  <c r="AI176" i="1"/>
  <c r="AH176" i="1"/>
  <c r="Z176" i="1"/>
  <c r="X176" i="1"/>
  <c r="W176" i="1"/>
  <c r="AA176" i="1" s="1"/>
  <c r="U176" i="1"/>
  <c r="T176" i="1"/>
  <c r="AF176" i="1" s="1"/>
  <c r="S176" i="1"/>
  <c r="Q176" i="1"/>
  <c r="P176" i="1"/>
  <c r="O176" i="1"/>
  <c r="Y176" i="1" s="1"/>
  <c r="N176" i="1"/>
  <c r="L176" i="1"/>
  <c r="E176" i="1"/>
  <c r="AK175" i="1"/>
  <c r="AJ175" i="1"/>
  <c r="AI175" i="1"/>
  <c r="AH175" i="1"/>
  <c r="AF175" i="1"/>
  <c r="X175" i="1"/>
  <c r="Y175" i="1" s="1"/>
  <c r="W175" i="1"/>
  <c r="AA175" i="1" s="1"/>
  <c r="U175" i="1"/>
  <c r="T175" i="1"/>
  <c r="S175" i="1"/>
  <c r="Q175" i="1"/>
  <c r="P175" i="1"/>
  <c r="O175" i="1"/>
  <c r="N175" i="1"/>
  <c r="L175" i="1"/>
  <c r="Z175" i="1" s="1"/>
  <c r="E175" i="1"/>
  <c r="AJ174" i="1"/>
  <c r="AK174" i="1" s="1"/>
  <c r="AI174" i="1"/>
  <c r="Z174" i="1"/>
  <c r="X174" i="1"/>
  <c r="W174" i="1"/>
  <c r="U174" i="1"/>
  <c r="T174" i="1"/>
  <c r="AF174" i="1" s="1"/>
  <c r="S174" i="1"/>
  <c r="Q174" i="1"/>
  <c r="P174" i="1"/>
  <c r="AH174" i="1" s="1"/>
  <c r="O174" i="1"/>
  <c r="Y174" i="1" s="1"/>
  <c r="N174" i="1"/>
  <c r="L174" i="1"/>
  <c r="E174" i="1"/>
  <c r="AK173" i="1"/>
  <c r="AA173" i="1" s="1"/>
  <c r="AJ173" i="1"/>
  <c r="AI173" i="1"/>
  <c r="AH173" i="1"/>
  <c r="AF173" i="1"/>
  <c r="Z173" i="1"/>
  <c r="X173" i="1"/>
  <c r="Y173" i="1" s="1"/>
  <c r="W173" i="1"/>
  <c r="U173" i="1"/>
  <c r="T173" i="1"/>
  <c r="S173" i="1"/>
  <c r="Q173" i="1"/>
  <c r="P173" i="1"/>
  <c r="O173" i="1"/>
  <c r="N173" i="1"/>
  <c r="L173" i="1"/>
  <c r="E173" i="1"/>
  <c r="AJ172" i="1"/>
  <c r="AK172" i="1" s="1"/>
  <c r="AI172" i="1"/>
  <c r="AF172" i="1"/>
  <c r="X172" i="1"/>
  <c r="W172" i="1"/>
  <c r="U172" i="1"/>
  <c r="T172" i="1"/>
  <c r="S172" i="1"/>
  <c r="Q172" i="1"/>
  <c r="P172" i="1"/>
  <c r="O172" i="1"/>
  <c r="Y172" i="1" s="1"/>
  <c r="N172" i="1"/>
  <c r="Z172" i="1" s="1"/>
  <c r="AD172" i="1" s="1"/>
  <c r="L172" i="1"/>
  <c r="E172" i="1"/>
  <c r="AK171" i="1"/>
  <c r="AJ171" i="1"/>
  <c r="AI171" i="1"/>
  <c r="AF171" i="1"/>
  <c r="X171" i="1"/>
  <c r="Y171" i="1" s="1"/>
  <c r="W171" i="1"/>
  <c r="U171" i="1"/>
  <c r="T171" i="1"/>
  <c r="S171" i="1"/>
  <c r="Q171" i="1"/>
  <c r="P171" i="1"/>
  <c r="AH171" i="1" s="1"/>
  <c r="O171" i="1"/>
  <c r="N171" i="1"/>
  <c r="Z171" i="1" s="1"/>
  <c r="L171" i="1"/>
  <c r="E171" i="1"/>
  <c r="AJ170" i="1"/>
  <c r="AK170" i="1" s="1"/>
  <c r="AI170" i="1"/>
  <c r="AB170" i="1"/>
  <c r="X170" i="1"/>
  <c r="Y170" i="1" s="1"/>
  <c r="W170" i="1"/>
  <c r="AA170" i="1" s="1"/>
  <c r="U170" i="1"/>
  <c r="T170" i="1"/>
  <c r="AF170" i="1" s="1"/>
  <c r="S170" i="1"/>
  <c r="Q170" i="1"/>
  <c r="P170" i="1"/>
  <c r="O170" i="1"/>
  <c r="N170" i="1"/>
  <c r="Z170" i="1" s="1"/>
  <c r="AG170" i="1" s="1"/>
  <c r="L170" i="1"/>
  <c r="E170" i="1"/>
  <c r="AJ169" i="1"/>
  <c r="AK169" i="1" s="1"/>
  <c r="AI169" i="1"/>
  <c r="AF169" i="1"/>
  <c r="X169" i="1"/>
  <c r="Y169" i="1" s="1"/>
  <c r="W169" i="1"/>
  <c r="U169" i="1"/>
  <c r="T169" i="1"/>
  <c r="S169" i="1"/>
  <c r="Q169" i="1"/>
  <c r="P169" i="1"/>
  <c r="AH169" i="1" s="1"/>
  <c r="O169" i="1"/>
  <c r="N169" i="1"/>
  <c r="L169" i="1"/>
  <c r="E169" i="1"/>
  <c r="AJ168" i="1"/>
  <c r="AK168" i="1" s="1"/>
  <c r="AI168" i="1"/>
  <c r="AB168" i="1"/>
  <c r="Z168" i="1"/>
  <c r="X168" i="1"/>
  <c r="W168" i="1"/>
  <c r="AA168" i="1" s="1"/>
  <c r="U168" i="1"/>
  <c r="T168" i="1"/>
  <c r="AF168" i="1" s="1"/>
  <c r="S168" i="1"/>
  <c r="Q168" i="1"/>
  <c r="P168" i="1"/>
  <c r="AH168" i="1" s="1"/>
  <c r="O168" i="1"/>
  <c r="Y168" i="1" s="1"/>
  <c r="N168" i="1"/>
  <c r="L168" i="1"/>
  <c r="E168" i="1"/>
  <c r="AK167" i="1"/>
  <c r="AJ167" i="1"/>
  <c r="AI167" i="1"/>
  <c r="AH167" i="1"/>
  <c r="AA167" i="1"/>
  <c r="X167" i="1"/>
  <c r="W167" i="1"/>
  <c r="U167" i="1"/>
  <c r="T167" i="1"/>
  <c r="AF167" i="1" s="1"/>
  <c r="S167" i="1"/>
  <c r="Q167" i="1"/>
  <c r="P167" i="1"/>
  <c r="O167" i="1"/>
  <c r="N167" i="1"/>
  <c r="L167" i="1"/>
  <c r="Z167" i="1" s="1"/>
  <c r="E167" i="1"/>
  <c r="AK166" i="1"/>
  <c r="AJ166" i="1"/>
  <c r="AI166" i="1"/>
  <c r="AH166" i="1"/>
  <c r="AD166" i="1"/>
  <c r="X166" i="1"/>
  <c r="W166" i="1"/>
  <c r="AA166" i="1" s="1"/>
  <c r="U166" i="1"/>
  <c r="T166" i="1"/>
  <c r="AF166" i="1" s="1"/>
  <c r="S166" i="1"/>
  <c r="Q166" i="1"/>
  <c r="P166" i="1"/>
  <c r="O166" i="1"/>
  <c r="Y166" i="1" s="1"/>
  <c r="N166" i="1"/>
  <c r="L166" i="1"/>
  <c r="Z166" i="1" s="1"/>
  <c r="E166" i="1"/>
  <c r="AK165" i="1"/>
  <c r="AJ165" i="1"/>
  <c r="AI165" i="1"/>
  <c r="AF165" i="1"/>
  <c r="Z165" i="1"/>
  <c r="X165" i="1"/>
  <c r="W165" i="1"/>
  <c r="U165" i="1"/>
  <c r="T165" i="1"/>
  <c r="S165" i="1"/>
  <c r="Q165" i="1"/>
  <c r="P165" i="1"/>
  <c r="AH165" i="1" s="1"/>
  <c r="O165" i="1"/>
  <c r="Y165" i="1" s="1"/>
  <c r="N165" i="1"/>
  <c r="L165" i="1"/>
  <c r="E165" i="1"/>
  <c r="AK164" i="1"/>
  <c r="AJ164" i="1"/>
  <c r="AI164" i="1"/>
  <c r="AH164" i="1"/>
  <c r="AD164" i="1"/>
  <c r="X164" i="1"/>
  <c r="W164" i="1"/>
  <c r="AA164" i="1" s="1"/>
  <c r="U164" i="1"/>
  <c r="T164" i="1"/>
  <c r="AF164" i="1" s="1"/>
  <c r="S164" i="1"/>
  <c r="Q164" i="1"/>
  <c r="P164" i="1"/>
  <c r="O164" i="1"/>
  <c r="Y164" i="1" s="1"/>
  <c r="N164" i="1"/>
  <c r="L164" i="1"/>
  <c r="Z164" i="1" s="1"/>
  <c r="E164" i="1"/>
  <c r="AK163" i="1"/>
  <c r="AJ163" i="1"/>
  <c r="AI163" i="1"/>
  <c r="AF163" i="1"/>
  <c r="X163" i="1"/>
  <c r="W163" i="1"/>
  <c r="AA163" i="1" s="1"/>
  <c r="U163" i="1"/>
  <c r="T163" i="1"/>
  <c r="S163" i="1"/>
  <c r="Q163" i="1"/>
  <c r="P163" i="1"/>
  <c r="AH163" i="1" s="1"/>
  <c r="O163" i="1"/>
  <c r="Y163" i="1" s="1"/>
  <c r="N163" i="1"/>
  <c r="L163" i="1"/>
  <c r="Z163" i="1" s="1"/>
  <c r="E163" i="1"/>
  <c r="AK162" i="1"/>
  <c r="AJ162" i="1"/>
  <c r="AI162" i="1"/>
  <c r="AH162" i="1"/>
  <c r="X162" i="1"/>
  <c r="W162" i="1"/>
  <c r="AA162" i="1" s="1"/>
  <c r="U162" i="1"/>
  <c r="T162" i="1"/>
  <c r="AF162" i="1" s="1"/>
  <c r="S162" i="1"/>
  <c r="Q162" i="1"/>
  <c r="P162" i="1"/>
  <c r="O162" i="1"/>
  <c r="Y162" i="1" s="1"/>
  <c r="N162" i="1"/>
  <c r="L162" i="1"/>
  <c r="Z162" i="1" s="1"/>
  <c r="E162" i="1"/>
  <c r="AK161" i="1"/>
  <c r="AJ161" i="1"/>
  <c r="AI161" i="1"/>
  <c r="AF161" i="1"/>
  <c r="Z161" i="1"/>
  <c r="X161" i="1"/>
  <c r="W161" i="1"/>
  <c r="AA161" i="1" s="1"/>
  <c r="U161" i="1"/>
  <c r="T161" i="1"/>
  <c r="S161" i="1"/>
  <c r="Q161" i="1"/>
  <c r="P161" i="1"/>
  <c r="AH161" i="1" s="1"/>
  <c r="O161" i="1"/>
  <c r="Y161" i="1" s="1"/>
  <c r="N161" i="1"/>
  <c r="L161" i="1"/>
  <c r="E161" i="1"/>
  <c r="AK160" i="1"/>
  <c r="AJ160" i="1"/>
  <c r="AI160" i="1"/>
  <c r="AH160" i="1"/>
  <c r="AA160" i="1"/>
  <c r="X160" i="1"/>
  <c r="Y160" i="1" s="1"/>
  <c r="W160" i="1"/>
  <c r="U160" i="1"/>
  <c r="T160" i="1"/>
  <c r="AF160" i="1" s="1"/>
  <c r="S160" i="1"/>
  <c r="Q160" i="1"/>
  <c r="P160" i="1"/>
  <c r="O160" i="1"/>
  <c r="N160" i="1"/>
  <c r="L160" i="1"/>
  <c r="E160" i="1"/>
  <c r="AJ159" i="1"/>
  <c r="AK159" i="1" s="1"/>
  <c r="AI159" i="1"/>
  <c r="Z159" i="1"/>
  <c r="X159" i="1"/>
  <c r="W159" i="1"/>
  <c r="U159" i="1"/>
  <c r="T159" i="1"/>
  <c r="AF159" i="1" s="1"/>
  <c r="S159" i="1"/>
  <c r="Q159" i="1"/>
  <c r="P159" i="1"/>
  <c r="O159" i="1"/>
  <c r="Y159" i="1" s="1"/>
  <c r="N159" i="1"/>
  <c r="L159" i="1"/>
  <c r="E159" i="1"/>
  <c r="AK158" i="1"/>
  <c r="AJ158" i="1"/>
  <c r="AI158" i="1"/>
  <c r="AH158" i="1"/>
  <c r="AA158" i="1"/>
  <c r="X158" i="1"/>
  <c r="Y158" i="1" s="1"/>
  <c r="W158" i="1"/>
  <c r="U158" i="1"/>
  <c r="T158" i="1"/>
  <c r="AF158" i="1" s="1"/>
  <c r="S158" i="1"/>
  <c r="Q158" i="1"/>
  <c r="P158" i="1"/>
  <c r="O158" i="1"/>
  <c r="N158" i="1"/>
  <c r="L158" i="1"/>
  <c r="E158" i="1"/>
  <c r="AJ157" i="1"/>
  <c r="AK157" i="1" s="1"/>
  <c r="AI157" i="1"/>
  <c r="AD157" i="1"/>
  <c r="Z157" i="1"/>
  <c r="X157" i="1"/>
  <c r="W157" i="1"/>
  <c r="U157" i="1"/>
  <c r="T157" i="1"/>
  <c r="AF157" i="1" s="1"/>
  <c r="S157" i="1"/>
  <c r="Q157" i="1"/>
  <c r="P157" i="1"/>
  <c r="O157" i="1"/>
  <c r="Y157" i="1" s="1"/>
  <c r="N157" i="1"/>
  <c r="L157" i="1"/>
  <c r="E157" i="1"/>
  <c r="AK156" i="1"/>
  <c r="AJ156" i="1"/>
  <c r="AI156" i="1"/>
  <c r="AH156" i="1"/>
  <c r="AA156" i="1"/>
  <c r="X156" i="1"/>
  <c r="Y156" i="1" s="1"/>
  <c r="W156" i="1"/>
  <c r="U156" i="1"/>
  <c r="T156" i="1"/>
  <c r="AF156" i="1" s="1"/>
  <c r="S156" i="1"/>
  <c r="Q156" i="1"/>
  <c r="P156" i="1"/>
  <c r="O156" i="1"/>
  <c r="N156" i="1"/>
  <c r="L156" i="1"/>
  <c r="E156" i="1"/>
  <c r="AJ155" i="1"/>
  <c r="AK155" i="1" s="1"/>
  <c r="AI155" i="1"/>
  <c r="AG155" i="1"/>
  <c r="AD155" i="1"/>
  <c r="Z155" i="1"/>
  <c r="AB155" i="1" s="1"/>
  <c r="X155" i="1"/>
  <c r="W155" i="1"/>
  <c r="AA155" i="1" s="1"/>
  <c r="U155" i="1"/>
  <c r="T155" i="1"/>
  <c r="AF155" i="1" s="1"/>
  <c r="S155" i="1"/>
  <c r="Q155" i="1"/>
  <c r="P155" i="1"/>
  <c r="AH155" i="1" s="1"/>
  <c r="O155" i="1"/>
  <c r="Y155" i="1" s="1"/>
  <c r="N155" i="1"/>
  <c r="L155" i="1"/>
  <c r="E155" i="1"/>
  <c r="AK154" i="1"/>
  <c r="AJ154" i="1"/>
  <c r="AI154" i="1"/>
  <c r="AH154" i="1"/>
  <c r="AA154" i="1"/>
  <c r="X154" i="1"/>
  <c r="Y154" i="1" s="1"/>
  <c r="W154" i="1"/>
  <c r="U154" i="1"/>
  <c r="T154" i="1"/>
  <c r="AF154" i="1" s="1"/>
  <c r="S154" i="1"/>
  <c r="Q154" i="1"/>
  <c r="P154" i="1"/>
  <c r="O154" i="1"/>
  <c r="N154" i="1"/>
  <c r="L154" i="1"/>
  <c r="E154" i="1"/>
  <c r="AJ153" i="1"/>
  <c r="AK153" i="1" s="1"/>
  <c r="AI153" i="1"/>
  <c r="AG153" i="1"/>
  <c r="AD153" i="1"/>
  <c r="Z153" i="1"/>
  <c r="AB153" i="1" s="1"/>
  <c r="X153" i="1"/>
  <c r="W153" i="1"/>
  <c r="AA153" i="1" s="1"/>
  <c r="U153" i="1"/>
  <c r="T153" i="1"/>
  <c r="AF153" i="1" s="1"/>
  <c r="S153" i="1"/>
  <c r="Q153" i="1"/>
  <c r="P153" i="1"/>
  <c r="AH153" i="1" s="1"/>
  <c r="O153" i="1"/>
  <c r="Y153" i="1" s="1"/>
  <c r="N153" i="1"/>
  <c r="L153" i="1"/>
  <c r="E153" i="1"/>
  <c r="AK152" i="1"/>
  <c r="AJ152" i="1"/>
  <c r="AI152" i="1"/>
  <c r="AH152" i="1"/>
  <c r="AA152" i="1"/>
  <c r="X152" i="1"/>
  <c r="Y152" i="1" s="1"/>
  <c r="W152" i="1"/>
  <c r="U152" i="1"/>
  <c r="T152" i="1"/>
  <c r="AF152" i="1" s="1"/>
  <c r="S152" i="1"/>
  <c r="Q152" i="1"/>
  <c r="P152" i="1"/>
  <c r="O152" i="1"/>
  <c r="N152" i="1"/>
  <c r="L152" i="1"/>
  <c r="E152" i="1"/>
  <c r="AJ151" i="1"/>
  <c r="AK151" i="1" s="1"/>
  <c r="AI151" i="1"/>
  <c r="Z151" i="1"/>
  <c r="X151" i="1"/>
  <c r="W151" i="1"/>
  <c r="U151" i="1"/>
  <c r="T151" i="1"/>
  <c r="AF151" i="1" s="1"/>
  <c r="S151" i="1"/>
  <c r="Q151" i="1"/>
  <c r="P151" i="1"/>
  <c r="O151" i="1"/>
  <c r="Y151" i="1" s="1"/>
  <c r="N151" i="1"/>
  <c r="L151" i="1"/>
  <c r="E151" i="1"/>
  <c r="AK150" i="1"/>
  <c r="AJ150" i="1"/>
  <c r="AI150" i="1"/>
  <c r="AH150" i="1"/>
  <c r="AA150" i="1"/>
  <c r="X150" i="1"/>
  <c r="Y150" i="1" s="1"/>
  <c r="W150" i="1"/>
  <c r="U150" i="1"/>
  <c r="T150" i="1"/>
  <c r="AF150" i="1" s="1"/>
  <c r="S150" i="1"/>
  <c r="Q150" i="1"/>
  <c r="P150" i="1"/>
  <c r="O150" i="1"/>
  <c r="N150" i="1"/>
  <c r="L150" i="1"/>
  <c r="E150" i="1"/>
  <c r="AJ149" i="1"/>
  <c r="AK149" i="1" s="1"/>
  <c r="AI149" i="1"/>
  <c r="Z149" i="1"/>
  <c r="X149" i="1"/>
  <c r="Y149" i="1" s="1"/>
  <c r="W149" i="1"/>
  <c r="U149" i="1"/>
  <c r="T149" i="1"/>
  <c r="AF149" i="1" s="1"/>
  <c r="S149" i="1"/>
  <c r="Q149" i="1"/>
  <c r="P149" i="1"/>
  <c r="O149" i="1"/>
  <c r="N149" i="1"/>
  <c r="L149" i="1"/>
  <c r="E149" i="1"/>
  <c r="AJ148" i="1"/>
  <c r="AK148" i="1" s="1"/>
  <c r="AI148" i="1"/>
  <c r="AF148" i="1"/>
  <c r="AB148" i="1"/>
  <c r="Z148" i="1"/>
  <c r="X148" i="1"/>
  <c r="Y148" i="1" s="1"/>
  <c r="W148" i="1"/>
  <c r="U148" i="1"/>
  <c r="T148" i="1"/>
  <c r="S148" i="1"/>
  <c r="Q148" i="1"/>
  <c r="P148" i="1"/>
  <c r="O148" i="1"/>
  <c r="N148" i="1"/>
  <c r="L148" i="1"/>
  <c r="E148" i="1"/>
  <c r="AJ147" i="1"/>
  <c r="AK147" i="1" s="1"/>
  <c r="AI147" i="1"/>
  <c r="AH147" i="1"/>
  <c r="AF147" i="1"/>
  <c r="X147" i="1"/>
  <c r="Y147" i="1" s="1"/>
  <c r="W147" i="1"/>
  <c r="AA147" i="1" s="1"/>
  <c r="U147" i="1"/>
  <c r="T147" i="1"/>
  <c r="S147" i="1"/>
  <c r="Q147" i="1"/>
  <c r="P147" i="1"/>
  <c r="O147" i="1"/>
  <c r="N147" i="1"/>
  <c r="Z147" i="1" s="1"/>
  <c r="L147" i="1"/>
  <c r="E147" i="1"/>
  <c r="AJ146" i="1"/>
  <c r="AK146" i="1" s="1"/>
  <c r="AI146" i="1"/>
  <c r="AH146" i="1"/>
  <c r="AF146" i="1"/>
  <c r="X146" i="1"/>
  <c r="Y146" i="1" s="1"/>
  <c r="W146" i="1"/>
  <c r="AA146" i="1" s="1"/>
  <c r="U146" i="1"/>
  <c r="T146" i="1"/>
  <c r="S146" i="1"/>
  <c r="Q146" i="1"/>
  <c r="P146" i="1"/>
  <c r="O146" i="1"/>
  <c r="N146" i="1"/>
  <c r="Z146" i="1" s="1"/>
  <c r="L146" i="1"/>
  <c r="E146" i="1"/>
  <c r="AJ145" i="1"/>
  <c r="AK145" i="1" s="1"/>
  <c r="AI145" i="1"/>
  <c r="AD145" i="1"/>
  <c r="AB145" i="1"/>
  <c r="X145" i="1"/>
  <c r="Y145" i="1" s="1"/>
  <c r="W145" i="1"/>
  <c r="AA145" i="1" s="1"/>
  <c r="U145" i="1"/>
  <c r="T145" i="1"/>
  <c r="AF145" i="1" s="1"/>
  <c r="S145" i="1"/>
  <c r="Q145" i="1"/>
  <c r="P145" i="1"/>
  <c r="AH145" i="1" s="1"/>
  <c r="O145" i="1"/>
  <c r="N145" i="1"/>
  <c r="Z145" i="1" s="1"/>
  <c r="AG145" i="1" s="1"/>
  <c r="L145" i="1"/>
  <c r="E145" i="1"/>
  <c r="AJ144" i="1"/>
  <c r="AK144" i="1" s="1"/>
  <c r="AI144" i="1"/>
  <c r="AF144" i="1"/>
  <c r="X144" i="1"/>
  <c r="Y144" i="1" s="1"/>
  <c r="W144" i="1"/>
  <c r="U144" i="1"/>
  <c r="T144" i="1"/>
  <c r="S144" i="1"/>
  <c r="Q144" i="1"/>
  <c r="P144" i="1"/>
  <c r="O144" i="1"/>
  <c r="N144" i="1"/>
  <c r="L144" i="1"/>
  <c r="E144" i="1"/>
  <c r="AJ143" i="1"/>
  <c r="AK143" i="1" s="1"/>
  <c r="AI143" i="1"/>
  <c r="AB143" i="1"/>
  <c r="Z143" i="1"/>
  <c r="X143" i="1"/>
  <c r="W143" i="1"/>
  <c r="AA143" i="1" s="1"/>
  <c r="U143" i="1"/>
  <c r="T143" i="1"/>
  <c r="AF143" i="1" s="1"/>
  <c r="S143" i="1"/>
  <c r="Q143" i="1"/>
  <c r="P143" i="1"/>
  <c r="AH143" i="1" s="1"/>
  <c r="O143" i="1"/>
  <c r="Y143" i="1" s="1"/>
  <c r="N143" i="1"/>
  <c r="L143" i="1"/>
  <c r="E143" i="1"/>
  <c r="AK142" i="1"/>
  <c r="AJ142" i="1"/>
  <c r="AI142" i="1"/>
  <c r="AH142" i="1"/>
  <c r="AF142" i="1"/>
  <c r="AB142" i="1"/>
  <c r="X142" i="1"/>
  <c r="Y142" i="1" s="1"/>
  <c r="W142" i="1"/>
  <c r="AA142" i="1" s="1"/>
  <c r="U142" i="1"/>
  <c r="T142" i="1"/>
  <c r="S142" i="1"/>
  <c r="Q142" i="1"/>
  <c r="P142" i="1"/>
  <c r="O142" i="1"/>
  <c r="N142" i="1"/>
  <c r="L142" i="1"/>
  <c r="Z142" i="1" s="1"/>
  <c r="E142" i="1"/>
  <c r="AJ141" i="1"/>
  <c r="AK141" i="1" s="1"/>
  <c r="AI141" i="1"/>
  <c r="AH141" i="1"/>
  <c r="Z141" i="1"/>
  <c r="X141" i="1"/>
  <c r="W141" i="1"/>
  <c r="U141" i="1"/>
  <c r="T141" i="1"/>
  <c r="AF141" i="1" s="1"/>
  <c r="S141" i="1"/>
  <c r="Q141" i="1"/>
  <c r="P141" i="1"/>
  <c r="O141" i="1"/>
  <c r="Y141" i="1" s="1"/>
  <c r="N141" i="1"/>
  <c r="L141" i="1"/>
  <c r="E141" i="1"/>
  <c r="AK140" i="1"/>
  <c r="AJ140" i="1"/>
  <c r="AI140" i="1"/>
  <c r="AG140" i="1"/>
  <c r="AF140" i="1"/>
  <c r="AA140" i="1"/>
  <c r="Z140" i="1"/>
  <c r="X140" i="1"/>
  <c r="Y140" i="1" s="1"/>
  <c r="W140" i="1"/>
  <c r="U140" i="1"/>
  <c r="T140" i="1"/>
  <c r="S140" i="1"/>
  <c r="Q140" i="1"/>
  <c r="P140" i="1"/>
  <c r="AH140" i="1" s="1"/>
  <c r="O140" i="1"/>
  <c r="N140" i="1"/>
  <c r="L140" i="1"/>
  <c r="E140" i="1"/>
  <c r="AJ139" i="1"/>
  <c r="AK139" i="1" s="1"/>
  <c r="AI139" i="1"/>
  <c r="AF139" i="1"/>
  <c r="AD139" i="1"/>
  <c r="X139" i="1"/>
  <c r="Y139" i="1" s="1"/>
  <c r="W139" i="1"/>
  <c r="U139" i="1"/>
  <c r="T139" i="1"/>
  <c r="S139" i="1"/>
  <c r="Q139" i="1"/>
  <c r="P139" i="1"/>
  <c r="AH139" i="1" s="1"/>
  <c r="O139" i="1"/>
  <c r="N139" i="1"/>
  <c r="Z139" i="1" s="1"/>
  <c r="L139" i="1"/>
  <c r="E139" i="1"/>
  <c r="AJ138" i="1"/>
  <c r="AK138" i="1" s="1"/>
  <c r="AI138" i="1"/>
  <c r="AF138" i="1"/>
  <c r="Z138" i="1"/>
  <c r="X138" i="1"/>
  <c r="Y138" i="1" s="1"/>
  <c r="W138" i="1"/>
  <c r="U138" i="1"/>
  <c r="T138" i="1"/>
  <c r="S138" i="1"/>
  <c r="Q138" i="1"/>
  <c r="P138" i="1"/>
  <c r="O138" i="1"/>
  <c r="N138" i="1"/>
  <c r="L138" i="1"/>
  <c r="E138" i="1"/>
  <c r="AJ137" i="1"/>
  <c r="AK137" i="1" s="1"/>
  <c r="AI137" i="1"/>
  <c r="X137" i="1"/>
  <c r="Y137" i="1" s="1"/>
  <c r="W137" i="1"/>
  <c r="U137" i="1"/>
  <c r="T137" i="1"/>
  <c r="AF137" i="1" s="1"/>
  <c r="S137" i="1"/>
  <c r="Q137" i="1"/>
  <c r="P137" i="1"/>
  <c r="O137" i="1"/>
  <c r="N137" i="1"/>
  <c r="Z137" i="1" s="1"/>
  <c r="AD137" i="1" s="1"/>
  <c r="L137" i="1"/>
  <c r="E137" i="1"/>
  <c r="AJ136" i="1"/>
  <c r="AK136" i="1" s="1"/>
  <c r="AI136" i="1"/>
  <c r="AF136" i="1"/>
  <c r="X136" i="1"/>
  <c r="Y136" i="1" s="1"/>
  <c r="W136" i="1"/>
  <c r="AA136" i="1" s="1"/>
  <c r="U136" i="1"/>
  <c r="T136" i="1"/>
  <c r="S136" i="1"/>
  <c r="Q136" i="1"/>
  <c r="P136" i="1"/>
  <c r="AH136" i="1" s="1"/>
  <c r="O136" i="1"/>
  <c r="N136" i="1"/>
  <c r="L136" i="1"/>
  <c r="Z136" i="1" s="1"/>
  <c r="E136" i="1"/>
  <c r="AJ135" i="1"/>
  <c r="AK135" i="1" s="1"/>
  <c r="AI135" i="1"/>
  <c r="AH135" i="1"/>
  <c r="Z135" i="1"/>
  <c r="X135" i="1"/>
  <c r="W135" i="1"/>
  <c r="AA135" i="1" s="1"/>
  <c r="U135" i="1"/>
  <c r="T135" i="1"/>
  <c r="AF135" i="1" s="1"/>
  <c r="S135" i="1"/>
  <c r="Q135" i="1"/>
  <c r="P135" i="1"/>
  <c r="O135" i="1"/>
  <c r="Y135" i="1" s="1"/>
  <c r="N135" i="1"/>
  <c r="L135" i="1"/>
  <c r="E135" i="1"/>
  <c r="AK134" i="1"/>
  <c r="AJ134" i="1"/>
  <c r="AI134" i="1"/>
  <c r="AH134" i="1"/>
  <c r="X134" i="1"/>
  <c r="Y134" i="1" s="1"/>
  <c r="W134" i="1"/>
  <c r="AA134" i="1" s="1"/>
  <c r="U134" i="1"/>
  <c r="T134" i="1"/>
  <c r="AF134" i="1" s="1"/>
  <c r="S134" i="1"/>
  <c r="Q134" i="1"/>
  <c r="P134" i="1"/>
  <c r="O134" i="1"/>
  <c r="N134" i="1"/>
  <c r="L134" i="1"/>
  <c r="E134" i="1"/>
  <c r="AJ133" i="1"/>
  <c r="AK133" i="1" s="1"/>
  <c r="AI133" i="1"/>
  <c r="AD133" i="1"/>
  <c r="Z133" i="1"/>
  <c r="X133" i="1"/>
  <c r="W133" i="1"/>
  <c r="AA133" i="1" s="1"/>
  <c r="U133" i="1"/>
  <c r="T133" i="1"/>
  <c r="AF133" i="1" s="1"/>
  <c r="S133" i="1"/>
  <c r="Q133" i="1"/>
  <c r="P133" i="1"/>
  <c r="AH133" i="1" s="1"/>
  <c r="O133" i="1"/>
  <c r="Y133" i="1" s="1"/>
  <c r="N133" i="1"/>
  <c r="L133" i="1"/>
  <c r="E133" i="1"/>
  <c r="AK132" i="1"/>
  <c r="AJ132" i="1"/>
  <c r="AI132" i="1"/>
  <c r="AH132" i="1"/>
  <c r="AF132" i="1"/>
  <c r="X132" i="1"/>
  <c r="Y132" i="1" s="1"/>
  <c r="W132" i="1"/>
  <c r="AA132" i="1" s="1"/>
  <c r="U132" i="1"/>
  <c r="T132" i="1"/>
  <c r="S132" i="1"/>
  <c r="Q132" i="1"/>
  <c r="P132" i="1"/>
  <c r="O132" i="1"/>
  <c r="N132" i="1"/>
  <c r="L132" i="1"/>
  <c r="E132" i="1"/>
  <c r="AJ131" i="1"/>
  <c r="AK131" i="1" s="1"/>
  <c r="AI131" i="1"/>
  <c r="AD131" i="1"/>
  <c r="Z131" i="1"/>
  <c r="X131" i="1"/>
  <c r="W131" i="1"/>
  <c r="AA131" i="1" s="1"/>
  <c r="U131" i="1"/>
  <c r="T131" i="1"/>
  <c r="AF131" i="1" s="1"/>
  <c r="S131" i="1"/>
  <c r="Q131" i="1"/>
  <c r="P131" i="1"/>
  <c r="AH131" i="1" s="1"/>
  <c r="O131" i="1"/>
  <c r="Y131" i="1" s="1"/>
  <c r="N131" i="1"/>
  <c r="L131" i="1"/>
  <c r="E131" i="1"/>
  <c r="AK130" i="1"/>
  <c r="AJ130" i="1"/>
  <c r="AI130" i="1"/>
  <c r="AH130" i="1"/>
  <c r="AF130" i="1"/>
  <c r="X130" i="1"/>
  <c r="Y130" i="1" s="1"/>
  <c r="W130" i="1"/>
  <c r="AA130" i="1" s="1"/>
  <c r="U130" i="1"/>
  <c r="T130" i="1"/>
  <c r="S130" i="1"/>
  <c r="Q130" i="1"/>
  <c r="P130" i="1"/>
  <c r="O130" i="1"/>
  <c r="N130" i="1"/>
  <c r="L130" i="1"/>
  <c r="E130" i="1"/>
  <c r="AJ129" i="1"/>
  <c r="AK129" i="1" s="1"/>
  <c r="AI129" i="1"/>
  <c r="AD129" i="1"/>
  <c r="Z129" i="1"/>
  <c r="X129" i="1"/>
  <c r="W129" i="1"/>
  <c r="AA129" i="1" s="1"/>
  <c r="U129" i="1"/>
  <c r="T129" i="1"/>
  <c r="AF129" i="1" s="1"/>
  <c r="S129" i="1"/>
  <c r="Q129" i="1"/>
  <c r="P129" i="1"/>
  <c r="AH129" i="1" s="1"/>
  <c r="O129" i="1"/>
  <c r="Y129" i="1" s="1"/>
  <c r="N129" i="1"/>
  <c r="L129" i="1"/>
  <c r="E129" i="1"/>
  <c r="AK128" i="1"/>
  <c r="AJ128" i="1"/>
  <c r="AI128" i="1"/>
  <c r="AH128" i="1"/>
  <c r="AF128" i="1"/>
  <c r="X128" i="1"/>
  <c r="Y128" i="1" s="1"/>
  <c r="W128" i="1"/>
  <c r="U128" i="1"/>
  <c r="T128" i="1"/>
  <c r="S128" i="1"/>
  <c r="Q128" i="1"/>
  <c r="P128" i="1"/>
  <c r="O128" i="1"/>
  <c r="N128" i="1"/>
  <c r="L128" i="1"/>
  <c r="E128" i="1"/>
  <c r="AJ127" i="1"/>
  <c r="AK127" i="1" s="1"/>
  <c r="AI127" i="1"/>
  <c r="AD127" i="1"/>
  <c r="Z127" i="1"/>
  <c r="X127" i="1"/>
  <c r="W127" i="1"/>
  <c r="AA127" i="1" s="1"/>
  <c r="U127" i="1"/>
  <c r="T127" i="1"/>
  <c r="AF127" i="1" s="1"/>
  <c r="S127" i="1"/>
  <c r="Q127" i="1"/>
  <c r="P127" i="1"/>
  <c r="AH127" i="1" s="1"/>
  <c r="O127" i="1"/>
  <c r="Y127" i="1" s="1"/>
  <c r="N127" i="1"/>
  <c r="L127" i="1"/>
  <c r="E127" i="1"/>
  <c r="AK126" i="1"/>
  <c r="AJ126" i="1"/>
  <c r="AI126" i="1"/>
  <c r="AH126" i="1"/>
  <c r="AF126" i="1"/>
  <c r="X126" i="1"/>
  <c r="Y126" i="1" s="1"/>
  <c r="W126" i="1"/>
  <c r="AA126" i="1" s="1"/>
  <c r="U126" i="1"/>
  <c r="T126" i="1"/>
  <c r="S126" i="1"/>
  <c r="Q126" i="1"/>
  <c r="P126" i="1"/>
  <c r="O126" i="1"/>
  <c r="N126" i="1"/>
  <c r="L126" i="1"/>
  <c r="E126" i="1"/>
  <c r="AJ125" i="1"/>
  <c r="AK125" i="1" s="1"/>
  <c r="AI125" i="1"/>
  <c r="AD125" i="1"/>
  <c r="Z125" i="1"/>
  <c r="X125" i="1"/>
  <c r="W125" i="1"/>
  <c r="AA125" i="1" s="1"/>
  <c r="U125" i="1"/>
  <c r="T125" i="1"/>
  <c r="AF125" i="1" s="1"/>
  <c r="S125" i="1"/>
  <c r="Q125" i="1"/>
  <c r="P125" i="1"/>
  <c r="AH125" i="1" s="1"/>
  <c r="O125" i="1"/>
  <c r="Y125" i="1" s="1"/>
  <c r="N125" i="1"/>
  <c r="L125" i="1"/>
  <c r="E125" i="1"/>
  <c r="AK124" i="1"/>
  <c r="AJ124" i="1"/>
  <c r="AI124" i="1"/>
  <c r="AH124" i="1"/>
  <c r="AF124" i="1"/>
  <c r="X124" i="1"/>
  <c r="Y124" i="1" s="1"/>
  <c r="W124" i="1"/>
  <c r="AA124" i="1" s="1"/>
  <c r="U124" i="1"/>
  <c r="T124" i="1"/>
  <c r="S124" i="1"/>
  <c r="Q124" i="1"/>
  <c r="P124" i="1"/>
  <c r="O124" i="1"/>
  <c r="N124" i="1"/>
  <c r="L124" i="1"/>
  <c r="E124" i="1"/>
  <c r="AJ123" i="1"/>
  <c r="AK123" i="1" s="1"/>
  <c r="AI123" i="1"/>
  <c r="AD123" i="1"/>
  <c r="Z123" i="1"/>
  <c r="X123" i="1"/>
  <c r="W123" i="1"/>
  <c r="AA123" i="1" s="1"/>
  <c r="U123" i="1"/>
  <c r="T123" i="1"/>
  <c r="AF123" i="1" s="1"/>
  <c r="S123" i="1"/>
  <c r="Q123" i="1"/>
  <c r="P123" i="1"/>
  <c r="AH123" i="1" s="1"/>
  <c r="O123" i="1"/>
  <c r="Y123" i="1" s="1"/>
  <c r="N123" i="1"/>
  <c r="L123" i="1"/>
  <c r="E123" i="1"/>
  <c r="AK122" i="1"/>
  <c r="AJ122" i="1"/>
  <c r="AI122" i="1"/>
  <c r="AH122" i="1"/>
  <c r="AF122" i="1"/>
  <c r="X122" i="1"/>
  <c r="Y122" i="1" s="1"/>
  <c r="W122" i="1"/>
  <c r="AA122" i="1" s="1"/>
  <c r="U122" i="1"/>
  <c r="T122" i="1"/>
  <c r="S122" i="1"/>
  <c r="Q122" i="1"/>
  <c r="P122" i="1"/>
  <c r="O122" i="1"/>
  <c r="N122" i="1"/>
  <c r="L122" i="1"/>
  <c r="E122" i="1"/>
  <c r="AJ121" i="1"/>
  <c r="AK121" i="1" s="1"/>
  <c r="AI121" i="1"/>
  <c r="AD121" i="1"/>
  <c r="Z121" i="1"/>
  <c r="X121" i="1"/>
  <c r="W121" i="1"/>
  <c r="AA121" i="1" s="1"/>
  <c r="U121" i="1"/>
  <c r="T121" i="1"/>
  <c r="AF121" i="1" s="1"/>
  <c r="S121" i="1"/>
  <c r="Q121" i="1"/>
  <c r="P121" i="1"/>
  <c r="AH121" i="1" s="1"/>
  <c r="O121" i="1"/>
  <c r="Y121" i="1" s="1"/>
  <c r="N121" i="1"/>
  <c r="L121" i="1"/>
  <c r="E121" i="1"/>
  <c r="AK120" i="1"/>
  <c r="AJ120" i="1"/>
  <c r="AI120" i="1"/>
  <c r="AH120" i="1"/>
  <c r="AF120" i="1"/>
  <c r="X120" i="1"/>
  <c r="Y120" i="1" s="1"/>
  <c r="W120" i="1"/>
  <c r="U120" i="1"/>
  <c r="T120" i="1"/>
  <c r="S120" i="1"/>
  <c r="Q120" i="1"/>
  <c r="P120" i="1"/>
  <c r="O120" i="1"/>
  <c r="N120" i="1"/>
  <c r="L120" i="1"/>
  <c r="E120" i="1"/>
  <c r="AJ119" i="1"/>
  <c r="AK119" i="1" s="1"/>
  <c r="AI119" i="1"/>
  <c r="AD119" i="1"/>
  <c r="Z119" i="1"/>
  <c r="X119" i="1"/>
  <c r="W119" i="1"/>
  <c r="AA119" i="1" s="1"/>
  <c r="U119" i="1"/>
  <c r="T119" i="1"/>
  <c r="AF119" i="1" s="1"/>
  <c r="S119" i="1"/>
  <c r="Q119" i="1"/>
  <c r="P119" i="1"/>
  <c r="AH119" i="1" s="1"/>
  <c r="O119" i="1"/>
  <c r="Y119" i="1" s="1"/>
  <c r="N119" i="1"/>
  <c r="L119" i="1"/>
  <c r="E119" i="1"/>
  <c r="AK118" i="1"/>
  <c r="AJ118" i="1"/>
  <c r="AI118" i="1"/>
  <c r="AH118" i="1"/>
  <c r="AF118" i="1"/>
  <c r="X118" i="1"/>
  <c r="Y118" i="1" s="1"/>
  <c r="W118" i="1"/>
  <c r="AA118" i="1" s="1"/>
  <c r="U118" i="1"/>
  <c r="T118" i="1"/>
  <c r="S118" i="1"/>
  <c r="Q118" i="1"/>
  <c r="P118" i="1"/>
  <c r="O118" i="1"/>
  <c r="N118" i="1"/>
  <c r="L118" i="1"/>
  <c r="E118" i="1"/>
  <c r="AJ117" i="1"/>
  <c r="AK117" i="1" s="1"/>
  <c r="AI117" i="1"/>
  <c r="AD117" i="1"/>
  <c r="Z117" i="1"/>
  <c r="X117" i="1"/>
  <c r="W117" i="1"/>
  <c r="AA117" i="1" s="1"/>
  <c r="U117" i="1"/>
  <c r="T117" i="1"/>
  <c r="AF117" i="1" s="1"/>
  <c r="S117" i="1"/>
  <c r="Q117" i="1"/>
  <c r="P117" i="1"/>
  <c r="AH117" i="1" s="1"/>
  <c r="O117" i="1"/>
  <c r="Y117" i="1" s="1"/>
  <c r="N117" i="1"/>
  <c r="L117" i="1"/>
  <c r="E117" i="1"/>
  <c r="AK116" i="1"/>
  <c r="AJ116" i="1"/>
  <c r="AI116" i="1"/>
  <c r="AH116" i="1"/>
  <c r="AF116" i="1"/>
  <c r="X116" i="1"/>
  <c r="Y116" i="1" s="1"/>
  <c r="W116" i="1"/>
  <c r="AA116" i="1" s="1"/>
  <c r="U116" i="1"/>
  <c r="T116" i="1"/>
  <c r="S116" i="1"/>
  <c r="Q116" i="1"/>
  <c r="P116" i="1"/>
  <c r="O116" i="1"/>
  <c r="N116" i="1"/>
  <c r="L116" i="1"/>
  <c r="E116" i="1"/>
  <c r="AJ115" i="1"/>
  <c r="AK115" i="1" s="1"/>
  <c r="AI115" i="1"/>
  <c r="AD115" i="1"/>
  <c r="Z115" i="1"/>
  <c r="X115" i="1"/>
  <c r="W115" i="1"/>
  <c r="AA115" i="1" s="1"/>
  <c r="U115" i="1"/>
  <c r="T115" i="1"/>
  <c r="AF115" i="1" s="1"/>
  <c r="S115" i="1"/>
  <c r="Q115" i="1"/>
  <c r="P115" i="1"/>
  <c r="AH115" i="1" s="1"/>
  <c r="O115" i="1"/>
  <c r="Y115" i="1" s="1"/>
  <c r="N115" i="1"/>
  <c r="L115" i="1"/>
  <c r="E115" i="1"/>
  <c r="AK114" i="1"/>
  <c r="AJ114" i="1"/>
  <c r="AI114" i="1"/>
  <c r="AH114" i="1"/>
  <c r="AF114" i="1"/>
  <c r="X114" i="1"/>
  <c r="Y114" i="1" s="1"/>
  <c r="W114" i="1"/>
  <c r="AA114" i="1" s="1"/>
  <c r="U114" i="1"/>
  <c r="T114" i="1"/>
  <c r="S114" i="1"/>
  <c r="Q114" i="1"/>
  <c r="P114" i="1"/>
  <c r="O114" i="1"/>
  <c r="N114" i="1"/>
  <c r="L114" i="1"/>
  <c r="E114" i="1"/>
  <c r="AJ113" i="1"/>
  <c r="AK113" i="1" s="1"/>
  <c r="AI113" i="1"/>
  <c r="AD113" i="1"/>
  <c r="Z113" i="1"/>
  <c r="X113" i="1"/>
  <c r="W113" i="1"/>
  <c r="AA113" i="1" s="1"/>
  <c r="U113" i="1"/>
  <c r="T113" i="1"/>
  <c r="AF113" i="1" s="1"/>
  <c r="S113" i="1"/>
  <c r="Q113" i="1"/>
  <c r="P113" i="1"/>
  <c r="AH113" i="1" s="1"/>
  <c r="O113" i="1"/>
  <c r="Y113" i="1" s="1"/>
  <c r="N113" i="1"/>
  <c r="L113" i="1"/>
  <c r="E113" i="1"/>
  <c r="AK112" i="1"/>
  <c r="AJ112" i="1"/>
  <c r="AI112" i="1"/>
  <c r="AH112" i="1"/>
  <c r="AF112" i="1"/>
  <c r="X112" i="1"/>
  <c r="Y112" i="1" s="1"/>
  <c r="W112" i="1"/>
  <c r="U112" i="1"/>
  <c r="T112" i="1"/>
  <c r="S112" i="1"/>
  <c r="Q112" i="1"/>
  <c r="P112" i="1"/>
  <c r="O112" i="1"/>
  <c r="N112" i="1"/>
  <c r="L112" i="1"/>
  <c r="E112" i="1"/>
  <c r="AJ111" i="1"/>
  <c r="AK111" i="1" s="1"/>
  <c r="AI111" i="1"/>
  <c r="AD111" i="1"/>
  <c r="Z111" i="1"/>
  <c r="X111" i="1"/>
  <c r="W111" i="1"/>
  <c r="AA111" i="1" s="1"/>
  <c r="U111" i="1"/>
  <c r="T111" i="1"/>
  <c r="AF111" i="1" s="1"/>
  <c r="S111" i="1"/>
  <c r="Q111" i="1"/>
  <c r="P111" i="1"/>
  <c r="AH111" i="1" s="1"/>
  <c r="O111" i="1"/>
  <c r="Y111" i="1" s="1"/>
  <c r="N111" i="1"/>
  <c r="L111" i="1"/>
  <c r="E111" i="1"/>
  <c r="AK110" i="1"/>
  <c r="AJ110" i="1"/>
  <c r="AI110" i="1"/>
  <c r="AH110" i="1"/>
  <c r="AF110" i="1"/>
  <c r="X110" i="1"/>
  <c r="Y110" i="1" s="1"/>
  <c r="W110" i="1"/>
  <c r="AA110" i="1" s="1"/>
  <c r="U110" i="1"/>
  <c r="T110" i="1"/>
  <c r="S110" i="1"/>
  <c r="Q110" i="1"/>
  <c r="P110" i="1"/>
  <c r="O110" i="1"/>
  <c r="N110" i="1"/>
  <c r="L110" i="1"/>
  <c r="E110" i="1"/>
  <c r="AJ109" i="1"/>
  <c r="AK109" i="1" s="1"/>
  <c r="AI109" i="1"/>
  <c r="AD109" i="1"/>
  <c r="Z109" i="1"/>
  <c r="X109" i="1"/>
  <c r="W109" i="1"/>
  <c r="AA109" i="1" s="1"/>
  <c r="U109" i="1"/>
  <c r="T109" i="1"/>
  <c r="AF109" i="1" s="1"/>
  <c r="S109" i="1"/>
  <c r="Q109" i="1"/>
  <c r="P109" i="1"/>
  <c r="AH109" i="1" s="1"/>
  <c r="O109" i="1"/>
  <c r="Y109" i="1" s="1"/>
  <c r="N109" i="1"/>
  <c r="L109" i="1"/>
  <c r="E109" i="1"/>
  <c r="AK108" i="1"/>
  <c r="AJ108" i="1"/>
  <c r="AI108" i="1"/>
  <c r="AH108" i="1"/>
  <c r="AF108" i="1"/>
  <c r="X108" i="1"/>
  <c r="Y108" i="1" s="1"/>
  <c r="W108" i="1"/>
  <c r="AA108" i="1" s="1"/>
  <c r="U108" i="1"/>
  <c r="T108" i="1"/>
  <c r="S108" i="1"/>
  <c r="Q108" i="1"/>
  <c r="P108" i="1"/>
  <c r="O108" i="1"/>
  <c r="N108" i="1"/>
  <c r="L108" i="1"/>
  <c r="E108" i="1"/>
  <c r="AJ107" i="1"/>
  <c r="AK107" i="1" s="1"/>
  <c r="AI107" i="1"/>
  <c r="AD107" i="1"/>
  <c r="Z107" i="1"/>
  <c r="X107" i="1"/>
  <c r="W107" i="1"/>
  <c r="AA107" i="1" s="1"/>
  <c r="U107" i="1"/>
  <c r="T107" i="1"/>
  <c r="AF107" i="1" s="1"/>
  <c r="S107" i="1"/>
  <c r="Q107" i="1"/>
  <c r="P107" i="1"/>
  <c r="AH107" i="1" s="1"/>
  <c r="O107" i="1"/>
  <c r="Y107" i="1" s="1"/>
  <c r="N107" i="1"/>
  <c r="L107" i="1"/>
  <c r="E107" i="1"/>
  <c r="AK106" i="1"/>
  <c r="AJ106" i="1"/>
  <c r="AI106" i="1"/>
  <c r="AH106" i="1"/>
  <c r="AF106" i="1"/>
  <c r="X106" i="1"/>
  <c r="Y106" i="1" s="1"/>
  <c r="W106" i="1"/>
  <c r="AA106" i="1" s="1"/>
  <c r="U106" i="1"/>
  <c r="T106" i="1"/>
  <c r="S106" i="1"/>
  <c r="Q106" i="1"/>
  <c r="P106" i="1"/>
  <c r="O106" i="1"/>
  <c r="N106" i="1"/>
  <c r="L106" i="1"/>
  <c r="E106" i="1"/>
  <c r="AJ105" i="1"/>
  <c r="AK105" i="1" s="1"/>
  <c r="AI105" i="1"/>
  <c r="AD105" i="1"/>
  <c r="Z105" i="1"/>
  <c r="X105" i="1"/>
  <c r="W105" i="1"/>
  <c r="AA105" i="1" s="1"/>
  <c r="U105" i="1"/>
  <c r="T105" i="1"/>
  <c r="AF105" i="1" s="1"/>
  <c r="S105" i="1"/>
  <c r="Q105" i="1"/>
  <c r="P105" i="1"/>
  <c r="AH105" i="1" s="1"/>
  <c r="O105" i="1"/>
  <c r="Y105" i="1" s="1"/>
  <c r="N105" i="1"/>
  <c r="L105" i="1"/>
  <c r="E105" i="1"/>
  <c r="AK104" i="1"/>
  <c r="AJ104" i="1"/>
  <c r="AI104" i="1"/>
  <c r="AH104" i="1"/>
  <c r="AF104" i="1"/>
  <c r="X104" i="1"/>
  <c r="Y104" i="1" s="1"/>
  <c r="W104" i="1"/>
  <c r="U104" i="1"/>
  <c r="T104" i="1"/>
  <c r="S104" i="1"/>
  <c r="Q104" i="1"/>
  <c r="P104" i="1"/>
  <c r="O104" i="1"/>
  <c r="N104" i="1"/>
  <c r="L104" i="1"/>
  <c r="E104" i="1"/>
  <c r="AJ103" i="1"/>
  <c r="AK103" i="1" s="1"/>
  <c r="AI103" i="1"/>
  <c r="AD103" i="1"/>
  <c r="Z103" i="1"/>
  <c r="X103" i="1"/>
  <c r="W103" i="1"/>
  <c r="AA103" i="1" s="1"/>
  <c r="U103" i="1"/>
  <c r="T103" i="1"/>
  <c r="AF103" i="1" s="1"/>
  <c r="S103" i="1"/>
  <c r="Q103" i="1"/>
  <c r="P103" i="1"/>
  <c r="AH103" i="1" s="1"/>
  <c r="O103" i="1"/>
  <c r="Y103" i="1" s="1"/>
  <c r="N103" i="1"/>
  <c r="L103" i="1"/>
  <c r="E103" i="1"/>
  <c r="AK102" i="1"/>
  <c r="AJ102" i="1"/>
  <c r="AI102" i="1"/>
  <c r="AH102" i="1"/>
  <c r="AF102" i="1"/>
  <c r="X102" i="1"/>
  <c r="Y102" i="1" s="1"/>
  <c r="W102" i="1"/>
  <c r="AA102" i="1" s="1"/>
  <c r="U102" i="1"/>
  <c r="T102" i="1"/>
  <c r="S102" i="1"/>
  <c r="Q102" i="1"/>
  <c r="P102" i="1"/>
  <c r="O102" i="1"/>
  <c r="N102" i="1"/>
  <c r="L102" i="1"/>
  <c r="E102" i="1"/>
  <c r="AJ101" i="1"/>
  <c r="AK101" i="1" s="1"/>
  <c r="AI101" i="1"/>
  <c r="AD101" i="1"/>
  <c r="Z101" i="1"/>
  <c r="X101" i="1"/>
  <c r="W101" i="1"/>
  <c r="AA101" i="1" s="1"/>
  <c r="U101" i="1"/>
  <c r="T101" i="1"/>
  <c r="AF101" i="1" s="1"/>
  <c r="S101" i="1"/>
  <c r="Q101" i="1"/>
  <c r="P101" i="1"/>
  <c r="AH101" i="1" s="1"/>
  <c r="O101" i="1"/>
  <c r="Y101" i="1" s="1"/>
  <c r="N101" i="1"/>
  <c r="L101" i="1"/>
  <c r="E101" i="1"/>
  <c r="AK100" i="1"/>
  <c r="AJ100" i="1"/>
  <c r="AI100" i="1"/>
  <c r="AH100" i="1"/>
  <c r="AF100" i="1"/>
  <c r="X100" i="1"/>
  <c r="Y100" i="1" s="1"/>
  <c r="W100" i="1"/>
  <c r="AA100" i="1" s="1"/>
  <c r="U100" i="1"/>
  <c r="T100" i="1"/>
  <c r="S100" i="1"/>
  <c r="Q100" i="1"/>
  <c r="P100" i="1"/>
  <c r="O100" i="1"/>
  <c r="N100" i="1"/>
  <c r="L100" i="1"/>
  <c r="E100" i="1"/>
  <c r="AJ99" i="1"/>
  <c r="AK99" i="1" s="1"/>
  <c r="AI99" i="1"/>
  <c r="AD99" i="1"/>
  <c r="X99" i="1"/>
  <c r="Y99" i="1" s="1"/>
  <c r="W99" i="1"/>
  <c r="AA99" i="1" s="1"/>
  <c r="U99" i="1"/>
  <c r="T99" i="1"/>
  <c r="AF99" i="1" s="1"/>
  <c r="S99" i="1"/>
  <c r="Q99" i="1"/>
  <c r="P99" i="1"/>
  <c r="AH99" i="1" s="1"/>
  <c r="O99" i="1"/>
  <c r="N99" i="1"/>
  <c r="Z99" i="1" s="1"/>
  <c r="L99" i="1"/>
  <c r="E99" i="1"/>
  <c r="AJ98" i="1"/>
  <c r="AK98" i="1" s="1"/>
  <c r="AI98" i="1"/>
  <c r="AF98" i="1"/>
  <c r="AA98" i="1"/>
  <c r="X98" i="1"/>
  <c r="Y98" i="1" s="1"/>
  <c r="W98" i="1"/>
  <c r="U98" i="1"/>
  <c r="T98" i="1"/>
  <c r="S98" i="1"/>
  <c r="Q98" i="1"/>
  <c r="P98" i="1"/>
  <c r="AH98" i="1" s="1"/>
  <c r="O98" i="1"/>
  <c r="N98" i="1"/>
  <c r="Z98" i="1" s="1"/>
  <c r="L98" i="1"/>
  <c r="E98" i="1"/>
  <c r="AJ97" i="1"/>
  <c r="AK97" i="1" s="1"/>
  <c r="AI97" i="1"/>
  <c r="AF97" i="1"/>
  <c r="AB97" i="1"/>
  <c r="X97" i="1"/>
  <c r="W97" i="1"/>
  <c r="AA97" i="1" s="1"/>
  <c r="U97" i="1"/>
  <c r="T97" i="1"/>
  <c r="S97" i="1"/>
  <c r="Q97" i="1"/>
  <c r="P97" i="1"/>
  <c r="AH97" i="1" s="1"/>
  <c r="O97" i="1"/>
  <c r="Y97" i="1" s="1"/>
  <c r="N97" i="1"/>
  <c r="Z97" i="1" s="1"/>
  <c r="L97" i="1"/>
  <c r="E97" i="1"/>
  <c r="AK96" i="1"/>
  <c r="AJ96" i="1"/>
  <c r="AI96" i="1"/>
  <c r="AG96" i="1"/>
  <c r="AF96" i="1"/>
  <c r="Z96" i="1"/>
  <c r="AD96" i="1" s="1"/>
  <c r="X96" i="1"/>
  <c r="Y96" i="1" s="1"/>
  <c r="W96" i="1"/>
  <c r="AA96" i="1" s="1"/>
  <c r="U96" i="1"/>
  <c r="T96" i="1"/>
  <c r="S96" i="1"/>
  <c r="Q96" i="1"/>
  <c r="P96" i="1"/>
  <c r="AH96" i="1" s="1"/>
  <c r="O96" i="1"/>
  <c r="N96" i="1"/>
  <c r="L96" i="1"/>
  <c r="E96" i="1"/>
  <c r="AJ95" i="1"/>
  <c r="AK95" i="1" s="1"/>
  <c r="AI95" i="1"/>
  <c r="X95" i="1"/>
  <c r="Y95" i="1" s="1"/>
  <c r="W95" i="1"/>
  <c r="U95" i="1"/>
  <c r="T95" i="1"/>
  <c r="AF95" i="1" s="1"/>
  <c r="S95" i="1"/>
  <c r="Q95" i="1"/>
  <c r="P95" i="1"/>
  <c r="O95" i="1"/>
  <c r="N95" i="1"/>
  <c r="Z95" i="1" s="1"/>
  <c r="L95" i="1"/>
  <c r="E95" i="1"/>
  <c r="AJ94" i="1"/>
  <c r="AK94" i="1" s="1"/>
  <c r="AA94" i="1" s="1"/>
  <c r="AI94" i="1"/>
  <c r="AF94" i="1"/>
  <c r="X94" i="1"/>
  <c r="Y94" i="1" s="1"/>
  <c r="W94" i="1"/>
  <c r="U94" i="1"/>
  <c r="T94" i="1"/>
  <c r="S94" i="1"/>
  <c r="Q94" i="1"/>
  <c r="P94" i="1"/>
  <c r="O94" i="1"/>
  <c r="N94" i="1"/>
  <c r="L94" i="1"/>
  <c r="E94" i="1"/>
  <c r="AJ93" i="1"/>
  <c r="AK93" i="1" s="1"/>
  <c r="AI93" i="1"/>
  <c r="AB93" i="1"/>
  <c r="Z93" i="1"/>
  <c r="AG93" i="1" s="1"/>
  <c r="X93" i="1"/>
  <c r="W93" i="1"/>
  <c r="AA93" i="1" s="1"/>
  <c r="U93" i="1"/>
  <c r="T93" i="1"/>
  <c r="AF93" i="1" s="1"/>
  <c r="S93" i="1"/>
  <c r="Q93" i="1"/>
  <c r="P93" i="1"/>
  <c r="AH93" i="1" s="1"/>
  <c r="O93" i="1"/>
  <c r="Y93" i="1" s="1"/>
  <c r="N93" i="1"/>
  <c r="L93" i="1"/>
  <c r="E93" i="1"/>
  <c r="AK92" i="1"/>
  <c r="AJ92" i="1"/>
  <c r="AI92" i="1"/>
  <c r="AF92" i="1"/>
  <c r="X92" i="1"/>
  <c r="Y92" i="1" s="1"/>
  <c r="W92" i="1"/>
  <c r="U92" i="1"/>
  <c r="T92" i="1"/>
  <c r="S92" i="1"/>
  <c r="Q92" i="1"/>
  <c r="P92" i="1"/>
  <c r="AH92" i="1" s="1"/>
  <c r="O92" i="1"/>
  <c r="N92" i="1"/>
  <c r="L92" i="1"/>
  <c r="Z92" i="1" s="1"/>
  <c r="E92" i="1"/>
  <c r="AJ91" i="1"/>
  <c r="AK91" i="1" s="1"/>
  <c r="AI91" i="1"/>
  <c r="AH91" i="1"/>
  <c r="X91" i="1"/>
  <c r="Y91" i="1" s="1"/>
  <c r="W91" i="1"/>
  <c r="U91" i="1"/>
  <c r="T91" i="1"/>
  <c r="AF91" i="1" s="1"/>
  <c r="S91" i="1"/>
  <c r="Q91" i="1"/>
  <c r="P91" i="1"/>
  <c r="O91" i="1"/>
  <c r="N91" i="1"/>
  <c r="Z91" i="1" s="1"/>
  <c r="L91" i="1"/>
  <c r="E91" i="1"/>
  <c r="AJ90" i="1"/>
  <c r="AK90" i="1" s="1"/>
  <c r="AI90" i="1"/>
  <c r="AH90" i="1"/>
  <c r="AF90" i="1"/>
  <c r="AA90" i="1"/>
  <c r="X90" i="1"/>
  <c r="Y90" i="1" s="1"/>
  <c r="W90" i="1"/>
  <c r="U90" i="1"/>
  <c r="T90" i="1"/>
  <c r="S90" i="1"/>
  <c r="Q90" i="1"/>
  <c r="P90" i="1"/>
  <c r="O90" i="1"/>
  <c r="N90" i="1"/>
  <c r="Z90" i="1" s="1"/>
  <c r="L90" i="1"/>
  <c r="E90" i="1"/>
  <c r="AJ89" i="1"/>
  <c r="AK89" i="1" s="1"/>
  <c r="AI89" i="1"/>
  <c r="AF89" i="1"/>
  <c r="X89" i="1"/>
  <c r="W89" i="1"/>
  <c r="AA89" i="1" s="1"/>
  <c r="U89" i="1"/>
  <c r="T89" i="1"/>
  <c r="S89" i="1"/>
  <c r="Q89" i="1"/>
  <c r="P89" i="1"/>
  <c r="AH89" i="1" s="1"/>
  <c r="O89" i="1"/>
  <c r="Y89" i="1" s="1"/>
  <c r="N89" i="1"/>
  <c r="Z89" i="1" s="1"/>
  <c r="L89" i="1"/>
  <c r="E89" i="1"/>
  <c r="AK88" i="1"/>
  <c r="AJ88" i="1"/>
  <c r="AI88" i="1"/>
  <c r="AF88" i="1"/>
  <c r="Z88" i="1"/>
  <c r="X88" i="1"/>
  <c r="Y88" i="1" s="1"/>
  <c r="W88" i="1"/>
  <c r="AA88" i="1" s="1"/>
  <c r="U88" i="1"/>
  <c r="T88" i="1"/>
  <c r="S88" i="1"/>
  <c r="Q88" i="1"/>
  <c r="P88" i="1"/>
  <c r="AH88" i="1" s="1"/>
  <c r="O88" i="1"/>
  <c r="N88" i="1"/>
  <c r="L88" i="1"/>
  <c r="E88" i="1"/>
  <c r="AJ87" i="1"/>
  <c r="AK87" i="1" s="1"/>
  <c r="AI87" i="1"/>
  <c r="Z87" i="1"/>
  <c r="X87" i="1"/>
  <c r="Y87" i="1" s="1"/>
  <c r="W87" i="1"/>
  <c r="U87" i="1"/>
  <c r="T87" i="1"/>
  <c r="AF87" i="1" s="1"/>
  <c r="S87" i="1"/>
  <c r="Q87" i="1"/>
  <c r="P87" i="1"/>
  <c r="AH87" i="1" s="1"/>
  <c r="O87" i="1"/>
  <c r="N87" i="1"/>
  <c r="L87" i="1"/>
  <c r="E87" i="1"/>
  <c r="AJ86" i="1"/>
  <c r="AK86" i="1" s="1"/>
  <c r="AI86" i="1"/>
  <c r="AF86" i="1"/>
  <c r="AA86" i="1"/>
  <c r="X86" i="1"/>
  <c r="Y86" i="1" s="1"/>
  <c r="W86" i="1"/>
  <c r="U86" i="1"/>
  <c r="T86" i="1"/>
  <c r="S86" i="1"/>
  <c r="Q86" i="1"/>
  <c r="P86" i="1"/>
  <c r="AH86" i="1" s="1"/>
  <c r="O86" i="1"/>
  <c r="N86" i="1"/>
  <c r="L86" i="1"/>
  <c r="E86" i="1"/>
  <c r="AJ85" i="1"/>
  <c r="AK85" i="1" s="1"/>
  <c r="AI85" i="1"/>
  <c r="AB85" i="1"/>
  <c r="Z85" i="1"/>
  <c r="AG85" i="1" s="1"/>
  <c r="X85" i="1"/>
  <c r="W85" i="1"/>
  <c r="AA85" i="1" s="1"/>
  <c r="U85" i="1"/>
  <c r="T85" i="1"/>
  <c r="AF85" i="1" s="1"/>
  <c r="S85" i="1"/>
  <c r="Q85" i="1"/>
  <c r="P85" i="1"/>
  <c r="AH85" i="1" s="1"/>
  <c r="O85" i="1"/>
  <c r="Y85" i="1" s="1"/>
  <c r="N85" i="1"/>
  <c r="L85" i="1"/>
  <c r="E85" i="1"/>
  <c r="AK84" i="1"/>
  <c r="AJ84" i="1"/>
  <c r="AI84" i="1"/>
  <c r="AG84" i="1"/>
  <c r="AF84" i="1"/>
  <c r="Z84" i="1"/>
  <c r="AD84" i="1" s="1"/>
  <c r="X84" i="1"/>
  <c r="Y84" i="1" s="1"/>
  <c r="W84" i="1"/>
  <c r="AA84" i="1" s="1"/>
  <c r="U84" i="1"/>
  <c r="T84" i="1"/>
  <c r="S84" i="1"/>
  <c r="Q84" i="1"/>
  <c r="P84" i="1"/>
  <c r="AH84" i="1" s="1"/>
  <c r="O84" i="1"/>
  <c r="N84" i="1"/>
  <c r="L84" i="1"/>
  <c r="E84" i="1"/>
  <c r="AJ83" i="1"/>
  <c r="AK83" i="1" s="1"/>
  <c r="AI83" i="1"/>
  <c r="X83" i="1"/>
  <c r="Y83" i="1" s="1"/>
  <c r="W83" i="1"/>
  <c r="U83" i="1"/>
  <c r="T83" i="1"/>
  <c r="AF83" i="1" s="1"/>
  <c r="S83" i="1"/>
  <c r="Q83" i="1"/>
  <c r="P83" i="1"/>
  <c r="O83" i="1"/>
  <c r="N83" i="1"/>
  <c r="Z83" i="1" s="1"/>
  <c r="L83" i="1"/>
  <c r="E83" i="1"/>
  <c r="AJ82" i="1"/>
  <c r="AK82" i="1" s="1"/>
  <c r="AI82" i="1"/>
  <c r="AF82" i="1"/>
  <c r="Z82" i="1"/>
  <c r="X82" i="1"/>
  <c r="Y82" i="1" s="1"/>
  <c r="W82" i="1"/>
  <c r="U82" i="1"/>
  <c r="T82" i="1"/>
  <c r="S82" i="1"/>
  <c r="Q82" i="1"/>
  <c r="P82" i="1"/>
  <c r="AH82" i="1" s="1"/>
  <c r="O82" i="1"/>
  <c r="N82" i="1"/>
  <c r="L82" i="1"/>
  <c r="E82" i="1"/>
  <c r="AJ81" i="1"/>
  <c r="AK81" i="1" s="1"/>
  <c r="AI81" i="1"/>
  <c r="AF81" i="1"/>
  <c r="AB81" i="1"/>
  <c r="Z81" i="1"/>
  <c r="X81" i="1"/>
  <c r="Y81" i="1" s="1"/>
  <c r="W81" i="1"/>
  <c r="U81" i="1"/>
  <c r="T81" i="1"/>
  <c r="S81" i="1"/>
  <c r="Q81" i="1"/>
  <c r="P81" i="1"/>
  <c r="O81" i="1"/>
  <c r="N81" i="1"/>
  <c r="L81" i="1"/>
  <c r="E81" i="1"/>
  <c r="AJ80" i="1"/>
  <c r="AK80" i="1" s="1"/>
  <c r="AI80" i="1"/>
  <c r="AH80" i="1"/>
  <c r="AF80" i="1"/>
  <c r="X80" i="1"/>
  <c r="Y80" i="1" s="1"/>
  <c r="W80" i="1"/>
  <c r="AA80" i="1" s="1"/>
  <c r="U80" i="1"/>
  <c r="T80" i="1"/>
  <c r="S80" i="1"/>
  <c r="Q80" i="1"/>
  <c r="P80" i="1"/>
  <c r="O80" i="1"/>
  <c r="N80" i="1"/>
  <c r="Z80" i="1" s="1"/>
  <c r="L80" i="1"/>
  <c r="E80" i="1"/>
  <c r="AJ79" i="1"/>
  <c r="AK79" i="1" s="1"/>
  <c r="AI79" i="1"/>
  <c r="AH79" i="1"/>
  <c r="AF79" i="1"/>
  <c r="X79" i="1"/>
  <c r="Y79" i="1" s="1"/>
  <c r="W79" i="1"/>
  <c r="AA79" i="1" s="1"/>
  <c r="U79" i="1"/>
  <c r="T79" i="1"/>
  <c r="S79" i="1"/>
  <c r="Q79" i="1"/>
  <c r="P79" i="1"/>
  <c r="O79" i="1"/>
  <c r="N79" i="1"/>
  <c r="Z79" i="1" s="1"/>
  <c r="L79" i="1"/>
  <c r="E79" i="1"/>
  <c r="AJ78" i="1"/>
  <c r="AK78" i="1" s="1"/>
  <c r="AI78" i="1"/>
  <c r="AF78" i="1"/>
  <c r="Z78" i="1"/>
  <c r="X78" i="1"/>
  <c r="Y78" i="1" s="1"/>
  <c r="W78" i="1"/>
  <c r="U78" i="1"/>
  <c r="T78" i="1"/>
  <c r="S78" i="1"/>
  <c r="Q78" i="1"/>
  <c r="P78" i="1"/>
  <c r="AH78" i="1" s="1"/>
  <c r="O78" i="1"/>
  <c r="N78" i="1"/>
  <c r="L78" i="1"/>
  <c r="E78" i="1"/>
  <c r="AJ77" i="1"/>
  <c r="AK77" i="1" s="1"/>
  <c r="AI77" i="1"/>
  <c r="AF77" i="1"/>
  <c r="AB77" i="1"/>
  <c r="Z77" i="1"/>
  <c r="X77" i="1"/>
  <c r="Y77" i="1" s="1"/>
  <c r="W77" i="1"/>
  <c r="U77" i="1"/>
  <c r="T77" i="1"/>
  <c r="S77" i="1"/>
  <c r="Q77" i="1"/>
  <c r="P77" i="1"/>
  <c r="AH77" i="1" s="1"/>
  <c r="O77" i="1"/>
  <c r="N77" i="1"/>
  <c r="L77" i="1"/>
  <c r="E77" i="1"/>
  <c r="AJ76" i="1"/>
  <c r="AK76" i="1" s="1"/>
  <c r="AI76" i="1"/>
  <c r="AH76" i="1"/>
  <c r="AF76" i="1"/>
  <c r="X76" i="1"/>
  <c r="Y76" i="1" s="1"/>
  <c r="W76" i="1"/>
  <c r="AA76" i="1" s="1"/>
  <c r="U76" i="1"/>
  <c r="T76" i="1"/>
  <c r="S76" i="1"/>
  <c r="Q76" i="1"/>
  <c r="P76" i="1"/>
  <c r="O76" i="1"/>
  <c r="N76" i="1"/>
  <c r="Z76" i="1" s="1"/>
  <c r="L76" i="1"/>
  <c r="E76" i="1"/>
  <c r="AJ75" i="1"/>
  <c r="AK75" i="1" s="1"/>
  <c r="AI75" i="1"/>
  <c r="AH75" i="1"/>
  <c r="AF75" i="1"/>
  <c r="X75" i="1"/>
  <c r="Y75" i="1" s="1"/>
  <c r="W75" i="1"/>
  <c r="AA75" i="1" s="1"/>
  <c r="U75" i="1"/>
  <c r="T75" i="1"/>
  <c r="S75" i="1"/>
  <c r="Q75" i="1"/>
  <c r="P75" i="1"/>
  <c r="O75" i="1"/>
  <c r="N75" i="1"/>
  <c r="Z75" i="1" s="1"/>
  <c r="L75" i="1"/>
  <c r="E75" i="1"/>
  <c r="AJ74" i="1"/>
  <c r="AK74" i="1" s="1"/>
  <c r="AI74" i="1"/>
  <c r="AF74" i="1"/>
  <c r="Z74" i="1"/>
  <c r="X74" i="1"/>
  <c r="Y74" i="1" s="1"/>
  <c r="W74" i="1"/>
  <c r="U74" i="1"/>
  <c r="T74" i="1"/>
  <c r="S74" i="1"/>
  <c r="Q74" i="1"/>
  <c r="P74" i="1"/>
  <c r="AH74" i="1" s="1"/>
  <c r="O74" i="1"/>
  <c r="N74" i="1"/>
  <c r="L74" i="1"/>
  <c r="E74" i="1"/>
  <c r="AJ73" i="1"/>
  <c r="AK73" i="1" s="1"/>
  <c r="AI73" i="1"/>
  <c r="AF73" i="1"/>
  <c r="AB73" i="1"/>
  <c r="Z73" i="1"/>
  <c r="X73" i="1"/>
  <c r="Y73" i="1" s="1"/>
  <c r="W73" i="1"/>
  <c r="U73" i="1"/>
  <c r="T73" i="1"/>
  <c r="S73" i="1"/>
  <c r="Q73" i="1"/>
  <c r="P73" i="1"/>
  <c r="O73" i="1"/>
  <c r="N73" i="1"/>
  <c r="L73" i="1"/>
  <c r="E73" i="1"/>
  <c r="AJ72" i="1"/>
  <c r="AK72" i="1" s="1"/>
  <c r="AI72" i="1"/>
  <c r="AH72" i="1"/>
  <c r="AF72" i="1"/>
  <c r="X72" i="1"/>
  <c r="Y72" i="1" s="1"/>
  <c r="W72" i="1"/>
  <c r="AA72" i="1" s="1"/>
  <c r="U72" i="1"/>
  <c r="T72" i="1"/>
  <c r="S72" i="1"/>
  <c r="Q72" i="1"/>
  <c r="P72" i="1"/>
  <c r="O72" i="1"/>
  <c r="N72" i="1"/>
  <c r="Z72" i="1" s="1"/>
  <c r="L72" i="1"/>
  <c r="E72" i="1"/>
  <c r="AJ71" i="1"/>
  <c r="AK71" i="1" s="1"/>
  <c r="AI71" i="1"/>
  <c r="AH71" i="1"/>
  <c r="AF71" i="1"/>
  <c r="X71" i="1"/>
  <c r="Y71" i="1" s="1"/>
  <c r="W71" i="1"/>
  <c r="AA71" i="1" s="1"/>
  <c r="U71" i="1"/>
  <c r="T71" i="1"/>
  <c r="S71" i="1"/>
  <c r="Q71" i="1"/>
  <c r="P71" i="1"/>
  <c r="O71" i="1"/>
  <c r="N71" i="1"/>
  <c r="Z71" i="1" s="1"/>
  <c r="L71" i="1"/>
  <c r="E71" i="1"/>
  <c r="AJ70" i="1"/>
  <c r="AK70" i="1" s="1"/>
  <c r="AI70" i="1"/>
  <c r="AF70" i="1"/>
  <c r="Z70" i="1"/>
  <c r="X70" i="1"/>
  <c r="Y70" i="1" s="1"/>
  <c r="W70" i="1"/>
  <c r="U70" i="1"/>
  <c r="T70" i="1"/>
  <c r="S70" i="1"/>
  <c r="Q70" i="1"/>
  <c r="P70" i="1"/>
  <c r="AH70" i="1" s="1"/>
  <c r="O70" i="1"/>
  <c r="N70" i="1"/>
  <c r="L70" i="1"/>
  <c r="E70" i="1"/>
  <c r="AJ69" i="1"/>
  <c r="AK69" i="1" s="1"/>
  <c r="AI69" i="1"/>
  <c r="AF69" i="1"/>
  <c r="AB69" i="1"/>
  <c r="Z69" i="1"/>
  <c r="X69" i="1"/>
  <c r="Y69" i="1" s="1"/>
  <c r="W69" i="1"/>
  <c r="U69" i="1"/>
  <c r="T69" i="1"/>
  <c r="S69" i="1"/>
  <c r="Q69" i="1"/>
  <c r="P69" i="1"/>
  <c r="AH69" i="1" s="1"/>
  <c r="O69" i="1"/>
  <c r="N69" i="1"/>
  <c r="L69" i="1"/>
  <c r="E69" i="1"/>
  <c r="AJ68" i="1"/>
  <c r="AK68" i="1" s="1"/>
  <c r="AI68" i="1"/>
  <c r="AH68" i="1"/>
  <c r="AF68" i="1"/>
  <c r="X68" i="1"/>
  <c r="Y68" i="1" s="1"/>
  <c r="W68" i="1"/>
  <c r="AA68" i="1" s="1"/>
  <c r="U68" i="1"/>
  <c r="T68" i="1"/>
  <c r="S68" i="1"/>
  <c r="Q68" i="1"/>
  <c r="P68" i="1"/>
  <c r="O68" i="1"/>
  <c r="N68" i="1"/>
  <c r="Z68" i="1" s="1"/>
  <c r="L68" i="1"/>
  <c r="E68" i="1"/>
  <c r="AJ67" i="1"/>
  <c r="AK67" i="1" s="1"/>
  <c r="AI67" i="1"/>
  <c r="AH67" i="1"/>
  <c r="AF67" i="1"/>
  <c r="X67" i="1"/>
  <c r="Y67" i="1" s="1"/>
  <c r="W67" i="1"/>
  <c r="AA67" i="1" s="1"/>
  <c r="U67" i="1"/>
  <c r="T67" i="1"/>
  <c r="S67" i="1"/>
  <c r="Q67" i="1"/>
  <c r="P67" i="1"/>
  <c r="O67" i="1"/>
  <c r="N67" i="1"/>
  <c r="Z67" i="1" s="1"/>
  <c r="L67" i="1"/>
  <c r="E67" i="1"/>
  <c r="AJ66" i="1"/>
  <c r="AK66" i="1" s="1"/>
  <c r="AI66" i="1"/>
  <c r="AF66" i="1"/>
  <c r="Z66" i="1"/>
  <c r="X66" i="1"/>
  <c r="Y66" i="1" s="1"/>
  <c r="W66" i="1"/>
  <c r="U66" i="1"/>
  <c r="T66" i="1"/>
  <c r="S66" i="1"/>
  <c r="Q66" i="1"/>
  <c r="P66" i="1"/>
  <c r="AH66" i="1" s="1"/>
  <c r="O66" i="1"/>
  <c r="N66" i="1"/>
  <c r="L66" i="1"/>
  <c r="E66" i="1"/>
  <c r="AJ65" i="1"/>
  <c r="AK65" i="1" s="1"/>
  <c r="AI65" i="1"/>
  <c r="AF65" i="1"/>
  <c r="AB65" i="1"/>
  <c r="Z65" i="1"/>
  <c r="X65" i="1"/>
  <c r="Y65" i="1" s="1"/>
  <c r="W65" i="1"/>
  <c r="U65" i="1"/>
  <c r="T65" i="1"/>
  <c r="S65" i="1"/>
  <c r="Q65" i="1"/>
  <c r="P65" i="1"/>
  <c r="O65" i="1"/>
  <c r="N65" i="1"/>
  <c r="L65" i="1"/>
  <c r="E65" i="1"/>
  <c r="AJ64" i="1"/>
  <c r="AK64" i="1" s="1"/>
  <c r="AI64" i="1"/>
  <c r="AH64" i="1"/>
  <c r="AF64" i="1"/>
  <c r="X64" i="1"/>
  <c r="Y64" i="1" s="1"/>
  <c r="W64" i="1"/>
  <c r="AA64" i="1" s="1"/>
  <c r="U64" i="1"/>
  <c r="T64" i="1"/>
  <c r="S64" i="1"/>
  <c r="Q64" i="1"/>
  <c r="P64" i="1"/>
  <c r="O64" i="1"/>
  <c r="N64" i="1"/>
  <c r="Z64" i="1" s="1"/>
  <c r="L64" i="1"/>
  <c r="E64" i="1"/>
  <c r="AJ63" i="1"/>
  <c r="AK63" i="1" s="1"/>
  <c r="AI63" i="1"/>
  <c r="AH63" i="1"/>
  <c r="AF63" i="1"/>
  <c r="X63" i="1"/>
  <c r="Y63" i="1" s="1"/>
  <c r="W63" i="1"/>
  <c r="AA63" i="1" s="1"/>
  <c r="U63" i="1"/>
  <c r="T63" i="1"/>
  <c r="S63" i="1"/>
  <c r="Q63" i="1"/>
  <c r="P63" i="1"/>
  <c r="O63" i="1"/>
  <c r="N63" i="1"/>
  <c r="Z63" i="1" s="1"/>
  <c r="L63" i="1"/>
  <c r="E63" i="1"/>
  <c r="AJ62" i="1"/>
  <c r="AK62" i="1" s="1"/>
  <c r="AI62" i="1"/>
  <c r="AF62" i="1"/>
  <c r="Z62" i="1"/>
  <c r="X62" i="1"/>
  <c r="Y62" i="1" s="1"/>
  <c r="W62" i="1"/>
  <c r="U62" i="1"/>
  <c r="T62" i="1"/>
  <c r="S62" i="1"/>
  <c r="Q62" i="1"/>
  <c r="P62" i="1"/>
  <c r="AH62" i="1" s="1"/>
  <c r="O62" i="1"/>
  <c r="N62" i="1"/>
  <c r="L62" i="1"/>
  <c r="E62" i="1"/>
  <c r="AJ61" i="1"/>
  <c r="AK61" i="1" s="1"/>
  <c r="AI61" i="1"/>
  <c r="AF61" i="1"/>
  <c r="AB61" i="1"/>
  <c r="Z61" i="1"/>
  <c r="X61" i="1"/>
  <c r="Y61" i="1" s="1"/>
  <c r="W61" i="1"/>
  <c r="U61" i="1"/>
  <c r="T61" i="1"/>
  <c r="S61" i="1"/>
  <c r="Q61" i="1"/>
  <c r="P61" i="1"/>
  <c r="AH61" i="1" s="1"/>
  <c r="O61" i="1"/>
  <c r="N61" i="1"/>
  <c r="L61" i="1"/>
  <c r="E61" i="1"/>
  <c r="AJ60" i="1"/>
  <c r="AK60" i="1" s="1"/>
  <c r="AI60" i="1"/>
  <c r="AF60" i="1"/>
  <c r="AA60" i="1"/>
  <c r="Z60" i="1"/>
  <c r="AG60" i="1" s="1"/>
  <c r="X60" i="1"/>
  <c r="Y60" i="1" s="1"/>
  <c r="W60" i="1"/>
  <c r="U60" i="1"/>
  <c r="T60" i="1"/>
  <c r="S60" i="1"/>
  <c r="Q60" i="1"/>
  <c r="P60" i="1"/>
  <c r="AH60" i="1" s="1"/>
  <c r="O60" i="1"/>
  <c r="N60" i="1"/>
  <c r="L60" i="1"/>
  <c r="E60" i="1"/>
  <c r="AJ59" i="1"/>
  <c r="AK59" i="1" s="1"/>
  <c r="AI59" i="1"/>
  <c r="AD59" i="1"/>
  <c r="X59" i="1"/>
  <c r="Y59" i="1" s="1"/>
  <c r="W59" i="1"/>
  <c r="U59" i="1"/>
  <c r="T59" i="1"/>
  <c r="AF59" i="1" s="1"/>
  <c r="S59" i="1"/>
  <c r="Q59" i="1"/>
  <c r="P59" i="1"/>
  <c r="O59" i="1"/>
  <c r="N59" i="1"/>
  <c r="Z59" i="1" s="1"/>
  <c r="L59" i="1"/>
  <c r="E59" i="1"/>
  <c r="AJ58" i="1"/>
  <c r="AK58" i="1" s="1"/>
  <c r="AI58" i="1"/>
  <c r="AF58" i="1"/>
  <c r="X58" i="1"/>
  <c r="Y58" i="1" s="1"/>
  <c r="W58" i="1"/>
  <c r="AA58" i="1" s="1"/>
  <c r="U58" i="1"/>
  <c r="T58" i="1"/>
  <c r="S58" i="1"/>
  <c r="Q58" i="1"/>
  <c r="P58" i="1"/>
  <c r="O58" i="1"/>
  <c r="N58" i="1"/>
  <c r="Z58" i="1" s="1"/>
  <c r="L58" i="1"/>
  <c r="E58" i="1"/>
  <c r="AJ57" i="1"/>
  <c r="AK57" i="1" s="1"/>
  <c r="AI57" i="1"/>
  <c r="AB57" i="1"/>
  <c r="X57" i="1"/>
  <c r="Y57" i="1" s="1"/>
  <c r="W57" i="1"/>
  <c r="AA57" i="1" s="1"/>
  <c r="U57" i="1"/>
  <c r="T57" i="1"/>
  <c r="AF57" i="1" s="1"/>
  <c r="S57" i="1"/>
  <c r="Q57" i="1"/>
  <c r="P57" i="1"/>
  <c r="AH57" i="1" s="1"/>
  <c r="O57" i="1"/>
  <c r="N57" i="1"/>
  <c r="Z57" i="1" s="1"/>
  <c r="L57" i="1"/>
  <c r="E57" i="1"/>
  <c r="AJ56" i="1"/>
  <c r="AK56" i="1" s="1"/>
  <c r="AI56" i="1"/>
  <c r="AF56" i="1"/>
  <c r="X56" i="1"/>
  <c r="Y56" i="1" s="1"/>
  <c r="W56" i="1"/>
  <c r="U56" i="1"/>
  <c r="T56" i="1"/>
  <c r="S56" i="1"/>
  <c r="Q56" i="1"/>
  <c r="P56" i="1"/>
  <c r="AH56" i="1" s="1"/>
  <c r="O56" i="1"/>
  <c r="N56" i="1"/>
  <c r="L56" i="1"/>
  <c r="Z56" i="1" s="1"/>
  <c r="AB56" i="1" s="1"/>
  <c r="E56" i="1"/>
  <c r="AJ55" i="1"/>
  <c r="AK55" i="1" s="1"/>
  <c r="AI55" i="1"/>
  <c r="Z55" i="1"/>
  <c r="X55" i="1"/>
  <c r="W55" i="1"/>
  <c r="AA55" i="1" s="1"/>
  <c r="U55" i="1"/>
  <c r="T55" i="1"/>
  <c r="AF55" i="1" s="1"/>
  <c r="S55" i="1"/>
  <c r="Q55" i="1"/>
  <c r="P55" i="1"/>
  <c r="AH55" i="1" s="1"/>
  <c r="O55" i="1"/>
  <c r="Y55" i="1" s="1"/>
  <c r="N55" i="1"/>
  <c r="L55" i="1"/>
  <c r="E55" i="1"/>
  <c r="AK54" i="1"/>
  <c r="AJ54" i="1"/>
  <c r="AI54" i="1"/>
  <c r="AF54" i="1"/>
  <c r="AA54" i="1"/>
  <c r="X54" i="1"/>
  <c r="Y54" i="1" s="1"/>
  <c r="W54" i="1"/>
  <c r="U54" i="1"/>
  <c r="T54" i="1"/>
  <c r="S54" i="1"/>
  <c r="Q54" i="1"/>
  <c r="P54" i="1"/>
  <c r="AH54" i="1" s="1"/>
  <c r="O54" i="1"/>
  <c r="N54" i="1"/>
  <c r="L54" i="1"/>
  <c r="Z54" i="1" s="1"/>
  <c r="E54" i="1"/>
  <c r="AJ53" i="1"/>
  <c r="AK53" i="1" s="1"/>
  <c r="AI53" i="1"/>
  <c r="AF53" i="1"/>
  <c r="Z53" i="1"/>
  <c r="AG53" i="1" s="1"/>
  <c r="X53" i="1"/>
  <c r="W53" i="1"/>
  <c r="U53" i="1"/>
  <c r="T53" i="1"/>
  <c r="S53" i="1"/>
  <c r="Q53" i="1"/>
  <c r="P53" i="1"/>
  <c r="AH53" i="1" s="1"/>
  <c r="O53" i="1"/>
  <c r="Y53" i="1" s="1"/>
  <c r="N53" i="1"/>
  <c r="L53" i="1"/>
  <c r="E53" i="1"/>
  <c r="AK52" i="1"/>
  <c r="AA52" i="1" s="1"/>
  <c r="AJ52" i="1"/>
  <c r="AI52" i="1"/>
  <c r="AG52" i="1"/>
  <c r="AF52" i="1"/>
  <c r="Z52" i="1"/>
  <c r="X52" i="1"/>
  <c r="Y52" i="1" s="1"/>
  <c r="W52" i="1"/>
  <c r="U52" i="1"/>
  <c r="T52" i="1"/>
  <c r="S52" i="1"/>
  <c r="Q52" i="1"/>
  <c r="P52" i="1"/>
  <c r="AH52" i="1" s="1"/>
  <c r="O52" i="1"/>
  <c r="N52" i="1"/>
  <c r="L52" i="1"/>
  <c r="E52" i="1"/>
  <c r="AJ51" i="1"/>
  <c r="AK51" i="1" s="1"/>
  <c r="AI51" i="1"/>
  <c r="AD51" i="1"/>
  <c r="X51" i="1"/>
  <c r="Y51" i="1" s="1"/>
  <c r="W51" i="1"/>
  <c r="U51" i="1"/>
  <c r="T51" i="1"/>
  <c r="AF51" i="1" s="1"/>
  <c r="S51" i="1"/>
  <c r="Q51" i="1"/>
  <c r="P51" i="1"/>
  <c r="O51" i="1"/>
  <c r="N51" i="1"/>
  <c r="Z51" i="1" s="1"/>
  <c r="L51" i="1"/>
  <c r="E51" i="1"/>
  <c r="AJ50" i="1"/>
  <c r="AK50" i="1" s="1"/>
  <c r="AI50" i="1"/>
  <c r="AF50" i="1"/>
  <c r="X50" i="1"/>
  <c r="Y50" i="1" s="1"/>
  <c r="W50" i="1"/>
  <c r="AA50" i="1" s="1"/>
  <c r="U50" i="1"/>
  <c r="T50" i="1"/>
  <c r="S50" i="1"/>
  <c r="Q50" i="1"/>
  <c r="P50" i="1"/>
  <c r="O50" i="1"/>
  <c r="N50" i="1"/>
  <c r="Z50" i="1" s="1"/>
  <c r="L50" i="1"/>
  <c r="E50" i="1"/>
  <c r="AJ49" i="1"/>
  <c r="AK49" i="1" s="1"/>
  <c r="AI49" i="1"/>
  <c r="AB49" i="1"/>
  <c r="X49" i="1"/>
  <c r="Y49" i="1" s="1"/>
  <c r="W49" i="1"/>
  <c r="AA49" i="1" s="1"/>
  <c r="U49" i="1"/>
  <c r="T49" i="1"/>
  <c r="AF49" i="1" s="1"/>
  <c r="S49" i="1"/>
  <c r="Q49" i="1"/>
  <c r="P49" i="1"/>
  <c r="AH49" i="1" s="1"/>
  <c r="O49" i="1"/>
  <c r="N49" i="1"/>
  <c r="Z49" i="1" s="1"/>
  <c r="L49" i="1"/>
  <c r="E49" i="1"/>
  <c r="AJ48" i="1"/>
  <c r="AK48" i="1" s="1"/>
  <c r="AI48" i="1"/>
  <c r="AF48" i="1"/>
  <c r="X48" i="1"/>
  <c r="Y48" i="1" s="1"/>
  <c r="W48" i="1"/>
  <c r="U48" i="1"/>
  <c r="T48" i="1"/>
  <c r="S48" i="1"/>
  <c r="Q48" i="1"/>
  <c r="P48" i="1"/>
  <c r="AH48" i="1" s="1"/>
  <c r="O48" i="1"/>
  <c r="N48" i="1"/>
  <c r="L48" i="1"/>
  <c r="Z48" i="1" s="1"/>
  <c r="E48" i="1"/>
  <c r="AJ47" i="1"/>
  <c r="AK47" i="1" s="1"/>
  <c r="AI47" i="1"/>
  <c r="Z47" i="1"/>
  <c r="X47" i="1"/>
  <c r="W47" i="1"/>
  <c r="AA47" i="1" s="1"/>
  <c r="U47" i="1"/>
  <c r="T47" i="1"/>
  <c r="AF47" i="1" s="1"/>
  <c r="S47" i="1"/>
  <c r="Q47" i="1"/>
  <c r="P47" i="1"/>
  <c r="AH47" i="1" s="1"/>
  <c r="O47" i="1"/>
  <c r="Y47" i="1" s="1"/>
  <c r="N47" i="1"/>
  <c r="L47" i="1"/>
  <c r="E47" i="1"/>
  <c r="AK46" i="1"/>
  <c r="AJ46" i="1"/>
  <c r="AI46" i="1"/>
  <c r="AF46" i="1"/>
  <c r="AA46" i="1"/>
  <c r="X46" i="1"/>
  <c r="Y46" i="1" s="1"/>
  <c r="W46" i="1"/>
  <c r="U46" i="1"/>
  <c r="T46" i="1"/>
  <c r="S46" i="1"/>
  <c r="Q46" i="1"/>
  <c r="P46" i="1"/>
  <c r="AH46" i="1" s="1"/>
  <c r="O46" i="1"/>
  <c r="N46" i="1"/>
  <c r="L46" i="1"/>
  <c r="Z46" i="1" s="1"/>
  <c r="E46" i="1"/>
  <c r="AJ45" i="1"/>
  <c r="AK45" i="1" s="1"/>
  <c r="AI45" i="1"/>
  <c r="AF45" i="1"/>
  <c r="Z45" i="1"/>
  <c r="AG45" i="1" s="1"/>
  <c r="X45" i="1"/>
  <c r="W45" i="1"/>
  <c r="U45" i="1"/>
  <c r="T45" i="1"/>
  <c r="S45" i="1"/>
  <c r="Q45" i="1"/>
  <c r="P45" i="1"/>
  <c r="AH45" i="1" s="1"/>
  <c r="O45" i="1"/>
  <c r="Y45" i="1" s="1"/>
  <c r="N45" i="1"/>
  <c r="L45" i="1"/>
  <c r="E45" i="1"/>
  <c r="AK44" i="1"/>
  <c r="AA44" i="1" s="1"/>
  <c r="AJ44" i="1"/>
  <c r="AI44" i="1"/>
  <c r="AF44" i="1"/>
  <c r="Z44" i="1"/>
  <c r="AG44" i="1" s="1"/>
  <c r="X44" i="1"/>
  <c r="Y44" i="1" s="1"/>
  <c r="W44" i="1"/>
  <c r="U44" i="1"/>
  <c r="T44" i="1"/>
  <c r="S44" i="1"/>
  <c r="Q44" i="1"/>
  <c r="P44" i="1"/>
  <c r="AH44" i="1" s="1"/>
  <c r="O44" i="1"/>
  <c r="N44" i="1"/>
  <c r="L44" i="1"/>
  <c r="E44" i="1"/>
  <c r="AJ43" i="1"/>
  <c r="AK43" i="1" s="1"/>
  <c r="AI43" i="1"/>
  <c r="AD43" i="1"/>
  <c r="X43" i="1"/>
  <c r="Y43" i="1" s="1"/>
  <c r="W43" i="1"/>
  <c r="U43" i="1"/>
  <c r="T43" i="1"/>
  <c r="AF43" i="1" s="1"/>
  <c r="S43" i="1"/>
  <c r="Q43" i="1"/>
  <c r="P43" i="1"/>
  <c r="O43" i="1"/>
  <c r="N43" i="1"/>
  <c r="Z43" i="1" s="1"/>
  <c r="L43" i="1"/>
  <c r="E43" i="1"/>
  <c r="AJ42" i="1"/>
  <c r="AK42" i="1" s="1"/>
  <c r="AI42" i="1"/>
  <c r="AF42" i="1"/>
  <c r="X42" i="1"/>
  <c r="Y42" i="1" s="1"/>
  <c r="W42" i="1"/>
  <c r="AA42" i="1" s="1"/>
  <c r="U42" i="1"/>
  <c r="T42" i="1"/>
  <c r="S42" i="1"/>
  <c r="Q42" i="1"/>
  <c r="P42" i="1"/>
  <c r="O42" i="1"/>
  <c r="N42" i="1"/>
  <c r="Z42" i="1" s="1"/>
  <c r="L42" i="1"/>
  <c r="E42" i="1"/>
  <c r="AJ41" i="1"/>
  <c r="AK41" i="1" s="1"/>
  <c r="AI41" i="1"/>
  <c r="AD41" i="1"/>
  <c r="Z41" i="1"/>
  <c r="AB41" i="1" s="1"/>
  <c r="X41" i="1"/>
  <c r="W41" i="1"/>
  <c r="AA41" i="1" s="1"/>
  <c r="U41" i="1"/>
  <c r="T41" i="1"/>
  <c r="AF41" i="1" s="1"/>
  <c r="S41" i="1"/>
  <c r="Q41" i="1"/>
  <c r="P41" i="1"/>
  <c r="AH41" i="1" s="1"/>
  <c r="O41" i="1"/>
  <c r="Y41" i="1" s="1"/>
  <c r="N41" i="1"/>
  <c r="L41" i="1"/>
  <c r="E41" i="1"/>
  <c r="AK40" i="1"/>
  <c r="AJ40" i="1"/>
  <c r="AI40" i="1"/>
  <c r="AH40" i="1"/>
  <c r="AF40" i="1"/>
  <c r="X40" i="1"/>
  <c r="Y40" i="1" s="1"/>
  <c r="W40" i="1"/>
  <c r="AA40" i="1" s="1"/>
  <c r="U40" i="1"/>
  <c r="T40" i="1"/>
  <c r="S40" i="1"/>
  <c r="Q40" i="1"/>
  <c r="P40" i="1"/>
  <c r="O40" i="1"/>
  <c r="N40" i="1"/>
  <c r="L40" i="1"/>
  <c r="Z40" i="1" s="1"/>
  <c r="E40" i="1"/>
  <c r="AJ39" i="1"/>
  <c r="AK39" i="1" s="1"/>
  <c r="AI39" i="1"/>
  <c r="AD39" i="1"/>
  <c r="Z39" i="1"/>
  <c r="AB39" i="1" s="1"/>
  <c r="X39" i="1"/>
  <c r="W39" i="1"/>
  <c r="AA39" i="1" s="1"/>
  <c r="U39" i="1"/>
  <c r="T39" i="1"/>
  <c r="AF39" i="1" s="1"/>
  <c r="S39" i="1"/>
  <c r="Q39" i="1"/>
  <c r="P39" i="1"/>
  <c r="AH39" i="1" s="1"/>
  <c r="O39" i="1"/>
  <c r="Y39" i="1" s="1"/>
  <c r="N39" i="1"/>
  <c r="L39" i="1"/>
  <c r="E39" i="1"/>
  <c r="AK38" i="1"/>
  <c r="AJ38" i="1"/>
  <c r="AI38" i="1"/>
  <c r="AH38" i="1"/>
  <c r="AF38" i="1"/>
  <c r="AA38" i="1"/>
  <c r="X38" i="1"/>
  <c r="Y38" i="1" s="1"/>
  <c r="W38" i="1"/>
  <c r="U38" i="1"/>
  <c r="T38" i="1"/>
  <c r="S38" i="1"/>
  <c r="Q38" i="1"/>
  <c r="P38" i="1"/>
  <c r="O38" i="1"/>
  <c r="N38" i="1"/>
  <c r="L38" i="1"/>
  <c r="Z38" i="1" s="1"/>
  <c r="E38" i="1"/>
  <c r="AJ37" i="1"/>
  <c r="AK37" i="1" s="1"/>
  <c r="AI37" i="1"/>
  <c r="AD37" i="1"/>
  <c r="Z37" i="1"/>
  <c r="AB37" i="1" s="1"/>
  <c r="X37" i="1"/>
  <c r="W37" i="1"/>
  <c r="U37" i="1"/>
  <c r="T37" i="1"/>
  <c r="AF37" i="1" s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AF36" i="1"/>
  <c r="X36" i="1"/>
  <c r="Y36" i="1" s="1"/>
  <c r="W36" i="1"/>
  <c r="AA36" i="1" s="1"/>
  <c r="U36" i="1"/>
  <c r="T36" i="1"/>
  <c r="S36" i="1"/>
  <c r="Q36" i="1"/>
  <c r="P36" i="1"/>
  <c r="O36" i="1"/>
  <c r="N36" i="1"/>
  <c r="L36" i="1"/>
  <c r="Z36" i="1" s="1"/>
  <c r="E36" i="1"/>
  <c r="AJ35" i="1"/>
  <c r="AK35" i="1" s="1"/>
  <c r="AI35" i="1"/>
  <c r="AD35" i="1"/>
  <c r="Z35" i="1"/>
  <c r="AB35" i="1" s="1"/>
  <c r="X35" i="1"/>
  <c r="W35" i="1"/>
  <c r="AA35" i="1" s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F34" i="1"/>
  <c r="AA34" i="1"/>
  <c r="X34" i="1"/>
  <c r="Y34" i="1" s="1"/>
  <c r="W34" i="1"/>
  <c r="U34" i="1"/>
  <c r="T34" i="1"/>
  <c r="S34" i="1"/>
  <c r="Q34" i="1"/>
  <c r="P34" i="1"/>
  <c r="O34" i="1"/>
  <c r="N34" i="1"/>
  <c r="L34" i="1"/>
  <c r="Z34" i="1" s="1"/>
  <c r="E34" i="1"/>
  <c r="AJ33" i="1"/>
  <c r="AK33" i="1" s="1"/>
  <c r="AI33" i="1"/>
  <c r="AD33" i="1"/>
  <c r="Z33" i="1"/>
  <c r="AB33" i="1" s="1"/>
  <c r="X33" i="1"/>
  <c r="W33" i="1"/>
  <c r="U33" i="1"/>
  <c r="T33" i="1"/>
  <c r="AF33" i="1" s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AH32" i="1"/>
  <c r="AF32" i="1"/>
  <c r="X32" i="1"/>
  <c r="Y32" i="1" s="1"/>
  <c r="W32" i="1"/>
  <c r="AA32" i="1" s="1"/>
  <c r="U32" i="1"/>
  <c r="T32" i="1"/>
  <c r="S32" i="1"/>
  <c r="Q32" i="1"/>
  <c r="P32" i="1"/>
  <c r="O32" i="1"/>
  <c r="N32" i="1"/>
  <c r="L32" i="1"/>
  <c r="Z32" i="1" s="1"/>
  <c r="E32" i="1"/>
  <c r="AJ31" i="1"/>
  <c r="AK31" i="1" s="1"/>
  <c r="AI31" i="1"/>
  <c r="AD31" i="1"/>
  <c r="Z31" i="1"/>
  <c r="AB31" i="1" s="1"/>
  <c r="X31" i="1"/>
  <c r="W31" i="1"/>
  <c r="AA31" i="1" s="1"/>
  <c r="U31" i="1"/>
  <c r="T31" i="1"/>
  <c r="AF31" i="1" s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F30" i="1"/>
  <c r="AA30" i="1"/>
  <c r="X30" i="1"/>
  <c r="Y30" i="1" s="1"/>
  <c r="W30" i="1"/>
  <c r="U30" i="1"/>
  <c r="T30" i="1"/>
  <c r="S30" i="1"/>
  <c r="Q30" i="1"/>
  <c r="P30" i="1"/>
  <c r="O30" i="1"/>
  <c r="N30" i="1"/>
  <c r="L30" i="1"/>
  <c r="Z30" i="1" s="1"/>
  <c r="E30" i="1"/>
  <c r="AJ29" i="1"/>
  <c r="AK29" i="1" s="1"/>
  <c r="AI29" i="1"/>
  <c r="AD29" i="1"/>
  <c r="Z29" i="1"/>
  <c r="AB29" i="1" s="1"/>
  <c r="X29" i="1"/>
  <c r="W29" i="1"/>
  <c r="U29" i="1"/>
  <c r="T29" i="1"/>
  <c r="AF29" i="1" s="1"/>
  <c r="S29" i="1"/>
  <c r="Q29" i="1"/>
  <c r="P29" i="1"/>
  <c r="AH29" i="1" s="1"/>
  <c r="O29" i="1"/>
  <c r="Y29" i="1" s="1"/>
  <c r="N29" i="1"/>
  <c r="L29" i="1"/>
  <c r="E29" i="1"/>
  <c r="AK28" i="1"/>
  <c r="AJ28" i="1"/>
  <c r="AI28" i="1"/>
  <c r="AH28" i="1"/>
  <c r="AF28" i="1"/>
  <c r="X28" i="1"/>
  <c r="Y28" i="1" s="1"/>
  <c r="W28" i="1"/>
  <c r="AA28" i="1" s="1"/>
  <c r="U28" i="1"/>
  <c r="T28" i="1"/>
  <c r="S28" i="1"/>
  <c r="Q28" i="1"/>
  <c r="P28" i="1"/>
  <c r="O28" i="1"/>
  <c r="N28" i="1"/>
  <c r="L28" i="1"/>
  <c r="Z28" i="1" s="1"/>
  <c r="E28" i="1"/>
  <c r="AJ27" i="1"/>
  <c r="AK27" i="1" s="1"/>
  <c r="AI27" i="1"/>
  <c r="AD27" i="1"/>
  <c r="Z27" i="1"/>
  <c r="AB27" i="1" s="1"/>
  <c r="X27" i="1"/>
  <c r="W27" i="1"/>
  <c r="AA27" i="1" s="1"/>
  <c r="U27" i="1"/>
  <c r="T27" i="1"/>
  <c r="AF27" i="1" s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H26" i="1"/>
  <c r="AF26" i="1"/>
  <c r="AA26" i="1"/>
  <c r="X26" i="1"/>
  <c r="Y26" i="1" s="1"/>
  <c r="W26" i="1"/>
  <c r="U26" i="1"/>
  <c r="T26" i="1"/>
  <c r="S26" i="1"/>
  <c r="Q26" i="1"/>
  <c r="P26" i="1"/>
  <c r="O26" i="1"/>
  <c r="N26" i="1"/>
  <c r="L26" i="1"/>
  <c r="Z26" i="1" s="1"/>
  <c r="E26" i="1"/>
  <c r="AJ25" i="1"/>
  <c r="AK25" i="1" s="1"/>
  <c r="AI25" i="1"/>
  <c r="AD25" i="1"/>
  <c r="Z25" i="1"/>
  <c r="AB25" i="1" s="1"/>
  <c r="X25" i="1"/>
  <c r="W25" i="1"/>
  <c r="U25" i="1"/>
  <c r="T25" i="1"/>
  <c r="AF25" i="1" s="1"/>
  <c r="S25" i="1"/>
  <c r="Q25" i="1"/>
  <c r="P25" i="1"/>
  <c r="AH25" i="1" s="1"/>
  <c r="O25" i="1"/>
  <c r="Y25" i="1" s="1"/>
  <c r="N25" i="1"/>
  <c r="L25" i="1"/>
  <c r="E25" i="1"/>
  <c r="AK24" i="1"/>
  <c r="AJ24" i="1"/>
  <c r="AI24" i="1"/>
  <c r="AH24" i="1"/>
  <c r="AF24" i="1"/>
  <c r="X24" i="1"/>
  <c r="Y24" i="1" s="1"/>
  <c r="W24" i="1"/>
  <c r="AA24" i="1" s="1"/>
  <c r="U24" i="1"/>
  <c r="T24" i="1"/>
  <c r="S24" i="1"/>
  <c r="Q24" i="1"/>
  <c r="P24" i="1"/>
  <c r="O24" i="1"/>
  <c r="N24" i="1"/>
  <c r="L24" i="1"/>
  <c r="Z24" i="1" s="1"/>
  <c r="E24" i="1"/>
  <c r="AJ23" i="1"/>
  <c r="AK23" i="1" s="1"/>
  <c r="AI23" i="1"/>
  <c r="AD23" i="1"/>
  <c r="Z23" i="1"/>
  <c r="AB23" i="1" s="1"/>
  <c r="X23" i="1"/>
  <c r="W23" i="1"/>
  <c r="AA23" i="1" s="1"/>
  <c r="U23" i="1"/>
  <c r="T23" i="1"/>
  <c r="AF23" i="1" s="1"/>
  <c r="S23" i="1"/>
  <c r="Q23" i="1"/>
  <c r="P23" i="1"/>
  <c r="AH23" i="1" s="1"/>
  <c r="O23" i="1"/>
  <c r="Y23" i="1" s="1"/>
  <c r="N23" i="1"/>
  <c r="L23" i="1"/>
  <c r="E23" i="1"/>
  <c r="AK22" i="1"/>
  <c r="AJ22" i="1"/>
  <c r="AI22" i="1"/>
  <c r="AH22" i="1"/>
  <c r="AF22" i="1"/>
  <c r="AA22" i="1"/>
  <c r="X22" i="1"/>
  <c r="Y22" i="1" s="1"/>
  <c r="W22" i="1"/>
  <c r="U22" i="1"/>
  <c r="T22" i="1"/>
  <c r="S22" i="1"/>
  <c r="Q22" i="1"/>
  <c r="P22" i="1"/>
  <c r="O22" i="1"/>
  <c r="N22" i="1"/>
  <c r="L22" i="1"/>
  <c r="Z22" i="1" s="1"/>
  <c r="E22" i="1"/>
  <c r="AJ21" i="1"/>
  <c r="AK21" i="1" s="1"/>
  <c r="AI21" i="1"/>
  <c r="AD21" i="1"/>
  <c r="Z21" i="1"/>
  <c r="AB21" i="1" s="1"/>
  <c r="X21" i="1"/>
  <c r="W21" i="1"/>
  <c r="U21" i="1"/>
  <c r="T21" i="1"/>
  <c r="AF21" i="1" s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AF20" i="1"/>
  <c r="X20" i="1"/>
  <c r="Y20" i="1" s="1"/>
  <c r="W20" i="1"/>
  <c r="AA20" i="1" s="1"/>
  <c r="U20" i="1"/>
  <c r="T20" i="1"/>
  <c r="S20" i="1"/>
  <c r="Q20" i="1"/>
  <c r="P20" i="1"/>
  <c r="O20" i="1"/>
  <c r="N20" i="1"/>
  <c r="L20" i="1"/>
  <c r="Z20" i="1" s="1"/>
  <c r="E20" i="1"/>
  <c r="AJ19" i="1"/>
  <c r="AK19" i="1" s="1"/>
  <c r="AI19" i="1"/>
  <c r="AD19" i="1"/>
  <c r="Z19" i="1"/>
  <c r="AB19" i="1" s="1"/>
  <c r="X19" i="1"/>
  <c r="W19" i="1"/>
  <c r="AA19" i="1" s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H18" i="1"/>
  <c r="AF18" i="1"/>
  <c r="AA18" i="1"/>
  <c r="X18" i="1"/>
  <c r="Y18" i="1" s="1"/>
  <c r="W18" i="1"/>
  <c r="U18" i="1"/>
  <c r="T18" i="1"/>
  <c r="S18" i="1"/>
  <c r="Q18" i="1"/>
  <c r="P18" i="1"/>
  <c r="O18" i="1"/>
  <c r="N18" i="1"/>
  <c r="L18" i="1"/>
  <c r="Z18" i="1" s="1"/>
  <c r="E18" i="1"/>
  <c r="AJ17" i="1"/>
  <c r="AK17" i="1" s="1"/>
  <c r="AI17" i="1"/>
  <c r="AD17" i="1"/>
  <c r="Z17" i="1"/>
  <c r="AB17" i="1" s="1"/>
  <c r="X17" i="1"/>
  <c r="W17" i="1"/>
  <c r="U17" i="1"/>
  <c r="T17" i="1"/>
  <c r="AF17" i="1" s="1"/>
  <c r="S17" i="1"/>
  <c r="Q17" i="1"/>
  <c r="P17" i="1"/>
  <c r="AH17" i="1" s="1"/>
  <c r="O17" i="1"/>
  <c r="Y17" i="1" s="1"/>
  <c r="N17" i="1"/>
  <c r="L17" i="1"/>
  <c r="E17" i="1"/>
  <c r="AK16" i="1"/>
  <c r="AJ16" i="1"/>
  <c r="AI16" i="1"/>
  <c r="AH16" i="1"/>
  <c r="AF16" i="1"/>
  <c r="X16" i="1"/>
  <c r="Y16" i="1" s="1"/>
  <c r="W16" i="1"/>
  <c r="AA16" i="1" s="1"/>
  <c r="U16" i="1"/>
  <c r="T16" i="1"/>
  <c r="S16" i="1"/>
  <c r="Q16" i="1"/>
  <c r="P16" i="1"/>
  <c r="O16" i="1"/>
  <c r="N16" i="1"/>
  <c r="L16" i="1"/>
  <c r="Z16" i="1" s="1"/>
  <c r="E16" i="1"/>
  <c r="AJ15" i="1"/>
  <c r="AK15" i="1" s="1"/>
  <c r="AI15" i="1"/>
  <c r="AD15" i="1"/>
  <c r="Z15" i="1"/>
  <c r="AB15" i="1" s="1"/>
  <c r="X15" i="1"/>
  <c r="W15" i="1"/>
  <c r="AA15" i="1" s="1"/>
  <c r="U15" i="1"/>
  <c r="T15" i="1"/>
  <c r="AF15" i="1" s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AH14" i="1"/>
  <c r="AF14" i="1"/>
  <c r="AA14" i="1"/>
  <c r="X14" i="1"/>
  <c r="Y14" i="1" s="1"/>
  <c r="W14" i="1"/>
  <c r="U14" i="1"/>
  <c r="T14" i="1"/>
  <c r="S14" i="1"/>
  <c r="Q14" i="1"/>
  <c r="P14" i="1"/>
  <c r="O14" i="1"/>
  <c r="N14" i="1"/>
  <c r="L14" i="1"/>
  <c r="Z14" i="1" s="1"/>
  <c r="E14" i="1"/>
  <c r="AJ13" i="1"/>
  <c r="AK13" i="1" s="1"/>
  <c r="AI13" i="1"/>
  <c r="AD13" i="1"/>
  <c r="Z13" i="1"/>
  <c r="AB13" i="1" s="1"/>
  <c r="X13" i="1"/>
  <c r="W13" i="1"/>
  <c r="U13" i="1"/>
  <c r="T13" i="1"/>
  <c r="AF13" i="1" s="1"/>
  <c r="S13" i="1"/>
  <c r="Q13" i="1"/>
  <c r="P13" i="1"/>
  <c r="AH13" i="1" s="1"/>
  <c r="O13" i="1"/>
  <c r="Y13" i="1" s="1"/>
  <c r="N13" i="1"/>
  <c r="L13" i="1"/>
  <c r="E13" i="1"/>
  <c r="AK12" i="1"/>
  <c r="AJ12" i="1"/>
  <c r="AI12" i="1"/>
  <c r="AH12" i="1"/>
  <c r="AF12" i="1"/>
  <c r="X12" i="1"/>
  <c r="Y12" i="1" s="1"/>
  <c r="W12" i="1"/>
  <c r="AA12" i="1" s="1"/>
  <c r="U12" i="1"/>
  <c r="T12" i="1"/>
  <c r="S12" i="1"/>
  <c r="Q12" i="1"/>
  <c r="P12" i="1"/>
  <c r="O12" i="1"/>
  <c r="N12" i="1"/>
  <c r="L12" i="1"/>
  <c r="Z12" i="1" s="1"/>
  <c r="E12" i="1"/>
  <c r="AJ11" i="1"/>
  <c r="AK11" i="1" s="1"/>
  <c r="AI11" i="1"/>
  <c r="AD11" i="1"/>
  <c r="Z11" i="1"/>
  <c r="AB11" i="1" s="1"/>
  <c r="X11" i="1"/>
  <c r="W11" i="1"/>
  <c r="AA11" i="1" s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AF10" i="1"/>
  <c r="AA10" i="1"/>
  <c r="X10" i="1"/>
  <c r="Y10" i="1" s="1"/>
  <c r="W10" i="1"/>
  <c r="U10" i="1"/>
  <c r="T10" i="1"/>
  <c r="S10" i="1"/>
  <c r="Q10" i="1"/>
  <c r="P10" i="1"/>
  <c r="O10" i="1"/>
  <c r="N10" i="1"/>
  <c r="L10" i="1"/>
  <c r="Z10" i="1" s="1"/>
  <c r="E10" i="1"/>
  <c r="AJ9" i="1"/>
  <c r="AK9" i="1" s="1"/>
  <c r="AI9" i="1"/>
  <c r="AD9" i="1"/>
  <c r="Z9" i="1"/>
  <c r="AB9" i="1" s="1"/>
  <c r="X9" i="1"/>
  <c r="W9" i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AF8" i="1"/>
  <c r="X8" i="1"/>
  <c r="Y8" i="1" s="1"/>
  <c r="W8" i="1"/>
  <c r="AA8" i="1" s="1"/>
  <c r="U8" i="1"/>
  <c r="T8" i="1"/>
  <c r="S8" i="1"/>
  <c r="Q8" i="1"/>
  <c r="P8" i="1"/>
  <c r="O8" i="1"/>
  <c r="N8" i="1"/>
  <c r="L8" i="1"/>
  <c r="Z8" i="1" s="1"/>
  <c r="E8" i="1"/>
  <c r="AJ7" i="1"/>
  <c r="AK7" i="1" s="1"/>
  <c r="AI7" i="1"/>
  <c r="AD7" i="1"/>
  <c r="Z7" i="1"/>
  <c r="AB7" i="1" s="1"/>
  <c r="X7" i="1"/>
  <c r="W7" i="1"/>
  <c r="AA7" i="1" s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AF6" i="1"/>
  <c r="AA6" i="1"/>
  <c r="X6" i="1"/>
  <c r="Y6" i="1" s="1"/>
  <c r="W6" i="1"/>
  <c r="U6" i="1"/>
  <c r="T6" i="1"/>
  <c r="S6" i="1"/>
  <c r="Q6" i="1"/>
  <c r="P6" i="1"/>
  <c r="O6" i="1"/>
  <c r="N6" i="1"/>
  <c r="L6" i="1"/>
  <c r="Z6" i="1" s="1"/>
  <c r="E6" i="1"/>
  <c r="AJ5" i="1"/>
  <c r="AK5" i="1" s="1"/>
  <c r="AI5" i="1"/>
  <c r="AD5" i="1"/>
  <c r="Z5" i="1"/>
  <c r="AB5" i="1" s="1"/>
  <c r="X5" i="1"/>
  <c r="W5" i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AF4" i="1"/>
  <c r="X4" i="1"/>
  <c r="Y4" i="1" s="1"/>
  <c r="W4" i="1"/>
  <c r="AA4" i="1" s="1"/>
  <c r="U4" i="1"/>
  <c r="T4" i="1"/>
  <c r="S4" i="1"/>
  <c r="Q4" i="1"/>
  <c r="P4" i="1"/>
  <c r="O4" i="1"/>
  <c r="N4" i="1"/>
  <c r="L4" i="1"/>
  <c r="Z4" i="1" s="1"/>
  <c r="E4" i="1"/>
  <c r="AJ3" i="1"/>
  <c r="AK3" i="1" s="1"/>
  <c r="AI3" i="1"/>
  <c r="AD3" i="1"/>
  <c r="Z3" i="1"/>
  <c r="AB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K2" i="1"/>
  <c r="AJ2" i="1"/>
  <c r="AI2" i="1"/>
  <c r="AH2" i="1"/>
  <c r="AF2" i="1"/>
  <c r="AA2" i="1"/>
  <c r="X2" i="1"/>
  <c r="Y2" i="1" s="1"/>
  <c r="W2" i="1"/>
  <c r="U2" i="1"/>
  <c r="T2" i="1"/>
  <c r="S2" i="1"/>
  <c r="Q2" i="1"/>
  <c r="P2" i="1"/>
  <c r="O2" i="1"/>
  <c r="N2" i="1"/>
  <c r="L2" i="1"/>
  <c r="Z2" i="1" s="1"/>
  <c r="E2" i="1"/>
  <c r="AJ1" i="1"/>
  <c r="AK1" i="1" s="1"/>
  <c r="AI1" i="1"/>
  <c r="AD1" i="1"/>
  <c r="Z1" i="1"/>
  <c r="AB1" i="1" s="1"/>
  <c r="X1" i="1"/>
  <c r="W1" i="1"/>
  <c r="U1" i="1"/>
  <c r="T1" i="1"/>
  <c r="AF1" i="1" s="1"/>
  <c r="S1" i="1"/>
  <c r="Q1" i="1"/>
  <c r="P1" i="1"/>
  <c r="AH1" i="1" s="1"/>
  <c r="O1" i="1"/>
  <c r="Y1" i="1" s="1"/>
  <c r="N1" i="1"/>
  <c r="L1" i="1"/>
  <c r="E1" i="1"/>
  <c r="AA1" i="1" l="1"/>
  <c r="AB2" i="1"/>
  <c r="AD2" i="1"/>
  <c r="AG2" i="1"/>
  <c r="AA5" i="1"/>
  <c r="AD6" i="1"/>
  <c r="AB6" i="1"/>
  <c r="AG6" i="1"/>
  <c r="AA9" i="1"/>
  <c r="AB10" i="1"/>
  <c r="AD10" i="1"/>
  <c r="AG10" i="1"/>
  <c r="AA13" i="1"/>
  <c r="AD14" i="1"/>
  <c r="AB14" i="1"/>
  <c r="AG14" i="1"/>
  <c r="AA17" i="1"/>
  <c r="AB18" i="1"/>
  <c r="AD18" i="1"/>
  <c r="AG18" i="1"/>
  <c r="AA21" i="1"/>
  <c r="AB22" i="1"/>
  <c r="AD22" i="1"/>
  <c r="AG22" i="1"/>
  <c r="AA25" i="1"/>
  <c r="AB26" i="1"/>
  <c r="AD26" i="1"/>
  <c r="AG26" i="1"/>
  <c r="AA29" i="1"/>
  <c r="AD30" i="1"/>
  <c r="AB30" i="1"/>
  <c r="AG30" i="1"/>
  <c r="AA33" i="1"/>
  <c r="AB34" i="1"/>
  <c r="AD34" i="1"/>
  <c r="AG34" i="1"/>
  <c r="AA37" i="1"/>
  <c r="AD38" i="1"/>
  <c r="AB38" i="1"/>
  <c r="AG38" i="1"/>
  <c r="AG47" i="1"/>
  <c r="AD47" i="1"/>
  <c r="AB47" i="1"/>
  <c r="AD52" i="1"/>
  <c r="AB52" i="1"/>
  <c r="AG64" i="1"/>
  <c r="AD64" i="1"/>
  <c r="AB64" i="1"/>
  <c r="AG66" i="1"/>
  <c r="AD66" i="1"/>
  <c r="AB66" i="1"/>
  <c r="AD75" i="1"/>
  <c r="AG75" i="1"/>
  <c r="AB75" i="1"/>
  <c r="AG80" i="1"/>
  <c r="AD80" i="1"/>
  <c r="AB80" i="1"/>
  <c r="AG82" i="1"/>
  <c r="AD82" i="1"/>
  <c r="AB82" i="1"/>
  <c r="AD42" i="1"/>
  <c r="AB42" i="1"/>
  <c r="AG42" i="1"/>
  <c r="AH43" i="1"/>
  <c r="AD46" i="1"/>
  <c r="AG46" i="1"/>
  <c r="AB46" i="1"/>
  <c r="AD48" i="1"/>
  <c r="AG48" i="1"/>
  <c r="AA48" i="1"/>
  <c r="AG49" i="1"/>
  <c r="AD49" i="1"/>
  <c r="AH50" i="1"/>
  <c r="AG51" i="1"/>
  <c r="AB51" i="1"/>
  <c r="AD58" i="1"/>
  <c r="AB58" i="1"/>
  <c r="AG58" i="1"/>
  <c r="AH59" i="1"/>
  <c r="AD63" i="1"/>
  <c r="AG63" i="1"/>
  <c r="AB63" i="1"/>
  <c r="AH65" i="1"/>
  <c r="AG68" i="1"/>
  <c r="AD68" i="1"/>
  <c r="AB68" i="1"/>
  <c r="AG70" i="1"/>
  <c r="AD70" i="1"/>
  <c r="AB70" i="1"/>
  <c r="AD79" i="1"/>
  <c r="AG79" i="1"/>
  <c r="AB79" i="1"/>
  <c r="AH81" i="1"/>
  <c r="AD88" i="1"/>
  <c r="AG88" i="1"/>
  <c r="AB88" i="1"/>
  <c r="AG95" i="1"/>
  <c r="AB95" i="1"/>
  <c r="AD95" i="1"/>
  <c r="AG99" i="1"/>
  <c r="AB99" i="1"/>
  <c r="AA112" i="1"/>
  <c r="AA128" i="1"/>
  <c r="AD4" i="1"/>
  <c r="AB4" i="1"/>
  <c r="AG4" i="1"/>
  <c r="AD8" i="1"/>
  <c r="AB8" i="1"/>
  <c r="AG8" i="1"/>
  <c r="AB12" i="1"/>
  <c r="AD12" i="1"/>
  <c r="AG12" i="1"/>
  <c r="AB16" i="1"/>
  <c r="AD16" i="1"/>
  <c r="AG16" i="1"/>
  <c r="AB20" i="1"/>
  <c r="AD20" i="1"/>
  <c r="AG20" i="1"/>
  <c r="AB24" i="1"/>
  <c r="AD24" i="1"/>
  <c r="AG24" i="1"/>
  <c r="AB28" i="1"/>
  <c r="AD28" i="1"/>
  <c r="AG28" i="1"/>
  <c r="AB32" i="1"/>
  <c r="AD32" i="1"/>
  <c r="AG32" i="1"/>
  <c r="AB36" i="1"/>
  <c r="AD36" i="1"/>
  <c r="AG36" i="1"/>
  <c r="AD40" i="1"/>
  <c r="AB40" i="1"/>
  <c r="AG40" i="1"/>
  <c r="AD44" i="1"/>
  <c r="AB44" i="1"/>
  <c r="AG55" i="1"/>
  <c r="AD55" i="1"/>
  <c r="AB55" i="1"/>
  <c r="AD60" i="1"/>
  <c r="AB60" i="1"/>
  <c r="AD67" i="1"/>
  <c r="AG67" i="1"/>
  <c r="AB67" i="1"/>
  <c r="AG72" i="1"/>
  <c r="AD72" i="1"/>
  <c r="AB72" i="1"/>
  <c r="AG74" i="1"/>
  <c r="AD74" i="1"/>
  <c r="AB74" i="1"/>
  <c r="AG83" i="1"/>
  <c r="AB83" i="1"/>
  <c r="AD83" i="1"/>
  <c r="AG91" i="1"/>
  <c r="AB91" i="1"/>
  <c r="AD91" i="1"/>
  <c r="AH42" i="1"/>
  <c r="AG43" i="1"/>
  <c r="AB43" i="1"/>
  <c r="AB48" i="1"/>
  <c r="AD50" i="1"/>
  <c r="AB50" i="1"/>
  <c r="AG50" i="1"/>
  <c r="AH51" i="1"/>
  <c r="AD54" i="1"/>
  <c r="AG54" i="1"/>
  <c r="AB54" i="1"/>
  <c r="AD56" i="1"/>
  <c r="AG56" i="1"/>
  <c r="AA56" i="1"/>
  <c r="AG57" i="1"/>
  <c r="AD57" i="1"/>
  <c r="AH58" i="1"/>
  <c r="AG59" i="1"/>
  <c r="AB59" i="1"/>
  <c r="AG62" i="1"/>
  <c r="AD62" i="1"/>
  <c r="AB62" i="1"/>
  <c r="AD71" i="1"/>
  <c r="AG71" i="1"/>
  <c r="AB71" i="1"/>
  <c r="AH73" i="1"/>
  <c r="AG76" i="1"/>
  <c r="AD76" i="1"/>
  <c r="AB76" i="1"/>
  <c r="AG78" i="1"/>
  <c r="AD78" i="1"/>
  <c r="AB78" i="1"/>
  <c r="AG87" i="1"/>
  <c r="AB87" i="1"/>
  <c r="AD87" i="1"/>
  <c r="AD92" i="1"/>
  <c r="AB92" i="1"/>
  <c r="AG92" i="1"/>
  <c r="AA92" i="1"/>
  <c r="AA104" i="1"/>
  <c r="AA120" i="1"/>
  <c r="AD138" i="1"/>
  <c r="AB138" i="1"/>
  <c r="AB151" i="1"/>
  <c r="AG151" i="1"/>
  <c r="AD151" i="1"/>
  <c r="AD163" i="1"/>
  <c r="AB163" i="1"/>
  <c r="AG163" i="1"/>
  <c r="AA61" i="1"/>
  <c r="AA65" i="1"/>
  <c r="AA69" i="1"/>
  <c r="AA77" i="1"/>
  <c r="AG89" i="1"/>
  <c r="AD89" i="1"/>
  <c r="AD136" i="1"/>
  <c r="AG136" i="1"/>
  <c r="AD147" i="1"/>
  <c r="AG147" i="1"/>
  <c r="AB147" i="1"/>
  <c r="AG1" i="1"/>
  <c r="AG3" i="1"/>
  <c r="AG5" i="1"/>
  <c r="AG7" i="1"/>
  <c r="AG9" i="1"/>
  <c r="AG11" i="1"/>
  <c r="AG13" i="1"/>
  <c r="AG15" i="1"/>
  <c r="AG17" i="1"/>
  <c r="AG19" i="1"/>
  <c r="AG21" i="1"/>
  <c r="AG23" i="1"/>
  <c r="AG25" i="1"/>
  <c r="AG27" i="1"/>
  <c r="AG29" i="1"/>
  <c r="AG31" i="1"/>
  <c r="AG33" i="1"/>
  <c r="AG35" i="1"/>
  <c r="AG37" i="1"/>
  <c r="AG39" i="1"/>
  <c r="AG41" i="1"/>
  <c r="AA45" i="1"/>
  <c r="AB45" i="1"/>
  <c r="AA53" i="1"/>
  <c r="AB53" i="1"/>
  <c r="AA62" i="1"/>
  <c r="AA66" i="1"/>
  <c r="AA70" i="1"/>
  <c r="AA74" i="1"/>
  <c r="AA78" i="1"/>
  <c r="AA82" i="1"/>
  <c r="AB84" i="1"/>
  <c r="Z86" i="1"/>
  <c r="AB96" i="1"/>
  <c r="AG97" i="1"/>
  <c r="AD97" i="1"/>
  <c r="AD98" i="1"/>
  <c r="AG98" i="1"/>
  <c r="AB98" i="1"/>
  <c r="AA138" i="1"/>
  <c r="AG138" i="1"/>
  <c r="AG146" i="1"/>
  <c r="AD146" i="1"/>
  <c r="AB146" i="1"/>
  <c r="AG183" i="1"/>
  <c r="AD183" i="1"/>
  <c r="AB183" i="1"/>
  <c r="AG191" i="1"/>
  <c r="AD191" i="1"/>
  <c r="AB191" i="1"/>
  <c r="AG135" i="1"/>
  <c r="AD135" i="1"/>
  <c r="AB135" i="1"/>
  <c r="AA73" i="1"/>
  <c r="AA81" i="1"/>
  <c r="AD90" i="1"/>
  <c r="AG90" i="1"/>
  <c r="AB90" i="1"/>
  <c r="AG137" i="1"/>
  <c r="AB137" i="1"/>
  <c r="AB149" i="1"/>
  <c r="AG149" i="1"/>
  <c r="AD149" i="1"/>
  <c r="AA43" i="1"/>
  <c r="AD45" i="1"/>
  <c r="AA51" i="1"/>
  <c r="AD53" i="1"/>
  <c r="AA59" i="1"/>
  <c r="AD61" i="1"/>
  <c r="AG61" i="1"/>
  <c r="AD65" i="1"/>
  <c r="AG65" i="1"/>
  <c r="AD69" i="1"/>
  <c r="AG69" i="1"/>
  <c r="AD73" i="1"/>
  <c r="AG73" i="1"/>
  <c r="AD77" i="1"/>
  <c r="AG77" i="1"/>
  <c r="AD81" i="1"/>
  <c r="AG81" i="1"/>
  <c r="AH83" i="1"/>
  <c r="AB89" i="1"/>
  <c r="Z94" i="1"/>
  <c r="AH94" i="1"/>
  <c r="AH95" i="1"/>
  <c r="AB136" i="1"/>
  <c r="AH137" i="1"/>
  <c r="AG139" i="1"/>
  <c r="AB139" i="1"/>
  <c r="AH144" i="1"/>
  <c r="AA148" i="1"/>
  <c r="AH157" i="1"/>
  <c r="AD175" i="1"/>
  <c r="AG175" i="1"/>
  <c r="AB175" i="1"/>
  <c r="AA83" i="1"/>
  <c r="AD85" i="1"/>
  <c r="AA91" i="1"/>
  <c r="AD93" i="1"/>
  <c r="AB101" i="1"/>
  <c r="AG101" i="1"/>
  <c r="AB103" i="1"/>
  <c r="AG103" i="1"/>
  <c r="AB105" i="1"/>
  <c r="AG105" i="1"/>
  <c r="AB107" i="1"/>
  <c r="AG107" i="1"/>
  <c r="AB109" i="1"/>
  <c r="AG109" i="1"/>
  <c r="AB111" i="1"/>
  <c r="AG111" i="1"/>
  <c r="AB113" i="1"/>
  <c r="AG113" i="1"/>
  <c r="AB115" i="1"/>
  <c r="AG115" i="1"/>
  <c r="AB117" i="1"/>
  <c r="AG117" i="1"/>
  <c r="AB119" i="1"/>
  <c r="AG119" i="1"/>
  <c r="AB121" i="1"/>
  <c r="AG121" i="1"/>
  <c r="AB123" i="1"/>
  <c r="AG123" i="1"/>
  <c r="AB125" i="1"/>
  <c r="AG125" i="1"/>
  <c r="AB127" i="1"/>
  <c r="AG127" i="1"/>
  <c r="AB129" i="1"/>
  <c r="AG129" i="1"/>
  <c r="AB131" i="1"/>
  <c r="AG131" i="1"/>
  <c r="AB133" i="1"/>
  <c r="AG133" i="1"/>
  <c r="AH138" i="1"/>
  <c r="AD140" i="1"/>
  <c r="AB140" i="1"/>
  <c r="AG141" i="1"/>
  <c r="AD141" i="1"/>
  <c r="AB141" i="1"/>
  <c r="Z144" i="1"/>
  <c r="AA144" i="1"/>
  <c r="AH148" i="1"/>
  <c r="AH149" i="1"/>
  <c r="AG164" i="1"/>
  <c r="AB164" i="1"/>
  <c r="AD177" i="1"/>
  <c r="AG177" i="1"/>
  <c r="AB177" i="1"/>
  <c r="AD184" i="1"/>
  <c r="AG184" i="1"/>
  <c r="AB184" i="1"/>
  <c r="AD186" i="1"/>
  <c r="AG186" i="1"/>
  <c r="AB186" i="1"/>
  <c r="AD192" i="1"/>
  <c r="AG192" i="1"/>
  <c r="AB192" i="1"/>
  <c r="AA87" i="1"/>
  <c r="AA95" i="1"/>
  <c r="Z100" i="1"/>
  <c r="Z102" i="1"/>
  <c r="Z104" i="1"/>
  <c r="Z106" i="1"/>
  <c r="Z108" i="1"/>
  <c r="Z110" i="1"/>
  <c r="Z112" i="1"/>
  <c r="Z114" i="1"/>
  <c r="Z116" i="1"/>
  <c r="Z118" i="1"/>
  <c r="Z120" i="1"/>
  <c r="Z122" i="1"/>
  <c r="Z124" i="1"/>
  <c r="Z126" i="1"/>
  <c r="Z128" i="1"/>
  <c r="Z130" i="1"/>
  <c r="Z132" i="1"/>
  <c r="Z134" i="1"/>
  <c r="AA137" i="1"/>
  <c r="AD142" i="1"/>
  <c r="AG142" i="1"/>
  <c r="AG143" i="1"/>
  <c r="AD143" i="1"/>
  <c r="AB157" i="1"/>
  <c r="AG157" i="1"/>
  <c r="AB159" i="1"/>
  <c r="AG159" i="1"/>
  <c r="AD159" i="1"/>
  <c r="AG162" i="1"/>
  <c r="AB162" i="1"/>
  <c r="AD162" i="1"/>
  <c r="AD165" i="1"/>
  <c r="AB165" i="1"/>
  <c r="AG165" i="1"/>
  <c r="AA141" i="1"/>
  <c r="AA149" i="1"/>
  <c r="AH151" i="1"/>
  <c r="AA157" i="1"/>
  <c r="AH159" i="1"/>
  <c r="AD161" i="1"/>
  <c r="AB161" i="1"/>
  <c r="AG161" i="1"/>
  <c r="AA165" i="1"/>
  <c r="AG166" i="1"/>
  <c r="AB166" i="1"/>
  <c r="AD173" i="1"/>
  <c r="AB173" i="1"/>
  <c r="AG173" i="1"/>
  <c r="AB178" i="1"/>
  <c r="AG178" i="1"/>
  <c r="AD178" i="1"/>
  <c r="AA178" i="1"/>
  <c r="AA185" i="1"/>
  <c r="AB200" i="1"/>
  <c r="AG200" i="1"/>
  <c r="AD200" i="1"/>
  <c r="AA139" i="1"/>
  <c r="AG148" i="1"/>
  <c r="AD148" i="1"/>
  <c r="AA151" i="1"/>
  <c r="AA159" i="1"/>
  <c r="AD167" i="1"/>
  <c r="AG167" i="1"/>
  <c r="AB167" i="1"/>
  <c r="AD171" i="1"/>
  <c r="AB171" i="1"/>
  <c r="AG171" i="1"/>
  <c r="AG174" i="1"/>
  <c r="AD174" i="1"/>
  <c r="AB174" i="1"/>
  <c r="AG176" i="1"/>
  <c r="AD176" i="1"/>
  <c r="AB176" i="1"/>
  <c r="AG187" i="1"/>
  <c r="AD187" i="1"/>
  <c r="AB187" i="1"/>
  <c r="AD201" i="1"/>
  <c r="AG201" i="1"/>
  <c r="AB201" i="1"/>
  <c r="Z150" i="1"/>
  <c r="Z152" i="1"/>
  <c r="Z154" i="1"/>
  <c r="Z156" i="1"/>
  <c r="Z158" i="1"/>
  <c r="Z160" i="1"/>
  <c r="AG168" i="1"/>
  <c r="AD168" i="1"/>
  <c r="AH170" i="1"/>
  <c r="AD170" i="1"/>
  <c r="AA171" i="1"/>
  <c r="AH172" i="1"/>
  <c r="AB180" i="1"/>
  <c r="AG180" i="1"/>
  <c r="AA180" i="1"/>
  <c r="AD182" i="1"/>
  <c r="AG182" i="1"/>
  <c r="AH185" i="1"/>
  <c r="AH186" i="1"/>
  <c r="AA189" i="1"/>
  <c r="AD193" i="1"/>
  <c r="AB195" i="1"/>
  <c r="AG195" i="1"/>
  <c r="AA196" i="1"/>
  <c r="AD198" i="1"/>
  <c r="Z169" i="1"/>
  <c r="AA169" i="1"/>
  <c r="AG172" i="1"/>
  <c r="AB172" i="1"/>
  <c r="AD188" i="1"/>
  <c r="AG188" i="1"/>
  <c r="AB188" i="1"/>
  <c r="AD190" i="1"/>
  <c r="AG190" i="1"/>
  <c r="AA198" i="1"/>
  <c r="AG203" i="1"/>
  <c r="AD203" i="1"/>
  <c r="AB203" i="1"/>
  <c r="Y167" i="1"/>
  <c r="AA174" i="1"/>
  <c r="AH178" i="1"/>
  <c r="AH180" i="1"/>
  <c r="AA182" i="1"/>
  <c r="AA186" i="1"/>
  <c r="AA190" i="1"/>
  <c r="AD194" i="1"/>
  <c r="AD197" i="1"/>
  <c r="AA172" i="1"/>
  <c r="Z179" i="1"/>
  <c r="Z181" i="1"/>
  <c r="AG185" i="1"/>
  <c r="AD185" i="1"/>
  <c r="AG189" i="1"/>
  <c r="AD189" i="1"/>
  <c r="AD196" i="1"/>
  <c r="AD199" i="1"/>
  <c r="AD202" i="1"/>
  <c r="AG154" i="1" l="1"/>
  <c r="AB154" i="1"/>
  <c r="AD154" i="1"/>
  <c r="AD134" i="1"/>
  <c r="AG134" i="1"/>
  <c r="AB134" i="1"/>
  <c r="AD126" i="1"/>
  <c r="AG126" i="1"/>
  <c r="AB126" i="1"/>
  <c r="AD118" i="1"/>
  <c r="AG118" i="1"/>
  <c r="AB118" i="1"/>
  <c r="AD110" i="1"/>
  <c r="AG110" i="1"/>
  <c r="AB110" i="1"/>
  <c r="AD102" i="1"/>
  <c r="AG102" i="1"/>
  <c r="AB102" i="1"/>
  <c r="AD86" i="1"/>
  <c r="AB86" i="1"/>
  <c r="AG86" i="1"/>
  <c r="AB181" i="1"/>
  <c r="AD181" i="1"/>
  <c r="AG181" i="1"/>
  <c r="AD169" i="1"/>
  <c r="AG169" i="1"/>
  <c r="AB169" i="1"/>
  <c r="AG160" i="1"/>
  <c r="AB160" i="1"/>
  <c r="AD160" i="1"/>
  <c r="AG152" i="1"/>
  <c r="AB152" i="1"/>
  <c r="AD152" i="1"/>
  <c r="AD132" i="1"/>
  <c r="AB132" i="1"/>
  <c r="AG132" i="1"/>
  <c r="AD124" i="1"/>
  <c r="AB124" i="1"/>
  <c r="AG124" i="1"/>
  <c r="AD116" i="1"/>
  <c r="AB116" i="1"/>
  <c r="AG116" i="1"/>
  <c r="AD108" i="1"/>
  <c r="AB108" i="1"/>
  <c r="AG108" i="1"/>
  <c r="AD100" i="1"/>
  <c r="AB100" i="1"/>
  <c r="AG100" i="1"/>
  <c r="AD144" i="1"/>
  <c r="AG144" i="1"/>
  <c r="AB144" i="1"/>
  <c r="AB179" i="1"/>
  <c r="AG179" i="1"/>
  <c r="AD179" i="1"/>
  <c r="AG158" i="1"/>
  <c r="AB158" i="1"/>
  <c r="AD158" i="1"/>
  <c r="AG150" i="1"/>
  <c r="AB150" i="1"/>
  <c r="AD150" i="1"/>
  <c r="AD130" i="1"/>
  <c r="AG130" i="1"/>
  <c r="AB130" i="1"/>
  <c r="AD122" i="1"/>
  <c r="AG122" i="1"/>
  <c r="AB122" i="1"/>
  <c r="AD114" i="1"/>
  <c r="AG114" i="1"/>
  <c r="AB114" i="1"/>
  <c r="AD106" i="1"/>
  <c r="AG106" i="1"/>
  <c r="AB106" i="1"/>
  <c r="AD94" i="1"/>
  <c r="AB94" i="1"/>
  <c r="AG94" i="1"/>
  <c r="AG156" i="1"/>
  <c r="AB156" i="1"/>
  <c r="AD156" i="1"/>
  <c r="AD128" i="1"/>
  <c r="AB128" i="1"/>
  <c r="AG128" i="1"/>
  <c r="AD120" i="1"/>
  <c r="AB120" i="1"/>
  <c r="AG120" i="1"/>
  <c r="AD112" i="1"/>
  <c r="AB112" i="1"/>
  <c r="AG112" i="1"/>
  <c r="AD104" i="1"/>
  <c r="AB104" i="1"/>
  <c r="AG104" i="1"/>
</calcChain>
</file>

<file path=xl/sharedStrings.xml><?xml version="1.0" encoding="utf-8"?>
<sst xmlns="http://schemas.openxmlformats.org/spreadsheetml/2006/main" count="2663" uniqueCount="1044">
  <si>
    <t>Flook Dam</t>
  </si>
  <si>
    <t>MI00008</t>
  </si>
  <si>
    <t>ND</t>
  </si>
  <si>
    <t>2.613</t>
  </si>
  <si>
    <t>Portage Lake</t>
  </si>
  <si>
    <t>4090005001670</t>
  </si>
  <si>
    <t>Surface area from NID</t>
  </si>
  <si>
    <t>Algonquin Lake Dam</t>
  </si>
  <si>
    <t>MI00009</t>
  </si>
  <si>
    <t>Kent Lake Dam</t>
  </si>
  <si>
    <t>MI00011</t>
  </si>
  <si>
    <t>4.213</t>
  </si>
  <si>
    <t>Kent Lake</t>
  </si>
  <si>
    <t>4090005007170</t>
  </si>
  <si>
    <t>11885</t>
  </si>
  <si>
    <t>4090005</t>
  </si>
  <si>
    <t>1.01</t>
  </si>
  <si>
    <t>4090005014</t>
  </si>
  <si>
    <t>12531</t>
  </si>
  <si>
    <t>Lower Lake Miramichi Dam</t>
  </si>
  <si>
    <t>MI00017</t>
  </si>
  <si>
    <t>Dingman Marsh Flooding Dam</t>
  </si>
  <si>
    <t>Dingman Marsh Dam</t>
  </si>
  <si>
    <t>MI00019</t>
  </si>
  <si>
    <t>10.491</t>
  </si>
  <si>
    <t>GRAND RAPIDS</t>
  </si>
  <si>
    <t>MI00022</t>
  </si>
  <si>
    <t>1.242</t>
  </si>
  <si>
    <t>4030108002157</t>
  </si>
  <si>
    <t>Bergland Dam</t>
  </si>
  <si>
    <t>Lake Gogebic Dam</t>
  </si>
  <si>
    <t>MI00028</t>
  </si>
  <si>
    <t>52.921</t>
  </si>
  <si>
    <t>Lake Gogebic</t>
  </si>
  <si>
    <t>4020102012547</t>
  </si>
  <si>
    <t>11679</t>
  </si>
  <si>
    <t>4020102</t>
  </si>
  <si>
    <t>1.41</t>
  </si>
  <si>
    <t>4020102003</t>
  </si>
  <si>
    <t>12315</t>
  </si>
  <si>
    <t>LaGrange Lake Dam</t>
  </si>
  <si>
    <t>Whitford Dam</t>
  </si>
  <si>
    <t>MI00031</t>
  </si>
  <si>
    <t>McDonald Lake Dam</t>
  </si>
  <si>
    <t>MI00038</t>
  </si>
  <si>
    <t>5.828</t>
  </si>
  <si>
    <t>McDonald Lake</t>
  </si>
  <si>
    <t>4060107000796</t>
  </si>
  <si>
    <t>CISCO</t>
  </si>
  <si>
    <t>MI00052</t>
  </si>
  <si>
    <t>Avery Lake Dam</t>
  </si>
  <si>
    <t>MI00056</t>
  </si>
  <si>
    <t>1.177</t>
  </si>
  <si>
    <t>Avery Lake</t>
  </si>
  <si>
    <t>4070006000847</t>
  </si>
  <si>
    <t>Kearsley Dam</t>
  </si>
  <si>
    <t>MI00061</t>
  </si>
  <si>
    <t>Linden Mill Dam</t>
  </si>
  <si>
    <t>Ponemah, Tupper &amp; Squaw Lakes LCS</t>
  </si>
  <si>
    <t>MI00062</t>
  </si>
  <si>
    <t>1.63</t>
  </si>
  <si>
    <t>Lake Ponemah</t>
  </si>
  <si>
    <t>4080203001551</t>
  </si>
  <si>
    <t>Holloway Dam</t>
  </si>
  <si>
    <t>Richfield Storage Dam</t>
  </si>
  <si>
    <t>MI00064</t>
  </si>
  <si>
    <t>4.861</t>
  </si>
  <si>
    <t>Holloway Reservoir</t>
  </si>
  <si>
    <t>4080204001529</t>
  </si>
  <si>
    <t>11868</t>
  </si>
  <si>
    <t>4080204</t>
  </si>
  <si>
    <t>1.27</t>
  </si>
  <si>
    <t>4080204012</t>
  </si>
  <si>
    <t>12514</t>
  </si>
  <si>
    <t>MI00072</t>
  </si>
  <si>
    <t>1.874</t>
  </si>
  <si>
    <t>4020101001100</t>
  </si>
  <si>
    <t>Lake Le-Ann South Dam</t>
  </si>
  <si>
    <t>Lake Le-Ann South (#1)</t>
  </si>
  <si>
    <t>MI00079</t>
  </si>
  <si>
    <t>1.084</t>
  </si>
  <si>
    <t>4050004002101</t>
  </si>
  <si>
    <t>Gene s Pond Dam</t>
  </si>
  <si>
    <t>E. BRANCH STURGEON #1</t>
  </si>
  <si>
    <t>MI00082</t>
  </si>
  <si>
    <t>2.673</t>
  </si>
  <si>
    <t>4030108003721</t>
  </si>
  <si>
    <t>10551</t>
  </si>
  <si>
    <t>4030108</t>
  </si>
  <si>
    <t>0.95</t>
  </si>
  <si>
    <t>4030108011</t>
  </si>
  <si>
    <t>11114</t>
  </si>
  <si>
    <t>Bear Trap Dam</t>
  </si>
  <si>
    <t>MI00090</t>
  </si>
  <si>
    <t>MOORES PARK DAM</t>
  </si>
  <si>
    <t>Lansing Power</t>
  </si>
  <si>
    <t>MI00094</t>
  </si>
  <si>
    <t>BIG QUINNESEC FALLS</t>
  </si>
  <si>
    <t>Hydraulic Falls Dam</t>
  </si>
  <si>
    <t>MI00103</t>
  </si>
  <si>
    <t>Mill Creek Structure</t>
  </si>
  <si>
    <t>North Branch Mill Creek Dam</t>
  </si>
  <si>
    <t>MI00105</t>
  </si>
  <si>
    <t>Gribben North Tailings Basin Dam</t>
  </si>
  <si>
    <t>Gribben Basin Dam, O and P Dam</t>
  </si>
  <si>
    <t>MI00113</t>
  </si>
  <si>
    <t>Argentine Dam</t>
  </si>
  <si>
    <t>Wolcott Dam</t>
  </si>
  <si>
    <t>MI00117</t>
  </si>
  <si>
    <t>3.175</t>
  </si>
  <si>
    <t>Lobdell Lake</t>
  </si>
  <si>
    <t>4080203003985</t>
  </si>
  <si>
    <t>11124</t>
  </si>
  <si>
    <t>4080203</t>
  </si>
  <si>
    <t>0.67</t>
  </si>
  <si>
    <t>4080203022</t>
  </si>
  <si>
    <t>11715</t>
  </si>
  <si>
    <t>Michigan Center  Dam</t>
  </si>
  <si>
    <t>MI00122</t>
  </si>
  <si>
    <t>3.43</t>
  </si>
  <si>
    <t>Center Lake</t>
  </si>
  <si>
    <t>4050004003883</t>
  </si>
  <si>
    <t>Net River Dam</t>
  </si>
  <si>
    <t>MI00131</t>
  </si>
  <si>
    <t>Rainy River Dam</t>
  </si>
  <si>
    <t>MI00142</t>
  </si>
  <si>
    <t>Twin Falls Dam</t>
  </si>
  <si>
    <t>BADWATER LAKE</t>
  </si>
  <si>
    <t>MI00143</t>
  </si>
  <si>
    <t>MORROW</t>
  </si>
  <si>
    <t>MI00146</t>
  </si>
  <si>
    <t>3.759</t>
  </si>
  <si>
    <t>Morrow Lake</t>
  </si>
  <si>
    <t>4050003002290</t>
  </si>
  <si>
    <t>11864</t>
  </si>
  <si>
    <t>4050003</t>
  </si>
  <si>
    <t>1.5</t>
  </si>
  <si>
    <t>4050003022</t>
  </si>
  <si>
    <t>12509</t>
  </si>
  <si>
    <t>Surface area from NHD</t>
  </si>
  <si>
    <t>Grass Lake Level Control Structure</t>
  </si>
  <si>
    <t>Grass Lake</t>
  </si>
  <si>
    <t>MI00147</t>
  </si>
  <si>
    <t>2.488</t>
  </si>
  <si>
    <t>4070006000783</t>
  </si>
  <si>
    <t>ALCONA</t>
  </si>
  <si>
    <t>MI00150</t>
  </si>
  <si>
    <t>3.923</t>
  </si>
  <si>
    <t>Alcona Dam Pond</t>
  </si>
  <si>
    <t>4070007001429</t>
  </si>
  <si>
    <t>11041</t>
  </si>
  <si>
    <t>4070007</t>
  </si>
  <si>
    <t>1.92</t>
  </si>
  <si>
    <t>4070007023</t>
  </si>
  <si>
    <t>11628</t>
  </si>
  <si>
    <t>ALLEGAN</t>
  </si>
  <si>
    <t>CALKINS BRIDGE</t>
  </si>
  <si>
    <t>MI00151</t>
  </si>
  <si>
    <t>6.879</t>
  </si>
  <si>
    <t>4050003001925</t>
  </si>
  <si>
    <t>10771</t>
  </si>
  <si>
    <t>1.8</t>
  </si>
  <si>
    <t>4050003008</t>
  </si>
  <si>
    <t>11346</t>
  </si>
  <si>
    <t>AU TRAIN</t>
  </si>
  <si>
    <t>MI00152</t>
  </si>
  <si>
    <t>BOND FALLS MAIN DAM</t>
  </si>
  <si>
    <t>MI00153</t>
  </si>
  <si>
    <t>8.648</t>
  </si>
  <si>
    <t>Bond Falls Flowage</t>
  </si>
  <si>
    <t>4020102012548</t>
  </si>
  <si>
    <t>11681</t>
  </si>
  <si>
    <t>1.14</t>
  </si>
  <si>
    <t>4020102022</t>
  </si>
  <si>
    <t>12317</t>
  </si>
  <si>
    <t>BREVOORT LAKE DAM</t>
  </si>
  <si>
    <t>BREVOORT LAKE</t>
  </si>
  <si>
    <t>MI00155</t>
  </si>
  <si>
    <t>17.457</t>
  </si>
  <si>
    <t>Brevoort Lake</t>
  </si>
  <si>
    <t>4060107000740</t>
  </si>
  <si>
    <t>11700</t>
  </si>
  <si>
    <t>4060107</t>
  </si>
  <si>
    <t>0.97</t>
  </si>
  <si>
    <t>4060107010</t>
  </si>
  <si>
    <t>12339</t>
  </si>
  <si>
    <t>BRULE</t>
  </si>
  <si>
    <t>BRULE ISLAND</t>
  </si>
  <si>
    <t>MI00156</t>
  </si>
  <si>
    <t>Carp River (Deer Lake) Dam</t>
  </si>
  <si>
    <t>Deer Lake Dam</t>
  </si>
  <si>
    <t>MI00159</t>
  </si>
  <si>
    <t>3.718</t>
  </si>
  <si>
    <t>Deer Lake</t>
  </si>
  <si>
    <t>4020105001278</t>
  </si>
  <si>
    <t>10421</t>
  </si>
  <si>
    <t>4020105</t>
  </si>
  <si>
    <t>0.49</t>
  </si>
  <si>
    <t>4020105030</t>
  </si>
  <si>
    <t>10975</t>
  </si>
  <si>
    <t>CHALK HILL</t>
  </si>
  <si>
    <t>MI00160</t>
  </si>
  <si>
    <t>COOKE</t>
  </si>
  <si>
    <t>MI00161</t>
  </si>
  <si>
    <t>6.643</t>
  </si>
  <si>
    <t>Cooke Dam Pond</t>
  </si>
  <si>
    <t>4070007001509</t>
  </si>
  <si>
    <t>11039</t>
  </si>
  <si>
    <t>1.94</t>
  </si>
  <si>
    <t>4070007015</t>
  </si>
  <si>
    <t>11626</t>
  </si>
  <si>
    <t>Croton Dam</t>
  </si>
  <si>
    <t>MI00162</t>
  </si>
  <si>
    <t>5.023</t>
  </si>
  <si>
    <t>Croton Dam Pond</t>
  </si>
  <si>
    <t>4060102002308</t>
  </si>
  <si>
    <t>11845</t>
  </si>
  <si>
    <t>4060102</t>
  </si>
  <si>
    <t>1.88</t>
  </si>
  <si>
    <t>4060102017</t>
  </si>
  <si>
    <t>12491</t>
  </si>
  <si>
    <t>FOOTE</t>
  </si>
  <si>
    <t>Rogers Bank Dam</t>
  </si>
  <si>
    <t>MI00169</t>
  </si>
  <si>
    <t>6.874</t>
  </si>
  <si>
    <t>Foote Dam Pond</t>
  </si>
  <si>
    <t>4070007001472</t>
  </si>
  <si>
    <t>HARDY</t>
  </si>
  <si>
    <t>MI00171</t>
  </si>
  <si>
    <t>12.748</t>
  </si>
  <si>
    <t>4060102008234</t>
  </si>
  <si>
    <t>11847</t>
  </si>
  <si>
    <t>1.85</t>
  </si>
  <si>
    <t>4060102021</t>
  </si>
  <si>
    <t>12490</t>
  </si>
  <si>
    <t>HODENPYL</t>
  </si>
  <si>
    <t>MI00174</t>
  </si>
  <si>
    <t>7.518</t>
  </si>
  <si>
    <t>Hodenpyl Dam Pond</t>
  </si>
  <si>
    <t>4060103001144</t>
  </si>
  <si>
    <t>11780</t>
  </si>
  <si>
    <t>4060103</t>
  </si>
  <si>
    <t>2.08</t>
  </si>
  <si>
    <t>4060103022</t>
  </si>
  <si>
    <t>12419</t>
  </si>
  <si>
    <t>HOIST</t>
  </si>
  <si>
    <t>MI00175</t>
  </si>
  <si>
    <t>11.082</t>
  </si>
  <si>
    <t>Dead River Storage Basin</t>
  </si>
  <si>
    <t>4020105001239</t>
  </si>
  <si>
    <t>11650</t>
  </si>
  <si>
    <t>4020105028</t>
  </si>
  <si>
    <t>12269</t>
  </si>
  <si>
    <t>Hubbard Lake Dam</t>
  </si>
  <si>
    <t>MI00176</t>
  </si>
  <si>
    <t>35.521</t>
  </si>
  <si>
    <t>Hubbard Lake</t>
  </si>
  <si>
    <t>4070006000849</t>
  </si>
  <si>
    <t>11030</t>
  </si>
  <si>
    <t>4070006</t>
  </si>
  <si>
    <t>1.05</t>
  </si>
  <si>
    <t>4070006023</t>
  </si>
  <si>
    <t>11617</t>
  </si>
  <si>
    <t>KINGSFORD</t>
  </si>
  <si>
    <t>Henry Ford Dam</t>
  </si>
  <si>
    <t>MI00177</t>
  </si>
  <si>
    <t>LOWER PAINT</t>
  </si>
  <si>
    <t>Little Bull</t>
  </si>
  <si>
    <t>MI00179</t>
  </si>
  <si>
    <t>LUDINGTON</t>
  </si>
  <si>
    <t>MI00180</t>
  </si>
  <si>
    <t>3.204</t>
  </si>
  <si>
    <t>4060101001493</t>
  </si>
  <si>
    <t>MICHIGAMME FALLS</t>
  </si>
  <si>
    <t>MI00184</t>
  </si>
  <si>
    <t>1.941</t>
  </si>
  <si>
    <t>4030107001424</t>
  </si>
  <si>
    <t>10537</t>
  </si>
  <si>
    <t>4030107</t>
  </si>
  <si>
    <t>1.45</t>
  </si>
  <si>
    <t>4030107001</t>
  </si>
  <si>
    <t>11099</t>
  </si>
  <si>
    <t>MIO</t>
  </si>
  <si>
    <t>MI00186</t>
  </si>
  <si>
    <t>2.717</t>
  </si>
  <si>
    <t>Mio Dam Pond</t>
  </si>
  <si>
    <t>4070007001396</t>
  </si>
  <si>
    <t>NINTH STREET</t>
  </si>
  <si>
    <t>Ninth Street Power Dam</t>
  </si>
  <si>
    <t>MI00188</t>
  </si>
  <si>
    <t>1.48</t>
  </si>
  <si>
    <t>4070006000940</t>
  </si>
  <si>
    <t>62547</t>
  </si>
  <si>
    <t>4070006001</t>
  </si>
  <si>
    <t>65688</t>
  </si>
  <si>
    <t>Presque Isle Wildlife Dam</t>
  </si>
  <si>
    <t>PRESQUE ISLE FLOWAGE</t>
  </si>
  <si>
    <t>MI00192</t>
  </si>
  <si>
    <t>PRICKETT</t>
  </si>
  <si>
    <t>Prickett Dam</t>
  </si>
  <si>
    <t>MI00193</t>
  </si>
  <si>
    <t>3.105</t>
  </si>
  <si>
    <t>Prickett Lake</t>
  </si>
  <si>
    <t>4020104000901</t>
  </si>
  <si>
    <t>11686</t>
  </si>
  <si>
    <t>4020104</t>
  </si>
  <si>
    <t>1.47</t>
  </si>
  <si>
    <t>4020104013</t>
  </si>
  <si>
    <t>12326</t>
  </si>
  <si>
    <t>FORD LAKE</t>
  </si>
  <si>
    <t>Ford Lake Dam</t>
  </si>
  <si>
    <t>MI00194</t>
  </si>
  <si>
    <t>3.943</t>
  </si>
  <si>
    <t>Ford Lake</t>
  </si>
  <si>
    <t>4090005001823</t>
  </si>
  <si>
    <t>11189</t>
  </si>
  <si>
    <t>1.64</t>
  </si>
  <si>
    <t>4090005005</t>
  </si>
  <si>
    <t>11785</t>
  </si>
  <si>
    <t>ROGERS</t>
  </si>
  <si>
    <t>MI00195</t>
  </si>
  <si>
    <t>1.361</t>
  </si>
  <si>
    <t>4060102008095</t>
  </si>
  <si>
    <t>11844</t>
  </si>
  <si>
    <t>Silver Lake Basin Dam</t>
  </si>
  <si>
    <t>Silver Lake Dam</t>
  </si>
  <si>
    <t>MI00197</t>
  </si>
  <si>
    <t>5.768</t>
  </si>
  <si>
    <t>Silver Lake Basin</t>
  </si>
  <si>
    <t>4020105001139</t>
  </si>
  <si>
    <t>TIPPY</t>
  </si>
  <si>
    <t>MI00200</t>
  </si>
  <si>
    <t>4.372</t>
  </si>
  <si>
    <t>Tippy Dam</t>
  </si>
  <si>
    <t>4060103001167</t>
  </si>
  <si>
    <t>11777</t>
  </si>
  <si>
    <t>2.41</t>
  </si>
  <si>
    <t>4060103011</t>
  </si>
  <si>
    <t>12420</t>
  </si>
  <si>
    <t>UPPER SOUTH DAM</t>
  </si>
  <si>
    <t>Fletcher Pond Dan</t>
  </si>
  <si>
    <t>MI00202</t>
  </si>
  <si>
    <t>26.585</t>
  </si>
  <si>
    <t>Fletcher Pond</t>
  </si>
  <si>
    <t>4070006000818</t>
  </si>
  <si>
    <t>11025</t>
  </si>
  <si>
    <t>4070005</t>
  </si>
  <si>
    <t>1.13</t>
  </si>
  <si>
    <t>4070006013</t>
  </si>
  <si>
    <t>11612</t>
  </si>
  <si>
    <t>VICTORIA</t>
  </si>
  <si>
    <t>Victoria Dam</t>
  </si>
  <si>
    <t>MI00203</t>
  </si>
  <si>
    <t>1.192</t>
  </si>
  <si>
    <t>Victoria Reservoir</t>
  </si>
  <si>
    <t>4020102001300</t>
  </si>
  <si>
    <t>10375</t>
  </si>
  <si>
    <t>1.91</t>
  </si>
  <si>
    <t>4020102002</t>
  </si>
  <si>
    <t>WAY</t>
  </si>
  <si>
    <t>MICHIGAMME RESERVOIR</t>
  </si>
  <si>
    <t>MI00205</t>
  </si>
  <si>
    <t>22.026</t>
  </si>
  <si>
    <t>4030107003596</t>
  </si>
  <si>
    <t>11691</t>
  </si>
  <si>
    <t>0.68</t>
  </si>
  <si>
    <t>4030107025</t>
  </si>
  <si>
    <t>12336</t>
  </si>
  <si>
    <t>WHITE RAPIDS</t>
  </si>
  <si>
    <t>MI00207</t>
  </si>
  <si>
    <t>Haymarsh Lake Dam</t>
  </si>
  <si>
    <t>MI00214</t>
  </si>
  <si>
    <t>Shakey Lakes Dam</t>
  </si>
  <si>
    <t>Shakey Dam</t>
  </si>
  <si>
    <t>MI00216</t>
  </si>
  <si>
    <t>1.396</t>
  </si>
  <si>
    <t>4030108002133</t>
  </si>
  <si>
    <t>Hayward Lake Dam</t>
  </si>
  <si>
    <t>Westman Dam</t>
  </si>
  <si>
    <t>MI00217</t>
  </si>
  <si>
    <t>1.701</t>
  </si>
  <si>
    <t>Hayward Lake</t>
  </si>
  <si>
    <t>4030109000470</t>
  </si>
  <si>
    <t>Reedsburg Dam</t>
  </si>
  <si>
    <t>MI00222</t>
  </si>
  <si>
    <t>2.298</t>
  </si>
  <si>
    <t>4060102001830</t>
  </si>
  <si>
    <t>11787</t>
  </si>
  <si>
    <t>1</t>
  </si>
  <si>
    <t>4060102037</t>
  </si>
  <si>
    <t>12430</t>
  </si>
  <si>
    <t>Rush Lake Level Control Structure</t>
  </si>
  <si>
    <t>MI00225</t>
  </si>
  <si>
    <t>1.721</t>
  </si>
  <si>
    <t>Rush Lake</t>
  </si>
  <si>
    <t>4070006000793</t>
  </si>
  <si>
    <t>Hamlin Lake Dam</t>
  </si>
  <si>
    <t>MI00236</t>
  </si>
  <si>
    <t>19</t>
  </si>
  <si>
    <t>The Narrows</t>
  </si>
  <si>
    <t>4060101001407</t>
  </si>
  <si>
    <t>11852</t>
  </si>
  <si>
    <t>4060101</t>
  </si>
  <si>
    <t>1.22</t>
  </si>
  <si>
    <t>4060101043</t>
  </si>
  <si>
    <t>12498</t>
  </si>
  <si>
    <t>Clintonville Dam</t>
  </si>
  <si>
    <t>Lake Oakland Dam</t>
  </si>
  <si>
    <t>MI00241</t>
  </si>
  <si>
    <t>1.853</t>
  </si>
  <si>
    <t>4090003001093</t>
  </si>
  <si>
    <t>Tomahawk Creek Flooding Dam</t>
  </si>
  <si>
    <t>MI00243</t>
  </si>
  <si>
    <t>2.335</t>
  </si>
  <si>
    <t>Tomahawk Creek Flooding</t>
  </si>
  <si>
    <t>4070005000386</t>
  </si>
  <si>
    <t>Loon Lake Dam</t>
  </si>
  <si>
    <t>Upper Hatchery Dam</t>
  </si>
  <si>
    <t>MI00245</t>
  </si>
  <si>
    <t>1.069</t>
  </si>
  <si>
    <t>Loon Lake</t>
  </si>
  <si>
    <t>4090003001120</t>
  </si>
  <si>
    <t>Dollarville Dam</t>
  </si>
  <si>
    <t>MI00254</t>
  </si>
  <si>
    <t>1.657</t>
  </si>
  <si>
    <t>4020202000736</t>
  </si>
  <si>
    <t>10445</t>
  </si>
  <si>
    <t>4020202</t>
  </si>
  <si>
    <t>1.21</t>
  </si>
  <si>
    <t>4020202008</t>
  </si>
  <si>
    <t>11001</t>
  </si>
  <si>
    <t>Lakeville Lake Dam</t>
  </si>
  <si>
    <t>Lakeville Lake Level Control Structur</t>
  </si>
  <si>
    <t>MI00256</t>
  </si>
  <si>
    <t>1.796</t>
  </si>
  <si>
    <t>Lakeville Lake</t>
  </si>
  <si>
    <t>4090003000912</t>
  </si>
  <si>
    <t>Blind Sucker Creek Dam</t>
  </si>
  <si>
    <t>MI00258</t>
  </si>
  <si>
    <t>Lake Orion Dam</t>
  </si>
  <si>
    <t>Michigan Central Dam</t>
  </si>
  <si>
    <t>MI00259</t>
  </si>
  <si>
    <t>1.997</t>
  </si>
  <si>
    <t>Lake Orion</t>
  </si>
  <si>
    <t>4090003000999</t>
  </si>
  <si>
    <t>Oxbow Dam</t>
  </si>
  <si>
    <t>Oxbow Lake Dam</t>
  </si>
  <si>
    <t>MI00263</t>
  </si>
  <si>
    <t>1.146</t>
  </si>
  <si>
    <t>Oxbow Lake</t>
  </si>
  <si>
    <t>4090005001312</t>
  </si>
  <si>
    <t>Pontiac Lake Dam</t>
  </si>
  <si>
    <t>MI00265</t>
  </si>
  <si>
    <t>2.56</t>
  </si>
  <si>
    <t>Pontiac Lake</t>
  </si>
  <si>
    <t>4090005001288</t>
  </si>
  <si>
    <t>White Pine Mine North Tailings Dam #2</t>
  </si>
  <si>
    <t>North Pond # 2</t>
  </si>
  <si>
    <t>MI00269</t>
  </si>
  <si>
    <t>Carpenter Dam (Indian Lake Dam)</t>
  </si>
  <si>
    <t>Brewery Dam</t>
  </si>
  <si>
    <t>MI00271</t>
  </si>
  <si>
    <t>Waterford Multi-Lakes Level Control</t>
  </si>
  <si>
    <t>Van Norman Lake (Waterford Dam)</t>
  </si>
  <si>
    <t>MI00275</t>
  </si>
  <si>
    <t>Black Creek Dam</t>
  </si>
  <si>
    <t>MI00278</t>
  </si>
  <si>
    <t>Lake Ogemaw Dam</t>
  </si>
  <si>
    <t>Peterson Creek Impoundment</t>
  </si>
  <si>
    <t>MI00296</t>
  </si>
  <si>
    <t>1.653</t>
  </si>
  <si>
    <t>Lake Ogemaw</t>
  </si>
  <si>
    <t>4080101001175</t>
  </si>
  <si>
    <t>Winnewana Dam</t>
  </si>
  <si>
    <t>MI00327</t>
  </si>
  <si>
    <t>1.157</t>
  </si>
  <si>
    <t>Winnewana Impoundment</t>
  </si>
  <si>
    <t>4050004001889</t>
  </si>
  <si>
    <t>Little Platte Lake Control Dam</t>
  </si>
  <si>
    <t>Dead Stream Dam</t>
  </si>
  <si>
    <t>MI00333</t>
  </si>
  <si>
    <t>3.629</t>
  </si>
  <si>
    <t>179</t>
  </si>
  <si>
    <t>Little Platte Lake</t>
  </si>
  <si>
    <t>4060104000548</t>
  </si>
  <si>
    <t>Manistique Lake Dam</t>
  </si>
  <si>
    <t>MI00334</t>
  </si>
  <si>
    <t>41.861</t>
  </si>
  <si>
    <t>209.1</t>
  </si>
  <si>
    <t>Manistique Lake</t>
  </si>
  <si>
    <t>4060106001317</t>
  </si>
  <si>
    <t>11704</t>
  </si>
  <si>
    <t>4060106</t>
  </si>
  <si>
    <t>1.18</t>
  </si>
  <si>
    <t>4060106012</t>
  </si>
  <si>
    <t>12344</t>
  </si>
  <si>
    <t>Reed Ranch Dam</t>
  </si>
  <si>
    <t>MI00337</t>
  </si>
  <si>
    <t>Munuscong Bay Dam</t>
  </si>
  <si>
    <t>MI00342</t>
  </si>
  <si>
    <t>757.186</t>
  </si>
  <si>
    <t>4080300001656</t>
  </si>
  <si>
    <t>60127</t>
  </si>
  <si>
    <t>4070001</t>
  </si>
  <si>
    <t>4070001000</t>
  </si>
  <si>
    <t>80889</t>
  </si>
  <si>
    <t>Backus Creek Dam</t>
  </si>
  <si>
    <t>MI00343</t>
  </si>
  <si>
    <t>1.253</t>
  </si>
  <si>
    <t>Backus Creek Flooding</t>
  </si>
  <si>
    <t>4060102001836</t>
  </si>
  <si>
    <t>Little Mud Lake Dam</t>
  </si>
  <si>
    <t>MI00344</t>
  </si>
  <si>
    <t>1.671</t>
  </si>
  <si>
    <t>Little Mud Lake Flooding</t>
  </si>
  <si>
    <t>4060102001833</t>
  </si>
  <si>
    <t>Denton Creek Flooding Dam</t>
  </si>
  <si>
    <t>Denton Flooding Dam</t>
  </si>
  <si>
    <t>MI00345</t>
  </si>
  <si>
    <t>Lake James Dam</t>
  </si>
  <si>
    <t>James Lake Dam</t>
  </si>
  <si>
    <t>MI00347</t>
  </si>
  <si>
    <t>Crystal Lake Level Control Dam</t>
  </si>
  <si>
    <t>MI00349</t>
  </si>
  <si>
    <t>39.961</t>
  </si>
  <si>
    <t>183</t>
  </si>
  <si>
    <t>Crystal Lake</t>
  </si>
  <si>
    <t>4060104000573</t>
  </si>
  <si>
    <t>Robinson Creek Flooding Dam</t>
  </si>
  <si>
    <t>MI00350</t>
  </si>
  <si>
    <t>2.129</t>
  </si>
  <si>
    <t>Robinson Creek Flooding</t>
  </si>
  <si>
    <t>4070007001594</t>
  </si>
  <si>
    <t>Petobego Dam</t>
  </si>
  <si>
    <t>MI00354</t>
  </si>
  <si>
    <t>Featherbed Dam</t>
  </si>
  <si>
    <t>Featherbed Marsh</t>
  </si>
  <si>
    <t>MI00358</t>
  </si>
  <si>
    <t>Groveland Dam #8</t>
  </si>
  <si>
    <t>Groveland Mine Tailings Dam #8</t>
  </si>
  <si>
    <t>MI00362</t>
  </si>
  <si>
    <t>Winchester Dam</t>
  </si>
  <si>
    <t>Martiny Lakes Wildlife Flooding</t>
  </si>
  <si>
    <t>MI00364</t>
  </si>
  <si>
    <t>6.886</t>
  </si>
  <si>
    <t>4080202001686</t>
  </si>
  <si>
    <t>4080202</t>
  </si>
  <si>
    <t>0.48</t>
  </si>
  <si>
    <t>4080202009</t>
  </si>
  <si>
    <t>11690</t>
  </si>
  <si>
    <t>Lamberson Dam</t>
  </si>
  <si>
    <t>Palmer &amp; Long Lakes Dam</t>
  </si>
  <si>
    <t>MI00371</t>
  </si>
  <si>
    <t>2.946</t>
  </si>
  <si>
    <t>258.8</t>
  </si>
  <si>
    <t>Palmer Lake</t>
  </si>
  <si>
    <t>4050001011691</t>
  </si>
  <si>
    <t>10725</t>
  </si>
  <si>
    <t>4050001</t>
  </si>
  <si>
    <t>1.31</t>
  </si>
  <si>
    <t>4050001030</t>
  </si>
  <si>
    <t>11299</t>
  </si>
  <si>
    <t>Kawkawlin Flooding Dam</t>
  </si>
  <si>
    <t>MI00376</t>
  </si>
  <si>
    <t>2.553</t>
  </si>
  <si>
    <t>Kawkawlin Creek Flooding</t>
  </si>
  <si>
    <t>4080102000585</t>
  </si>
  <si>
    <t>Manistique Papers Dam</t>
  </si>
  <si>
    <t>Paper Mill Dam</t>
  </si>
  <si>
    <t>MI00377</t>
  </si>
  <si>
    <t>Three Rivers Dam</t>
  </si>
  <si>
    <t>Fairbanks Morse Dam</t>
  </si>
  <si>
    <t>MI00395</t>
  </si>
  <si>
    <t>Lower Canadian Lakes Dam</t>
  </si>
  <si>
    <t>Cedar Creek Dam #1</t>
  </si>
  <si>
    <t>MI00408</t>
  </si>
  <si>
    <t>1.301</t>
  </si>
  <si>
    <t>Canadian Lakes</t>
  </si>
  <si>
    <t>4060102002276</t>
  </si>
  <si>
    <t>Wolf Lake Dam</t>
  </si>
  <si>
    <t>MI00410</t>
  </si>
  <si>
    <t>1.142</t>
  </si>
  <si>
    <t>Wolf Lake</t>
  </si>
  <si>
    <t>4020102001558</t>
  </si>
  <si>
    <t>Lake Diane Dam</t>
  </si>
  <si>
    <t>Goforth Lake Dam</t>
  </si>
  <si>
    <t>MI00416</t>
  </si>
  <si>
    <t>1.06</t>
  </si>
  <si>
    <t>4100003003194</t>
  </si>
  <si>
    <t>Lake Lapeer Lake Level Control Structure</t>
  </si>
  <si>
    <t>White Sands Dam</t>
  </si>
  <si>
    <t>MI00425</t>
  </si>
  <si>
    <t>Otter Lake Dam</t>
  </si>
  <si>
    <t>Sturgeon River Dam</t>
  </si>
  <si>
    <t>MI00428</t>
  </si>
  <si>
    <t>3.64</t>
  </si>
  <si>
    <t>Otter Lake</t>
  </si>
  <si>
    <t>4020104000841</t>
  </si>
  <si>
    <t>10400</t>
  </si>
  <si>
    <t>4020104002</t>
  </si>
  <si>
    <t>10954</t>
  </si>
  <si>
    <t>Lake Isabella Dam</t>
  </si>
  <si>
    <t>MI00434</t>
  </si>
  <si>
    <t>2.837</t>
  </si>
  <si>
    <t>Lake Isabella</t>
  </si>
  <si>
    <t>4080202001000</t>
  </si>
  <si>
    <t>11097</t>
  </si>
  <si>
    <t>0.78</t>
  </si>
  <si>
    <t>4080202007</t>
  </si>
  <si>
    <t>11688</t>
  </si>
  <si>
    <t>Bellaire Dam</t>
  </si>
  <si>
    <t>Intermediate River Dam</t>
  </si>
  <si>
    <t>MI00435</t>
  </si>
  <si>
    <t>7.244</t>
  </si>
  <si>
    <t>Lake Bellaire</t>
  </si>
  <si>
    <t>4060105001166</t>
  </si>
  <si>
    <t>10961</t>
  </si>
  <si>
    <t>4060105</t>
  </si>
  <si>
    <t>0.5</t>
  </si>
  <si>
    <t>4060105024</t>
  </si>
  <si>
    <t>11537</t>
  </si>
  <si>
    <t>Forest Lake Dam</t>
  </si>
  <si>
    <t>Wells Creek Dam</t>
  </si>
  <si>
    <t>MI00437</t>
  </si>
  <si>
    <t>Lake Independence Dam</t>
  </si>
  <si>
    <t>MI00438</t>
  </si>
  <si>
    <t>8.317</t>
  </si>
  <si>
    <t>Lake Independence</t>
  </si>
  <si>
    <t>4020105001038</t>
  </si>
  <si>
    <t>10418</t>
  </si>
  <si>
    <t>1.11</t>
  </si>
  <si>
    <t>4020105023</t>
  </si>
  <si>
    <t>10972</t>
  </si>
  <si>
    <t>Loch Erin Dam</t>
  </si>
  <si>
    <t>MI00441</t>
  </si>
  <si>
    <t>2.355</t>
  </si>
  <si>
    <t>4100002002096</t>
  </si>
  <si>
    <t>Lake Hudson Dam</t>
  </si>
  <si>
    <t>MI00467</t>
  </si>
  <si>
    <t>1.916</t>
  </si>
  <si>
    <t>4100002001317</t>
  </si>
  <si>
    <t>11217</t>
  </si>
  <si>
    <t>4100002</t>
  </si>
  <si>
    <t>0.72</t>
  </si>
  <si>
    <t>4100002020</t>
  </si>
  <si>
    <t>11814</t>
  </si>
  <si>
    <t>Mott Dam</t>
  </si>
  <si>
    <t>MI00469</t>
  </si>
  <si>
    <t>2.431</t>
  </si>
  <si>
    <t>C S Mott Lake</t>
  </si>
  <si>
    <t>4080204001568</t>
  </si>
  <si>
    <t>11138</t>
  </si>
  <si>
    <t>1.35</t>
  </si>
  <si>
    <t>4080204011</t>
  </si>
  <si>
    <t>11729</t>
  </si>
  <si>
    <t>Lake Templene Dam</t>
  </si>
  <si>
    <t>Stesart Lake</t>
  </si>
  <si>
    <t>MI00470</t>
  </si>
  <si>
    <t>3.523</t>
  </si>
  <si>
    <t>252.7</t>
  </si>
  <si>
    <t>4050001011889</t>
  </si>
  <si>
    <t>10721</t>
  </si>
  <si>
    <t>1.23</t>
  </si>
  <si>
    <t>4050001026</t>
  </si>
  <si>
    <t>11295</t>
  </si>
  <si>
    <t>Lake Lancer Dam</t>
  </si>
  <si>
    <t>Sugar River Dam</t>
  </si>
  <si>
    <t>MI00471</t>
  </si>
  <si>
    <t>Greenwood Reservoir Dam</t>
  </si>
  <si>
    <t>MI00487</t>
  </si>
  <si>
    <t>3.904</t>
  </si>
  <si>
    <t>Greenwood Reservoir</t>
  </si>
  <si>
    <t>4030110000600</t>
  </si>
  <si>
    <t>10578</t>
  </si>
  <si>
    <t>4030110</t>
  </si>
  <si>
    <t>1.38</t>
  </si>
  <si>
    <t>4030110007</t>
  </si>
  <si>
    <t>11147</t>
  </si>
  <si>
    <t>Lake Lancelot Dam</t>
  </si>
  <si>
    <t>MI00488</t>
  </si>
  <si>
    <t>2.952</t>
  </si>
  <si>
    <t>4080201001298</t>
  </si>
  <si>
    <t>11083</t>
  </si>
  <si>
    <t>4080201</t>
  </si>
  <si>
    <t>0.69</t>
  </si>
  <si>
    <t>4080201032</t>
  </si>
  <si>
    <t>11674</t>
  </si>
  <si>
    <t>Dog Lake Dam</t>
  </si>
  <si>
    <t>MI00492</t>
  </si>
  <si>
    <t>French Farm Lake Dam</t>
  </si>
  <si>
    <t>French Lake Dam</t>
  </si>
  <si>
    <t>MI00494</t>
  </si>
  <si>
    <t>2.386</t>
  </si>
  <si>
    <t>French Farm Lake</t>
  </si>
  <si>
    <t>4060105001037</t>
  </si>
  <si>
    <t>Ceresco Dam</t>
  </si>
  <si>
    <t>MI00497</t>
  </si>
  <si>
    <t>Ada Dam</t>
  </si>
  <si>
    <t>MI00501</t>
  </si>
  <si>
    <t>Fallasburg Dam</t>
  </si>
  <si>
    <t>Lowell Hydro Plant Dam</t>
  </si>
  <si>
    <t>MI00506</t>
  </si>
  <si>
    <t>Leland Dam</t>
  </si>
  <si>
    <t>Lake Leelanau Dam</t>
  </si>
  <si>
    <t>MI00510</t>
  </si>
  <si>
    <t>34.863</t>
  </si>
  <si>
    <t>180</t>
  </si>
  <si>
    <t>Lake Leelanau</t>
  </si>
  <si>
    <t>4060104003199</t>
  </si>
  <si>
    <t>11755</t>
  </si>
  <si>
    <t>4060104</t>
  </si>
  <si>
    <t>4060104024</t>
  </si>
  <si>
    <t>12396</t>
  </si>
  <si>
    <t>Union Street Dam</t>
  </si>
  <si>
    <t>Union Dam (Boardman #1)</t>
  </si>
  <si>
    <t>MI00511</t>
  </si>
  <si>
    <t>1.286</t>
  </si>
  <si>
    <t>Boardman Lake</t>
  </si>
  <si>
    <t>4060105001292</t>
  </si>
  <si>
    <t>Alverno Dam</t>
  </si>
  <si>
    <t>Black River Dam</t>
  </si>
  <si>
    <t>MI00521</t>
  </si>
  <si>
    <t>BEAVERTON</t>
  </si>
  <si>
    <t>MI00524</t>
  </si>
  <si>
    <t>Chappel Dam</t>
  </si>
  <si>
    <t>MI00525</t>
  </si>
  <si>
    <t>1.199</t>
  </si>
  <si>
    <t>Wiggins Lake</t>
  </si>
  <si>
    <t>4080201002965</t>
  </si>
  <si>
    <t>11825</t>
  </si>
  <si>
    <t>1.09</t>
  </si>
  <si>
    <t>4080201037</t>
  </si>
  <si>
    <t>12470</t>
  </si>
  <si>
    <t>Grass Lake Dam</t>
  </si>
  <si>
    <t>MI00527</t>
  </si>
  <si>
    <t>Riley Dam</t>
  </si>
  <si>
    <t>MI00533</t>
  </si>
  <si>
    <t>2.201</t>
  </si>
  <si>
    <t>265.8</t>
  </si>
  <si>
    <t>Union Lake</t>
  </si>
  <si>
    <t>4050001004396</t>
  </si>
  <si>
    <t>Berrien Springs Dam</t>
  </si>
  <si>
    <t>MI00538</t>
  </si>
  <si>
    <t>1.973</t>
  </si>
  <si>
    <t>Lake Chapin</t>
  </si>
  <si>
    <t>4050001004778</t>
  </si>
  <si>
    <t>10699</t>
  </si>
  <si>
    <t>2.1</t>
  </si>
  <si>
    <t>4050001002</t>
  </si>
  <si>
    <t>11272</t>
  </si>
  <si>
    <t>KLEBER</t>
  </si>
  <si>
    <t>MI00546</t>
  </si>
  <si>
    <t>1.042</t>
  </si>
  <si>
    <t>4070005000327</t>
  </si>
  <si>
    <t>11802</t>
  </si>
  <si>
    <t>4070005007</t>
  </si>
  <si>
    <t>12445</t>
  </si>
  <si>
    <t>FRENCH LANDING</t>
  </si>
  <si>
    <t>MI00557</t>
  </si>
  <si>
    <t>5.052</t>
  </si>
  <si>
    <t>Belleville Lake</t>
  </si>
  <si>
    <t>4090005007179</t>
  </si>
  <si>
    <t>11874</t>
  </si>
  <si>
    <t>1.73</t>
  </si>
  <si>
    <t>4090005001</t>
  </si>
  <si>
    <t>12530</t>
  </si>
  <si>
    <t>SUPERIOR DAM</t>
  </si>
  <si>
    <t>MI00558</t>
  </si>
  <si>
    <t>BARTON DAM</t>
  </si>
  <si>
    <t>MI00560</t>
  </si>
  <si>
    <t>Geddes Dam</t>
  </si>
  <si>
    <t>MI00561</t>
  </si>
  <si>
    <t>Gull Lake Dam</t>
  </si>
  <si>
    <t>Yorkville Dam</t>
  </si>
  <si>
    <t>MI00565</t>
  </si>
  <si>
    <t>8.286</t>
  </si>
  <si>
    <t>Gull Lake</t>
  </si>
  <si>
    <t>4050003002069</t>
  </si>
  <si>
    <t>Republic Mine Tailings Pond Dam B</t>
  </si>
  <si>
    <t>B System Dikes</t>
  </si>
  <si>
    <t>MI00568</t>
  </si>
  <si>
    <t>Lower Long Lake Dam</t>
  </si>
  <si>
    <t>MI00582</t>
  </si>
  <si>
    <t>1.018</t>
  </si>
  <si>
    <t>Long Lake</t>
  </si>
  <si>
    <t>4080204001520</t>
  </si>
  <si>
    <t>Sand River Wildlife Flooding Dam</t>
  </si>
  <si>
    <t>MI00585</t>
  </si>
  <si>
    <t>Cedar Lake Dam</t>
  </si>
  <si>
    <t>MI00586</t>
  </si>
  <si>
    <t>Conners Marsh Dam</t>
  </si>
  <si>
    <t>MI00590</t>
  </si>
  <si>
    <t>1.182</t>
  </si>
  <si>
    <t>Conners Marsh</t>
  </si>
  <si>
    <t>Brighton Lake Dam</t>
  </si>
  <si>
    <t>MI00595</t>
  </si>
  <si>
    <t>HiLand Lake Dam</t>
  </si>
  <si>
    <t>MI00602</t>
  </si>
  <si>
    <t>Woodland Lake Dam</t>
  </si>
  <si>
    <t>MI00606</t>
  </si>
  <si>
    <t>1.045</t>
  </si>
  <si>
    <t>Woodland Lake</t>
  </si>
  <si>
    <t>4090005001459</t>
  </si>
  <si>
    <t>Tilden Recirculation Basin</t>
  </si>
  <si>
    <t>MI00611</t>
  </si>
  <si>
    <t>1.6</t>
  </si>
  <si>
    <t>4030110001396</t>
  </si>
  <si>
    <t>Schweitzer Dam</t>
  </si>
  <si>
    <t>MI00612</t>
  </si>
  <si>
    <t>Muskegon Waste Water Lagoons</t>
  </si>
  <si>
    <t>MI00613</t>
  </si>
  <si>
    <t>3.177</t>
  </si>
  <si>
    <t>4060102005932</t>
  </si>
  <si>
    <t>Lake Sherwood Dam</t>
  </si>
  <si>
    <t>MI00615</t>
  </si>
  <si>
    <t>1.089</t>
  </si>
  <si>
    <t>Lake Sherwood</t>
  </si>
  <si>
    <t>4090005006672</t>
  </si>
  <si>
    <t>Lake Geneva Dam</t>
  </si>
  <si>
    <t>MI00617</t>
  </si>
  <si>
    <t>Lake Columbia Dam</t>
  </si>
  <si>
    <t>MI00620</t>
  </si>
  <si>
    <t>3.306</t>
  </si>
  <si>
    <t>Lake Columbia</t>
  </si>
  <si>
    <t>4100002001153</t>
  </si>
  <si>
    <t>11211</t>
  </si>
  <si>
    <t>4100002014</t>
  </si>
  <si>
    <t>11808</t>
  </si>
  <si>
    <t>Shannon Lake Dam</t>
  </si>
  <si>
    <t>MI00621</t>
  </si>
  <si>
    <t>1.167</t>
  </si>
  <si>
    <t>Shannon Lake</t>
  </si>
  <si>
    <t>4080203003992</t>
  </si>
  <si>
    <t>11125</t>
  </si>
  <si>
    <t>0.63</t>
  </si>
  <si>
    <t>4080203023</t>
  </si>
  <si>
    <t>11716</t>
  </si>
  <si>
    <t>A-1 Pool</t>
  </si>
  <si>
    <t>MI00626</t>
  </si>
  <si>
    <t>C-1 Pool</t>
  </si>
  <si>
    <t>MI00628</t>
  </si>
  <si>
    <t>E-1 Pool</t>
  </si>
  <si>
    <t>MI00630</t>
  </si>
  <si>
    <t>F-1 Pool</t>
  </si>
  <si>
    <t>MI00631</t>
  </si>
  <si>
    <t>SENEY A-2 POOL DAM</t>
  </si>
  <si>
    <t>MI00635</t>
  </si>
  <si>
    <t>C-2 Pool</t>
  </si>
  <si>
    <t>MI00637</t>
  </si>
  <si>
    <t>T-2 Pool</t>
  </si>
  <si>
    <t>MI00638</t>
  </si>
  <si>
    <t>C-3 Pool</t>
  </si>
  <si>
    <t>MI00640</t>
  </si>
  <si>
    <t>Marsh Creek Pool</t>
  </si>
  <si>
    <t>MI00641</t>
  </si>
  <si>
    <t>Delta Creek Pool</t>
  </si>
  <si>
    <t>MI00642</t>
  </si>
  <si>
    <t>SOO COMPENSATING WORKS</t>
  </si>
  <si>
    <t>SUPERIOR</t>
  </si>
  <si>
    <t>MI00650</t>
  </si>
  <si>
    <t>Lower Stony Lake Dam</t>
  </si>
  <si>
    <t>MI00685</t>
  </si>
  <si>
    <t>2.018</t>
  </si>
  <si>
    <t>Stony Creek Lake</t>
  </si>
  <si>
    <t>4090003001029</t>
  </si>
  <si>
    <t>11177</t>
  </si>
  <si>
    <t>4090003</t>
  </si>
  <si>
    <t>0.83</t>
  </si>
  <si>
    <t>4090003007</t>
  </si>
  <si>
    <t>11773</t>
  </si>
  <si>
    <t>Hardwood Dam</t>
  </si>
  <si>
    <t>E Br Sturgeon Structure No 2</t>
  </si>
  <si>
    <t>MI00716</t>
  </si>
  <si>
    <t>Sleepy Hollow Dam</t>
  </si>
  <si>
    <t>Lake Ovid Dam</t>
  </si>
  <si>
    <t>MI00717</t>
  </si>
  <si>
    <t>1.495</t>
  </si>
  <si>
    <t>Lake Ovid</t>
  </si>
  <si>
    <t>4050005000950</t>
  </si>
  <si>
    <t>10832</t>
  </si>
  <si>
    <t>4050005</t>
  </si>
  <si>
    <t>4050005011</t>
  </si>
  <si>
    <t>11407</t>
  </si>
  <si>
    <t>Dawson Millpond Dam</t>
  </si>
  <si>
    <t># 2 Oakland Co Drain Comm</t>
  </si>
  <si>
    <t>MI00718</t>
  </si>
  <si>
    <t>Empire Mine Tailings Basin Dam</t>
  </si>
  <si>
    <t>ETB #2 &amp; West Dams, F Dam</t>
  </si>
  <si>
    <t>MI00719</t>
  </si>
  <si>
    <t>Adamsville Hydroelectric Dam</t>
  </si>
  <si>
    <t>MI00729</t>
  </si>
  <si>
    <t>Portage Lake Dam</t>
  </si>
  <si>
    <t>MI00733</t>
  </si>
  <si>
    <t>1.606</t>
  </si>
  <si>
    <t>4050004001925</t>
  </si>
  <si>
    <t>Van Etten Lake Dam</t>
  </si>
  <si>
    <t>MI00737</t>
  </si>
  <si>
    <t>5.721</t>
  </si>
  <si>
    <t>Van Etten Lake</t>
  </si>
  <si>
    <t>4070007001460</t>
  </si>
  <si>
    <t>1.1</t>
  </si>
  <si>
    <t>4070007003</t>
  </si>
  <si>
    <t>12459</t>
  </si>
  <si>
    <t>Backus Lake Dam</t>
  </si>
  <si>
    <t>Mud Lake Dam</t>
  </si>
  <si>
    <t>MI00750</t>
  </si>
  <si>
    <t>2.264</t>
  </si>
  <si>
    <t>4060102006053</t>
  </si>
  <si>
    <t>Thompson Lake Dam</t>
  </si>
  <si>
    <t>Millsite Dam</t>
  </si>
  <si>
    <t>MI00753</t>
  </si>
  <si>
    <t>Thompson Lake</t>
  </si>
  <si>
    <t>4080203001752</t>
  </si>
  <si>
    <t>11123</t>
  </si>
  <si>
    <t>4080203021</t>
  </si>
  <si>
    <t>11714</t>
  </si>
  <si>
    <t>Lake Dubonnet Dam</t>
  </si>
  <si>
    <t>MI00762</t>
  </si>
  <si>
    <t>256</t>
  </si>
  <si>
    <t>4060104003560</t>
  </si>
  <si>
    <t>Molasses River Flooding #3 Dam</t>
  </si>
  <si>
    <t>MI00772</t>
  </si>
  <si>
    <t>Palmer Bayou Dam</t>
  </si>
  <si>
    <t>Swan Creek Marsh Dam (Structure #1)</t>
  </si>
  <si>
    <t>MI00779</t>
  </si>
  <si>
    <t>1.358</t>
  </si>
  <si>
    <t>Swan Creek Marsh</t>
  </si>
  <si>
    <t>4050003001880</t>
  </si>
  <si>
    <t>61485</t>
  </si>
  <si>
    <t>1.87</t>
  </si>
  <si>
    <t>4050003006</t>
  </si>
  <si>
    <t>11344</t>
  </si>
  <si>
    <t>Potagannissing Dam</t>
  </si>
  <si>
    <t>MI00784</t>
  </si>
  <si>
    <t>Silver Lake Level Control Structure</t>
  </si>
  <si>
    <t>MI00817</t>
  </si>
  <si>
    <t>Little Quinnesec Falls Dam</t>
  </si>
  <si>
    <t>Kimberly-Clark Dam</t>
  </si>
  <si>
    <t>MI00826</t>
  </si>
  <si>
    <t>Union Lake Level Control Structure</t>
  </si>
  <si>
    <t>MI00916</t>
  </si>
  <si>
    <t>4090005001361</t>
  </si>
  <si>
    <t>Horsehead Lake Dam</t>
  </si>
  <si>
    <t>MI00941</t>
  </si>
  <si>
    <t>1.793</t>
  </si>
  <si>
    <t>Horsehead Lake</t>
  </si>
  <si>
    <t>4060102002239</t>
  </si>
  <si>
    <t>Devil s Lake Dam</t>
  </si>
  <si>
    <t>Old Cranberry Dam</t>
  </si>
  <si>
    <t>MI01075</t>
  </si>
  <si>
    <t>3.271</t>
  </si>
  <si>
    <t>Devils Lake</t>
  </si>
  <si>
    <t>4070003000691</t>
  </si>
  <si>
    <t>11004</t>
  </si>
  <si>
    <t>4070003</t>
  </si>
  <si>
    <t>0.66</t>
  </si>
  <si>
    <t>4070003019</t>
  </si>
  <si>
    <t>11589</t>
  </si>
  <si>
    <t>Wigwam Bay Wildlife Area Dike</t>
  </si>
  <si>
    <t>Harsen Smith Marsh Dike</t>
  </si>
  <si>
    <t>MI01088</t>
  </si>
  <si>
    <t>MI01341</t>
  </si>
  <si>
    <t>Turtle Lake Fish Slats Dam</t>
  </si>
  <si>
    <t>MI01572</t>
  </si>
  <si>
    <t>3.409</t>
  </si>
  <si>
    <t>Turtle Lake</t>
  </si>
  <si>
    <t>4070006000848</t>
  </si>
  <si>
    <t>Lake St Helen Lake Level Control</t>
  </si>
  <si>
    <t>Carter Dam</t>
  </si>
  <si>
    <t>MI01810</t>
  </si>
  <si>
    <t>9.78</t>
  </si>
  <si>
    <t>Lake Saint Helen</t>
  </si>
  <si>
    <t>4070007001570</t>
  </si>
  <si>
    <t>Crow Island Dam</t>
  </si>
  <si>
    <t>MI01815</t>
  </si>
  <si>
    <t>4.085</t>
  </si>
  <si>
    <t>4080206000258</t>
  </si>
  <si>
    <t>Shiawassee Flats Dam</t>
  </si>
  <si>
    <t>MI01819</t>
  </si>
  <si>
    <t>Fish Point Pond C Dam</t>
  </si>
  <si>
    <t>MI01859</t>
  </si>
  <si>
    <t>Detroit Metro Wetland Mitigation Dam</t>
  </si>
  <si>
    <t>9R/27L Runway Wetland Mitigation</t>
  </si>
  <si>
    <t>MI01898</t>
  </si>
  <si>
    <t>Lake Lansing  Dam</t>
  </si>
  <si>
    <t>Lake Lansing  Level Control Structure</t>
  </si>
  <si>
    <t>MI01957</t>
  </si>
  <si>
    <t>1.844</t>
  </si>
  <si>
    <t>Lake Lansing</t>
  </si>
  <si>
    <t>4050004001721</t>
  </si>
  <si>
    <t>Nepessing Lk Level Control Structure</t>
  </si>
  <si>
    <t>MI01974</t>
  </si>
  <si>
    <t>1.729</t>
  </si>
  <si>
    <t>Nepessing Lake</t>
  </si>
  <si>
    <t>4080204001601</t>
  </si>
  <si>
    <t>Houghton Lake Flats South Unit Dam</t>
  </si>
  <si>
    <t>MI02013</t>
  </si>
  <si>
    <t>81.266</t>
  </si>
  <si>
    <t>Houghton Lake</t>
  </si>
  <si>
    <t>4060102002461</t>
  </si>
  <si>
    <t>10928</t>
  </si>
  <si>
    <t>0.76</t>
  </si>
  <si>
    <t>4060102042</t>
  </si>
  <si>
    <t>11504</t>
  </si>
  <si>
    <t>Otter Lake Diversion Dam</t>
  </si>
  <si>
    <t>MI02538</t>
  </si>
  <si>
    <t>Orchard Lake Dam</t>
  </si>
  <si>
    <t>Orchard Lake Overflow</t>
  </si>
  <si>
    <t>MI02570</t>
  </si>
  <si>
    <t>3.5</t>
  </si>
  <si>
    <t>Orchard Lake</t>
  </si>
  <si>
    <t>4090003001207</t>
  </si>
  <si>
    <t>Lake Michigamme Dam</t>
  </si>
  <si>
    <t>MI02612</t>
  </si>
  <si>
    <t>17.303</t>
  </si>
  <si>
    <t>4030107002836</t>
  </si>
  <si>
    <t>1.36</t>
  </si>
  <si>
    <t>4030107018</t>
  </si>
  <si>
    <t>65659</t>
  </si>
  <si>
    <t>Northland Properties Dam #2</t>
  </si>
  <si>
    <t>MI02623</t>
  </si>
  <si>
    <t>TUTTLE MARSH DAM</t>
  </si>
  <si>
    <t>TUTTLE POND</t>
  </si>
  <si>
    <t>MI82409</t>
  </si>
  <si>
    <t>WHITE BRIDGE</t>
  </si>
  <si>
    <t>MI83002</t>
  </si>
  <si>
    <t>BIG QUINNESEC FALLS DIKE "A"</t>
  </si>
  <si>
    <t>MI83012</t>
  </si>
  <si>
    <t>AU TRAIN SOUTH LEVEE</t>
  </si>
  <si>
    <t>MI83026</t>
  </si>
  <si>
    <t>BOND FALLS SOUTH AUXILIARY DIKE</t>
  </si>
  <si>
    <t>MI83034</t>
  </si>
  <si>
    <t>PRICKETT  INTAKE &amp; POWERHOUSE</t>
  </si>
  <si>
    <t>MI83037</t>
  </si>
  <si>
    <t>EMPIRE MINE TAILINGS BASIN DAM</t>
  </si>
  <si>
    <t>MI83473</t>
  </si>
  <si>
    <t>4.244</t>
  </si>
  <si>
    <t>4030110001406</t>
  </si>
  <si>
    <t>SCHWEITZER DAM</t>
  </si>
  <si>
    <t>MI83474</t>
  </si>
  <si>
    <t>TILDEN RECIRCULATION BASIN DAM</t>
  </si>
  <si>
    <t>MI83476</t>
  </si>
  <si>
    <t>1.195</t>
  </si>
  <si>
    <t>4030110001388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</si>
</sst>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03"/>
  <sheetViews>
    <sheetView tabSelected="1" workbookViewId="0">
      <selection sqref="A1:XFD203"/>
    </sheetView>
  </sheetViews>
  <sheetFormatPr defaultRowHeight="15" x14ac:dyDescent="0.25"/>
  <sheetData>
    <row r="1" spans="1:99" s="1" customFormat="1" x14ac:dyDescent="0.25">
      <c r="A1" s="1" t="s">
        <v>0</v>
      </c>
      <c r="C1" s="1" t="s">
        <v>1</v>
      </c>
      <c r="D1" s="1">
        <v>1965</v>
      </c>
      <c r="E1" s="1">
        <f t="shared" ref="E1:E64" si="0">2015-D1</f>
        <v>50</v>
      </c>
      <c r="F1" s="1">
        <v>13</v>
      </c>
      <c r="G1" s="1">
        <v>13</v>
      </c>
      <c r="H1" s="1">
        <v>7880</v>
      </c>
      <c r="I1" s="1">
        <v>6000</v>
      </c>
      <c r="J1" s="1">
        <v>4000</v>
      </c>
      <c r="K1" s="1">
        <v>6000</v>
      </c>
      <c r="L1" s="1">
        <f t="shared" ref="L1:L64" si="1">K1*43559.9</f>
        <v>261359400</v>
      </c>
      <c r="M1" s="1">
        <v>769</v>
      </c>
      <c r="N1" s="1">
        <f t="shared" ref="N1:N64" si="2">M1*43560</f>
        <v>33497640</v>
      </c>
      <c r="O1" s="1">
        <f t="shared" ref="O1:O64" si="3">M1*0.0015625</f>
        <v>1.2015625000000001</v>
      </c>
      <c r="P1" s="1">
        <f t="shared" ref="P1:P64" si="4">M1*4046.86</f>
        <v>3112035.3400000003</v>
      </c>
      <c r="Q1" s="1">
        <f t="shared" ref="Q1:Q64" si="5">M1*0.00404686</f>
        <v>3.1120353400000003</v>
      </c>
      <c r="R1" s="1">
        <v>0</v>
      </c>
      <c r="S1" s="1">
        <f t="shared" ref="S1:S64" si="6">R1*2.58999</f>
        <v>0</v>
      </c>
      <c r="T1" s="1">
        <f t="shared" ref="T1:T64" si="7">R1*640</f>
        <v>0</v>
      </c>
      <c r="U1" s="1">
        <f t="shared" ref="U1:U64" si="8">R1*27880000</f>
        <v>0</v>
      </c>
      <c r="V1" s="1">
        <v>58820.539064999997</v>
      </c>
      <c r="W1" s="1">
        <f t="shared" ref="W1:W64" si="9">V1*0.0003048</f>
        <v>17.928500307011998</v>
      </c>
      <c r="X1" s="1">
        <f t="shared" ref="X1:X64" si="10">V1*0.000189394</f>
        <v>11.140257175676609</v>
      </c>
      <c r="Y1" s="1">
        <f t="shared" ref="Y1:Y64" si="11">X1/(2*(SQRT(3.1416*O1)))</f>
        <v>2.8669267314327946</v>
      </c>
      <c r="Z1" s="1">
        <f t="shared" ref="Z1:Z64" si="12">L1/N1</f>
        <v>7.8023227905010621</v>
      </c>
      <c r="AA1" s="1">
        <f t="shared" ref="AA1:AA64" si="13">W1/AK1</f>
        <v>3.6337233491852317</v>
      </c>
      <c r="AB1" s="1">
        <f t="shared" ref="AB1:AB64" si="14">3*Z1/AC1</f>
        <v>1.8005360285771681</v>
      </c>
      <c r="AC1" s="1">
        <v>13</v>
      </c>
      <c r="AD1" s="1">
        <f t="shared" ref="AD1:AD64" si="15">Z1/AC1</f>
        <v>0.6001786761923894</v>
      </c>
      <c r="AE1" s="1" t="s">
        <v>2</v>
      </c>
      <c r="AF1" s="1">
        <f t="shared" ref="AF1:AF64" si="16">T1/M1</f>
        <v>0</v>
      </c>
      <c r="AG1" s="1">
        <f t="shared" ref="AG1:AG64" si="17">50*Z1*SQRT(3.1416)*(SQRT(N1))^-1</f>
        <v>0.11947093335866155</v>
      </c>
      <c r="AH1" s="1">
        <f t="shared" ref="AH1:AH64" si="18">P1/AJ1</f>
        <v>0.63074296705256683</v>
      </c>
      <c r="AI1" s="1">
        <f t="shared" ref="AI1:AI64" si="19">J1*43559.9</f>
        <v>174239600</v>
      </c>
      <c r="AJ1" s="1">
        <f t="shared" ref="AJ1:AJ64" si="20">J1*1233.48</f>
        <v>4933920</v>
      </c>
      <c r="AK1" s="1">
        <f t="shared" ref="AK1:AK64" si="21">AJ1/10^6</f>
        <v>4.9339199999999996</v>
      </c>
      <c r="AL1" s="1" t="s">
        <v>3</v>
      </c>
      <c r="AM1" s="1" t="s">
        <v>2</v>
      </c>
      <c r="AN1" s="1" t="s">
        <v>4</v>
      </c>
      <c r="AO1" s="1" t="s">
        <v>5</v>
      </c>
      <c r="AP1" s="1" t="s">
        <v>2</v>
      </c>
      <c r="AQ1" s="1" t="s">
        <v>2</v>
      </c>
      <c r="AR1" s="1" t="s">
        <v>2</v>
      </c>
      <c r="AS1" s="1">
        <v>0</v>
      </c>
      <c r="AT1" s="1" t="s">
        <v>2</v>
      </c>
      <c r="AU1" s="1" t="s">
        <v>2</v>
      </c>
      <c r="AV1" s="1">
        <v>0</v>
      </c>
      <c r="AW1" s="1">
        <v>0</v>
      </c>
      <c r="AX1" s="1">
        <v>0</v>
      </c>
      <c r="AY1" s="1">
        <v>0</v>
      </c>
      <c r="AZ1" s="1">
        <v>0</v>
      </c>
      <c r="BA1" s="1">
        <v>0</v>
      </c>
      <c r="BB1" s="1">
        <v>0</v>
      </c>
      <c r="BC1" s="1">
        <v>0</v>
      </c>
      <c r="BD1" s="1">
        <v>0</v>
      </c>
      <c r="BE1" s="1">
        <v>0</v>
      </c>
      <c r="BF1" s="1">
        <v>0</v>
      </c>
      <c r="BG1" s="1">
        <v>0</v>
      </c>
      <c r="BH1" s="1">
        <v>0</v>
      </c>
      <c r="BI1" s="1">
        <v>0</v>
      </c>
      <c r="BJ1" s="1">
        <v>0</v>
      </c>
      <c r="BK1" s="1">
        <v>0</v>
      </c>
      <c r="BL1" s="1">
        <v>0</v>
      </c>
      <c r="BM1" s="1">
        <v>0</v>
      </c>
      <c r="BN1" s="1">
        <v>0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</v>
      </c>
      <c r="CM1" s="1">
        <v>0</v>
      </c>
      <c r="CN1" s="1">
        <v>0</v>
      </c>
      <c r="CO1" s="1">
        <v>0</v>
      </c>
      <c r="CP1" s="1">
        <v>0</v>
      </c>
      <c r="CQ1" s="1">
        <v>0</v>
      </c>
      <c r="CR1" s="1">
        <v>0</v>
      </c>
      <c r="CS1" s="1">
        <v>0</v>
      </c>
      <c r="CT1" s="1">
        <v>0</v>
      </c>
      <c r="CU1" s="1" t="s">
        <v>6</v>
      </c>
    </row>
    <row r="2" spans="1:99" s="1" customFormat="1" x14ac:dyDescent="0.25">
      <c r="A2" s="1" t="s">
        <v>7</v>
      </c>
      <c r="C2" s="1" t="s">
        <v>8</v>
      </c>
      <c r="D2" s="1">
        <v>1927</v>
      </c>
      <c r="E2" s="1">
        <f t="shared" si="0"/>
        <v>88</v>
      </c>
      <c r="F2" s="1">
        <v>14</v>
      </c>
      <c r="G2" s="1">
        <v>14</v>
      </c>
      <c r="H2" s="1">
        <v>100</v>
      </c>
      <c r="I2" s="1">
        <v>1070</v>
      </c>
      <c r="J2" s="1">
        <v>580</v>
      </c>
      <c r="K2" s="1">
        <v>1070</v>
      </c>
      <c r="L2" s="1">
        <f t="shared" si="1"/>
        <v>46609093</v>
      </c>
      <c r="M2" s="1">
        <v>271</v>
      </c>
      <c r="N2" s="1">
        <f t="shared" si="2"/>
        <v>11804760</v>
      </c>
      <c r="O2" s="1">
        <f t="shared" si="3"/>
        <v>0.42343750000000002</v>
      </c>
      <c r="P2" s="1">
        <f t="shared" si="4"/>
        <v>1096699.06</v>
      </c>
      <c r="Q2" s="1">
        <f t="shared" si="5"/>
        <v>1.0966990599999999</v>
      </c>
      <c r="R2" s="1">
        <v>14</v>
      </c>
      <c r="S2" s="1">
        <f t="shared" si="6"/>
        <v>36.259859999999996</v>
      </c>
      <c r="T2" s="1">
        <f t="shared" si="7"/>
        <v>8960</v>
      </c>
      <c r="U2" s="1">
        <f t="shared" si="8"/>
        <v>390320000</v>
      </c>
      <c r="W2" s="1">
        <f t="shared" si="9"/>
        <v>0</v>
      </c>
      <c r="X2" s="1">
        <f t="shared" si="10"/>
        <v>0</v>
      </c>
      <c r="Y2" s="1">
        <f t="shared" si="11"/>
        <v>0</v>
      </c>
      <c r="Z2" s="1">
        <f t="shared" si="12"/>
        <v>3.9483304192546056</v>
      </c>
      <c r="AA2" s="1">
        <f t="shared" si="13"/>
        <v>0</v>
      </c>
      <c r="AB2" s="1">
        <f t="shared" si="14"/>
        <v>0.8460708041259869</v>
      </c>
      <c r="AC2" s="1">
        <v>14</v>
      </c>
      <c r="AD2" s="1">
        <f t="shared" si="15"/>
        <v>0.28202360137532895</v>
      </c>
      <c r="AE2" s="1" t="s">
        <v>2</v>
      </c>
      <c r="AF2" s="1">
        <f t="shared" si="16"/>
        <v>33.062730627306273</v>
      </c>
      <c r="AG2" s="1">
        <f t="shared" si="17"/>
        <v>0.1018428061612571</v>
      </c>
      <c r="AH2" s="1">
        <f t="shared" si="18"/>
        <v>1.5329477967019021</v>
      </c>
      <c r="AI2" s="1">
        <f t="shared" si="19"/>
        <v>25264742</v>
      </c>
      <c r="AJ2" s="1">
        <f t="shared" si="20"/>
        <v>715418.4</v>
      </c>
      <c r="AK2" s="1">
        <f t="shared" si="21"/>
        <v>0.71541840000000001</v>
      </c>
      <c r="AL2" s="1" t="s">
        <v>2</v>
      </c>
      <c r="AM2" s="1" t="s">
        <v>2</v>
      </c>
      <c r="AN2" s="1" t="s">
        <v>2</v>
      </c>
      <c r="AO2" s="1" t="s">
        <v>2</v>
      </c>
      <c r="AP2" s="1" t="s">
        <v>2</v>
      </c>
      <c r="AQ2" s="1" t="s">
        <v>2</v>
      </c>
      <c r="AR2" s="1" t="s">
        <v>2</v>
      </c>
      <c r="AS2" s="1">
        <v>0</v>
      </c>
      <c r="AT2" s="1" t="s">
        <v>2</v>
      </c>
      <c r="AU2" s="1" t="s">
        <v>2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0</v>
      </c>
      <c r="CQ2" s="1">
        <v>0</v>
      </c>
      <c r="CR2" s="1">
        <v>0</v>
      </c>
      <c r="CS2" s="1">
        <v>0</v>
      </c>
      <c r="CT2" s="1">
        <v>0</v>
      </c>
      <c r="CU2" s="1" t="s">
        <v>6</v>
      </c>
    </row>
    <row r="3" spans="1:99" s="1" customFormat="1" x14ac:dyDescent="0.25">
      <c r="A3" s="1" t="s">
        <v>9</v>
      </c>
      <c r="C3" s="1" t="s">
        <v>10</v>
      </c>
      <c r="D3" s="1">
        <v>1946</v>
      </c>
      <c r="E3" s="1">
        <f t="shared" si="0"/>
        <v>69</v>
      </c>
      <c r="F3" s="1">
        <v>17.7</v>
      </c>
      <c r="G3" s="1">
        <v>20</v>
      </c>
      <c r="H3" s="1">
        <v>3800</v>
      </c>
      <c r="I3" s="1">
        <v>12000</v>
      </c>
      <c r="J3" s="1">
        <v>9600</v>
      </c>
      <c r="K3" s="1">
        <v>12000</v>
      </c>
      <c r="L3" s="1">
        <f t="shared" si="1"/>
        <v>522718800</v>
      </c>
      <c r="M3" s="1">
        <v>1050</v>
      </c>
      <c r="N3" s="1">
        <f t="shared" si="2"/>
        <v>45738000</v>
      </c>
      <c r="O3" s="1">
        <f t="shared" si="3"/>
        <v>1.640625</v>
      </c>
      <c r="P3" s="1">
        <f t="shared" si="4"/>
        <v>4249203</v>
      </c>
      <c r="Q3" s="1">
        <f t="shared" si="5"/>
        <v>4.2492030000000005</v>
      </c>
      <c r="R3" s="1">
        <v>147</v>
      </c>
      <c r="S3" s="1">
        <f t="shared" si="6"/>
        <v>380.72852999999998</v>
      </c>
      <c r="T3" s="1">
        <f t="shared" si="7"/>
        <v>94080</v>
      </c>
      <c r="U3" s="1">
        <f t="shared" si="8"/>
        <v>4098360000</v>
      </c>
      <c r="V3" s="1">
        <v>126500.87987</v>
      </c>
      <c r="W3" s="1">
        <f t="shared" si="9"/>
        <v>38.557468184375999</v>
      </c>
      <c r="X3" s="1">
        <f t="shared" si="10"/>
        <v>23.95850764209878</v>
      </c>
      <c r="Y3" s="1">
        <f t="shared" si="11"/>
        <v>5.2765451706769024</v>
      </c>
      <c r="Z3" s="1">
        <f t="shared" si="12"/>
        <v>11.428545192181556</v>
      </c>
      <c r="AA3" s="1">
        <f t="shared" si="13"/>
        <v>3.2561557024617342</v>
      </c>
      <c r="AB3" s="1">
        <f t="shared" si="14"/>
        <v>1.9370415579968738</v>
      </c>
      <c r="AC3" s="1">
        <v>17.7</v>
      </c>
      <c r="AD3" s="1">
        <f t="shared" si="15"/>
        <v>0.64568051933229131</v>
      </c>
      <c r="AE3" s="1">
        <v>108.95099999999999</v>
      </c>
      <c r="AF3" s="1">
        <f t="shared" si="16"/>
        <v>89.6</v>
      </c>
      <c r="AG3" s="1">
        <f t="shared" si="17"/>
        <v>0.14976068345444529</v>
      </c>
      <c r="AH3" s="1">
        <f t="shared" si="18"/>
        <v>0.35884271532574502</v>
      </c>
      <c r="AI3" s="1">
        <f t="shared" si="19"/>
        <v>418175040</v>
      </c>
      <c r="AJ3" s="1">
        <f t="shared" si="20"/>
        <v>11841408</v>
      </c>
      <c r="AK3" s="1">
        <f t="shared" si="21"/>
        <v>11.841407999999999</v>
      </c>
      <c r="AL3" s="1" t="s">
        <v>11</v>
      </c>
      <c r="AM3" s="1" t="s">
        <v>2</v>
      </c>
      <c r="AN3" s="1" t="s">
        <v>12</v>
      </c>
      <c r="AO3" s="1" t="s">
        <v>13</v>
      </c>
      <c r="AP3" s="1" t="s">
        <v>14</v>
      </c>
      <c r="AQ3" s="1" t="s">
        <v>15</v>
      </c>
      <c r="AR3" s="1" t="s">
        <v>16</v>
      </c>
      <c r="AS3" s="1">
        <v>1</v>
      </c>
      <c r="AT3" s="1" t="s">
        <v>17</v>
      </c>
      <c r="AU3" s="1" t="s">
        <v>18</v>
      </c>
      <c r="AV3" s="1">
        <v>7</v>
      </c>
      <c r="AW3" s="2">
        <v>67</v>
      </c>
      <c r="AX3" s="2">
        <v>33</v>
      </c>
      <c r="AY3" s="2">
        <v>1</v>
      </c>
      <c r="AZ3" s="2">
        <v>9.5</v>
      </c>
      <c r="BA3" s="2">
        <v>12.7</v>
      </c>
      <c r="BB3" s="2">
        <v>4.0999999999999996</v>
      </c>
      <c r="BC3" s="2">
        <v>8.6999999999999993</v>
      </c>
      <c r="BD3" s="2">
        <v>1.9</v>
      </c>
      <c r="BE3" s="2">
        <v>1.7</v>
      </c>
      <c r="BF3" s="2">
        <v>27.8</v>
      </c>
      <c r="BG3" s="2">
        <v>1.5</v>
      </c>
      <c r="BH3" s="2">
        <v>0.1</v>
      </c>
      <c r="BI3" s="1">
        <v>0</v>
      </c>
      <c r="BJ3" s="1">
        <v>0</v>
      </c>
      <c r="BK3" s="2">
        <v>11.1</v>
      </c>
      <c r="BL3" s="2">
        <v>20.100000000000001</v>
      </c>
      <c r="BM3" s="1">
        <v>0</v>
      </c>
      <c r="BN3" s="2">
        <v>0.7</v>
      </c>
      <c r="BO3" s="2">
        <v>16537</v>
      </c>
      <c r="BP3" s="2">
        <v>2691</v>
      </c>
      <c r="BQ3" s="2">
        <v>46</v>
      </c>
      <c r="BR3" s="2">
        <v>7</v>
      </c>
      <c r="BS3" s="2">
        <v>0.2</v>
      </c>
      <c r="BT3" s="2">
        <v>0.03</v>
      </c>
      <c r="BU3" s="2">
        <v>34973</v>
      </c>
      <c r="BV3" s="2">
        <v>97</v>
      </c>
      <c r="BW3" s="2">
        <v>0.42</v>
      </c>
      <c r="BX3" s="2">
        <v>356181</v>
      </c>
      <c r="BY3" s="2">
        <v>31228</v>
      </c>
      <c r="BZ3" s="2">
        <v>984</v>
      </c>
      <c r="CA3" s="2">
        <v>86</v>
      </c>
      <c r="CB3" s="2">
        <v>3.65</v>
      </c>
      <c r="CC3" s="2">
        <v>0.33</v>
      </c>
      <c r="CD3" s="2">
        <v>70</v>
      </c>
      <c r="CE3" s="2">
        <v>91</v>
      </c>
      <c r="CF3" s="2">
        <v>7</v>
      </c>
      <c r="CG3" s="2">
        <v>5</v>
      </c>
      <c r="CH3" s="2">
        <v>19</v>
      </c>
      <c r="CI3" s="2">
        <v>3</v>
      </c>
      <c r="CJ3" s="2">
        <v>4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2">
        <v>1</v>
      </c>
      <c r="CS3" s="2">
        <v>0.70282999999999995</v>
      </c>
      <c r="CT3" s="2">
        <v>0.32485000000000003</v>
      </c>
      <c r="CU3" s="1" t="s">
        <v>6</v>
      </c>
    </row>
    <row r="4" spans="1:99" s="1" customFormat="1" x14ac:dyDescent="0.25">
      <c r="A4" s="1" t="s">
        <v>19</v>
      </c>
      <c r="C4" s="1" t="s">
        <v>20</v>
      </c>
      <c r="D4" s="1">
        <v>1961</v>
      </c>
      <c r="E4" s="1">
        <f t="shared" si="0"/>
        <v>54</v>
      </c>
      <c r="F4" s="1">
        <v>14</v>
      </c>
      <c r="G4" s="1">
        <v>14</v>
      </c>
      <c r="H4" s="1">
        <v>230</v>
      </c>
      <c r="I4" s="1">
        <v>3500</v>
      </c>
      <c r="J4" s="1">
        <v>2500</v>
      </c>
      <c r="K4" s="1">
        <v>3500</v>
      </c>
      <c r="L4" s="1">
        <f t="shared" si="1"/>
        <v>152459650</v>
      </c>
      <c r="M4" s="1">
        <v>446</v>
      </c>
      <c r="N4" s="1">
        <f t="shared" si="2"/>
        <v>19427760</v>
      </c>
      <c r="O4" s="1">
        <f t="shared" si="3"/>
        <v>0.69687500000000002</v>
      </c>
      <c r="P4" s="1">
        <f t="shared" si="4"/>
        <v>1804899.56</v>
      </c>
      <c r="Q4" s="1">
        <f t="shared" si="5"/>
        <v>1.8048995600000002</v>
      </c>
      <c r="R4" s="1">
        <v>3.6</v>
      </c>
      <c r="S4" s="1">
        <f t="shared" si="6"/>
        <v>9.3239640000000001</v>
      </c>
      <c r="T4" s="1">
        <f t="shared" si="7"/>
        <v>2304</v>
      </c>
      <c r="U4" s="1">
        <f t="shared" si="8"/>
        <v>100368000</v>
      </c>
      <c r="W4" s="1">
        <f t="shared" si="9"/>
        <v>0</v>
      </c>
      <c r="X4" s="1">
        <f t="shared" si="10"/>
        <v>0</v>
      </c>
      <c r="Y4" s="1">
        <f t="shared" si="11"/>
        <v>0</v>
      </c>
      <c r="Z4" s="1">
        <f t="shared" si="12"/>
        <v>7.8475156168287032</v>
      </c>
      <c r="AA4" s="1">
        <f t="shared" si="13"/>
        <v>0</v>
      </c>
      <c r="AB4" s="1">
        <f t="shared" si="14"/>
        <v>1.6816104893204364</v>
      </c>
      <c r="AC4" s="1">
        <v>14</v>
      </c>
      <c r="AD4" s="1">
        <f t="shared" si="15"/>
        <v>0.56053682977347885</v>
      </c>
      <c r="AE4" s="1" t="s">
        <v>2</v>
      </c>
      <c r="AF4" s="1">
        <f t="shared" si="16"/>
        <v>5.1659192825112106</v>
      </c>
      <c r="AG4" s="1">
        <f t="shared" si="17"/>
        <v>0.15778520274264921</v>
      </c>
      <c r="AH4" s="1">
        <f t="shared" si="18"/>
        <v>0.58530322664331813</v>
      </c>
      <c r="AI4" s="1">
        <f t="shared" si="19"/>
        <v>108899750</v>
      </c>
      <c r="AJ4" s="1">
        <f t="shared" si="20"/>
        <v>3083700</v>
      </c>
      <c r="AK4" s="1">
        <f t="shared" si="21"/>
        <v>3.0836999999999999</v>
      </c>
      <c r="AL4" s="1" t="s">
        <v>2</v>
      </c>
      <c r="AM4" s="1" t="s">
        <v>2</v>
      </c>
      <c r="AN4" s="1" t="s">
        <v>2</v>
      </c>
      <c r="AO4" s="1" t="s">
        <v>2</v>
      </c>
      <c r="AP4" s="1" t="s">
        <v>2</v>
      </c>
      <c r="AQ4" s="1" t="s">
        <v>2</v>
      </c>
      <c r="AR4" s="1" t="s">
        <v>2</v>
      </c>
      <c r="AS4" s="1">
        <v>0</v>
      </c>
      <c r="AT4" s="1" t="s">
        <v>2</v>
      </c>
      <c r="AU4" s="1" t="s">
        <v>2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6</v>
      </c>
    </row>
    <row r="5" spans="1:99" s="1" customFormat="1" x14ac:dyDescent="0.25">
      <c r="A5" s="1" t="s">
        <v>21</v>
      </c>
      <c r="B5" s="1" t="s">
        <v>22</v>
      </c>
      <c r="C5" s="1" t="s">
        <v>23</v>
      </c>
      <c r="D5" s="1">
        <v>1959</v>
      </c>
      <c r="E5" s="1">
        <f t="shared" si="0"/>
        <v>56</v>
      </c>
      <c r="F5" s="1">
        <v>7.5</v>
      </c>
      <c r="G5" s="1">
        <v>10.6</v>
      </c>
      <c r="H5" s="1">
        <v>60</v>
      </c>
      <c r="I5" s="1">
        <v>5350</v>
      </c>
      <c r="J5" s="1">
        <v>2240</v>
      </c>
      <c r="K5" s="1">
        <v>5350</v>
      </c>
      <c r="L5" s="1">
        <f t="shared" si="1"/>
        <v>233045465</v>
      </c>
      <c r="M5" s="1">
        <v>700</v>
      </c>
      <c r="N5" s="1">
        <f t="shared" si="2"/>
        <v>30492000</v>
      </c>
      <c r="O5" s="1">
        <f t="shared" si="3"/>
        <v>1.09375</v>
      </c>
      <c r="P5" s="1">
        <f t="shared" si="4"/>
        <v>2832802</v>
      </c>
      <c r="Q5" s="1">
        <f t="shared" si="5"/>
        <v>2.832802</v>
      </c>
      <c r="R5" s="1">
        <v>8.6</v>
      </c>
      <c r="S5" s="1">
        <f t="shared" si="6"/>
        <v>22.273913999999998</v>
      </c>
      <c r="T5" s="1">
        <f t="shared" si="7"/>
        <v>5504</v>
      </c>
      <c r="U5" s="1">
        <f t="shared" si="8"/>
        <v>239768000</v>
      </c>
      <c r="V5" s="1">
        <v>63173.141548</v>
      </c>
      <c r="W5" s="1">
        <f t="shared" si="9"/>
        <v>19.255173543830399</v>
      </c>
      <c r="X5" s="1">
        <f t="shared" si="10"/>
        <v>11.964613970341913</v>
      </c>
      <c r="Y5" s="1">
        <f t="shared" si="11"/>
        <v>3.2272619542411207</v>
      </c>
      <c r="Z5" s="1">
        <f t="shared" si="12"/>
        <v>7.6428395972714158</v>
      </c>
      <c r="AA5" s="1">
        <f t="shared" si="13"/>
        <v>6.9689493285512754</v>
      </c>
      <c r="AB5" s="1">
        <f t="shared" si="14"/>
        <v>3.0571358389085663</v>
      </c>
      <c r="AC5" s="1">
        <v>7.5</v>
      </c>
      <c r="AD5" s="1">
        <f t="shared" si="15"/>
        <v>1.0190452796361888</v>
      </c>
      <c r="AE5" s="1" t="s">
        <v>2</v>
      </c>
      <c r="AF5" s="1">
        <f t="shared" si="16"/>
        <v>7.862857142857143</v>
      </c>
      <c r="AG5" s="1">
        <f t="shared" si="17"/>
        <v>0.12266120814169769</v>
      </c>
      <c r="AH5" s="1">
        <f t="shared" si="18"/>
        <v>1.0252649009307</v>
      </c>
      <c r="AI5" s="1">
        <f t="shared" si="19"/>
        <v>97574176</v>
      </c>
      <c r="AJ5" s="1">
        <f t="shared" si="20"/>
        <v>2762995.2</v>
      </c>
      <c r="AK5" s="1">
        <f t="shared" si="21"/>
        <v>2.7629952000000002</v>
      </c>
      <c r="AL5" s="1" t="s">
        <v>24</v>
      </c>
      <c r="AM5" s="1" t="s">
        <v>2</v>
      </c>
      <c r="AN5" s="1" t="s">
        <v>2</v>
      </c>
      <c r="AO5" s="1" t="s">
        <v>2</v>
      </c>
      <c r="AP5" s="1" t="s">
        <v>2</v>
      </c>
      <c r="AQ5" s="1" t="s">
        <v>2</v>
      </c>
      <c r="AR5" s="1" t="s">
        <v>2</v>
      </c>
      <c r="AS5" s="1">
        <v>0</v>
      </c>
      <c r="AT5" s="1" t="s">
        <v>2</v>
      </c>
      <c r="AU5" s="1" t="s">
        <v>2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6</v>
      </c>
    </row>
    <row r="6" spans="1:99" s="1" customFormat="1" x14ac:dyDescent="0.25">
      <c r="A6" s="1" t="s">
        <v>25</v>
      </c>
      <c r="C6" s="1" t="s">
        <v>26</v>
      </c>
      <c r="D6" s="1">
        <v>1909</v>
      </c>
      <c r="E6" s="1">
        <f t="shared" si="0"/>
        <v>106</v>
      </c>
      <c r="F6" s="1">
        <v>28</v>
      </c>
      <c r="G6" s="1">
        <v>28.5</v>
      </c>
      <c r="H6" s="1">
        <v>42000</v>
      </c>
      <c r="I6" s="1">
        <v>2150</v>
      </c>
      <c r="J6" s="1">
        <v>2141</v>
      </c>
      <c r="K6" s="1">
        <v>2150</v>
      </c>
      <c r="L6" s="1">
        <f t="shared" si="1"/>
        <v>93653785</v>
      </c>
      <c r="M6" s="1">
        <v>300</v>
      </c>
      <c r="N6" s="1">
        <f t="shared" si="2"/>
        <v>13068000</v>
      </c>
      <c r="O6" s="1">
        <f t="shared" si="3"/>
        <v>0.46875</v>
      </c>
      <c r="P6" s="1">
        <f t="shared" si="4"/>
        <v>1214058</v>
      </c>
      <c r="Q6" s="1">
        <f t="shared" si="5"/>
        <v>1.2140580000000001</v>
      </c>
      <c r="R6" s="1">
        <v>3720</v>
      </c>
      <c r="S6" s="1">
        <f t="shared" si="6"/>
        <v>9634.7627999999986</v>
      </c>
      <c r="T6" s="1">
        <f t="shared" si="7"/>
        <v>2380800</v>
      </c>
      <c r="U6" s="1">
        <f t="shared" si="8"/>
        <v>103713600000</v>
      </c>
      <c r="V6" s="1">
        <v>40212.688583000003</v>
      </c>
      <c r="W6" s="1">
        <f t="shared" si="9"/>
        <v>12.2568274800984</v>
      </c>
      <c r="X6" s="1">
        <f t="shared" si="10"/>
        <v>7.6160419414887031</v>
      </c>
      <c r="Y6" s="1">
        <f t="shared" si="11"/>
        <v>3.138002222753641</v>
      </c>
      <c r="Z6" s="1">
        <f t="shared" si="12"/>
        <v>7.1666502142638508</v>
      </c>
      <c r="AA6" s="1">
        <f t="shared" si="13"/>
        <v>4.6411894232564874</v>
      </c>
      <c r="AB6" s="1">
        <f t="shared" si="14"/>
        <v>0.76785538009969834</v>
      </c>
      <c r="AC6" s="1">
        <v>28</v>
      </c>
      <c r="AD6" s="1">
        <f t="shared" si="15"/>
        <v>0.25595179336656609</v>
      </c>
      <c r="AE6" s="1" t="s">
        <v>2</v>
      </c>
      <c r="AF6" s="1">
        <f t="shared" si="16"/>
        <v>7936</v>
      </c>
      <c r="AG6" s="1">
        <f t="shared" si="17"/>
        <v>0.17569406605852861</v>
      </c>
      <c r="AH6" s="1">
        <f t="shared" si="18"/>
        <v>0.45971709710110792</v>
      </c>
      <c r="AI6" s="1">
        <f t="shared" si="19"/>
        <v>93261745.900000006</v>
      </c>
      <c r="AJ6" s="1">
        <f t="shared" si="20"/>
        <v>2640880.6800000002</v>
      </c>
      <c r="AK6" s="1">
        <f t="shared" si="21"/>
        <v>2.64088068</v>
      </c>
      <c r="AL6" s="1" t="s">
        <v>27</v>
      </c>
      <c r="AM6" s="1" t="s">
        <v>2</v>
      </c>
      <c r="AN6" s="1" t="s">
        <v>2</v>
      </c>
      <c r="AO6" s="1" t="s">
        <v>28</v>
      </c>
      <c r="AP6" s="1" t="s">
        <v>2</v>
      </c>
      <c r="AQ6" s="1" t="s">
        <v>2</v>
      </c>
      <c r="AR6" s="1" t="s">
        <v>2</v>
      </c>
      <c r="AS6" s="1">
        <v>0</v>
      </c>
      <c r="AT6" s="1" t="s">
        <v>2</v>
      </c>
      <c r="AU6" s="1" t="s">
        <v>2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 t="s">
        <v>6</v>
      </c>
    </row>
    <row r="7" spans="1:99" s="1" customFormat="1" x14ac:dyDescent="0.25">
      <c r="A7" s="1" t="s">
        <v>29</v>
      </c>
      <c r="B7" s="1" t="s">
        <v>30</v>
      </c>
      <c r="C7" s="1" t="s">
        <v>31</v>
      </c>
      <c r="D7" s="1">
        <v>1906</v>
      </c>
      <c r="E7" s="1">
        <f t="shared" si="0"/>
        <v>109</v>
      </c>
      <c r="F7" s="1">
        <v>8</v>
      </c>
      <c r="G7" s="1">
        <v>8</v>
      </c>
      <c r="H7" s="1">
        <v>10000</v>
      </c>
      <c r="I7" s="1">
        <v>276000</v>
      </c>
      <c r="J7" s="1">
        <v>35200</v>
      </c>
      <c r="K7" s="1">
        <v>276000</v>
      </c>
      <c r="L7" s="1">
        <f t="shared" si="1"/>
        <v>12022532400</v>
      </c>
      <c r="M7" s="1">
        <v>14080</v>
      </c>
      <c r="N7" s="1">
        <f t="shared" si="2"/>
        <v>613324800</v>
      </c>
      <c r="O7" s="1">
        <f t="shared" si="3"/>
        <v>22</v>
      </c>
      <c r="P7" s="1">
        <f t="shared" si="4"/>
        <v>56979788.800000004</v>
      </c>
      <c r="Q7" s="1">
        <f t="shared" si="5"/>
        <v>56.979788800000001</v>
      </c>
      <c r="R7" s="1">
        <v>17</v>
      </c>
      <c r="S7" s="1">
        <f t="shared" si="6"/>
        <v>44.029829999999997</v>
      </c>
      <c r="T7" s="1">
        <f t="shared" si="7"/>
        <v>10880</v>
      </c>
      <c r="U7" s="1">
        <f t="shared" si="8"/>
        <v>473960000</v>
      </c>
      <c r="V7" s="1">
        <v>201801.08916999999</v>
      </c>
      <c r="W7" s="1">
        <f t="shared" si="9"/>
        <v>61.508971979015996</v>
      </c>
      <c r="X7" s="1">
        <f t="shared" si="10"/>
        <v>38.219915482262984</v>
      </c>
      <c r="Y7" s="1">
        <f t="shared" si="11"/>
        <v>2.2986504918982034</v>
      </c>
      <c r="Z7" s="1">
        <f t="shared" si="12"/>
        <v>19.602227726646632</v>
      </c>
      <c r="AA7" s="1">
        <f t="shared" si="13"/>
        <v>1.4166536763276185</v>
      </c>
      <c r="AB7" s="1">
        <f t="shared" si="14"/>
        <v>7.3508353974924869</v>
      </c>
      <c r="AC7" s="1">
        <v>8</v>
      </c>
      <c r="AD7" s="1">
        <f t="shared" si="15"/>
        <v>2.450278465830829</v>
      </c>
      <c r="AE7" s="1">
        <v>253.66499999999999</v>
      </c>
      <c r="AF7" s="1">
        <f t="shared" si="16"/>
        <v>0.77272727272727271</v>
      </c>
      <c r="AG7" s="1">
        <f t="shared" si="17"/>
        <v>7.0146436886039762E-2</v>
      </c>
      <c r="AH7" s="1">
        <f t="shared" si="18"/>
        <v>1.3123390731912963</v>
      </c>
      <c r="AI7" s="1">
        <f t="shared" si="19"/>
        <v>1533308480</v>
      </c>
      <c r="AJ7" s="1">
        <f t="shared" si="20"/>
        <v>43418496</v>
      </c>
      <c r="AK7" s="1">
        <f t="shared" si="21"/>
        <v>43.418495999999998</v>
      </c>
      <c r="AL7" s="1" t="s">
        <v>32</v>
      </c>
      <c r="AM7" s="1" t="s">
        <v>2</v>
      </c>
      <c r="AN7" s="1" t="s">
        <v>33</v>
      </c>
      <c r="AO7" s="1" t="s">
        <v>34</v>
      </c>
      <c r="AP7" s="1" t="s">
        <v>35</v>
      </c>
      <c r="AQ7" s="1" t="s">
        <v>36</v>
      </c>
      <c r="AR7" s="1" t="s">
        <v>37</v>
      </c>
      <c r="AS7" s="1">
        <v>1</v>
      </c>
      <c r="AT7" s="1" t="s">
        <v>38</v>
      </c>
      <c r="AU7" s="1" t="s">
        <v>39</v>
      </c>
      <c r="AV7" s="1">
        <v>8</v>
      </c>
      <c r="AW7" s="2">
        <v>10</v>
      </c>
      <c r="AX7" s="2">
        <v>88</v>
      </c>
      <c r="AY7" s="2">
        <v>2</v>
      </c>
      <c r="AZ7" s="2">
        <v>10.6</v>
      </c>
      <c r="BA7" s="2">
        <v>26.4</v>
      </c>
      <c r="BB7" s="1">
        <v>0</v>
      </c>
      <c r="BC7" s="1">
        <v>0</v>
      </c>
      <c r="BD7" s="1">
        <v>0</v>
      </c>
      <c r="BE7" s="2">
        <v>0.2</v>
      </c>
      <c r="BF7" s="2">
        <v>46.9</v>
      </c>
      <c r="BG7" s="2">
        <v>3.2</v>
      </c>
      <c r="BH7" s="2">
        <v>12.1</v>
      </c>
      <c r="BI7" s="1">
        <v>0</v>
      </c>
      <c r="BJ7" s="2">
        <v>0.1</v>
      </c>
      <c r="BK7" s="2">
        <v>0.2</v>
      </c>
      <c r="BL7" s="2">
        <v>0.3</v>
      </c>
      <c r="BM7" s="1">
        <v>0</v>
      </c>
      <c r="BN7" s="1">
        <v>0</v>
      </c>
      <c r="BO7" s="2">
        <v>37376</v>
      </c>
      <c r="BP7" s="2">
        <v>3486</v>
      </c>
      <c r="BQ7" s="2">
        <v>67</v>
      </c>
      <c r="BR7" s="2">
        <v>6</v>
      </c>
      <c r="BS7" s="2">
        <v>0.19</v>
      </c>
      <c r="BT7" s="2">
        <v>0.02</v>
      </c>
      <c r="BU7" s="2">
        <v>54091</v>
      </c>
      <c r="BV7" s="2">
        <v>97</v>
      </c>
      <c r="BW7" s="2">
        <v>0.27</v>
      </c>
      <c r="BX7" s="2">
        <v>71344</v>
      </c>
      <c r="BY7" s="2">
        <v>1327</v>
      </c>
      <c r="BZ7" s="2">
        <v>128</v>
      </c>
      <c r="CA7" s="2">
        <v>2</v>
      </c>
      <c r="CB7" s="2">
        <v>0.32</v>
      </c>
      <c r="CC7" s="2">
        <v>0.01</v>
      </c>
      <c r="CD7" s="2">
        <v>2</v>
      </c>
      <c r="CE7" s="2">
        <v>3</v>
      </c>
      <c r="CF7" s="1">
        <v>0</v>
      </c>
      <c r="CG7" s="1">
        <v>0</v>
      </c>
      <c r="CH7" s="2">
        <v>56</v>
      </c>
      <c r="CI7" s="2">
        <v>42</v>
      </c>
      <c r="CJ7" s="2">
        <v>96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2">
        <v>1</v>
      </c>
      <c r="CS7" s="2">
        <v>0.52983000000000002</v>
      </c>
      <c r="CT7" s="2">
        <v>0.14507</v>
      </c>
      <c r="CU7" s="1" t="s">
        <v>6</v>
      </c>
    </row>
    <row r="8" spans="1:99" s="1" customFormat="1" x14ac:dyDescent="0.25">
      <c r="A8" s="1" t="s">
        <v>40</v>
      </c>
      <c r="B8" s="1" t="s">
        <v>41</v>
      </c>
      <c r="C8" s="1" t="s">
        <v>42</v>
      </c>
      <c r="D8" s="1">
        <v>1826</v>
      </c>
      <c r="E8" s="1">
        <f t="shared" si="0"/>
        <v>189</v>
      </c>
      <c r="F8" s="1">
        <v>15</v>
      </c>
      <c r="G8" s="1">
        <v>15</v>
      </c>
      <c r="H8" s="1">
        <v>1325</v>
      </c>
      <c r="I8" s="1">
        <v>4800</v>
      </c>
      <c r="J8" s="1">
        <v>1920</v>
      </c>
      <c r="K8" s="1">
        <v>4800</v>
      </c>
      <c r="L8" s="1">
        <f t="shared" si="1"/>
        <v>209087520</v>
      </c>
      <c r="M8" s="1">
        <v>600</v>
      </c>
      <c r="N8" s="1">
        <f t="shared" si="2"/>
        <v>26136000</v>
      </c>
      <c r="O8" s="1">
        <f t="shared" si="3"/>
        <v>0.9375</v>
      </c>
      <c r="P8" s="1">
        <f t="shared" si="4"/>
        <v>2428116</v>
      </c>
      <c r="Q8" s="1">
        <f t="shared" si="5"/>
        <v>2.4281160000000002</v>
      </c>
      <c r="R8" s="1">
        <v>57</v>
      </c>
      <c r="S8" s="1">
        <f t="shared" si="6"/>
        <v>147.62942999999999</v>
      </c>
      <c r="T8" s="1">
        <f t="shared" si="7"/>
        <v>36480</v>
      </c>
      <c r="U8" s="1">
        <f t="shared" si="8"/>
        <v>1589160000</v>
      </c>
      <c r="W8" s="1">
        <f t="shared" si="9"/>
        <v>0</v>
      </c>
      <c r="X8" s="1">
        <f t="shared" si="10"/>
        <v>0</v>
      </c>
      <c r="Y8" s="1">
        <f t="shared" si="11"/>
        <v>0</v>
      </c>
      <c r="Z8" s="1">
        <f t="shared" si="12"/>
        <v>7.9999816345270887</v>
      </c>
      <c r="AA8" s="1">
        <f t="shared" si="13"/>
        <v>0</v>
      </c>
      <c r="AB8" s="1">
        <f t="shared" si="14"/>
        <v>1.5999963269054178</v>
      </c>
      <c r="AC8" s="1">
        <v>15</v>
      </c>
      <c r="AD8" s="1">
        <f t="shared" si="15"/>
        <v>0.53333210896847261</v>
      </c>
      <c r="AE8" s="1" t="s">
        <v>2</v>
      </c>
      <c r="AF8" s="1">
        <f t="shared" si="16"/>
        <v>60.8</v>
      </c>
      <c r="AG8" s="1">
        <f t="shared" si="17"/>
        <v>0.13868033360843476</v>
      </c>
      <c r="AH8" s="1">
        <f t="shared" si="18"/>
        <v>1.0252649009307</v>
      </c>
      <c r="AI8" s="1">
        <f t="shared" si="19"/>
        <v>83635008</v>
      </c>
      <c r="AJ8" s="1">
        <f t="shared" si="20"/>
        <v>2368281.6000000001</v>
      </c>
      <c r="AK8" s="1">
        <f t="shared" si="21"/>
        <v>2.3682816</v>
      </c>
      <c r="AL8" s="1" t="s">
        <v>2</v>
      </c>
      <c r="AM8" s="1" t="s">
        <v>2</v>
      </c>
      <c r="AN8" s="1" t="s">
        <v>2</v>
      </c>
      <c r="AO8" s="1" t="s">
        <v>2</v>
      </c>
      <c r="AP8" s="1" t="s">
        <v>2</v>
      </c>
      <c r="AQ8" s="1" t="s">
        <v>2</v>
      </c>
      <c r="AR8" s="1" t="s">
        <v>2</v>
      </c>
      <c r="AS8" s="1">
        <v>0</v>
      </c>
      <c r="AT8" s="1" t="s">
        <v>2</v>
      </c>
      <c r="AU8" s="1" t="s">
        <v>2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6</v>
      </c>
    </row>
    <row r="9" spans="1:99" s="1" customFormat="1" x14ac:dyDescent="0.25">
      <c r="A9" s="1" t="s">
        <v>43</v>
      </c>
      <c r="C9" s="1" t="s">
        <v>44</v>
      </c>
      <c r="D9" s="1">
        <v>1945</v>
      </c>
      <c r="E9" s="1">
        <f t="shared" si="0"/>
        <v>70</v>
      </c>
      <c r="F9" s="1">
        <v>5.0999999999999996</v>
      </c>
      <c r="G9" s="1">
        <v>6.9</v>
      </c>
      <c r="H9" s="1">
        <v>0</v>
      </c>
      <c r="I9" s="1">
        <v>4200</v>
      </c>
      <c r="J9" s="1">
        <v>2100</v>
      </c>
      <c r="K9" s="1">
        <v>4200</v>
      </c>
      <c r="L9" s="1">
        <f t="shared" si="1"/>
        <v>182951580</v>
      </c>
      <c r="M9" s="1">
        <v>1440</v>
      </c>
      <c r="N9" s="1">
        <f t="shared" si="2"/>
        <v>62726400</v>
      </c>
      <c r="O9" s="1">
        <f t="shared" si="3"/>
        <v>2.25</v>
      </c>
      <c r="P9" s="1">
        <f t="shared" si="4"/>
        <v>5827478.4000000004</v>
      </c>
      <c r="Q9" s="1">
        <f t="shared" si="5"/>
        <v>5.8274784000000004</v>
      </c>
      <c r="R9" s="1">
        <v>0</v>
      </c>
      <c r="S9" s="1">
        <f t="shared" si="6"/>
        <v>0</v>
      </c>
      <c r="T9" s="1">
        <f t="shared" si="7"/>
        <v>0</v>
      </c>
      <c r="U9" s="1">
        <f t="shared" si="8"/>
        <v>0</v>
      </c>
      <c r="V9" s="1">
        <v>43069.517224000003</v>
      </c>
      <c r="W9" s="1">
        <f t="shared" si="9"/>
        <v>13.127588849875201</v>
      </c>
      <c r="X9" s="1">
        <f t="shared" si="10"/>
        <v>8.1571081451222565</v>
      </c>
      <c r="Y9" s="1">
        <f t="shared" si="11"/>
        <v>1.5340500221464315</v>
      </c>
      <c r="Z9" s="1">
        <f t="shared" si="12"/>
        <v>2.9166599709213346</v>
      </c>
      <c r="AA9" s="1">
        <f t="shared" si="13"/>
        <v>5.0679644466508238</v>
      </c>
      <c r="AB9" s="1">
        <f t="shared" si="14"/>
        <v>1.7156823358360795</v>
      </c>
      <c r="AC9" s="1">
        <v>5.0999999999999996</v>
      </c>
      <c r="AD9" s="1">
        <f t="shared" si="15"/>
        <v>0.57189411194535977</v>
      </c>
      <c r="AE9" s="1" t="s">
        <v>2</v>
      </c>
      <c r="AF9" s="1">
        <f t="shared" si="16"/>
        <v>0</v>
      </c>
      <c r="AG9" s="1">
        <f t="shared" si="17"/>
        <v>3.2636687131802913E-2</v>
      </c>
      <c r="AH9" s="1">
        <f t="shared" si="18"/>
        <v>2.2497241254707934</v>
      </c>
      <c r="AI9" s="1">
        <f t="shared" si="19"/>
        <v>91475790</v>
      </c>
      <c r="AJ9" s="1">
        <f t="shared" si="20"/>
        <v>2590308</v>
      </c>
      <c r="AK9" s="1">
        <f t="shared" si="21"/>
        <v>2.5903079999999998</v>
      </c>
      <c r="AL9" s="1" t="s">
        <v>45</v>
      </c>
      <c r="AM9" s="1" t="s">
        <v>2</v>
      </c>
      <c r="AN9" s="1" t="s">
        <v>46</v>
      </c>
      <c r="AO9" s="1" t="s">
        <v>47</v>
      </c>
      <c r="AP9" s="1" t="s">
        <v>2</v>
      </c>
      <c r="AQ9" s="1" t="s">
        <v>2</v>
      </c>
      <c r="AR9" s="1" t="s">
        <v>2</v>
      </c>
      <c r="AS9" s="1">
        <v>0</v>
      </c>
      <c r="AT9" s="1" t="s">
        <v>2</v>
      </c>
      <c r="AU9" s="1" t="s">
        <v>2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6</v>
      </c>
    </row>
    <row r="10" spans="1:99" s="1" customFormat="1" x14ac:dyDescent="0.25">
      <c r="A10" s="1" t="s">
        <v>48</v>
      </c>
      <c r="C10" s="1" t="s">
        <v>49</v>
      </c>
      <c r="D10" s="1">
        <v>1931</v>
      </c>
      <c r="E10" s="1">
        <f t="shared" si="0"/>
        <v>84</v>
      </c>
      <c r="F10" s="1">
        <v>11</v>
      </c>
      <c r="G10" s="1">
        <v>11</v>
      </c>
      <c r="H10" s="1">
        <v>450</v>
      </c>
      <c r="I10" s="1">
        <v>10500</v>
      </c>
      <c r="J10" s="1">
        <v>10500</v>
      </c>
      <c r="K10" s="1">
        <v>10500</v>
      </c>
      <c r="L10" s="1">
        <f t="shared" si="1"/>
        <v>457378950</v>
      </c>
      <c r="M10" s="1">
        <v>4025</v>
      </c>
      <c r="N10" s="1">
        <f t="shared" si="2"/>
        <v>175329000</v>
      </c>
      <c r="O10" s="1">
        <f t="shared" si="3"/>
        <v>6.2890625</v>
      </c>
      <c r="P10" s="1">
        <f t="shared" si="4"/>
        <v>16288611.5</v>
      </c>
      <c r="Q10" s="1">
        <f t="shared" si="5"/>
        <v>16.288611500000002</v>
      </c>
      <c r="R10" s="1">
        <v>50.7</v>
      </c>
      <c r="S10" s="1">
        <f t="shared" si="6"/>
        <v>131.31249299999999</v>
      </c>
      <c r="T10" s="1">
        <f t="shared" si="7"/>
        <v>32448</v>
      </c>
      <c r="U10" s="1">
        <f t="shared" si="8"/>
        <v>1413516000</v>
      </c>
      <c r="W10" s="1">
        <f t="shared" si="9"/>
        <v>0</v>
      </c>
      <c r="X10" s="1">
        <f t="shared" si="10"/>
        <v>0</v>
      </c>
      <c r="Y10" s="1">
        <f t="shared" si="11"/>
        <v>0</v>
      </c>
      <c r="Z10" s="1">
        <f t="shared" si="12"/>
        <v>2.6086896634327466</v>
      </c>
      <c r="AA10" s="1">
        <f t="shared" si="13"/>
        <v>0</v>
      </c>
      <c r="AB10" s="1">
        <f t="shared" si="14"/>
        <v>0.7114608172998399</v>
      </c>
      <c r="AC10" s="1">
        <v>11</v>
      </c>
      <c r="AD10" s="1">
        <f t="shared" si="15"/>
        <v>0.23715360576661332</v>
      </c>
      <c r="AE10" s="1" t="s">
        <v>2</v>
      </c>
      <c r="AF10" s="1">
        <f t="shared" si="16"/>
        <v>8.0616149068322986</v>
      </c>
      <c r="AG10" s="1">
        <f t="shared" si="17"/>
        <v>1.745986928263888E-2</v>
      </c>
      <c r="AH10" s="1">
        <f t="shared" si="18"/>
        <v>1.2576582784749921</v>
      </c>
      <c r="AI10" s="1">
        <f t="shared" si="19"/>
        <v>457378950</v>
      </c>
      <c r="AJ10" s="1">
        <f t="shared" si="20"/>
        <v>12951540</v>
      </c>
      <c r="AK10" s="1">
        <f t="shared" si="21"/>
        <v>12.95154</v>
      </c>
      <c r="AL10" s="1" t="s">
        <v>2</v>
      </c>
      <c r="AM10" s="1" t="s">
        <v>2</v>
      </c>
      <c r="AN10" s="1" t="s">
        <v>2</v>
      </c>
      <c r="AO10" s="1" t="s">
        <v>2</v>
      </c>
      <c r="AP10" s="1" t="s">
        <v>2</v>
      </c>
      <c r="AQ10" s="1" t="s">
        <v>2</v>
      </c>
      <c r="AR10" s="1" t="s">
        <v>2</v>
      </c>
      <c r="AS10" s="1">
        <v>0</v>
      </c>
      <c r="AT10" s="1" t="s">
        <v>2</v>
      </c>
      <c r="AU10" s="1" t="s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6</v>
      </c>
    </row>
    <row r="11" spans="1:99" s="1" customFormat="1" x14ac:dyDescent="0.25">
      <c r="A11" s="1" t="s">
        <v>50</v>
      </c>
      <c r="C11" s="1" t="s">
        <v>51</v>
      </c>
      <c r="D11" s="1">
        <v>1970</v>
      </c>
      <c r="E11" s="1">
        <f t="shared" si="0"/>
        <v>45</v>
      </c>
      <c r="F11" s="1">
        <v>0</v>
      </c>
      <c r="G11" s="1">
        <v>15</v>
      </c>
      <c r="H11" s="1">
        <v>360</v>
      </c>
      <c r="I11" s="1">
        <v>2420</v>
      </c>
      <c r="J11" s="1">
        <v>1140</v>
      </c>
      <c r="K11" s="1">
        <v>2420</v>
      </c>
      <c r="L11" s="1">
        <f t="shared" si="1"/>
        <v>105414958</v>
      </c>
      <c r="M11" s="1">
        <v>322</v>
      </c>
      <c r="N11" s="1">
        <f t="shared" si="2"/>
        <v>14026320</v>
      </c>
      <c r="O11" s="1">
        <f t="shared" si="3"/>
        <v>0.50312500000000004</v>
      </c>
      <c r="P11" s="1">
        <f t="shared" si="4"/>
        <v>1303088.92</v>
      </c>
      <c r="Q11" s="1">
        <f t="shared" si="5"/>
        <v>1.30308892</v>
      </c>
      <c r="R11" s="1">
        <v>11.4</v>
      </c>
      <c r="S11" s="1">
        <f t="shared" si="6"/>
        <v>29.525886</v>
      </c>
      <c r="T11" s="1">
        <f t="shared" si="7"/>
        <v>7296</v>
      </c>
      <c r="U11" s="1">
        <f t="shared" si="8"/>
        <v>317832000</v>
      </c>
      <c r="V11" s="1">
        <v>28759.385200000001</v>
      </c>
      <c r="W11" s="1">
        <f t="shared" si="9"/>
        <v>8.7658606089599989</v>
      </c>
      <c r="X11" s="1">
        <f t="shared" si="10"/>
        <v>5.4468550005688003</v>
      </c>
      <c r="Y11" s="1">
        <f t="shared" si="11"/>
        <v>2.1662193231926805</v>
      </c>
      <c r="Z11" s="1">
        <f t="shared" si="12"/>
        <v>7.5155106970324361</v>
      </c>
      <c r="AA11" s="1">
        <f t="shared" si="13"/>
        <v>6.2338679276262443</v>
      </c>
      <c r="AB11" s="1" t="e">
        <f t="shared" si="14"/>
        <v>#DIV/0!</v>
      </c>
      <c r="AC11" s="1">
        <v>0</v>
      </c>
      <c r="AD11" s="1" t="e">
        <f t="shared" si="15"/>
        <v>#DIV/0!</v>
      </c>
      <c r="AE11" s="1" t="s">
        <v>2</v>
      </c>
      <c r="AF11" s="1">
        <f t="shared" si="16"/>
        <v>22.658385093167702</v>
      </c>
      <c r="AG11" s="1">
        <f t="shared" si="17"/>
        <v>0.17784107478268368</v>
      </c>
      <c r="AH11" s="1">
        <f t="shared" si="18"/>
        <v>0.92669557361315213</v>
      </c>
      <c r="AI11" s="1">
        <f t="shared" si="19"/>
        <v>49658286</v>
      </c>
      <c r="AJ11" s="1">
        <f t="shared" si="20"/>
        <v>1406167.2</v>
      </c>
      <c r="AK11" s="1">
        <f t="shared" si="21"/>
        <v>1.4061672000000001</v>
      </c>
      <c r="AL11" s="1" t="s">
        <v>52</v>
      </c>
      <c r="AM11" s="1" t="s">
        <v>2</v>
      </c>
      <c r="AN11" s="1" t="s">
        <v>53</v>
      </c>
      <c r="AO11" s="1" t="s">
        <v>54</v>
      </c>
      <c r="AP11" s="1" t="s">
        <v>2</v>
      </c>
      <c r="AQ11" s="1" t="s">
        <v>2</v>
      </c>
      <c r="AR11" s="1" t="s">
        <v>2</v>
      </c>
      <c r="AS11" s="1">
        <v>0</v>
      </c>
      <c r="AT11" s="1" t="s">
        <v>2</v>
      </c>
      <c r="AU11" s="1" t="s">
        <v>2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 t="s">
        <v>6</v>
      </c>
    </row>
    <row r="12" spans="1:99" s="1" customFormat="1" x14ac:dyDescent="0.25">
      <c r="A12" s="1" t="s">
        <v>55</v>
      </c>
      <c r="C12" s="1" t="s">
        <v>56</v>
      </c>
      <c r="D12" s="1">
        <v>1929</v>
      </c>
      <c r="E12" s="1">
        <f t="shared" si="0"/>
        <v>86</v>
      </c>
      <c r="F12" s="1">
        <v>33</v>
      </c>
      <c r="G12" s="1">
        <v>33</v>
      </c>
      <c r="H12" s="1">
        <v>7860</v>
      </c>
      <c r="I12" s="1">
        <v>3250</v>
      </c>
      <c r="J12" s="1">
        <v>2000</v>
      </c>
      <c r="K12" s="1">
        <v>3250</v>
      </c>
      <c r="L12" s="1">
        <f t="shared" si="1"/>
        <v>141569675</v>
      </c>
      <c r="M12" s="1">
        <v>250</v>
      </c>
      <c r="N12" s="1">
        <f t="shared" si="2"/>
        <v>10890000</v>
      </c>
      <c r="O12" s="1">
        <f t="shared" si="3"/>
        <v>0.390625</v>
      </c>
      <c r="P12" s="1">
        <f t="shared" si="4"/>
        <v>1011715</v>
      </c>
      <c r="Q12" s="1">
        <f t="shared" si="5"/>
        <v>1.0117150000000001</v>
      </c>
      <c r="R12" s="1">
        <v>115</v>
      </c>
      <c r="S12" s="1">
        <f t="shared" si="6"/>
        <v>297.84884999999997</v>
      </c>
      <c r="T12" s="1">
        <f t="shared" si="7"/>
        <v>73600</v>
      </c>
      <c r="U12" s="1">
        <f t="shared" si="8"/>
        <v>3206200000</v>
      </c>
      <c r="W12" s="1">
        <f t="shared" si="9"/>
        <v>0</v>
      </c>
      <c r="X12" s="1">
        <f t="shared" si="10"/>
        <v>0</v>
      </c>
      <c r="Y12" s="1">
        <f t="shared" si="11"/>
        <v>0</v>
      </c>
      <c r="Z12" s="1">
        <f t="shared" si="12"/>
        <v>12.999970156106519</v>
      </c>
      <c r="AA12" s="1">
        <f t="shared" si="13"/>
        <v>0</v>
      </c>
      <c r="AB12" s="1">
        <f t="shared" si="14"/>
        <v>1.1818154687369562</v>
      </c>
      <c r="AC12" s="1">
        <v>33</v>
      </c>
      <c r="AD12" s="1">
        <f t="shared" si="15"/>
        <v>0.39393848957898542</v>
      </c>
      <c r="AE12" s="1" t="s">
        <v>2</v>
      </c>
      <c r="AF12" s="1">
        <f t="shared" si="16"/>
        <v>294.39999999999998</v>
      </c>
      <c r="AG12" s="1">
        <f t="shared" si="17"/>
        <v>0.34911930463277174</v>
      </c>
      <c r="AH12" s="1">
        <f t="shared" si="18"/>
        <v>0.41010596037228003</v>
      </c>
      <c r="AI12" s="1">
        <f t="shared" si="19"/>
        <v>87119800</v>
      </c>
      <c r="AJ12" s="1">
        <f t="shared" si="20"/>
        <v>2466960</v>
      </c>
      <c r="AK12" s="1">
        <f t="shared" si="21"/>
        <v>2.4669599999999998</v>
      </c>
      <c r="AL12" s="1" t="s">
        <v>2</v>
      </c>
      <c r="AM12" s="1" t="s">
        <v>2</v>
      </c>
      <c r="AN12" s="1" t="s">
        <v>2</v>
      </c>
      <c r="AO12" s="1" t="s">
        <v>2</v>
      </c>
      <c r="AP12" s="1" t="s">
        <v>2</v>
      </c>
      <c r="AQ12" s="1" t="s">
        <v>2</v>
      </c>
      <c r="AR12" s="1" t="s">
        <v>2</v>
      </c>
      <c r="AS12" s="1">
        <v>0</v>
      </c>
      <c r="AT12" s="1" t="s">
        <v>2</v>
      </c>
      <c r="AU12" s="1" t="s">
        <v>2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6</v>
      </c>
    </row>
    <row r="13" spans="1:99" s="1" customFormat="1" x14ac:dyDescent="0.25">
      <c r="A13" s="1" t="s">
        <v>57</v>
      </c>
      <c r="B13" s="1" t="s">
        <v>58</v>
      </c>
      <c r="C13" s="1" t="s">
        <v>59</v>
      </c>
      <c r="D13" s="1">
        <v>1967</v>
      </c>
      <c r="E13" s="1">
        <f t="shared" si="0"/>
        <v>48</v>
      </c>
      <c r="F13" s="1">
        <v>18</v>
      </c>
      <c r="G13" s="1">
        <v>18</v>
      </c>
      <c r="H13" s="1">
        <v>2200</v>
      </c>
      <c r="I13" s="1">
        <v>110</v>
      </c>
      <c r="J13" s="1">
        <v>80</v>
      </c>
      <c r="K13" s="1">
        <v>110</v>
      </c>
      <c r="L13" s="1">
        <f t="shared" si="1"/>
        <v>4791589</v>
      </c>
      <c r="M13" s="1">
        <v>528</v>
      </c>
      <c r="N13" s="1">
        <f t="shared" si="2"/>
        <v>22999680</v>
      </c>
      <c r="O13" s="1">
        <f t="shared" si="3"/>
        <v>0.82500000000000007</v>
      </c>
      <c r="P13" s="1">
        <f t="shared" si="4"/>
        <v>2136742.08</v>
      </c>
      <c r="Q13" s="1">
        <f t="shared" si="5"/>
        <v>2.1367420800000003</v>
      </c>
      <c r="R13" s="1">
        <v>78</v>
      </c>
      <c r="S13" s="1">
        <f t="shared" si="6"/>
        <v>202.01921999999999</v>
      </c>
      <c r="T13" s="1">
        <f t="shared" si="7"/>
        <v>49920</v>
      </c>
      <c r="U13" s="1">
        <f t="shared" si="8"/>
        <v>2174640000</v>
      </c>
      <c r="V13" s="1">
        <v>26499.805861000001</v>
      </c>
      <c r="W13" s="1">
        <f t="shared" si="9"/>
        <v>8.0771408264327995</v>
      </c>
      <c r="X13" s="1">
        <f t="shared" si="10"/>
        <v>5.0189042312382348</v>
      </c>
      <c r="Y13" s="1">
        <f t="shared" si="11"/>
        <v>1.5587501010973519</v>
      </c>
      <c r="Z13" s="1">
        <f t="shared" si="12"/>
        <v>0.20833285506580962</v>
      </c>
      <c r="AA13" s="1">
        <f t="shared" si="13"/>
        <v>81.853179889750947</v>
      </c>
      <c r="AB13" s="1">
        <f t="shared" si="14"/>
        <v>3.4722142510968265E-2</v>
      </c>
      <c r="AC13" s="1">
        <v>18</v>
      </c>
      <c r="AD13" s="1">
        <f t="shared" si="15"/>
        <v>1.157404750365609E-2</v>
      </c>
      <c r="AE13" s="1" t="s">
        <v>2</v>
      </c>
      <c r="AF13" s="1">
        <f t="shared" si="16"/>
        <v>94.545454545454547</v>
      </c>
      <c r="AG13" s="1">
        <f t="shared" si="17"/>
        <v>3.8498367799157975E-3</v>
      </c>
      <c r="AH13" s="1">
        <f t="shared" si="18"/>
        <v>21.653594707656389</v>
      </c>
      <c r="AI13" s="1">
        <f t="shared" si="19"/>
        <v>3484792</v>
      </c>
      <c r="AJ13" s="1">
        <f t="shared" si="20"/>
        <v>98678.399999999994</v>
      </c>
      <c r="AK13" s="1">
        <f t="shared" si="21"/>
        <v>9.8678399999999999E-2</v>
      </c>
      <c r="AL13" s="1" t="s">
        <v>60</v>
      </c>
      <c r="AM13" s="1" t="s">
        <v>2</v>
      </c>
      <c r="AN13" s="1" t="s">
        <v>61</v>
      </c>
      <c r="AO13" s="1" t="s">
        <v>62</v>
      </c>
      <c r="AP13" s="1" t="s">
        <v>2</v>
      </c>
      <c r="AQ13" s="1" t="s">
        <v>2</v>
      </c>
      <c r="AR13" s="1" t="s">
        <v>2</v>
      </c>
      <c r="AS13" s="1">
        <v>0</v>
      </c>
      <c r="AT13" s="1" t="s">
        <v>2</v>
      </c>
      <c r="AU13" s="1" t="s">
        <v>2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 t="s">
        <v>6</v>
      </c>
    </row>
    <row r="14" spans="1:99" s="1" customFormat="1" x14ac:dyDescent="0.25">
      <c r="A14" s="1" t="s">
        <v>63</v>
      </c>
      <c r="B14" s="1" t="s">
        <v>64</v>
      </c>
      <c r="C14" s="1" t="s">
        <v>65</v>
      </c>
      <c r="D14" s="1">
        <v>1954</v>
      </c>
      <c r="E14" s="1">
        <f t="shared" si="0"/>
        <v>61</v>
      </c>
      <c r="F14" s="1">
        <v>35</v>
      </c>
      <c r="G14" s="1">
        <v>35</v>
      </c>
      <c r="H14" s="1">
        <v>36200</v>
      </c>
      <c r="I14" s="1">
        <v>29900</v>
      </c>
      <c r="J14" s="1">
        <v>15350</v>
      </c>
      <c r="K14" s="1">
        <v>29900</v>
      </c>
      <c r="L14" s="1">
        <f t="shared" si="1"/>
        <v>1302441010</v>
      </c>
      <c r="M14" s="1">
        <v>1400</v>
      </c>
      <c r="N14" s="1">
        <f t="shared" si="2"/>
        <v>60984000</v>
      </c>
      <c r="O14" s="1">
        <f t="shared" si="3"/>
        <v>2.1875</v>
      </c>
      <c r="P14" s="1">
        <f t="shared" si="4"/>
        <v>5665604</v>
      </c>
      <c r="Q14" s="1">
        <f t="shared" si="5"/>
        <v>5.6656040000000001</v>
      </c>
      <c r="R14" s="1">
        <v>526</v>
      </c>
      <c r="S14" s="1">
        <f t="shared" si="6"/>
        <v>1362.3347399999998</v>
      </c>
      <c r="T14" s="1">
        <f t="shared" si="7"/>
        <v>336640</v>
      </c>
      <c r="U14" s="1">
        <f t="shared" si="8"/>
        <v>14664880000</v>
      </c>
      <c r="V14" s="1">
        <v>53663.470496000002</v>
      </c>
      <c r="W14" s="1">
        <f t="shared" si="9"/>
        <v>16.356625807180798</v>
      </c>
      <c r="X14" s="1">
        <f t="shared" si="10"/>
        <v>10.163539331119425</v>
      </c>
      <c r="Y14" s="1">
        <f t="shared" si="11"/>
        <v>1.9384986438162006</v>
      </c>
      <c r="Z14" s="1">
        <f t="shared" si="12"/>
        <v>21.357093827889283</v>
      </c>
      <c r="AA14" s="1">
        <f t="shared" si="13"/>
        <v>0.86387961578690686</v>
      </c>
      <c r="AB14" s="1">
        <f t="shared" si="14"/>
        <v>1.8306080423905098</v>
      </c>
      <c r="AC14" s="1">
        <v>35</v>
      </c>
      <c r="AD14" s="1">
        <f t="shared" si="15"/>
        <v>0.61020268079683671</v>
      </c>
      <c r="AE14" s="1">
        <v>327.39100000000002</v>
      </c>
      <c r="AF14" s="1">
        <f t="shared" si="16"/>
        <v>240.45714285714286</v>
      </c>
      <c r="AG14" s="1">
        <f t="shared" si="17"/>
        <v>0.24237043969713243</v>
      </c>
      <c r="AH14" s="1">
        <f t="shared" si="18"/>
        <v>0.29923040756804797</v>
      </c>
      <c r="AI14" s="1">
        <f t="shared" si="19"/>
        <v>668644465</v>
      </c>
      <c r="AJ14" s="1">
        <f t="shared" si="20"/>
        <v>18933918</v>
      </c>
      <c r="AK14" s="1">
        <f t="shared" si="21"/>
        <v>18.933917999999998</v>
      </c>
      <c r="AL14" s="1" t="s">
        <v>66</v>
      </c>
      <c r="AM14" s="1" t="s">
        <v>2</v>
      </c>
      <c r="AN14" s="1" t="s">
        <v>67</v>
      </c>
      <c r="AO14" s="1" t="s">
        <v>68</v>
      </c>
      <c r="AP14" s="1" t="s">
        <v>69</v>
      </c>
      <c r="AQ14" s="1" t="s">
        <v>70</v>
      </c>
      <c r="AR14" s="1" t="s">
        <v>71</v>
      </c>
      <c r="AS14" s="1">
        <v>2</v>
      </c>
      <c r="AT14" s="1" t="s">
        <v>72</v>
      </c>
      <c r="AU14" s="1" t="s">
        <v>73</v>
      </c>
      <c r="AV14" s="1">
        <v>7</v>
      </c>
      <c r="AW14" s="2">
        <v>71</v>
      </c>
      <c r="AX14" s="2">
        <v>28</v>
      </c>
      <c r="AY14" s="1">
        <v>0</v>
      </c>
      <c r="AZ14" s="2">
        <v>2.2000000000000002</v>
      </c>
      <c r="BA14" s="2">
        <v>9.9</v>
      </c>
      <c r="BB14" s="2">
        <v>0.1</v>
      </c>
      <c r="BC14" s="2">
        <v>1.2</v>
      </c>
      <c r="BD14" s="2">
        <v>0.2</v>
      </c>
      <c r="BE14" s="2">
        <v>0.4</v>
      </c>
      <c r="BF14" s="2">
        <v>20.399999999999999</v>
      </c>
      <c r="BG14" s="2">
        <v>2.1</v>
      </c>
      <c r="BH14" s="2">
        <v>0.3</v>
      </c>
      <c r="BI14" s="1">
        <v>0</v>
      </c>
      <c r="BJ14" s="1">
        <v>0</v>
      </c>
      <c r="BK14" s="2">
        <v>17.899999999999999</v>
      </c>
      <c r="BL14" s="2">
        <v>45.1</v>
      </c>
      <c r="BM14" s="1">
        <v>0</v>
      </c>
      <c r="BN14" s="2">
        <v>0.2</v>
      </c>
      <c r="BO14" s="2">
        <v>41338</v>
      </c>
      <c r="BP14" s="2">
        <v>7870</v>
      </c>
      <c r="BQ14" s="2">
        <v>31</v>
      </c>
      <c r="BR14" s="2">
        <v>6</v>
      </c>
      <c r="BS14" s="2">
        <v>0.15</v>
      </c>
      <c r="BT14" s="2">
        <v>0.03</v>
      </c>
      <c r="BU14" s="2">
        <v>87869</v>
      </c>
      <c r="BV14" s="2">
        <v>66</v>
      </c>
      <c r="BW14" s="2">
        <v>0.31</v>
      </c>
      <c r="BX14" s="2">
        <v>1079351</v>
      </c>
      <c r="BY14" s="2">
        <v>43520</v>
      </c>
      <c r="BZ14" s="2">
        <v>812</v>
      </c>
      <c r="CA14" s="2">
        <v>33</v>
      </c>
      <c r="CB14" s="2">
        <v>3.73</v>
      </c>
      <c r="CC14" s="2">
        <v>0.16</v>
      </c>
      <c r="CD14" s="2">
        <v>12</v>
      </c>
      <c r="CE14" s="2">
        <v>23</v>
      </c>
      <c r="CF14" s="2">
        <v>60</v>
      </c>
      <c r="CG14" s="2">
        <v>44</v>
      </c>
      <c r="CH14" s="2">
        <v>18</v>
      </c>
      <c r="CI14" s="2">
        <v>2</v>
      </c>
      <c r="CJ14" s="2">
        <v>5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2">
        <v>8</v>
      </c>
      <c r="CR14" s="2">
        <v>28</v>
      </c>
      <c r="CS14" s="2">
        <v>0.80337999999999998</v>
      </c>
      <c r="CT14" s="2">
        <v>0.55784</v>
      </c>
      <c r="CU14" s="1" t="s">
        <v>6</v>
      </c>
    </row>
    <row r="15" spans="1:99" s="1" customFormat="1" x14ac:dyDescent="0.25">
      <c r="A15" s="1" t="s">
        <v>43</v>
      </c>
      <c r="C15" s="1" t="s">
        <v>74</v>
      </c>
      <c r="D15" s="1">
        <v>1941</v>
      </c>
      <c r="E15" s="1">
        <f t="shared" si="0"/>
        <v>74</v>
      </c>
      <c r="F15" s="1">
        <v>8</v>
      </c>
      <c r="G15" s="1">
        <v>9</v>
      </c>
      <c r="H15" s="1">
        <v>380</v>
      </c>
      <c r="I15" s="1">
        <v>1400</v>
      </c>
      <c r="J15" s="1">
        <v>1090</v>
      </c>
      <c r="K15" s="1">
        <v>1400</v>
      </c>
      <c r="L15" s="1">
        <f t="shared" si="1"/>
        <v>60983860</v>
      </c>
      <c r="M15" s="1">
        <v>390</v>
      </c>
      <c r="N15" s="1">
        <f t="shared" si="2"/>
        <v>16988400</v>
      </c>
      <c r="O15" s="1">
        <f t="shared" si="3"/>
        <v>0.609375</v>
      </c>
      <c r="P15" s="1">
        <f t="shared" si="4"/>
        <v>1578275.4000000001</v>
      </c>
      <c r="Q15" s="1">
        <f t="shared" si="5"/>
        <v>1.5782754000000001</v>
      </c>
      <c r="R15" s="1">
        <v>24.7</v>
      </c>
      <c r="S15" s="1">
        <f t="shared" si="6"/>
        <v>63.97275299999999</v>
      </c>
      <c r="T15" s="1">
        <f t="shared" si="7"/>
        <v>15808</v>
      </c>
      <c r="U15" s="1">
        <f t="shared" si="8"/>
        <v>688636000</v>
      </c>
      <c r="V15" s="1">
        <v>33707.825079000002</v>
      </c>
      <c r="W15" s="1">
        <f t="shared" si="9"/>
        <v>10.274145084079199</v>
      </c>
      <c r="X15" s="1">
        <f t="shared" si="10"/>
        <v>6.3840598230121266</v>
      </c>
      <c r="Y15" s="1">
        <f t="shared" si="11"/>
        <v>2.3070084842360274</v>
      </c>
      <c r="Z15" s="1">
        <f t="shared" si="12"/>
        <v>3.5897353488262578</v>
      </c>
      <c r="AA15" s="1">
        <f t="shared" si="13"/>
        <v>7.6416489753010275</v>
      </c>
      <c r="AB15" s="1">
        <f t="shared" si="14"/>
        <v>1.3461507558098467</v>
      </c>
      <c r="AC15" s="1">
        <v>8</v>
      </c>
      <c r="AD15" s="1">
        <f t="shared" si="15"/>
        <v>0.44871691860328222</v>
      </c>
      <c r="AE15" s="1" t="s">
        <v>2</v>
      </c>
      <c r="AF15" s="1">
        <f t="shared" si="16"/>
        <v>40.533333333333331</v>
      </c>
      <c r="AG15" s="1">
        <f t="shared" si="17"/>
        <v>7.7184774745548454E-2</v>
      </c>
      <c r="AH15" s="1">
        <f t="shared" si="18"/>
        <v>1.1738812810656092</v>
      </c>
      <c r="AI15" s="1">
        <f t="shared" si="19"/>
        <v>47480291</v>
      </c>
      <c r="AJ15" s="1">
        <f t="shared" si="20"/>
        <v>1344493.2</v>
      </c>
      <c r="AK15" s="1">
        <f t="shared" si="21"/>
        <v>1.3444932000000001</v>
      </c>
      <c r="AL15" s="1" t="s">
        <v>75</v>
      </c>
      <c r="AM15" s="1" t="s">
        <v>2</v>
      </c>
      <c r="AN15" s="1" t="s">
        <v>46</v>
      </c>
      <c r="AO15" s="1" t="s">
        <v>76</v>
      </c>
      <c r="AP15" s="1" t="s">
        <v>2</v>
      </c>
      <c r="AQ15" s="1" t="s">
        <v>2</v>
      </c>
      <c r="AR15" s="1" t="s">
        <v>2</v>
      </c>
      <c r="AS15" s="1">
        <v>0</v>
      </c>
      <c r="AT15" s="1" t="s">
        <v>2</v>
      </c>
      <c r="AU15" s="1" t="s">
        <v>2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6</v>
      </c>
    </row>
    <row r="16" spans="1:99" s="1" customFormat="1" x14ac:dyDescent="0.25">
      <c r="A16" s="1" t="s">
        <v>77</v>
      </c>
      <c r="B16" s="1" t="s">
        <v>78</v>
      </c>
      <c r="C16" s="1" t="s">
        <v>79</v>
      </c>
      <c r="D16" s="1">
        <v>1960</v>
      </c>
      <c r="E16" s="1">
        <f t="shared" si="0"/>
        <v>55</v>
      </c>
      <c r="F16" s="1">
        <v>7.8</v>
      </c>
      <c r="G16" s="1">
        <v>9</v>
      </c>
      <c r="H16" s="1">
        <v>85</v>
      </c>
      <c r="I16" s="1">
        <v>1000</v>
      </c>
      <c r="J16" s="1">
        <v>700</v>
      </c>
      <c r="K16" s="1">
        <v>1000</v>
      </c>
      <c r="L16" s="1">
        <f t="shared" si="1"/>
        <v>43559900</v>
      </c>
      <c r="M16" s="1">
        <v>275</v>
      </c>
      <c r="N16" s="1">
        <f t="shared" si="2"/>
        <v>11979000</v>
      </c>
      <c r="O16" s="1">
        <f t="shared" si="3"/>
        <v>0.4296875</v>
      </c>
      <c r="P16" s="1">
        <f t="shared" si="4"/>
        <v>1112886.5</v>
      </c>
      <c r="Q16" s="1">
        <f t="shared" si="5"/>
        <v>1.1128865000000001</v>
      </c>
      <c r="R16" s="1">
        <v>1.9</v>
      </c>
      <c r="S16" s="1">
        <f t="shared" si="6"/>
        <v>4.9209809999999994</v>
      </c>
      <c r="T16" s="1">
        <f t="shared" si="7"/>
        <v>1216</v>
      </c>
      <c r="U16" s="1">
        <f t="shared" si="8"/>
        <v>52972000</v>
      </c>
      <c r="V16" s="1">
        <v>37759.665740999997</v>
      </c>
      <c r="W16" s="1">
        <f t="shared" si="9"/>
        <v>11.509146117856799</v>
      </c>
      <c r="X16" s="1">
        <f t="shared" si="10"/>
        <v>7.1514541333509536</v>
      </c>
      <c r="Y16" s="1">
        <f t="shared" si="11"/>
        <v>3.0776027252426355</v>
      </c>
      <c r="Z16" s="1">
        <f t="shared" si="12"/>
        <v>3.6363552884214041</v>
      </c>
      <c r="AA16" s="1">
        <f t="shared" si="13"/>
        <v>13.329472152952622</v>
      </c>
      <c r="AB16" s="1">
        <f t="shared" si="14"/>
        <v>1.3985981878543863</v>
      </c>
      <c r="AC16" s="1">
        <v>7.8</v>
      </c>
      <c r="AD16" s="1">
        <f t="shared" si="15"/>
        <v>0.46619939595146209</v>
      </c>
      <c r="AE16" s="1" t="s">
        <v>2</v>
      </c>
      <c r="AF16" s="1">
        <f t="shared" si="16"/>
        <v>4.4218181818181819</v>
      </c>
      <c r="AG16" s="1">
        <f t="shared" si="17"/>
        <v>9.3111103818400903E-2</v>
      </c>
      <c r="AH16" s="1">
        <f t="shared" si="18"/>
        <v>1.2889044468843087</v>
      </c>
      <c r="AI16" s="1">
        <f t="shared" si="19"/>
        <v>30491930</v>
      </c>
      <c r="AJ16" s="1">
        <f t="shared" si="20"/>
        <v>863436</v>
      </c>
      <c r="AK16" s="1">
        <f t="shared" si="21"/>
        <v>0.86343599999999998</v>
      </c>
      <c r="AL16" s="1" t="s">
        <v>80</v>
      </c>
      <c r="AM16" s="1" t="s">
        <v>2</v>
      </c>
      <c r="AN16" s="1" t="s">
        <v>2</v>
      </c>
      <c r="AO16" s="1" t="s">
        <v>81</v>
      </c>
      <c r="AP16" s="1" t="s">
        <v>2</v>
      </c>
      <c r="AQ16" s="1" t="s">
        <v>2</v>
      </c>
      <c r="AR16" s="1" t="s">
        <v>2</v>
      </c>
      <c r="AS16" s="1">
        <v>0</v>
      </c>
      <c r="AT16" s="1" t="s">
        <v>2</v>
      </c>
      <c r="AU16" s="1" t="s">
        <v>2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 t="s">
        <v>6</v>
      </c>
    </row>
    <row r="17" spans="1:99" s="1" customFormat="1" x14ac:dyDescent="0.25">
      <c r="A17" s="1" t="s">
        <v>82</v>
      </c>
      <c r="B17" s="1" t="s">
        <v>83</v>
      </c>
      <c r="C17" s="1" t="s">
        <v>84</v>
      </c>
      <c r="D17" s="1">
        <v>1971</v>
      </c>
      <c r="E17" s="1">
        <f t="shared" si="0"/>
        <v>44</v>
      </c>
      <c r="F17" s="1">
        <v>25</v>
      </c>
      <c r="G17" s="1">
        <v>27</v>
      </c>
      <c r="H17" s="1">
        <v>0</v>
      </c>
      <c r="I17" s="1">
        <v>9782</v>
      </c>
      <c r="J17" s="1">
        <v>6132</v>
      </c>
      <c r="K17" s="1">
        <v>9782</v>
      </c>
      <c r="L17" s="1">
        <f t="shared" si="1"/>
        <v>426102941.80000001</v>
      </c>
      <c r="M17" s="1">
        <v>730</v>
      </c>
      <c r="N17" s="1">
        <f t="shared" si="2"/>
        <v>31798800</v>
      </c>
      <c r="O17" s="1">
        <f t="shared" si="3"/>
        <v>1.140625</v>
      </c>
      <c r="P17" s="1">
        <f t="shared" si="4"/>
        <v>2954207.8000000003</v>
      </c>
      <c r="Q17" s="1">
        <f t="shared" si="5"/>
        <v>2.9542078000000003</v>
      </c>
      <c r="R17" s="1">
        <v>23.8</v>
      </c>
      <c r="S17" s="1">
        <f t="shared" si="6"/>
        <v>61.641762</v>
      </c>
      <c r="T17" s="1">
        <f t="shared" si="7"/>
        <v>15232</v>
      </c>
      <c r="U17" s="1">
        <f t="shared" si="8"/>
        <v>663544000</v>
      </c>
      <c r="V17" s="1">
        <v>50878.613964999997</v>
      </c>
      <c r="W17" s="1">
        <f t="shared" si="9"/>
        <v>15.507801536531998</v>
      </c>
      <c r="X17" s="1">
        <f t="shared" si="10"/>
        <v>9.6361042132872097</v>
      </c>
      <c r="Y17" s="1">
        <f t="shared" si="11"/>
        <v>2.5452157693878323</v>
      </c>
      <c r="Z17" s="1">
        <f t="shared" si="12"/>
        <v>13.399969237832874</v>
      </c>
      <c r="AA17" s="1">
        <f t="shared" si="13"/>
        <v>2.0502932227242829</v>
      </c>
      <c r="AB17" s="1">
        <f t="shared" si="14"/>
        <v>1.6079963085399447</v>
      </c>
      <c r="AC17" s="1">
        <v>25</v>
      </c>
      <c r="AD17" s="1">
        <f t="shared" si="15"/>
        <v>0.53599876951331493</v>
      </c>
      <c r="AE17" s="1">
        <v>94.878399999999999</v>
      </c>
      <c r="AF17" s="1">
        <f t="shared" si="16"/>
        <v>20.865753424657534</v>
      </c>
      <c r="AG17" s="1">
        <f t="shared" si="17"/>
        <v>0.21059297713921876</v>
      </c>
      <c r="AH17" s="1">
        <f t="shared" si="18"/>
        <v>0.39057710511645721</v>
      </c>
      <c r="AI17" s="1">
        <f t="shared" si="19"/>
        <v>267109306.80000001</v>
      </c>
      <c r="AJ17" s="1">
        <f t="shared" si="20"/>
        <v>7563699.3600000003</v>
      </c>
      <c r="AK17" s="1">
        <f t="shared" si="21"/>
        <v>7.5636993600000002</v>
      </c>
      <c r="AL17" s="1" t="s">
        <v>85</v>
      </c>
      <c r="AM17" s="1" t="s">
        <v>2</v>
      </c>
      <c r="AN17" s="1" t="s">
        <v>2</v>
      </c>
      <c r="AO17" s="1" t="s">
        <v>86</v>
      </c>
      <c r="AP17" s="1" t="s">
        <v>87</v>
      </c>
      <c r="AQ17" s="1" t="s">
        <v>88</v>
      </c>
      <c r="AR17" s="1" t="s">
        <v>89</v>
      </c>
      <c r="AS17" s="1">
        <v>1</v>
      </c>
      <c r="AT17" s="1" t="s">
        <v>90</v>
      </c>
      <c r="AU17" s="1" t="s">
        <v>91</v>
      </c>
      <c r="AV17" s="1">
        <v>8</v>
      </c>
      <c r="AW17" s="2">
        <v>67</v>
      </c>
      <c r="AX17" s="2">
        <v>31</v>
      </c>
      <c r="AY17" s="2">
        <v>2</v>
      </c>
      <c r="AZ17" s="2">
        <v>2.2000000000000002</v>
      </c>
      <c r="BA17" s="2">
        <v>30.2</v>
      </c>
      <c r="BB17" s="1">
        <v>0</v>
      </c>
      <c r="BC17" s="1">
        <v>0</v>
      </c>
      <c r="BD17" s="1">
        <v>0</v>
      </c>
      <c r="BE17" s="2">
        <v>0.2</v>
      </c>
      <c r="BF17" s="2">
        <v>46.7</v>
      </c>
      <c r="BG17" s="2">
        <v>3.3</v>
      </c>
      <c r="BH17" s="2">
        <v>9.6999999999999993</v>
      </c>
      <c r="BI17" s="1">
        <v>0</v>
      </c>
      <c r="BJ17" s="2">
        <v>1.2</v>
      </c>
      <c r="BK17" s="2">
        <v>1.3</v>
      </c>
      <c r="BL17" s="2">
        <v>4.8</v>
      </c>
      <c r="BM17" s="1">
        <v>0</v>
      </c>
      <c r="BN17" s="2">
        <v>0.5</v>
      </c>
      <c r="BO17" s="2">
        <v>21834</v>
      </c>
      <c r="BP17" s="2">
        <v>2311</v>
      </c>
      <c r="BQ17" s="2">
        <v>54</v>
      </c>
      <c r="BR17" s="2">
        <v>6</v>
      </c>
      <c r="BS17" s="2">
        <v>0.16</v>
      </c>
      <c r="BT17" s="2">
        <v>0.02</v>
      </c>
      <c r="BU17" s="2">
        <v>35227</v>
      </c>
      <c r="BV17" s="2">
        <v>87</v>
      </c>
      <c r="BW17" s="2">
        <v>0.25</v>
      </c>
      <c r="BX17" s="2">
        <v>76510</v>
      </c>
      <c r="BY17" s="2">
        <v>2418</v>
      </c>
      <c r="BZ17" s="2">
        <v>189</v>
      </c>
      <c r="CA17" s="2">
        <v>6</v>
      </c>
      <c r="CB17" s="2">
        <v>0.9</v>
      </c>
      <c r="CC17" s="2">
        <v>0.03</v>
      </c>
      <c r="CD17" s="2">
        <v>2</v>
      </c>
      <c r="CE17" s="2">
        <v>4</v>
      </c>
      <c r="CF17" s="2">
        <v>7</v>
      </c>
      <c r="CG17" s="2">
        <v>15</v>
      </c>
      <c r="CH17" s="2">
        <v>57</v>
      </c>
      <c r="CI17" s="2">
        <v>30</v>
      </c>
      <c r="CJ17" s="2">
        <v>69</v>
      </c>
      <c r="CK17" s="2">
        <v>1</v>
      </c>
      <c r="CL17" s="1">
        <v>0</v>
      </c>
      <c r="CM17" s="1">
        <v>0</v>
      </c>
      <c r="CN17" s="1">
        <v>0</v>
      </c>
      <c r="CO17" s="1">
        <v>0</v>
      </c>
      <c r="CP17" s="2">
        <v>3</v>
      </c>
      <c r="CQ17" s="2">
        <v>2</v>
      </c>
      <c r="CR17" s="2">
        <v>9</v>
      </c>
      <c r="CS17" s="2">
        <v>0.67684999999999995</v>
      </c>
      <c r="CT17" s="2">
        <v>0.37524000000000002</v>
      </c>
      <c r="CU17" s="1" t="s">
        <v>6</v>
      </c>
    </row>
    <row r="18" spans="1:99" s="1" customFormat="1" x14ac:dyDescent="0.25">
      <c r="A18" s="1" t="s">
        <v>92</v>
      </c>
      <c r="C18" s="1" t="s">
        <v>93</v>
      </c>
      <c r="D18" s="1">
        <v>1885</v>
      </c>
      <c r="E18" s="1">
        <f t="shared" si="0"/>
        <v>130</v>
      </c>
      <c r="F18" s="1">
        <v>7</v>
      </c>
      <c r="G18" s="1">
        <v>7</v>
      </c>
      <c r="H18" s="1">
        <v>190</v>
      </c>
      <c r="I18" s="1">
        <v>655</v>
      </c>
      <c r="J18" s="1">
        <v>415</v>
      </c>
      <c r="K18" s="1">
        <v>655</v>
      </c>
      <c r="L18" s="1">
        <f t="shared" si="1"/>
        <v>28531734.5</v>
      </c>
      <c r="M18" s="1">
        <v>318</v>
      </c>
      <c r="N18" s="1">
        <f t="shared" si="2"/>
        <v>13852080</v>
      </c>
      <c r="O18" s="1">
        <f t="shared" si="3"/>
        <v>0.49687500000000001</v>
      </c>
      <c r="P18" s="1">
        <f t="shared" si="4"/>
        <v>1286901.48</v>
      </c>
      <c r="Q18" s="1">
        <f t="shared" si="5"/>
        <v>1.28690148</v>
      </c>
      <c r="R18" s="1">
        <v>0</v>
      </c>
      <c r="S18" s="1">
        <f t="shared" si="6"/>
        <v>0</v>
      </c>
      <c r="T18" s="1">
        <f t="shared" si="7"/>
        <v>0</v>
      </c>
      <c r="U18" s="1">
        <f t="shared" si="8"/>
        <v>0</v>
      </c>
      <c r="W18" s="1">
        <f t="shared" si="9"/>
        <v>0</v>
      </c>
      <c r="X18" s="1">
        <f t="shared" si="10"/>
        <v>0</v>
      </c>
      <c r="Y18" s="1">
        <f t="shared" si="11"/>
        <v>0</v>
      </c>
      <c r="Z18" s="1">
        <f t="shared" si="12"/>
        <v>2.0597436991412121</v>
      </c>
      <c r="AA18" s="1">
        <f t="shared" si="13"/>
        <v>0</v>
      </c>
      <c r="AB18" s="1">
        <f t="shared" si="14"/>
        <v>0.88274729963194809</v>
      </c>
      <c r="AC18" s="1">
        <v>7</v>
      </c>
      <c r="AD18" s="1">
        <f t="shared" si="15"/>
        <v>0.29424909987731601</v>
      </c>
      <c r="AE18" s="1" t="s">
        <v>2</v>
      </c>
      <c r="AF18" s="1">
        <f t="shared" si="16"/>
        <v>0</v>
      </c>
      <c r="AG18" s="1">
        <f t="shared" si="17"/>
        <v>4.9045722427852746E-2</v>
      </c>
      <c r="AH18" s="1">
        <f t="shared" si="18"/>
        <v>2.5139989474387479</v>
      </c>
      <c r="AI18" s="1">
        <f t="shared" si="19"/>
        <v>18077358.5</v>
      </c>
      <c r="AJ18" s="1">
        <f t="shared" si="20"/>
        <v>511894.2</v>
      </c>
      <c r="AK18" s="1">
        <f t="shared" si="21"/>
        <v>0.51189419999999997</v>
      </c>
      <c r="AL18" s="1" t="s">
        <v>2</v>
      </c>
      <c r="AM18" s="1" t="s">
        <v>2</v>
      </c>
      <c r="AN18" s="1" t="s">
        <v>2</v>
      </c>
      <c r="AO18" s="1" t="s">
        <v>2</v>
      </c>
      <c r="AP18" s="1" t="s">
        <v>2</v>
      </c>
      <c r="AQ18" s="1" t="s">
        <v>2</v>
      </c>
      <c r="AR18" s="1" t="s">
        <v>2</v>
      </c>
      <c r="AS18" s="1">
        <v>0</v>
      </c>
      <c r="AT18" s="1" t="s">
        <v>2</v>
      </c>
      <c r="AU18" s="1" t="s">
        <v>2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 t="s">
        <v>6</v>
      </c>
    </row>
    <row r="19" spans="1:99" s="1" customFormat="1" x14ac:dyDescent="0.25">
      <c r="A19" s="1" t="s">
        <v>94</v>
      </c>
      <c r="B19" s="1" t="s">
        <v>95</v>
      </c>
      <c r="C19" s="1" t="s">
        <v>96</v>
      </c>
      <c r="D19" s="1">
        <v>1904</v>
      </c>
      <c r="E19" s="1">
        <f t="shared" si="0"/>
        <v>111</v>
      </c>
      <c r="F19" s="1">
        <v>23.85</v>
      </c>
      <c r="G19" s="1">
        <v>31.15</v>
      </c>
      <c r="H19" s="1">
        <v>10300</v>
      </c>
      <c r="I19" s="1">
        <v>2140</v>
      </c>
      <c r="J19" s="1">
        <v>1928</v>
      </c>
      <c r="K19" s="1">
        <v>2140</v>
      </c>
      <c r="L19" s="1">
        <f t="shared" si="1"/>
        <v>93218186</v>
      </c>
      <c r="M19" s="1">
        <v>321</v>
      </c>
      <c r="N19" s="1">
        <f t="shared" si="2"/>
        <v>13982760</v>
      </c>
      <c r="O19" s="1">
        <f t="shared" si="3"/>
        <v>0.50156250000000002</v>
      </c>
      <c r="P19" s="1">
        <f t="shared" si="4"/>
        <v>1299042.06</v>
      </c>
      <c r="Q19" s="1">
        <f t="shared" si="5"/>
        <v>1.2990420600000001</v>
      </c>
      <c r="R19" s="1">
        <v>768</v>
      </c>
      <c r="S19" s="1">
        <f t="shared" si="6"/>
        <v>1989.1123199999997</v>
      </c>
      <c r="T19" s="1">
        <f t="shared" si="7"/>
        <v>491520</v>
      </c>
      <c r="U19" s="1">
        <f t="shared" si="8"/>
        <v>21411840000</v>
      </c>
      <c r="W19" s="1">
        <f t="shared" si="9"/>
        <v>0</v>
      </c>
      <c r="X19" s="1">
        <f t="shared" si="10"/>
        <v>0</v>
      </c>
      <c r="Y19" s="1">
        <f t="shared" si="11"/>
        <v>0</v>
      </c>
      <c r="Z19" s="1">
        <f t="shared" si="12"/>
        <v>6.6666513621059078</v>
      </c>
      <c r="AA19" s="1">
        <f t="shared" si="13"/>
        <v>0</v>
      </c>
      <c r="AB19" s="1">
        <f t="shared" si="14"/>
        <v>0.83857249837810144</v>
      </c>
      <c r="AC19" s="1">
        <v>23.85</v>
      </c>
      <c r="AD19" s="1">
        <f t="shared" si="15"/>
        <v>0.27952416612603387</v>
      </c>
      <c r="AE19" s="1" t="s">
        <v>2</v>
      </c>
      <c r="AF19" s="1">
        <f t="shared" si="16"/>
        <v>1531.214953271028</v>
      </c>
      <c r="AG19" s="1">
        <f t="shared" si="17"/>
        <v>0.15799987401635235</v>
      </c>
      <c r="AH19" s="1">
        <f t="shared" si="18"/>
        <v>0.5462407190020826</v>
      </c>
      <c r="AI19" s="1">
        <f t="shared" si="19"/>
        <v>83983487.200000003</v>
      </c>
      <c r="AJ19" s="1">
        <f t="shared" si="20"/>
        <v>2378149.44</v>
      </c>
      <c r="AK19" s="1">
        <f t="shared" si="21"/>
        <v>2.3781494400000001</v>
      </c>
      <c r="AL19" s="1" t="s">
        <v>2</v>
      </c>
      <c r="AM19" s="1" t="s">
        <v>2</v>
      </c>
      <c r="AN19" s="1" t="s">
        <v>2</v>
      </c>
      <c r="AO19" s="1" t="s">
        <v>2</v>
      </c>
      <c r="AP19" s="1" t="s">
        <v>2</v>
      </c>
      <c r="AQ19" s="1" t="s">
        <v>2</v>
      </c>
      <c r="AR19" s="1" t="s">
        <v>2</v>
      </c>
      <c r="AS19" s="1">
        <v>0</v>
      </c>
      <c r="AT19" s="1" t="s">
        <v>2</v>
      </c>
      <c r="AU19" s="1" t="s">
        <v>2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 t="s">
        <v>6</v>
      </c>
    </row>
    <row r="20" spans="1:99" s="1" customFormat="1" x14ac:dyDescent="0.25">
      <c r="A20" s="1" t="s">
        <v>97</v>
      </c>
      <c r="B20" s="1" t="s">
        <v>98</v>
      </c>
      <c r="C20" s="1" t="s">
        <v>99</v>
      </c>
      <c r="D20" s="1">
        <v>1949</v>
      </c>
      <c r="E20" s="1">
        <f t="shared" si="0"/>
        <v>66</v>
      </c>
      <c r="F20" s="1">
        <v>92</v>
      </c>
      <c r="G20" s="1">
        <v>92</v>
      </c>
      <c r="H20" s="1">
        <v>39347</v>
      </c>
      <c r="I20" s="1">
        <v>3790</v>
      </c>
      <c r="J20" s="1">
        <v>3790</v>
      </c>
      <c r="K20" s="1">
        <v>3790</v>
      </c>
      <c r="L20" s="1">
        <f t="shared" si="1"/>
        <v>165092021</v>
      </c>
      <c r="M20" s="1">
        <v>272</v>
      </c>
      <c r="N20" s="1">
        <f t="shared" si="2"/>
        <v>11848320</v>
      </c>
      <c r="O20" s="1">
        <f t="shared" si="3"/>
        <v>0.42500000000000004</v>
      </c>
      <c r="P20" s="1">
        <f t="shared" si="4"/>
        <v>1100745.92</v>
      </c>
      <c r="Q20" s="1">
        <f t="shared" si="5"/>
        <v>1.10074592</v>
      </c>
      <c r="R20" s="1">
        <v>2475</v>
      </c>
      <c r="S20" s="1">
        <f t="shared" si="6"/>
        <v>6410.2252499999995</v>
      </c>
      <c r="T20" s="1">
        <f t="shared" si="7"/>
        <v>1584000</v>
      </c>
      <c r="U20" s="1">
        <f t="shared" si="8"/>
        <v>69003000000</v>
      </c>
      <c r="W20" s="1">
        <f t="shared" si="9"/>
        <v>0</v>
      </c>
      <c r="X20" s="1">
        <f t="shared" si="10"/>
        <v>0</v>
      </c>
      <c r="Y20" s="1">
        <f t="shared" si="11"/>
        <v>0</v>
      </c>
      <c r="Z20" s="1">
        <f t="shared" si="12"/>
        <v>13.933791541754443</v>
      </c>
      <c r="AA20" s="1">
        <f t="shared" si="13"/>
        <v>0</v>
      </c>
      <c r="AB20" s="1">
        <f t="shared" si="14"/>
        <v>0.45436276766590572</v>
      </c>
      <c r="AC20" s="1">
        <v>92</v>
      </c>
      <c r="AD20" s="1">
        <f t="shared" si="15"/>
        <v>0.15145425588863526</v>
      </c>
      <c r="AE20" s="1" t="s">
        <v>2</v>
      </c>
      <c r="AF20" s="1">
        <f t="shared" si="16"/>
        <v>5823.5294117647063</v>
      </c>
      <c r="AG20" s="1">
        <f t="shared" si="17"/>
        <v>0.35874542377815544</v>
      </c>
      <c r="AH20" s="1">
        <f t="shared" si="18"/>
        <v>0.23545925323748848</v>
      </c>
      <c r="AI20" s="1">
        <f t="shared" si="19"/>
        <v>165092021</v>
      </c>
      <c r="AJ20" s="1">
        <f t="shared" si="20"/>
        <v>4674889.2</v>
      </c>
      <c r="AK20" s="1">
        <f t="shared" si="21"/>
        <v>4.6748892</v>
      </c>
      <c r="AL20" s="1" t="s">
        <v>2</v>
      </c>
      <c r="AM20" s="1" t="s">
        <v>2</v>
      </c>
      <c r="AN20" s="1" t="s">
        <v>2</v>
      </c>
      <c r="AO20" s="1" t="s">
        <v>2</v>
      </c>
      <c r="AP20" s="1" t="s">
        <v>2</v>
      </c>
      <c r="AQ20" s="1" t="s">
        <v>2</v>
      </c>
      <c r="AR20" s="1" t="s">
        <v>2</v>
      </c>
      <c r="AS20" s="1">
        <v>0</v>
      </c>
      <c r="AT20" s="1" t="s">
        <v>2</v>
      </c>
      <c r="AU20" s="1" t="s">
        <v>2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6</v>
      </c>
    </row>
    <row r="21" spans="1:99" s="1" customFormat="1" x14ac:dyDescent="0.25">
      <c r="A21" s="1" t="s">
        <v>100</v>
      </c>
      <c r="B21" s="1" t="s">
        <v>101</v>
      </c>
      <c r="C21" s="1" t="s">
        <v>102</v>
      </c>
      <c r="D21" s="1">
        <v>1965</v>
      </c>
      <c r="E21" s="1">
        <f t="shared" si="0"/>
        <v>50</v>
      </c>
      <c r="F21" s="1">
        <v>25</v>
      </c>
      <c r="G21" s="1">
        <v>27</v>
      </c>
      <c r="H21" s="1">
        <v>70800</v>
      </c>
      <c r="I21" s="1">
        <v>2965</v>
      </c>
      <c r="J21" s="1">
        <v>1670</v>
      </c>
      <c r="K21" s="1">
        <v>2965</v>
      </c>
      <c r="L21" s="1">
        <f t="shared" si="1"/>
        <v>129155103.5</v>
      </c>
      <c r="M21" s="1">
        <v>250</v>
      </c>
      <c r="N21" s="1">
        <f t="shared" si="2"/>
        <v>10890000</v>
      </c>
      <c r="O21" s="1">
        <f t="shared" si="3"/>
        <v>0.390625</v>
      </c>
      <c r="P21" s="1">
        <f t="shared" si="4"/>
        <v>1011715</v>
      </c>
      <c r="Q21" s="1">
        <f t="shared" si="5"/>
        <v>1.0117150000000001</v>
      </c>
      <c r="R21" s="1">
        <v>22.9</v>
      </c>
      <c r="S21" s="1">
        <f t="shared" si="6"/>
        <v>59.310770999999988</v>
      </c>
      <c r="T21" s="1">
        <f t="shared" si="7"/>
        <v>14656</v>
      </c>
      <c r="U21" s="1">
        <f t="shared" si="8"/>
        <v>638452000</v>
      </c>
      <c r="W21" s="1">
        <f t="shared" si="9"/>
        <v>0</v>
      </c>
      <c r="X21" s="1">
        <f t="shared" si="10"/>
        <v>0</v>
      </c>
      <c r="Y21" s="1">
        <f t="shared" si="11"/>
        <v>0</v>
      </c>
      <c r="Z21" s="1">
        <f t="shared" si="12"/>
        <v>11.85997277318641</v>
      </c>
      <c r="AA21" s="1">
        <f t="shared" si="13"/>
        <v>0</v>
      </c>
      <c r="AB21" s="1">
        <f t="shared" si="14"/>
        <v>1.4231967327823691</v>
      </c>
      <c r="AC21" s="1">
        <v>25</v>
      </c>
      <c r="AD21" s="1">
        <f t="shared" si="15"/>
        <v>0.4743989109274564</v>
      </c>
      <c r="AE21" s="1" t="s">
        <v>2</v>
      </c>
      <c r="AF21" s="1">
        <f t="shared" si="16"/>
        <v>58.624000000000002</v>
      </c>
      <c r="AG21" s="1">
        <f t="shared" si="17"/>
        <v>0.3185042271495902</v>
      </c>
      <c r="AH21" s="1">
        <f t="shared" si="18"/>
        <v>0.49114486272129343</v>
      </c>
      <c r="AI21" s="1">
        <f t="shared" si="19"/>
        <v>72745033</v>
      </c>
      <c r="AJ21" s="1">
        <f t="shared" si="20"/>
        <v>2059911.6</v>
      </c>
      <c r="AK21" s="1">
        <f t="shared" si="21"/>
        <v>2.0599116</v>
      </c>
      <c r="AL21" s="1" t="s">
        <v>2</v>
      </c>
      <c r="AM21" s="1" t="s">
        <v>2</v>
      </c>
      <c r="AN21" s="1" t="s">
        <v>2</v>
      </c>
      <c r="AO21" s="1" t="s">
        <v>2</v>
      </c>
      <c r="AP21" s="1" t="s">
        <v>2</v>
      </c>
      <c r="AQ21" s="1" t="s">
        <v>2</v>
      </c>
      <c r="AR21" s="1" t="s">
        <v>2</v>
      </c>
      <c r="AS21" s="1">
        <v>0</v>
      </c>
      <c r="AT21" s="1" t="s">
        <v>2</v>
      </c>
      <c r="AU21" s="1" t="s">
        <v>2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6</v>
      </c>
    </row>
    <row r="22" spans="1:99" s="1" customFormat="1" x14ac:dyDescent="0.25">
      <c r="A22" s="1" t="s">
        <v>103</v>
      </c>
      <c r="B22" s="1" t="s">
        <v>104</v>
      </c>
      <c r="C22" s="1" t="s">
        <v>105</v>
      </c>
      <c r="D22" s="1">
        <v>1977</v>
      </c>
      <c r="E22" s="1">
        <f t="shared" si="0"/>
        <v>38</v>
      </c>
      <c r="F22" s="1">
        <v>83</v>
      </c>
      <c r="G22" s="1">
        <v>115</v>
      </c>
      <c r="H22" s="1">
        <v>23</v>
      </c>
      <c r="I22" s="1">
        <v>15400</v>
      </c>
      <c r="J22" s="1">
        <v>19900</v>
      </c>
      <c r="K22" s="1">
        <v>19900</v>
      </c>
      <c r="L22" s="1">
        <f t="shared" si="1"/>
        <v>866842010</v>
      </c>
      <c r="M22" s="1">
        <v>1198</v>
      </c>
      <c r="N22" s="1">
        <f t="shared" si="2"/>
        <v>52184880</v>
      </c>
      <c r="O22" s="1">
        <f t="shared" si="3"/>
        <v>1.8718750000000002</v>
      </c>
      <c r="P22" s="1">
        <f t="shared" si="4"/>
        <v>4848138.28</v>
      </c>
      <c r="Q22" s="1">
        <f t="shared" si="5"/>
        <v>4.8481382800000006</v>
      </c>
      <c r="R22" s="1">
        <v>2.2999999999999998</v>
      </c>
      <c r="S22" s="1">
        <f t="shared" si="6"/>
        <v>5.9569769999999993</v>
      </c>
      <c r="T22" s="1">
        <f t="shared" si="7"/>
        <v>1472</v>
      </c>
      <c r="U22" s="1">
        <f t="shared" si="8"/>
        <v>64123999.999999993</v>
      </c>
      <c r="W22" s="1">
        <f t="shared" si="9"/>
        <v>0</v>
      </c>
      <c r="X22" s="1">
        <f t="shared" si="10"/>
        <v>0</v>
      </c>
      <c r="Y22" s="1">
        <f t="shared" si="11"/>
        <v>0</v>
      </c>
      <c r="Z22" s="1">
        <f t="shared" si="12"/>
        <v>16.610980230288927</v>
      </c>
      <c r="AA22" s="1">
        <f t="shared" si="13"/>
        <v>0</v>
      </c>
      <c r="AB22" s="1">
        <f t="shared" si="14"/>
        <v>0.60039687579357559</v>
      </c>
      <c r="AC22" s="1">
        <v>83</v>
      </c>
      <c r="AD22" s="1">
        <f t="shared" si="15"/>
        <v>0.20013229193119189</v>
      </c>
      <c r="AE22" s="1" t="s">
        <v>2</v>
      </c>
      <c r="AF22" s="1">
        <f t="shared" si="16"/>
        <v>1.2287145242070117</v>
      </c>
      <c r="AG22" s="1">
        <f t="shared" si="17"/>
        <v>0.20378319417347571</v>
      </c>
      <c r="AH22" s="1">
        <f t="shared" si="18"/>
        <v>0.19751032784964484</v>
      </c>
      <c r="AI22" s="1">
        <f t="shared" si="19"/>
        <v>866842010</v>
      </c>
      <c r="AJ22" s="1">
        <f t="shared" si="20"/>
        <v>24546252</v>
      </c>
      <c r="AK22" s="1">
        <f t="shared" si="21"/>
        <v>24.546251999999999</v>
      </c>
      <c r="AL22" s="1" t="s">
        <v>2</v>
      </c>
      <c r="AM22" s="1" t="s">
        <v>2</v>
      </c>
      <c r="AN22" s="1" t="s">
        <v>2</v>
      </c>
      <c r="AO22" s="1" t="s">
        <v>2</v>
      </c>
      <c r="AP22" s="1" t="s">
        <v>2</v>
      </c>
      <c r="AQ22" s="1" t="s">
        <v>2</v>
      </c>
      <c r="AR22" s="1" t="s">
        <v>2</v>
      </c>
      <c r="AS22" s="1">
        <v>0</v>
      </c>
      <c r="AT22" s="1" t="s">
        <v>2</v>
      </c>
      <c r="AU22" s="1" t="s">
        <v>2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 t="s">
        <v>6</v>
      </c>
    </row>
    <row r="23" spans="1:99" s="1" customFormat="1" x14ac:dyDescent="0.25">
      <c r="A23" s="1" t="s">
        <v>106</v>
      </c>
      <c r="B23" s="1" t="s">
        <v>107</v>
      </c>
      <c r="C23" s="1" t="s">
        <v>108</v>
      </c>
      <c r="D23" s="1">
        <v>1929</v>
      </c>
      <c r="E23" s="1">
        <f t="shared" si="0"/>
        <v>86</v>
      </c>
      <c r="F23" s="1">
        <v>17</v>
      </c>
      <c r="G23" s="1">
        <v>17</v>
      </c>
      <c r="H23" s="1">
        <v>1750</v>
      </c>
      <c r="I23" s="1">
        <v>35000</v>
      </c>
      <c r="J23" s="1">
        <v>30000</v>
      </c>
      <c r="K23" s="1">
        <v>35000</v>
      </c>
      <c r="L23" s="1">
        <f t="shared" si="1"/>
        <v>1524596500</v>
      </c>
      <c r="M23" s="1">
        <v>416</v>
      </c>
      <c r="N23" s="1">
        <f t="shared" si="2"/>
        <v>18120960</v>
      </c>
      <c r="O23" s="1">
        <f t="shared" si="3"/>
        <v>0.65</v>
      </c>
      <c r="P23" s="1">
        <f t="shared" si="4"/>
        <v>1683493.76</v>
      </c>
      <c r="Q23" s="1">
        <f t="shared" si="5"/>
        <v>1.6834937600000002</v>
      </c>
      <c r="R23" s="1">
        <v>92</v>
      </c>
      <c r="S23" s="1">
        <f t="shared" si="6"/>
        <v>238.27907999999999</v>
      </c>
      <c r="T23" s="1">
        <f t="shared" si="7"/>
        <v>58880</v>
      </c>
      <c r="U23" s="1">
        <f t="shared" si="8"/>
        <v>2564960000</v>
      </c>
      <c r="V23" s="1">
        <v>121648.89898</v>
      </c>
      <c r="W23" s="1">
        <f t="shared" si="9"/>
        <v>37.078584409103996</v>
      </c>
      <c r="X23" s="1">
        <f t="shared" si="10"/>
        <v>23.039571573418122</v>
      </c>
      <c r="Y23" s="1">
        <f t="shared" si="11"/>
        <v>8.061433595076954</v>
      </c>
      <c r="Z23" s="1">
        <f t="shared" si="12"/>
        <v>84.13442223811542</v>
      </c>
      <c r="AA23" s="1">
        <f t="shared" si="13"/>
        <v>1.0020047456276551</v>
      </c>
      <c r="AB23" s="1">
        <f t="shared" si="14"/>
        <v>14.84725098319684</v>
      </c>
      <c r="AC23" s="1">
        <v>17</v>
      </c>
      <c r="AD23" s="1">
        <f t="shared" si="15"/>
        <v>4.9490836610656128</v>
      </c>
      <c r="AE23" s="1">
        <v>91.612799999999993</v>
      </c>
      <c r="AF23" s="1">
        <f t="shared" si="16"/>
        <v>141.53846153846155</v>
      </c>
      <c r="AG23" s="1">
        <f t="shared" si="17"/>
        <v>1.7515742998258597</v>
      </c>
      <c r="AH23" s="1">
        <f t="shared" si="18"/>
        <v>4.5494421203964935E-2</v>
      </c>
      <c r="AI23" s="1">
        <f t="shared" si="19"/>
        <v>1306797000</v>
      </c>
      <c r="AJ23" s="1">
        <f t="shared" si="20"/>
        <v>37004400</v>
      </c>
      <c r="AK23" s="1">
        <f t="shared" si="21"/>
        <v>37.004399999999997</v>
      </c>
      <c r="AL23" s="1" t="s">
        <v>109</v>
      </c>
      <c r="AM23" s="1" t="s">
        <v>2</v>
      </c>
      <c r="AN23" s="1" t="s">
        <v>110</v>
      </c>
      <c r="AO23" s="1" t="s">
        <v>111</v>
      </c>
      <c r="AP23" s="1" t="s">
        <v>112</v>
      </c>
      <c r="AQ23" s="1" t="s">
        <v>113</v>
      </c>
      <c r="AR23" s="1" t="s">
        <v>114</v>
      </c>
      <c r="AS23" s="1">
        <v>2</v>
      </c>
      <c r="AT23" s="1" t="s">
        <v>115</v>
      </c>
      <c r="AU23" s="1" t="s">
        <v>116</v>
      </c>
      <c r="AV23" s="1">
        <v>7</v>
      </c>
      <c r="AW23" s="2">
        <v>66</v>
      </c>
      <c r="AX23" s="2">
        <v>34</v>
      </c>
      <c r="AY23" s="1">
        <v>0</v>
      </c>
      <c r="AZ23" s="2">
        <v>6</v>
      </c>
      <c r="BA23" s="2">
        <v>8.1999999999999993</v>
      </c>
      <c r="BB23" s="2">
        <v>2.1</v>
      </c>
      <c r="BC23" s="2">
        <v>3.1</v>
      </c>
      <c r="BD23" s="2">
        <v>0.4</v>
      </c>
      <c r="BE23" s="2">
        <v>1.4</v>
      </c>
      <c r="BF23" s="2">
        <v>24.6</v>
      </c>
      <c r="BG23" s="2">
        <v>1.3</v>
      </c>
      <c r="BH23" s="2">
        <v>0.1</v>
      </c>
      <c r="BI23" s="1">
        <v>0</v>
      </c>
      <c r="BJ23" s="1">
        <v>0</v>
      </c>
      <c r="BK23" s="2">
        <v>20.7</v>
      </c>
      <c r="BL23" s="2">
        <v>31.8</v>
      </c>
      <c r="BM23" s="1">
        <v>0</v>
      </c>
      <c r="BN23" s="2">
        <v>0.2</v>
      </c>
      <c r="BO23" s="2">
        <v>13202</v>
      </c>
      <c r="BP23" s="2">
        <v>2157</v>
      </c>
      <c r="BQ23" s="2">
        <v>32</v>
      </c>
      <c r="BR23" s="2">
        <v>5</v>
      </c>
      <c r="BS23" s="2">
        <v>0.15</v>
      </c>
      <c r="BT23" s="2">
        <v>0.02</v>
      </c>
      <c r="BU23" s="2">
        <v>28474</v>
      </c>
      <c r="BV23" s="2">
        <v>69</v>
      </c>
      <c r="BW23" s="2">
        <v>0.32</v>
      </c>
      <c r="BX23" s="2">
        <v>235220</v>
      </c>
      <c r="BY23" s="2">
        <v>13168</v>
      </c>
      <c r="BZ23" s="2">
        <v>574</v>
      </c>
      <c r="CA23" s="2">
        <v>32</v>
      </c>
      <c r="CB23" s="2">
        <v>2.87</v>
      </c>
      <c r="CC23" s="2">
        <v>0.17</v>
      </c>
      <c r="CD23" s="2">
        <v>36</v>
      </c>
      <c r="CE23" s="2">
        <v>58</v>
      </c>
      <c r="CF23" s="2">
        <v>31</v>
      </c>
      <c r="CG23" s="2">
        <v>20</v>
      </c>
      <c r="CH23" s="2">
        <v>26</v>
      </c>
      <c r="CI23" s="2">
        <v>4</v>
      </c>
      <c r="CJ23" s="2">
        <v>7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2">
        <v>4</v>
      </c>
      <c r="CR23" s="2">
        <v>14</v>
      </c>
      <c r="CS23" s="2">
        <v>0.77685999999999999</v>
      </c>
      <c r="CT23" s="2">
        <v>0.83509</v>
      </c>
      <c r="CU23" s="1" t="s">
        <v>6</v>
      </c>
    </row>
    <row r="24" spans="1:99" s="1" customFormat="1" x14ac:dyDescent="0.25">
      <c r="A24" s="1" t="s">
        <v>117</v>
      </c>
      <c r="C24" s="1" t="s">
        <v>118</v>
      </c>
      <c r="D24" s="1">
        <v>1911</v>
      </c>
      <c r="E24" s="1">
        <f t="shared" si="0"/>
        <v>104</v>
      </c>
      <c r="F24" s="1">
        <v>8.5</v>
      </c>
      <c r="G24" s="1">
        <v>9.5</v>
      </c>
      <c r="H24" s="1">
        <v>420</v>
      </c>
      <c r="I24" s="1">
        <v>8000</v>
      </c>
      <c r="J24" s="1">
        <v>5280</v>
      </c>
      <c r="K24" s="1">
        <v>8000</v>
      </c>
      <c r="L24" s="1">
        <f t="shared" si="1"/>
        <v>348479200</v>
      </c>
      <c r="M24" s="1">
        <v>2160</v>
      </c>
      <c r="N24" s="1">
        <f t="shared" si="2"/>
        <v>94089600</v>
      </c>
      <c r="O24" s="1">
        <f t="shared" si="3"/>
        <v>3.375</v>
      </c>
      <c r="P24" s="1">
        <f t="shared" si="4"/>
        <v>8741217.5999999996</v>
      </c>
      <c r="Q24" s="1">
        <f t="shared" si="5"/>
        <v>8.7412176000000006</v>
      </c>
      <c r="R24" s="1">
        <v>62.9</v>
      </c>
      <c r="S24" s="1">
        <f t="shared" si="6"/>
        <v>162.91037099999997</v>
      </c>
      <c r="T24" s="1">
        <f t="shared" si="7"/>
        <v>40256</v>
      </c>
      <c r="U24" s="1">
        <f t="shared" si="8"/>
        <v>1753652000</v>
      </c>
      <c r="V24" s="1">
        <v>96394.586802000005</v>
      </c>
      <c r="W24" s="1">
        <f t="shared" si="9"/>
        <v>29.381070057249598</v>
      </c>
      <c r="X24" s="1">
        <f t="shared" si="10"/>
        <v>18.25655637277799</v>
      </c>
      <c r="Y24" s="1">
        <f t="shared" si="11"/>
        <v>2.8033449072990728</v>
      </c>
      <c r="Z24" s="1">
        <f t="shared" si="12"/>
        <v>3.7036952011699484</v>
      </c>
      <c r="AA24" s="1">
        <f t="shared" si="13"/>
        <v>4.5112986037485951</v>
      </c>
      <c r="AB24" s="1">
        <f t="shared" si="14"/>
        <v>1.3071865415893935</v>
      </c>
      <c r="AC24" s="1">
        <v>8.5</v>
      </c>
      <c r="AD24" s="1">
        <f t="shared" si="15"/>
        <v>0.43572884719646454</v>
      </c>
      <c r="AE24" s="1" t="s">
        <v>2</v>
      </c>
      <c r="AF24" s="1">
        <f t="shared" si="16"/>
        <v>18.637037037037036</v>
      </c>
      <c r="AG24" s="1">
        <f t="shared" si="17"/>
        <v>3.3838404388476177E-2</v>
      </c>
      <c r="AH24" s="1">
        <f t="shared" si="18"/>
        <v>1.342164961218371</v>
      </c>
      <c r="AI24" s="1">
        <f t="shared" si="19"/>
        <v>229996272</v>
      </c>
      <c r="AJ24" s="1">
        <f t="shared" si="20"/>
        <v>6512774.4000000004</v>
      </c>
      <c r="AK24" s="1">
        <f t="shared" si="21"/>
        <v>6.5127744000000005</v>
      </c>
      <c r="AL24" s="1" t="s">
        <v>119</v>
      </c>
      <c r="AM24" s="1" t="s">
        <v>2</v>
      </c>
      <c r="AN24" s="1" t="s">
        <v>120</v>
      </c>
      <c r="AO24" s="1" t="s">
        <v>121</v>
      </c>
      <c r="AP24" s="1" t="s">
        <v>2</v>
      </c>
      <c r="AQ24" s="1" t="s">
        <v>2</v>
      </c>
      <c r="AR24" s="1" t="s">
        <v>2</v>
      </c>
      <c r="AS24" s="1">
        <v>0</v>
      </c>
      <c r="AT24" s="1" t="s">
        <v>2</v>
      </c>
      <c r="AU24" s="1" t="s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6</v>
      </c>
    </row>
    <row r="25" spans="1:99" s="1" customFormat="1" x14ac:dyDescent="0.25">
      <c r="A25" s="1" t="s">
        <v>122</v>
      </c>
      <c r="C25" s="1" t="s">
        <v>123</v>
      </c>
      <c r="D25" s="1">
        <v>1953</v>
      </c>
      <c r="E25" s="1">
        <f t="shared" si="0"/>
        <v>62</v>
      </c>
      <c r="F25" s="1">
        <v>17</v>
      </c>
      <c r="G25" s="1">
        <v>19</v>
      </c>
      <c r="H25" s="1">
        <v>0</v>
      </c>
      <c r="I25" s="1">
        <v>4800</v>
      </c>
      <c r="J25" s="1">
        <v>1200</v>
      </c>
      <c r="K25" s="1">
        <v>4800</v>
      </c>
      <c r="L25" s="1">
        <f t="shared" si="1"/>
        <v>209087520</v>
      </c>
      <c r="M25" s="1">
        <v>400</v>
      </c>
      <c r="N25" s="1">
        <f t="shared" si="2"/>
        <v>17424000</v>
      </c>
      <c r="O25" s="1">
        <f t="shared" si="3"/>
        <v>0.625</v>
      </c>
      <c r="P25" s="1">
        <f t="shared" si="4"/>
        <v>1618744</v>
      </c>
      <c r="Q25" s="1">
        <f t="shared" si="5"/>
        <v>1.6187440000000002</v>
      </c>
      <c r="R25" s="1">
        <v>32.799999999999997</v>
      </c>
      <c r="S25" s="1">
        <f t="shared" si="6"/>
        <v>84.951671999999988</v>
      </c>
      <c r="T25" s="1">
        <f t="shared" si="7"/>
        <v>20992</v>
      </c>
      <c r="U25" s="1">
        <f t="shared" si="8"/>
        <v>914463999.99999988</v>
      </c>
      <c r="W25" s="1">
        <f t="shared" si="9"/>
        <v>0</v>
      </c>
      <c r="X25" s="1">
        <f t="shared" si="10"/>
        <v>0</v>
      </c>
      <c r="Y25" s="1">
        <f t="shared" si="11"/>
        <v>0</v>
      </c>
      <c r="Z25" s="1">
        <f t="shared" si="12"/>
        <v>11.999972451790633</v>
      </c>
      <c r="AA25" s="1">
        <f t="shared" si="13"/>
        <v>0</v>
      </c>
      <c r="AB25" s="1">
        <f t="shared" si="14"/>
        <v>2.1176421973748174</v>
      </c>
      <c r="AC25" s="1">
        <v>17</v>
      </c>
      <c r="AD25" s="1">
        <f t="shared" si="15"/>
        <v>0.70588073245827254</v>
      </c>
      <c r="AE25" s="1" t="s">
        <v>2</v>
      </c>
      <c r="AF25" s="1">
        <f t="shared" si="16"/>
        <v>52.48</v>
      </c>
      <c r="AG25" s="1">
        <f t="shared" si="17"/>
        <v>0.25477204102470763</v>
      </c>
      <c r="AH25" s="1">
        <f t="shared" si="18"/>
        <v>1.0936158943260801</v>
      </c>
      <c r="AI25" s="1">
        <f t="shared" si="19"/>
        <v>52271880</v>
      </c>
      <c r="AJ25" s="1">
        <f t="shared" si="20"/>
        <v>1480176</v>
      </c>
      <c r="AK25" s="1">
        <f t="shared" si="21"/>
        <v>1.4801759999999999</v>
      </c>
      <c r="AL25" s="1" t="s">
        <v>2</v>
      </c>
      <c r="AM25" s="1" t="s">
        <v>2</v>
      </c>
      <c r="AN25" s="1" t="s">
        <v>2</v>
      </c>
      <c r="AO25" s="1" t="s">
        <v>2</v>
      </c>
      <c r="AP25" s="1" t="s">
        <v>2</v>
      </c>
      <c r="AQ25" s="1" t="s">
        <v>2</v>
      </c>
      <c r="AR25" s="1" t="s">
        <v>2</v>
      </c>
      <c r="AS25" s="1">
        <v>0</v>
      </c>
      <c r="AT25" s="1" t="s">
        <v>2</v>
      </c>
      <c r="AU25" s="1" t="s">
        <v>2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 t="s">
        <v>6</v>
      </c>
    </row>
    <row r="26" spans="1:99" s="1" customFormat="1" x14ac:dyDescent="0.25">
      <c r="A26" s="1" t="s">
        <v>124</v>
      </c>
      <c r="B26" s="1" t="s">
        <v>124</v>
      </c>
      <c r="C26" s="1" t="s">
        <v>125</v>
      </c>
      <c r="D26" s="1">
        <v>1960</v>
      </c>
      <c r="E26" s="1">
        <f t="shared" si="0"/>
        <v>55</v>
      </c>
      <c r="F26" s="1">
        <v>10</v>
      </c>
      <c r="G26" s="1">
        <v>11</v>
      </c>
      <c r="H26" s="1">
        <v>253</v>
      </c>
      <c r="I26" s="1">
        <v>1755</v>
      </c>
      <c r="J26" s="1">
        <v>810</v>
      </c>
      <c r="K26" s="1">
        <v>1755</v>
      </c>
      <c r="L26" s="1">
        <f t="shared" si="1"/>
        <v>76447624.5</v>
      </c>
      <c r="M26" s="1">
        <v>270</v>
      </c>
      <c r="N26" s="1">
        <f t="shared" si="2"/>
        <v>11761200</v>
      </c>
      <c r="O26" s="1">
        <f t="shared" si="3"/>
        <v>0.421875</v>
      </c>
      <c r="P26" s="1">
        <f t="shared" si="4"/>
        <v>1092652.2</v>
      </c>
      <c r="Q26" s="1">
        <f t="shared" si="5"/>
        <v>1.0926522000000001</v>
      </c>
      <c r="R26" s="1">
        <v>11.9</v>
      </c>
      <c r="S26" s="1">
        <f t="shared" si="6"/>
        <v>30.820881</v>
      </c>
      <c r="T26" s="1">
        <f t="shared" si="7"/>
        <v>7616</v>
      </c>
      <c r="U26" s="1">
        <f t="shared" si="8"/>
        <v>331772000</v>
      </c>
      <c r="W26" s="1">
        <f t="shared" si="9"/>
        <v>0</v>
      </c>
      <c r="X26" s="1">
        <f t="shared" si="10"/>
        <v>0</v>
      </c>
      <c r="Y26" s="1">
        <f t="shared" si="11"/>
        <v>0</v>
      </c>
      <c r="Z26" s="1">
        <f t="shared" si="12"/>
        <v>6.4999850780532595</v>
      </c>
      <c r="AA26" s="1">
        <f t="shared" si="13"/>
        <v>0</v>
      </c>
      <c r="AB26" s="1">
        <f t="shared" si="14"/>
        <v>1.9499955234159778</v>
      </c>
      <c r="AC26" s="1">
        <v>10</v>
      </c>
      <c r="AD26" s="1">
        <f t="shared" si="15"/>
        <v>0.64999850780532598</v>
      </c>
      <c r="AE26" s="1" t="s">
        <v>2</v>
      </c>
      <c r="AF26" s="1">
        <f t="shared" si="16"/>
        <v>28.207407407407409</v>
      </c>
      <c r="AG26" s="1">
        <f t="shared" si="17"/>
        <v>0.16797010375752144</v>
      </c>
      <c r="AH26" s="1">
        <f t="shared" si="18"/>
        <v>1.0936158943260801</v>
      </c>
      <c r="AI26" s="1">
        <f t="shared" si="19"/>
        <v>35283519</v>
      </c>
      <c r="AJ26" s="1">
        <f t="shared" si="20"/>
        <v>999118.8</v>
      </c>
      <c r="AK26" s="1">
        <f t="shared" si="21"/>
        <v>0.99911880000000008</v>
      </c>
      <c r="AL26" s="1" t="s">
        <v>2</v>
      </c>
      <c r="AM26" s="1" t="s">
        <v>2</v>
      </c>
      <c r="AN26" s="1" t="s">
        <v>2</v>
      </c>
      <c r="AO26" s="1" t="s">
        <v>2</v>
      </c>
      <c r="AP26" s="1" t="s">
        <v>2</v>
      </c>
      <c r="AQ26" s="1" t="s">
        <v>2</v>
      </c>
      <c r="AR26" s="1" t="s">
        <v>2</v>
      </c>
      <c r="AS26" s="1">
        <v>0</v>
      </c>
      <c r="AT26" s="1" t="s">
        <v>2</v>
      </c>
      <c r="AU26" s="1" t="s">
        <v>2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 t="s">
        <v>6</v>
      </c>
    </row>
    <row r="27" spans="1:99" s="1" customFormat="1" x14ac:dyDescent="0.25">
      <c r="A27" s="1" t="s">
        <v>126</v>
      </c>
      <c r="B27" s="1" t="s">
        <v>127</v>
      </c>
      <c r="C27" s="1" t="s">
        <v>128</v>
      </c>
      <c r="D27" s="1">
        <v>1912</v>
      </c>
      <c r="E27" s="1">
        <f t="shared" si="0"/>
        <v>103</v>
      </c>
      <c r="F27" s="1">
        <v>32</v>
      </c>
      <c r="G27" s="1">
        <v>38</v>
      </c>
      <c r="H27" s="1">
        <v>22900</v>
      </c>
      <c r="I27" s="1">
        <v>17000</v>
      </c>
      <c r="J27" s="1">
        <v>14300</v>
      </c>
      <c r="K27" s="1">
        <v>17000</v>
      </c>
      <c r="L27" s="1">
        <f t="shared" si="1"/>
        <v>740518300</v>
      </c>
      <c r="M27" s="1">
        <v>1120</v>
      </c>
      <c r="N27" s="1">
        <f t="shared" si="2"/>
        <v>48787200</v>
      </c>
      <c r="O27" s="1">
        <f t="shared" si="3"/>
        <v>1.75</v>
      </c>
      <c r="P27" s="1">
        <f t="shared" si="4"/>
        <v>4532483.2</v>
      </c>
      <c r="Q27" s="1">
        <f t="shared" si="5"/>
        <v>4.5324832000000006</v>
      </c>
      <c r="R27" s="1">
        <v>1790</v>
      </c>
      <c r="S27" s="1">
        <f t="shared" si="6"/>
        <v>4636.0820999999996</v>
      </c>
      <c r="T27" s="1">
        <f t="shared" si="7"/>
        <v>1145600</v>
      </c>
      <c r="U27" s="1">
        <f t="shared" si="8"/>
        <v>49905200000</v>
      </c>
      <c r="W27" s="1">
        <f t="shared" si="9"/>
        <v>0</v>
      </c>
      <c r="X27" s="1">
        <f t="shared" si="10"/>
        <v>0</v>
      </c>
      <c r="Y27" s="1">
        <f t="shared" si="11"/>
        <v>0</v>
      </c>
      <c r="Z27" s="1">
        <f t="shared" si="12"/>
        <v>15.178536583366128</v>
      </c>
      <c r="AA27" s="1">
        <f t="shared" si="13"/>
        <v>0</v>
      </c>
      <c r="AB27" s="1">
        <f t="shared" si="14"/>
        <v>1.4229878046905746</v>
      </c>
      <c r="AC27" s="1">
        <v>32</v>
      </c>
      <c r="AD27" s="1">
        <f t="shared" si="15"/>
        <v>0.4743292682301915</v>
      </c>
      <c r="AE27" s="1" t="s">
        <v>2</v>
      </c>
      <c r="AF27" s="1">
        <f t="shared" si="16"/>
        <v>1022.8571428571429</v>
      </c>
      <c r="AG27" s="1">
        <f t="shared" si="17"/>
        <v>0.19258497577943409</v>
      </c>
      <c r="AH27" s="1">
        <f t="shared" si="18"/>
        <v>0.25696149684864539</v>
      </c>
      <c r="AI27" s="1">
        <f t="shared" si="19"/>
        <v>622906570</v>
      </c>
      <c r="AJ27" s="1">
        <f t="shared" si="20"/>
        <v>17638764</v>
      </c>
      <c r="AK27" s="1">
        <f t="shared" si="21"/>
        <v>17.638763999999998</v>
      </c>
      <c r="AL27" s="1" t="s">
        <v>2</v>
      </c>
      <c r="AM27" s="1" t="s">
        <v>2</v>
      </c>
      <c r="AN27" s="1" t="s">
        <v>2</v>
      </c>
      <c r="AO27" s="1" t="s">
        <v>2</v>
      </c>
      <c r="AP27" s="1" t="s">
        <v>2</v>
      </c>
      <c r="AQ27" s="1" t="s">
        <v>2</v>
      </c>
      <c r="AR27" s="1" t="s">
        <v>2</v>
      </c>
      <c r="AS27" s="1">
        <v>0</v>
      </c>
      <c r="AT27" s="1" t="s">
        <v>2</v>
      </c>
      <c r="AU27" s="1" t="s">
        <v>2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 t="s">
        <v>6</v>
      </c>
    </row>
    <row r="28" spans="1:99" s="1" customFormat="1" x14ac:dyDescent="0.25">
      <c r="A28" s="1" t="s">
        <v>129</v>
      </c>
      <c r="C28" s="1" t="s">
        <v>130</v>
      </c>
      <c r="D28" s="1">
        <v>1941</v>
      </c>
      <c r="E28" s="1">
        <f t="shared" si="0"/>
        <v>74</v>
      </c>
      <c r="F28" s="1">
        <v>21</v>
      </c>
      <c r="G28" s="1">
        <v>26</v>
      </c>
      <c r="H28" s="1">
        <v>11200</v>
      </c>
      <c r="I28" s="1">
        <v>0</v>
      </c>
      <c r="J28" s="1">
        <v>6000</v>
      </c>
      <c r="K28" s="1">
        <v>6000</v>
      </c>
      <c r="L28" s="1">
        <f t="shared" si="1"/>
        <v>261359400</v>
      </c>
      <c r="M28" s="1">
        <v>928.91164393999998</v>
      </c>
      <c r="N28" s="1">
        <f t="shared" si="2"/>
        <v>40463391.210026398</v>
      </c>
      <c r="O28" s="1">
        <f t="shared" si="3"/>
        <v>1.45142444365625</v>
      </c>
      <c r="P28" s="1">
        <f t="shared" si="4"/>
        <v>3759175.3753950284</v>
      </c>
      <c r="Q28" s="1">
        <f t="shared" si="5"/>
        <v>3.7591753753950283</v>
      </c>
      <c r="R28" s="1">
        <v>991</v>
      </c>
      <c r="S28" s="1">
        <f t="shared" si="6"/>
        <v>2566.6800899999998</v>
      </c>
      <c r="T28" s="1">
        <f t="shared" si="7"/>
        <v>634240</v>
      </c>
      <c r="U28" s="1">
        <f t="shared" si="8"/>
        <v>27629080000</v>
      </c>
      <c r="V28" s="1">
        <v>63038.111734999999</v>
      </c>
      <c r="W28" s="1">
        <f t="shared" si="9"/>
        <v>19.214016456827999</v>
      </c>
      <c r="X28" s="1">
        <f t="shared" si="10"/>
        <v>11.93904013393859</v>
      </c>
      <c r="Y28" s="1">
        <f t="shared" si="11"/>
        <v>2.795546727672062</v>
      </c>
      <c r="Z28" s="1">
        <f t="shared" si="12"/>
        <v>6.4591570845707542</v>
      </c>
      <c r="AA28" s="1">
        <f t="shared" si="13"/>
        <v>2.5961799754661605</v>
      </c>
      <c r="AB28" s="1">
        <f t="shared" si="14"/>
        <v>0.92273672636725057</v>
      </c>
      <c r="AC28" s="1">
        <v>21</v>
      </c>
      <c r="AD28" s="1">
        <f t="shared" si="15"/>
        <v>0.30757890878908356</v>
      </c>
      <c r="AE28" s="1">
        <v>817.32100000000003</v>
      </c>
      <c r="AF28" s="1">
        <f t="shared" si="16"/>
        <v>682.77753232789348</v>
      </c>
      <c r="AG28" s="1">
        <f t="shared" si="17"/>
        <v>8.9989151330327186E-2</v>
      </c>
      <c r="AH28" s="1">
        <f t="shared" si="18"/>
        <v>0.50793626911867618</v>
      </c>
      <c r="AI28" s="1">
        <f t="shared" si="19"/>
        <v>261359400</v>
      </c>
      <c r="AJ28" s="1">
        <f t="shared" si="20"/>
        <v>7400880</v>
      </c>
      <c r="AK28" s="1">
        <f t="shared" si="21"/>
        <v>7.4008799999999999</v>
      </c>
      <c r="AL28" s="1" t="s">
        <v>131</v>
      </c>
      <c r="AM28" s="1" t="s">
        <v>2</v>
      </c>
      <c r="AN28" s="1" t="s">
        <v>132</v>
      </c>
      <c r="AO28" s="1" t="s">
        <v>133</v>
      </c>
      <c r="AP28" s="1" t="s">
        <v>134</v>
      </c>
      <c r="AQ28" s="1" t="s">
        <v>135</v>
      </c>
      <c r="AR28" s="1" t="s">
        <v>136</v>
      </c>
      <c r="AS28" s="1">
        <v>3</v>
      </c>
      <c r="AT28" s="1" t="s">
        <v>137</v>
      </c>
      <c r="AU28" s="1" t="s">
        <v>138</v>
      </c>
      <c r="AV28" s="1">
        <v>7</v>
      </c>
      <c r="AW28" s="2">
        <v>98</v>
      </c>
      <c r="AX28" s="2">
        <v>2</v>
      </c>
      <c r="AY28" s="1">
        <v>0</v>
      </c>
      <c r="AZ28" s="2">
        <v>1.8</v>
      </c>
      <c r="BA28" s="2">
        <v>7.9</v>
      </c>
      <c r="BB28" s="2">
        <v>0.7</v>
      </c>
      <c r="BC28" s="2">
        <v>1.9</v>
      </c>
      <c r="BD28" s="2">
        <v>0.3</v>
      </c>
      <c r="BE28" s="2">
        <v>1.2</v>
      </c>
      <c r="BF28" s="2">
        <v>24.3</v>
      </c>
      <c r="BG28" s="2">
        <v>1</v>
      </c>
      <c r="BH28" s="2">
        <v>0.1</v>
      </c>
      <c r="BI28" s="1">
        <v>0</v>
      </c>
      <c r="BJ28" s="1">
        <v>0</v>
      </c>
      <c r="BK28" s="2">
        <v>20.5</v>
      </c>
      <c r="BL28" s="2">
        <v>40.299999999999997</v>
      </c>
      <c r="BM28" s="1">
        <v>0</v>
      </c>
      <c r="BN28" s="1">
        <v>0</v>
      </c>
      <c r="BO28" s="2">
        <v>79293</v>
      </c>
      <c r="BP28" s="2">
        <v>13976</v>
      </c>
      <c r="BQ28" s="2">
        <v>32</v>
      </c>
      <c r="BR28" s="2">
        <v>6</v>
      </c>
      <c r="BS28" s="2">
        <v>0.11</v>
      </c>
      <c r="BT28" s="2">
        <v>0.02</v>
      </c>
      <c r="BU28" s="2">
        <v>159913</v>
      </c>
      <c r="BV28" s="2">
        <v>64</v>
      </c>
      <c r="BW28" s="2">
        <v>0.22</v>
      </c>
      <c r="BX28" s="2">
        <v>2165631</v>
      </c>
      <c r="BY28" s="2">
        <v>106931</v>
      </c>
      <c r="BZ28" s="2">
        <v>863</v>
      </c>
      <c r="CA28" s="2">
        <v>43</v>
      </c>
      <c r="CB28" s="2">
        <v>2.97</v>
      </c>
      <c r="CC28" s="2">
        <v>0.15</v>
      </c>
      <c r="CD28" s="2">
        <v>17</v>
      </c>
      <c r="CE28" s="2">
        <v>40</v>
      </c>
      <c r="CF28" s="2">
        <v>52</v>
      </c>
      <c r="CG28" s="2">
        <v>29</v>
      </c>
      <c r="CH28" s="2">
        <v>22</v>
      </c>
      <c r="CI28" s="2">
        <v>3</v>
      </c>
      <c r="CJ28" s="2">
        <v>7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2">
        <v>6</v>
      </c>
      <c r="CR28" s="2">
        <v>25</v>
      </c>
      <c r="CS28" s="2">
        <v>0.88354999999999995</v>
      </c>
      <c r="CT28" s="2">
        <v>0.71335000000000004</v>
      </c>
      <c r="CU28" s="1" t="s">
        <v>139</v>
      </c>
    </row>
    <row r="29" spans="1:99" s="1" customFormat="1" x14ac:dyDescent="0.25">
      <c r="A29" s="1" t="s">
        <v>140</v>
      </c>
      <c r="B29" s="1" t="s">
        <v>141</v>
      </c>
      <c r="C29" s="1" t="s">
        <v>142</v>
      </c>
      <c r="D29" s="1">
        <v>1937</v>
      </c>
      <c r="E29" s="1">
        <f t="shared" si="0"/>
        <v>78</v>
      </c>
      <c r="F29" s="1">
        <v>16</v>
      </c>
      <c r="G29" s="1">
        <v>16</v>
      </c>
      <c r="H29" s="1">
        <v>185</v>
      </c>
      <c r="I29" s="1">
        <v>3360</v>
      </c>
      <c r="J29" s="1">
        <v>1495</v>
      </c>
      <c r="K29" s="1">
        <v>3360</v>
      </c>
      <c r="L29" s="1">
        <f t="shared" si="1"/>
        <v>146361264</v>
      </c>
      <c r="M29" s="1">
        <v>382</v>
      </c>
      <c r="N29" s="1">
        <f t="shared" si="2"/>
        <v>16639920</v>
      </c>
      <c r="O29" s="1">
        <f t="shared" si="3"/>
        <v>0.59687500000000004</v>
      </c>
      <c r="P29" s="1">
        <f t="shared" si="4"/>
        <v>1545900.52</v>
      </c>
      <c r="Q29" s="1">
        <f t="shared" si="5"/>
        <v>1.54590052</v>
      </c>
      <c r="R29" s="1">
        <v>0</v>
      </c>
      <c r="S29" s="1">
        <f t="shared" si="6"/>
        <v>0</v>
      </c>
      <c r="T29" s="1">
        <f t="shared" si="7"/>
        <v>0</v>
      </c>
      <c r="U29" s="1">
        <f t="shared" si="8"/>
        <v>0</v>
      </c>
      <c r="V29" s="1">
        <v>53187.133848999998</v>
      </c>
      <c r="W29" s="1">
        <f t="shared" si="9"/>
        <v>16.211438397175197</v>
      </c>
      <c r="X29" s="1">
        <f t="shared" si="10"/>
        <v>10.073324028197506</v>
      </c>
      <c r="Y29" s="1">
        <f t="shared" si="11"/>
        <v>3.6781181003694061</v>
      </c>
      <c r="Z29" s="1">
        <f t="shared" si="12"/>
        <v>8.7957913259198364</v>
      </c>
      <c r="AA29" s="1">
        <f t="shared" si="13"/>
        <v>8.7912017244926712</v>
      </c>
      <c r="AB29" s="1">
        <f t="shared" si="14"/>
        <v>1.6492108736099693</v>
      </c>
      <c r="AC29" s="1">
        <v>16</v>
      </c>
      <c r="AD29" s="1">
        <f t="shared" si="15"/>
        <v>0.54973695786998977</v>
      </c>
      <c r="AE29" s="1" t="s">
        <v>2</v>
      </c>
      <c r="AF29" s="1">
        <f t="shared" si="16"/>
        <v>0</v>
      </c>
      <c r="AG29" s="1">
        <f t="shared" si="17"/>
        <v>0.19109298697693664</v>
      </c>
      <c r="AH29" s="1">
        <f t="shared" si="18"/>
        <v>0.83831693304193167</v>
      </c>
      <c r="AI29" s="1">
        <f t="shared" si="19"/>
        <v>65122050.5</v>
      </c>
      <c r="AJ29" s="1">
        <f t="shared" si="20"/>
        <v>1844052.6</v>
      </c>
      <c r="AK29" s="1">
        <f t="shared" si="21"/>
        <v>1.8440526000000002</v>
      </c>
      <c r="AL29" s="1" t="s">
        <v>143</v>
      </c>
      <c r="AM29" s="1" t="s">
        <v>2</v>
      </c>
      <c r="AN29" s="1" t="s">
        <v>141</v>
      </c>
      <c r="AO29" s="1" t="s">
        <v>144</v>
      </c>
      <c r="AP29" s="1" t="s">
        <v>2</v>
      </c>
      <c r="AQ29" s="1" t="s">
        <v>2</v>
      </c>
      <c r="AR29" s="1" t="s">
        <v>2</v>
      </c>
      <c r="AS29" s="1">
        <v>0</v>
      </c>
      <c r="AT29" s="1" t="s">
        <v>2</v>
      </c>
      <c r="AU29" s="1" t="s">
        <v>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 t="s">
        <v>6</v>
      </c>
    </row>
    <row r="30" spans="1:99" s="1" customFormat="1" x14ac:dyDescent="0.25">
      <c r="A30" s="1" t="s">
        <v>145</v>
      </c>
      <c r="C30" s="1" t="s">
        <v>146</v>
      </c>
      <c r="D30" s="1">
        <v>1924</v>
      </c>
      <c r="E30" s="1">
        <f t="shared" si="0"/>
        <v>91</v>
      </c>
      <c r="F30" s="1">
        <v>40.200000000000003</v>
      </c>
      <c r="G30" s="1">
        <v>60</v>
      </c>
      <c r="H30" s="1">
        <v>22100</v>
      </c>
      <c r="I30" s="1">
        <v>25000</v>
      </c>
      <c r="J30" s="1">
        <v>25000</v>
      </c>
      <c r="K30" s="1">
        <v>25000</v>
      </c>
      <c r="L30" s="1">
        <f t="shared" si="1"/>
        <v>1088997500</v>
      </c>
      <c r="M30" s="1">
        <v>969.49327774000005</v>
      </c>
      <c r="N30" s="1">
        <f t="shared" si="2"/>
        <v>42231127.178354405</v>
      </c>
      <c r="O30" s="1">
        <f t="shared" si="3"/>
        <v>1.5148332464687502</v>
      </c>
      <c r="P30" s="1">
        <f t="shared" si="4"/>
        <v>3923403.5659548966</v>
      </c>
      <c r="Q30" s="1">
        <f t="shared" si="5"/>
        <v>3.9234035659548967</v>
      </c>
      <c r="R30" s="1">
        <v>1469</v>
      </c>
      <c r="S30" s="1">
        <f t="shared" si="6"/>
        <v>3804.6953099999996</v>
      </c>
      <c r="T30" s="1">
        <f t="shared" si="7"/>
        <v>940160</v>
      </c>
      <c r="U30" s="1">
        <f t="shared" si="8"/>
        <v>40955720000</v>
      </c>
      <c r="V30" s="1">
        <v>75045.703886999996</v>
      </c>
      <c r="W30" s="1">
        <f t="shared" si="9"/>
        <v>22.873930544757599</v>
      </c>
      <c r="X30" s="1">
        <f t="shared" si="10"/>
        <v>14.213206041974479</v>
      </c>
      <c r="Y30" s="1">
        <f t="shared" si="11"/>
        <v>3.2576483185820124</v>
      </c>
      <c r="Z30" s="1">
        <f t="shared" si="12"/>
        <v>25.786607480327127</v>
      </c>
      <c r="AA30" s="1">
        <f t="shared" si="13"/>
        <v>0.74176899648985306</v>
      </c>
      <c r="AB30" s="1">
        <f t="shared" si="14"/>
        <v>1.9243736925617261</v>
      </c>
      <c r="AC30" s="1">
        <v>40.200000000000003</v>
      </c>
      <c r="AD30" s="1">
        <f t="shared" si="15"/>
        <v>0.64145789752057525</v>
      </c>
      <c r="AE30" s="1">
        <v>1527.7</v>
      </c>
      <c r="AF30" s="1">
        <f t="shared" si="16"/>
        <v>969.74370177338483</v>
      </c>
      <c r="AG30" s="1">
        <f t="shared" si="17"/>
        <v>0.35166028311996977</v>
      </c>
      <c r="AH30" s="1">
        <f t="shared" si="18"/>
        <v>0.12723039095745037</v>
      </c>
      <c r="AI30" s="1">
        <f t="shared" si="19"/>
        <v>1088997500</v>
      </c>
      <c r="AJ30" s="1">
        <f t="shared" si="20"/>
        <v>30837000</v>
      </c>
      <c r="AK30" s="1">
        <f t="shared" si="21"/>
        <v>30.837</v>
      </c>
      <c r="AL30" s="1" t="s">
        <v>147</v>
      </c>
      <c r="AM30" s="1" t="s">
        <v>2</v>
      </c>
      <c r="AN30" s="1" t="s">
        <v>148</v>
      </c>
      <c r="AO30" s="1" t="s">
        <v>149</v>
      </c>
      <c r="AP30" s="1" t="s">
        <v>150</v>
      </c>
      <c r="AQ30" s="1" t="s">
        <v>151</v>
      </c>
      <c r="AR30" s="1" t="s">
        <v>152</v>
      </c>
      <c r="AS30" s="1">
        <v>3</v>
      </c>
      <c r="AT30" s="1" t="s">
        <v>153</v>
      </c>
      <c r="AU30" s="1" t="s">
        <v>154</v>
      </c>
      <c r="AV30" s="1">
        <v>8</v>
      </c>
      <c r="AW30" s="2">
        <v>60</v>
      </c>
      <c r="AX30" s="2">
        <v>39</v>
      </c>
      <c r="AY30" s="2">
        <v>1</v>
      </c>
      <c r="AZ30" s="2">
        <v>2.1</v>
      </c>
      <c r="BA30" s="2">
        <v>15.4</v>
      </c>
      <c r="BB30" s="2">
        <v>0.1</v>
      </c>
      <c r="BC30" s="2">
        <v>0.1</v>
      </c>
      <c r="BD30" s="2">
        <v>0.1</v>
      </c>
      <c r="BE30" s="2">
        <v>0.6</v>
      </c>
      <c r="BF30" s="2">
        <v>38</v>
      </c>
      <c r="BG30" s="2">
        <v>16.3</v>
      </c>
      <c r="BH30" s="2">
        <v>16.899999999999999</v>
      </c>
      <c r="BI30" s="1">
        <v>0</v>
      </c>
      <c r="BJ30" s="2">
        <v>5.8</v>
      </c>
      <c r="BK30" s="2">
        <v>1.2</v>
      </c>
      <c r="BL30" s="2">
        <v>1.4</v>
      </c>
      <c r="BM30" s="1">
        <v>0</v>
      </c>
      <c r="BN30" s="2">
        <v>1.9</v>
      </c>
      <c r="BO30" s="2">
        <v>194649</v>
      </c>
      <c r="BP30" s="2">
        <v>21491</v>
      </c>
      <c r="BQ30" s="2">
        <v>47</v>
      </c>
      <c r="BR30" s="2">
        <v>5</v>
      </c>
      <c r="BS30" s="2">
        <v>0.16</v>
      </c>
      <c r="BT30" s="2">
        <v>0.02</v>
      </c>
      <c r="BU30" s="2">
        <v>343973</v>
      </c>
      <c r="BV30" s="2">
        <v>84</v>
      </c>
      <c r="BW30" s="2">
        <v>0.28000000000000003</v>
      </c>
      <c r="BX30" s="2">
        <v>986978</v>
      </c>
      <c r="BY30" s="2">
        <v>22275</v>
      </c>
      <c r="BZ30" s="2">
        <v>241</v>
      </c>
      <c r="CA30" s="2">
        <v>5</v>
      </c>
      <c r="CB30" s="2">
        <v>0.73</v>
      </c>
      <c r="CC30" s="2">
        <v>0.02</v>
      </c>
      <c r="CD30" s="2">
        <v>8</v>
      </c>
      <c r="CE30" s="2">
        <v>35</v>
      </c>
      <c r="CF30" s="2">
        <v>1</v>
      </c>
      <c r="CG30" s="2">
        <v>2</v>
      </c>
      <c r="CH30" s="2">
        <v>57</v>
      </c>
      <c r="CI30" s="2">
        <v>29</v>
      </c>
      <c r="CJ30" s="2">
        <v>46</v>
      </c>
      <c r="CK30" s="2">
        <v>3</v>
      </c>
      <c r="CL30" s="2">
        <v>6</v>
      </c>
      <c r="CM30" s="1">
        <v>0</v>
      </c>
      <c r="CN30" s="1">
        <v>0</v>
      </c>
      <c r="CO30" s="2">
        <v>1</v>
      </c>
      <c r="CP30" s="2">
        <v>8</v>
      </c>
      <c r="CQ30" s="2">
        <v>1</v>
      </c>
      <c r="CR30" s="2">
        <v>4</v>
      </c>
      <c r="CS30" s="2">
        <v>0.91395000000000004</v>
      </c>
      <c r="CT30" s="2">
        <v>0.71013000000000004</v>
      </c>
      <c r="CU30" s="1" t="s">
        <v>139</v>
      </c>
    </row>
    <row r="31" spans="1:99" s="1" customFormat="1" x14ac:dyDescent="0.25">
      <c r="A31" s="1" t="s">
        <v>155</v>
      </c>
      <c r="B31" s="1" t="s">
        <v>156</v>
      </c>
      <c r="C31" s="1" t="s">
        <v>157</v>
      </c>
      <c r="D31" s="1">
        <v>1936</v>
      </c>
      <c r="E31" s="1">
        <f t="shared" si="0"/>
        <v>79</v>
      </c>
      <c r="F31" s="1">
        <v>19.5</v>
      </c>
      <c r="G31" s="1">
        <v>30</v>
      </c>
      <c r="H31" s="1">
        <v>26703</v>
      </c>
      <c r="I31" s="1">
        <v>20640</v>
      </c>
      <c r="J31" s="1">
        <v>17200</v>
      </c>
      <c r="K31" s="1">
        <v>20640</v>
      </c>
      <c r="L31" s="1">
        <f t="shared" si="1"/>
        <v>899076336</v>
      </c>
      <c r="M31" s="1">
        <v>1600</v>
      </c>
      <c r="N31" s="1">
        <f t="shared" si="2"/>
        <v>69696000</v>
      </c>
      <c r="O31" s="1">
        <f t="shared" si="3"/>
        <v>2.5</v>
      </c>
      <c r="P31" s="1">
        <f t="shared" si="4"/>
        <v>6474976</v>
      </c>
      <c r="Q31" s="1">
        <f t="shared" si="5"/>
        <v>6.4749760000000007</v>
      </c>
      <c r="R31" s="1">
        <v>1550</v>
      </c>
      <c r="S31" s="1">
        <f t="shared" si="6"/>
        <v>4014.4844999999996</v>
      </c>
      <c r="T31" s="1">
        <f t="shared" si="7"/>
        <v>992000</v>
      </c>
      <c r="U31" s="1">
        <f t="shared" si="8"/>
        <v>43214000000</v>
      </c>
      <c r="V31" s="1">
        <v>116941.1773</v>
      </c>
      <c r="W31" s="1">
        <f t="shared" si="9"/>
        <v>35.643670841039999</v>
      </c>
      <c r="X31" s="1">
        <f t="shared" si="10"/>
        <v>22.147957333556199</v>
      </c>
      <c r="Y31" s="1">
        <f t="shared" si="11"/>
        <v>3.9514658601116968</v>
      </c>
      <c r="Z31" s="1">
        <f t="shared" si="12"/>
        <v>12.899970385674932</v>
      </c>
      <c r="AA31" s="1">
        <f t="shared" si="13"/>
        <v>1.6800486787353761</v>
      </c>
      <c r="AB31" s="1">
        <f t="shared" si="14"/>
        <v>1.9846108285653741</v>
      </c>
      <c r="AC31" s="1">
        <v>19.5</v>
      </c>
      <c r="AD31" s="1">
        <f t="shared" si="15"/>
        <v>0.66153694285512465</v>
      </c>
      <c r="AE31" s="1">
        <v>1286.2</v>
      </c>
      <c r="AF31" s="1">
        <f t="shared" si="16"/>
        <v>620</v>
      </c>
      <c r="AG31" s="1">
        <f t="shared" si="17"/>
        <v>0.13693997205078035</v>
      </c>
      <c r="AH31" s="1">
        <f t="shared" si="18"/>
        <v>0.30519513330030146</v>
      </c>
      <c r="AI31" s="1">
        <f t="shared" si="19"/>
        <v>749230280</v>
      </c>
      <c r="AJ31" s="1">
        <f t="shared" si="20"/>
        <v>21215856</v>
      </c>
      <c r="AK31" s="1">
        <f t="shared" si="21"/>
        <v>21.215855999999999</v>
      </c>
      <c r="AL31" s="1" t="s">
        <v>158</v>
      </c>
      <c r="AM31" s="1" t="s">
        <v>2</v>
      </c>
      <c r="AN31" s="1" t="s">
        <v>2</v>
      </c>
      <c r="AO31" s="1" t="s">
        <v>159</v>
      </c>
      <c r="AP31" s="1" t="s">
        <v>160</v>
      </c>
      <c r="AQ31" s="1" t="s">
        <v>135</v>
      </c>
      <c r="AR31" s="1" t="s">
        <v>161</v>
      </c>
      <c r="AS31" s="1">
        <v>3</v>
      </c>
      <c r="AT31" s="1" t="s">
        <v>162</v>
      </c>
      <c r="AU31" s="1" t="s">
        <v>163</v>
      </c>
      <c r="AV31" s="1">
        <v>7</v>
      </c>
      <c r="AW31" s="2">
        <v>98</v>
      </c>
      <c r="AX31" s="2">
        <v>1</v>
      </c>
      <c r="AY31" s="1">
        <v>0</v>
      </c>
      <c r="AZ31" s="2">
        <v>2.6</v>
      </c>
      <c r="BA31" s="2">
        <v>6.8</v>
      </c>
      <c r="BB31" s="2">
        <v>0.7</v>
      </c>
      <c r="BC31" s="2">
        <v>2.8</v>
      </c>
      <c r="BD31" s="2">
        <v>0.5</v>
      </c>
      <c r="BE31" s="2">
        <v>1.6</v>
      </c>
      <c r="BF31" s="2">
        <v>25.5</v>
      </c>
      <c r="BG31" s="2">
        <v>1.2</v>
      </c>
      <c r="BH31" s="2">
        <v>0.1</v>
      </c>
      <c r="BI31" s="1">
        <v>0</v>
      </c>
      <c r="BJ31" s="1">
        <v>0</v>
      </c>
      <c r="BK31" s="2">
        <v>21.1</v>
      </c>
      <c r="BL31" s="2">
        <v>37.200000000000003</v>
      </c>
      <c r="BM31" s="1">
        <v>0</v>
      </c>
      <c r="BN31" s="2">
        <v>0.1</v>
      </c>
      <c r="BO31" s="2">
        <v>148396</v>
      </c>
      <c r="BP31" s="2">
        <v>24368</v>
      </c>
      <c r="BQ31" s="2">
        <v>37</v>
      </c>
      <c r="BR31" s="2">
        <v>6</v>
      </c>
      <c r="BS31" s="2">
        <v>0.13</v>
      </c>
      <c r="BT31" s="2">
        <v>0.02</v>
      </c>
      <c r="BU31" s="2">
        <v>295417</v>
      </c>
      <c r="BV31" s="2">
        <v>74</v>
      </c>
      <c r="BW31" s="2">
        <v>0.25</v>
      </c>
      <c r="BX31" s="2">
        <v>3843504</v>
      </c>
      <c r="BY31" s="2">
        <v>175840</v>
      </c>
      <c r="BZ31" s="2">
        <v>964</v>
      </c>
      <c r="CA31" s="2">
        <v>44</v>
      </c>
      <c r="CB31" s="2">
        <v>3.35</v>
      </c>
      <c r="CC31" s="2">
        <v>0.16</v>
      </c>
      <c r="CD31" s="2">
        <v>22</v>
      </c>
      <c r="CE31" s="2">
        <v>47</v>
      </c>
      <c r="CF31" s="2">
        <v>49</v>
      </c>
      <c r="CG31" s="2">
        <v>23</v>
      </c>
      <c r="CH31" s="2">
        <v>19</v>
      </c>
      <c r="CI31" s="2">
        <v>3</v>
      </c>
      <c r="CJ31" s="2">
        <v>5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2">
        <v>7</v>
      </c>
      <c r="CR31" s="2">
        <v>25</v>
      </c>
      <c r="CS31" s="2">
        <v>0.97619</v>
      </c>
      <c r="CT31" s="2">
        <v>0.95337000000000005</v>
      </c>
      <c r="CU31" s="1" t="s">
        <v>6</v>
      </c>
    </row>
    <row r="32" spans="1:99" s="1" customFormat="1" x14ac:dyDescent="0.25">
      <c r="A32" s="1" t="s">
        <v>164</v>
      </c>
      <c r="C32" s="1" t="s">
        <v>165</v>
      </c>
      <c r="D32" s="1">
        <v>1910</v>
      </c>
      <c r="E32" s="1">
        <f t="shared" si="0"/>
        <v>105</v>
      </c>
      <c r="F32" s="1">
        <v>38</v>
      </c>
      <c r="G32" s="1">
        <v>45</v>
      </c>
      <c r="H32" s="1">
        <v>13200</v>
      </c>
      <c r="I32" s="1">
        <v>12319</v>
      </c>
      <c r="J32" s="1">
        <v>12319</v>
      </c>
      <c r="K32" s="1">
        <v>12319</v>
      </c>
      <c r="L32" s="1">
        <f t="shared" si="1"/>
        <v>536614408.10000002</v>
      </c>
      <c r="M32" s="1">
        <v>1515</v>
      </c>
      <c r="N32" s="1">
        <f t="shared" si="2"/>
        <v>65993400</v>
      </c>
      <c r="O32" s="1">
        <f t="shared" si="3"/>
        <v>2.3671875</v>
      </c>
      <c r="P32" s="1">
        <f t="shared" si="4"/>
        <v>6130992.9000000004</v>
      </c>
      <c r="Q32" s="1">
        <f t="shared" si="5"/>
        <v>6.1309929000000007</v>
      </c>
      <c r="R32" s="1">
        <v>80</v>
      </c>
      <c r="S32" s="1">
        <f t="shared" si="6"/>
        <v>207.19919999999999</v>
      </c>
      <c r="T32" s="1">
        <f t="shared" si="7"/>
        <v>51200</v>
      </c>
      <c r="U32" s="1">
        <f t="shared" si="8"/>
        <v>2230400000</v>
      </c>
      <c r="W32" s="1">
        <f t="shared" si="9"/>
        <v>0</v>
      </c>
      <c r="X32" s="1">
        <f t="shared" si="10"/>
        <v>0</v>
      </c>
      <c r="Y32" s="1">
        <f t="shared" si="11"/>
        <v>0</v>
      </c>
      <c r="Z32" s="1">
        <f t="shared" si="12"/>
        <v>8.1313344682953144</v>
      </c>
      <c r="AA32" s="1">
        <f t="shared" si="13"/>
        <v>0</v>
      </c>
      <c r="AB32" s="1">
        <f t="shared" si="14"/>
        <v>0.64194745802331432</v>
      </c>
      <c r="AC32" s="1">
        <v>38</v>
      </c>
      <c r="AD32" s="1">
        <f t="shared" si="15"/>
        <v>0.21398248600777142</v>
      </c>
      <c r="AE32" s="1" t="s">
        <v>2</v>
      </c>
      <c r="AF32" s="1">
        <f t="shared" si="16"/>
        <v>33.795379537953792</v>
      </c>
      <c r="AG32" s="1">
        <f t="shared" si="17"/>
        <v>8.8706822274450842E-2</v>
      </c>
      <c r="AH32" s="1">
        <f t="shared" si="18"/>
        <v>0.40348114617355585</v>
      </c>
      <c r="AI32" s="1">
        <f t="shared" si="19"/>
        <v>536614408.10000002</v>
      </c>
      <c r="AJ32" s="1">
        <f t="shared" si="20"/>
        <v>15195240.120000001</v>
      </c>
      <c r="AK32" s="1">
        <f t="shared" si="21"/>
        <v>15.195240120000001</v>
      </c>
      <c r="AL32" s="1" t="s">
        <v>2</v>
      </c>
      <c r="AM32" s="1" t="s">
        <v>2</v>
      </c>
      <c r="AN32" s="1" t="s">
        <v>2</v>
      </c>
      <c r="AO32" s="1" t="s">
        <v>2</v>
      </c>
      <c r="AP32" s="1" t="s">
        <v>2</v>
      </c>
      <c r="AQ32" s="1" t="s">
        <v>2</v>
      </c>
      <c r="AR32" s="1" t="s">
        <v>2</v>
      </c>
      <c r="AS32" s="1">
        <v>0</v>
      </c>
      <c r="AT32" s="1" t="s">
        <v>2</v>
      </c>
      <c r="AU32" s="1" t="s">
        <v>2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6</v>
      </c>
    </row>
    <row r="33" spans="1:99" s="1" customFormat="1" x14ac:dyDescent="0.25">
      <c r="A33" s="1" t="s">
        <v>166</v>
      </c>
      <c r="C33" s="1" t="s">
        <v>167</v>
      </c>
      <c r="D33" s="1">
        <v>1938</v>
      </c>
      <c r="E33" s="1">
        <f t="shared" si="0"/>
        <v>77</v>
      </c>
      <c r="F33" s="1">
        <v>45</v>
      </c>
      <c r="G33" s="1">
        <v>50</v>
      </c>
      <c r="H33" s="1">
        <v>7200</v>
      </c>
      <c r="I33" s="1">
        <v>36000</v>
      </c>
      <c r="J33" s="1">
        <v>36000</v>
      </c>
      <c r="K33" s="1">
        <v>36000</v>
      </c>
      <c r="L33" s="1">
        <f t="shared" si="1"/>
        <v>1568156400</v>
      </c>
      <c r="M33" s="1">
        <v>2160</v>
      </c>
      <c r="N33" s="1">
        <f t="shared" si="2"/>
        <v>94089600</v>
      </c>
      <c r="O33" s="1">
        <f t="shared" si="3"/>
        <v>3.375</v>
      </c>
      <c r="P33" s="1">
        <f t="shared" si="4"/>
        <v>8741217.5999999996</v>
      </c>
      <c r="Q33" s="1">
        <f t="shared" si="5"/>
        <v>8.7412176000000006</v>
      </c>
      <c r="R33" s="1">
        <v>190</v>
      </c>
      <c r="S33" s="1">
        <f t="shared" si="6"/>
        <v>492.09809999999999</v>
      </c>
      <c r="T33" s="1">
        <f t="shared" si="7"/>
        <v>121600</v>
      </c>
      <c r="U33" s="1">
        <f t="shared" si="8"/>
        <v>5297200000</v>
      </c>
      <c r="V33" s="1">
        <v>134030.45705999999</v>
      </c>
      <c r="W33" s="1">
        <f t="shared" si="9"/>
        <v>40.852483311887994</v>
      </c>
      <c r="X33" s="1">
        <f t="shared" si="10"/>
        <v>25.38456438442164</v>
      </c>
      <c r="Y33" s="1">
        <f t="shared" si="11"/>
        <v>3.8978703232983025</v>
      </c>
      <c r="Z33" s="1">
        <f t="shared" si="12"/>
        <v>16.66662840526477</v>
      </c>
      <c r="AA33" s="1">
        <f t="shared" si="13"/>
        <v>0.91999157108992435</v>
      </c>
      <c r="AB33" s="1">
        <f t="shared" si="14"/>
        <v>1.1111085603509847</v>
      </c>
      <c r="AC33" s="1">
        <v>45</v>
      </c>
      <c r="AD33" s="1">
        <f t="shared" si="15"/>
        <v>0.37036952011699492</v>
      </c>
      <c r="AE33" s="1">
        <v>147.041</v>
      </c>
      <c r="AF33" s="1">
        <f t="shared" si="16"/>
        <v>56.296296296296298</v>
      </c>
      <c r="AG33" s="1">
        <f t="shared" si="17"/>
        <v>0.15227281974814283</v>
      </c>
      <c r="AH33" s="1">
        <f t="shared" si="18"/>
        <v>0.19685086097869442</v>
      </c>
      <c r="AI33" s="1">
        <f t="shared" si="19"/>
        <v>1568156400</v>
      </c>
      <c r="AJ33" s="1">
        <f t="shared" si="20"/>
        <v>44405280</v>
      </c>
      <c r="AK33" s="1">
        <f t="shared" si="21"/>
        <v>44.405279999999998</v>
      </c>
      <c r="AL33" s="1" t="s">
        <v>168</v>
      </c>
      <c r="AM33" s="1" t="s">
        <v>2</v>
      </c>
      <c r="AN33" s="1" t="s">
        <v>169</v>
      </c>
      <c r="AO33" s="1" t="s">
        <v>170</v>
      </c>
      <c r="AP33" s="1" t="s">
        <v>171</v>
      </c>
      <c r="AQ33" s="1" t="s">
        <v>36</v>
      </c>
      <c r="AR33" s="1" t="s">
        <v>172</v>
      </c>
      <c r="AS33" s="1">
        <v>1</v>
      </c>
      <c r="AT33" s="1" t="s">
        <v>173</v>
      </c>
      <c r="AU33" s="1" t="s">
        <v>174</v>
      </c>
      <c r="AV33" s="1">
        <v>8</v>
      </c>
      <c r="AW33" s="2">
        <v>92</v>
      </c>
      <c r="AX33" s="2">
        <v>8</v>
      </c>
      <c r="AY33" s="1">
        <v>0</v>
      </c>
      <c r="AZ33" s="2">
        <v>7.8</v>
      </c>
      <c r="BA33" s="2">
        <v>14.3</v>
      </c>
      <c r="BB33" s="1">
        <v>0</v>
      </c>
      <c r="BC33" s="1">
        <v>0</v>
      </c>
      <c r="BD33" s="1">
        <v>0</v>
      </c>
      <c r="BE33" s="1">
        <v>0</v>
      </c>
      <c r="BF33" s="2">
        <v>36.299999999999997</v>
      </c>
      <c r="BG33" s="2">
        <v>24</v>
      </c>
      <c r="BH33" s="2">
        <v>15.8</v>
      </c>
      <c r="BI33" s="1">
        <v>0</v>
      </c>
      <c r="BJ33" s="2">
        <v>0.1</v>
      </c>
      <c r="BK33" s="2">
        <v>0.2</v>
      </c>
      <c r="BL33" s="2">
        <v>0.8</v>
      </c>
      <c r="BM33" s="1">
        <v>0</v>
      </c>
      <c r="BN33" s="2">
        <v>0.6</v>
      </c>
      <c r="BO33" s="2">
        <v>7758</v>
      </c>
      <c r="BP33" s="2">
        <v>645</v>
      </c>
      <c r="BQ33" s="2">
        <v>61</v>
      </c>
      <c r="BR33" s="2">
        <v>5</v>
      </c>
      <c r="BS33" s="2">
        <v>0.17</v>
      </c>
      <c r="BT33" s="2">
        <v>0.01</v>
      </c>
      <c r="BU33" s="2">
        <v>11421</v>
      </c>
      <c r="BV33" s="2">
        <v>89</v>
      </c>
      <c r="BW33" s="2">
        <v>0.25</v>
      </c>
      <c r="BX33" s="2">
        <v>21143</v>
      </c>
      <c r="BY33" s="2">
        <v>217</v>
      </c>
      <c r="BZ33" s="2">
        <v>165</v>
      </c>
      <c r="CA33" s="2">
        <v>2</v>
      </c>
      <c r="CB33" s="2">
        <v>0.17</v>
      </c>
      <c r="CC33" s="1">
        <v>0</v>
      </c>
      <c r="CD33" s="2">
        <v>1</v>
      </c>
      <c r="CE33" s="2">
        <v>5</v>
      </c>
      <c r="CF33" s="1">
        <v>0</v>
      </c>
      <c r="CG33" s="1">
        <v>0</v>
      </c>
      <c r="CH33" s="2">
        <v>52</v>
      </c>
      <c r="CI33" s="2">
        <v>45</v>
      </c>
      <c r="CJ33" s="2">
        <v>90</v>
      </c>
      <c r="CK33" s="2">
        <v>1</v>
      </c>
      <c r="CL33" s="2">
        <v>3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2">
        <v>1</v>
      </c>
      <c r="CS33" s="2">
        <v>0.60719000000000001</v>
      </c>
      <c r="CT33" s="2">
        <v>0.20977999999999999</v>
      </c>
      <c r="CU33" s="1" t="s">
        <v>6</v>
      </c>
    </row>
    <row r="34" spans="1:99" s="1" customFormat="1" x14ac:dyDescent="0.25">
      <c r="A34" s="1" t="s">
        <v>175</v>
      </c>
      <c r="B34" s="1" t="s">
        <v>176</v>
      </c>
      <c r="C34" s="1" t="s">
        <v>177</v>
      </c>
      <c r="D34" s="1">
        <v>1938</v>
      </c>
      <c r="E34" s="1">
        <f t="shared" si="0"/>
        <v>77</v>
      </c>
      <c r="F34" s="1">
        <v>5</v>
      </c>
      <c r="G34" s="1">
        <v>10</v>
      </c>
      <c r="H34" s="1">
        <v>617</v>
      </c>
      <c r="I34" s="1">
        <v>35000</v>
      </c>
      <c r="J34" s="1">
        <v>20500</v>
      </c>
      <c r="K34" s="1">
        <v>35000</v>
      </c>
      <c r="L34" s="1">
        <f t="shared" si="1"/>
        <v>1524596500</v>
      </c>
      <c r="M34" s="1">
        <v>4314</v>
      </c>
      <c r="N34" s="1">
        <f t="shared" si="2"/>
        <v>187917840</v>
      </c>
      <c r="O34" s="1">
        <f t="shared" si="3"/>
        <v>6.7406250000000005</v>
      </c>
      <c r="P34" s="1">
        <f t="shared" si="4"/>
        <v>17458154.039999999</v>
      </c>
      <c r="Q34" s="1">
        <f t="shared" si="5"/>
        <v>17.45815404</v>
      </c>
      <c r="R34" s="1">
        <v>51</v>
      </c>
      <c r="S34" s="1">
        <f t="shared" si="6"/>
        <v>132.08948999999998</v>
      </c>
      <c r="T34" s="1">
        <f t="shared" si="7"/>
        <v>32640</v>
      </c>
      <c r="U34" s="1">
        <f t="shared" si="8"/>
        <v>1421880000</v>
      </c>
      <c r="V34" s="1">
        <v>93965.173368000003</v>
      </c>
      <c r="W34" s="1">
        <f t="shared" si="9"/>
        <v>28.640584842566398</v>
      </c>
      <c r="X34" s="1">
        <f t="shared" si="10"/>
        <v>17.796440044858993</v>
      </c>
      <c r="Y34" s="1">
        <f t="shared" si="11"/>
        <v>1.9336488654166724</v>
      </c>
      <c r="Z34" s="1">
        <f t="shared" si="12"/>
        <v>8.113101449016229</v>
      </c>
      <c r="AA34" s="1">
        <f t="shared" si="13"/>
        <v>1.1326504682989471</v>
      </c>
      <c r="AB34" s="1">
        <f t="shared" si="14"/>
        <v>4.8678608694097374</v>
      </c>
      <c r="AC34" s="1">
        <v>5</v>
      </c>
      <c r="AD34" s="1">
        <f t="shared" si="15"/>
        <v>1.6226202898032458</v>
      </c>
      <c r="AE34" s="1">
        <v>98.094999999999999</v>
      </c>
      <c r="AF34" s="1">
        <f t="shared" si="16"/>
        <v>7.5660639777468708</v>
      </c>
      <c r="AG34" s="1">
        <f t="shared" si="17"/>
        <v>5.2450344993449007E-2</v>
      </c>
      <c r="AH34" s="1">
        <f t="shared" si="18"/>
        <v>0.69041838557893309</v>
      </c>
      <c r="AI34" s="1">
        <f t="shared" si="19"/>
        <v>892977950</v>
      </c>
      <c r="AJ34" s="1">
        <f t="shared" si="20"/>
        <v>25286340</v>
      </c>
      <c r="AK34" s="1">
        <f t="shared" si="21"/>
        <v>25.286339999999999</v>
      </c>
      <c r="AL34" s="1" t="s">
        <v>178</v>
      </c>
      <c r="AM34" s="1" t="s">
        <v>2</v>
      </c>
      <c r="AN34" s="1" t="s">
        <v>179</v>
      </c>
      <c r="AO34" s="1" t="s">
        <v>180</v>
      </c>
      <c r="AP34" s="1" t="s">
        <v>181</v>
      </c>
      <c r="AQ34" s="1" t="s">
        <v>182</v>
      </c>
      <c r="AR34" s="1" t="s">
        <v>183</v>
      </c>
      <c r="AS34" s="1">
        <v>1</v>
      </c>
      <c r="AT34" s="1" t="s">
        <v>184</v>
      </c>
      <c r="AU34" s="1" t="s">
        <v>185</v>
      </c>
      <c r="AV34" s="1">
        <v>8</v>
      </c>
      <c r="AW34" s="2">
        <v>3</v>
      </c>
      <c r="AX34" s="2">
        <v>97</v>
      </c>
      <c r="AY34" s="1">
        <v>0</v>
      </c>
      <c r="AZ34" s="2">
        <v>2.4</v>
      </c>
      <c r="BA34" s="2">
        <v>54.8</v>
      </c>
      <c r="BB34" s="1">
        <v>0</v>
      </c>
      <c r="BC34" s="1">
        <v>0</v>
      </c>
      <c r="BD34" s="1">
        <v>0</v>
      </c>
      <c r="BE34" s="1">
        <v>0</v>
      </c>
      <c r="BF34" s="2">
        <v>13.6</v>
      </c>
      <c r="BG34" s="2">
        <v>19.399999999999999</v>
      </c>
      <c r="BH34" s="2">
        <v>6.4</v>
      </c>
      <c r="BI34" s="1">
        <v>0</v>
      </c>
      <c r="BJ34" s="2">
        <v>1.3</v>
      </c>
      <c r="BK34" s="2">
        <v>0.1</v>
      </c>
      <c r="BL34" s="2">
        <v>0.1</v>
      </c>
      <c r="BM34" s="1">
        <v>0</v>
      </c>
      <c r="BN34" s="2">
        <v>1.7</v>
      </c>
      <c r="BO34" s="2">
        <v>8836</v>
      </c>
      <c r="BP34" s="2">
        <v>675</v>
      </c>
      <c r="BQ34" s="2">
        <v>80</v>
      </c>
      <c r="BR34" s="2">
        <v>6</v>
      </c>
      <c r="BS34" s="2">
        <v>0.2</v>
      </c>
      <c r="BT34" s="2">
        <v>0.02</v>
      </c>
      <c r="BU34" s="2">
        <v>14232</v>
      </c>
      <c r="BV34" s="2">
        <v>129</v>
      </c>
      <c r="BW34" s="2">
        <v>0.32</v>
      </c>
      <c r="BX34" s="2">
        <v>18115</v>
      </c>
      <c r="BY34" s="2">
        <v>366</v>
      </c>
      <c r="BZ34" s="2">
        <v>165</v>
      </c>
      <c r="CA34" s="2">
        <v>3</v>
      </c>
      <c r="CB34" s="2">
        <v>0.21</v>
      </c>
      <c r="CC34" s="1">
        <v>0</v>
      </c>
      <c r="CD34" s="2">
        <v>1</v>
      </c>
      <c r="CE34" s="2">
        <v>6</v>
      </c>
      <c r="CF34" s="1">
        <v>0</v>
      </c>
      <c r="CG34" s="1">
        <v>0</v>
      </c>
      <c r="CH34" s="2">
        <v>72</v>
      </c>
      <c r="CI34" s="2">
        <v>23</v>
      </c>
      <c r="CJ34" s="2">
        <v>73</v>
      </c>
      <c r="CK34" s="2">
        <v>4</v>
      </c>
      <c r="CL34" s="2">
        <v>15</v>
      </c>
      <c r="CM34" s="1">
        <v>0</v>
      </c>
      <c r="CN34" s="1">
        <v>0</v>
      </c>
      <c r="CO34" s="1">
        <v>0</v>
      </c>
      <c r="CP34" s="2">
        <v>5</v>
      </c>
      <c r="CQ34" s="1">
        <v>0</v>
      </c>
      <c r="CR34" s="2">
        <v>1</v>
      </c>
      <c r="CS34" s="2">
        <v>0.59801000000000004</v>
      </c>
      <c r="CT34" s="2">
        <v>0.18398999999999999</v>
      </c>
      <c r="CU34" s="1" t="s">
        <v>6</v>
      </c>
    </row>
    <row r="35" spans="1:99" s="1" customFormat="1" x14ac:dyDescent="0.25">
      <c r="A35" s="1" t="s">
        <v>186</v>
      </c>
      <c r="B35" s="1" t="s">
        <v>187</v>
      </c>
      <c r="C35" s="1" t="s">
        <v>188</v>
      </c>
      <c r="D35" s="1">
        <v>1919</v>
      </c>
      <c r="E35" s="1">
        <f t="shared" si="0"/>
        <v>96</v>
      </c>
      <c r="F35" s="1">
        <v>73.25</v>
      </c>
      <c r="G35" s="1">
        <v>78.900000000000006</v>
      </c>
      <c r="H35" s="1">
        <v>62000</v>
      </c>
      <c r="I35" s="1">
        <v>8880</v>
      </c>
      <c r="J35" s="1">
        <v>8600</v>
      </c>
      <c r="K35" s="1">
        <v>8880</v>
      </c>
      <c r="L35" s="1">
        <f t="shared" si="1"/>
        <v>386811912</v>
      </c>
      <c r="M35" s="1">
        <v>545</v>
      </c>
      <c r="N35" s="1">
        <f t="shared" si="2"/>
        <v>23740200</v>
      </c>
      <c r="O35" s="1">
        <f t="shared" si="3"/>
        <v>0.8515625</v>
      </c>
      <c r="P35" s="1">
        <f t="shared" si="4"/>
        <v>2205538.7000000002</v>
      </c>
      <c r="Q35" s="1">
        <f t="shared" si="5"/>
        <v>2.2055387</v>
      </c>
      <c r="R35" s="1">
        <v>1020</v>
      </c>
      <c r="S35" s="1">
        <f t="shared" si="6"/>
        <v>2641.7898</v>
      </c>
      <c r="T35" s="1">
        <f t="shared" si="7"/>
        <v>652800</v>
      </c>
      <c r="U35" s="1">
        <f t="shared" si="8"/>
        <v>28437600000</v>
      </c>
      <c r="W35" s="1">
        <f t="shared" si="9"/>
        <v>0</v>
      </c>
      <c r="X35" s="1">
        <f t="shared" si="10"/>
        <v>0</v>
      </c>
      <c r="Y35" s="1">
        <f t="shared" si="11"/>
        <v>0</v>
      </c>
      <c r="Z35" s="1">
        <f t="shared" si="12"/>
        <v>16.293540576743247</v>
      </c>
      <c r="AA35" s="1">
        <f t="shared" si="13"/>
        <v>0</v>
      </c>
      <c r="AB35" s="1">
        <f t="shared" si="14"/>
        <v>0.66731224205091799</v>
      </c>
      <c r="AC35" s="1">
        <v>73.25</v>
      </c>
      <c r="AD35" s="1">
        <f t="shared" si="15"/>
        <v>0.22243741401697265</v>
      </c>
      <c r="AE35" s="1" t="s">
        <v>2</v>
      </c>
      <c r="AF35" s="1">
        <f t="shared" si="16"/>
        <v>1197.7981651376147</v>
      </c>
      <c r="AG35" s="1">
        <f t="shared" si="17"/>
        <v>0.29635941462550824</v>
      </c>
      <c r="AH35" s="1">
        <f t="shared" si="18"/>
        <v>0.20791418456083036</v>
      </c>
      <c r="AI35" s="1">
        <f t="shared" si="19"/>
        <v>374615140</v>
      </c>
      <c r="AJ35" s="1">
        <f t="shared" si="20"/>
        <v>10607928</v>
      </c>
      <c r="AK35" s="1">
        <f t="shared" si="21"/>
        <v>10.607927999999999</v>
      </c>
      <c r="AL35" s="1" t="s">
        <v>2</v>
      </c>
      <c r="AM35" s="1" t="s">
        <v>2</v>
      </c>
      <c r="AN35" s="1" t="s">
        <v>2</v>
      </c>
      <c r="AO35" s="1" t="s">
        <v>2</v>
      </c>
      <c r="AP35" s="1" t="s">
        <v>2</v>
      </c>
      <c r="AQ35" s="1" t="s">
        <v>2</v>
      </c>
      <c r="AR35" s="1" t="s">
        <v>2</v>
      </c>
      <c r="AS35" s="1">
        <v>0</v>
      </c>
      <c r="AT35" s="1" t="s">
        <v>2</v>
      </c>
      <c r="AU35" s="1" t="s">
        <v>2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6</v>
      </c>
    </row>
    <row r="36" spans="1:99" s="1" customFormat="1" x14ac:dyDescent="0.25">
      <c r="A36" s="1" t="s">
        <v>189</v>
      </c>
      <c r="B36" s="1" t="s">
        <v>190</v>
      </c>
      <c r="C36" s="1" t="s">
        <v>191</v>
      </c>
      <c r="D36" s="1">
        <v>1942</v>
      </c>
      <c r="E36" s="1">
        <f t="shared" si="0"/>
        <v>73</v>
      </c>
      <c r="F36" s="1">
        <v>60</v>
      </c>
      <c r="G36" s="1">
        <v>60</v>
      </c>
      <c r="H36" s="1">
        <v>4330</v>
      </c>
      <c r="I36" s="1">
        <v>26140</v>
      </c>
      <c r="J36" s="1">
        <v>22500</v>
      </c>
      <c r="K36" s="1">
        <v>26140</v>
      </c>
      <c r="L36" s="1">
        <f t="shared" si="1"/>
        <v>1138655786</v>
      </c>
      <c r="M36" s="1">
        <v>897</v>
      </c>
      <c r="N36" s="1">
        <f t="shared" si="2"/>
        <v>39073320</v>
      </c>
      <c r="O36" s="1">
        <f t="shared" si="3"/>
        <v>1.4015625</v>
      </c>
      <c r="P36" s="1">
        <f t="shared" si="4"/>
        <v>3630033.42</v>
      </c>
      <c r="Q36" s="1">
        <f t="shared" si="5"/>
        <v>3.6300334200000002</v>
      </c>
      <c r="R36" s="1">
        <v>36.5</v>
      </c>
      <c r="S36" s="1">
        <f t="shared" si="6"/>
        <v>94.534634999999994</v>
      </c>
      <c r="T36" s="1">
        <f t="shared" si="7"/>
        <v>23360</v>
      </c>
      <c r="U36" s="1">
        <f t="shared" si="8"/>
        <v>1017620000</v>
      </c>
      <c r="V36" s="1">
        <v>89825.090452000004</v>
      </c>
      <c r="W36" s="1">
        <f t="shared" si="9"/>
        <v>27.3786875697696</v>
      </c>
      <c r="X36" s="1">
        <f t="shared" si="10"/>
        <v>17.01233318106609</v>
      </c>
      <c r="Y36" s="1">
        <f t="shared" si="11"/>
        <v>4.0537056038503358</v>
      </c>
      <c r="Z36" s="1">
        <f t="shared" si="12"/>
        <v>29.141516154757262</v>
      </c>
      <c r="AA36" s="1">
        <f t="shared" si="13"/>
        <v>0.98650205812532565</v>
      </c>
      <c r="AB36" s="1">
        <f t="shared" si="14"/>
        <v>1.4570758077378632</v>
      </c>
      <c r="AC36" s="1">
        <v>60</v>
      </c>
      <c r="AD36" s="1">
        <f t="shared" si="15"/>
        <v>0.48569193591262105</v>
      </c>
      <c r="AE36" s="1">
        <v>53.602200000000003</v>
      </c>
      <c r="AF36" s="1">
        <f t="shared" si="16"/>
        <v>26.042363433667781</v>
      </c>
      <c r="AG36" s="1">
        <f t="shared" si="17"/>
        <v>0.41315920644125276</v>
      </c>
      <c r="AH36" s="1">
        <f t="shared" si="18"/>
        <v>0.13079646096139919</v>
      </c>
      <c r="AI36" s="1">
        <f t="shared" si="19"/>
        <v>980097750</v>
      </c>
      <c r="AJ36" s="1">
        <f t="shared" si="20"/>
        <v>27753300</v>
      </c>
      <c r="AK36" s="1">
        <f t="shared" si="21"/>
        <v>27.753299999999999</v>
      </c>
      <c r="AL36" s="1" t="s">
        <v>192</v>
      </c>
      <c r="AM36" s="1" t="s">
        <v>2</v>
      </c>
      <c r="AN36" s="1" t="s">
        <v>193</v>
      </c>
      <c r="AO36" s="1" t="s">
        <v>194</v>
      </c>
      <c r="AP36" s="1" t="s">
        <v>195</v>
      </c>
      <c r="AQ36" s="1" t="s">
        <v>196</v>
      </c>
      <c r="AR36" s="1" t="s">
        <v>197</v>
      </c>
      <c r="AS36" s="1">
        <v>2</v>
      </c>
      <c r="AT36" s="1" t="s">
        <v>198</v>
      </c>
      <c r="AU36" s="1" t="s">
        <v>199</v>
      </c>
      <c r="AV36" s="1">
        <v>8</v>
      </c>
      <c r="AW36" s="2">
        <v>40</v>
      </c>
      <c r="AX36" s="2">
        <v>58</v>
      </c>
      <c r="AY36" s="2">
        <v>2</v>
      </c>
      <c r="AZ36" s="2">
        <v>6.2</v>
      </c>
      <c r="BA36" s="2">
        <v>24.8</v>
      </c>
      <c r="BB36" s="2">
        <v>0.7</v>
      </c>
      <c r="BC36" s="2">
        <v>0.6</v>
      </c>
      <c r="BD36" s="2">
        <v>1.8</v>
      </c>
      <c r="BE36" s="2">
        <v>2</v>
      </c>
      <c r="BF36" s="2">
        <v>25</v>
      </c>
      <c r="BG36" s="2">
        <v>19.5</v>
      </c>
      <c r="BH36" s="2">
        <v>16</v>
      </c>
      <c r="BI36" s="1">
        <v>0</v>
      </c>
      <c r="BJ36" s="2">
        <v>0.5</v>
      </c>
      <c r="BK36" s="2">
        <v>0.7</v>
      </c>
      <c r="BL36" s="2">
        <v>2.2000000000000002</v>
      </c>
      <c r="BM36" s="1">
        <v>0</v>
      </c>
      <c r="BN36" s="1">
        <v>0</v>
      </c>
      <c r="BO36" s="2">
        <v>5310</v>
      </c>
      <c r="BP36" s="2">
        <v>348</v>
      </c>
      <c r="BQ36" s="2">
        <v>67</v>
      </c>
      <c r="BR36" s="2">
        <v>4</v>
      </c>
      <c r="BS36" s="2">
        <v>0.16</v>
      </c>
      <c r="BT36" s="2">
        <v>0.01</v>
      </c>
      <c r="BU36" s="2">
        <v>8047</v>
      </c>
      <c r="BV36" s="2">
        <v>102</v>
      </c>
      <c r="BW36" s="2">
        <v>0.24</v>
      </c>
      <c r="BX36" s="2">
        <v>24911</v>
      </c>
      <c r="BY36" s="2">
        <v>497</v>
      </c>
      <c r="BZ36" s="2">
        <v>315</v>
      </c>
      <c r="CA36" s="2">
        <v>6</v>
      </c>
      <c r="CB36" s="2">
        <v>0.53</v>
      </c>
      <c r="CC36" s="2">
        <v>0.01</v>
      </c>
      <c r="CD36" s="2">
        <v>32</v>
      </c>
      <c r="CE36" s="2">
        <v>67</v>
      </c>
      <c r="CF36" s="2">
        <v>2</v>
      </c>
      <c r="CG36" s="2">
        <v>2</v>
      </c>
      <c r="CH36" s="2">
        <v>41</v>
      </c>
      <c r="CI36" s="2">
        <v>24</v>
      </c>
      <c r="CJ36" s="2">
        <v>29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2">
        <v>1</v>
      </c>
      <c r="CQ36" s="2">
        <v>1</v>
      </c>
      <c r="CR36" s="2">
        <v>1</v>
      </c>
      <c r="CS36" s="2">
        <v>0.61873</v>
      </c>
      <c r="CT36" s="2">
        <v>0.22483</v>
      </c>
      <c r="CU36" s="1" t="s">
        <v>6</v>
      </c>
    </row>
    <row r="37" spans="1:99" s="1" customFormat="1" x14ac:dyDescent="0.25">
      <c r="A37" s="1" t="s">
        <v>200</v>
      </c>
      <c r="C37" s="1" t="s">
        <v>201</v>
      </c>
      <c r="D37" s="1">
        <v>1927</v>
      </c>
      <c r="E37" s="1">
        <f t="shared" si="0"/>
        <v>88</v>
      </c>
      <c r="F37" s="1">
        <v>40.299999999999997</v>
      </c>
      <c r="G37" s="1">
        <v>48</v>
      </c>
      <c r="H37" s="1">
        <v>80000</v>
      </c>
      <c r="I37" s="1">
        <v>8120</v>
      </c>
      <c r="J37" s="1">
        <v>8120</v>
      </c>
      <c r="K37" s="1">
        <v>8120</v>
      </c>
      <c r="L37" s="1">
        <f t="shared" si="1"/>
        <v>353706388</v>
      </c>
      <c r="M37" s="1">
        <v>882</v>
      </c>
      <c r="N37" s="1">
        <f t="shared" si="2"/>
        <v>38419920</v>
      </c>
      <c r="O37" s="1">
        <f t="shared" si="3"/>
        <v>1.378125</v>
      </c>
      <c r="P37" s="1">
        <f t="shared" si="4"/>
        <v>3569330.52</v>
      </c>
      <c r="Q37" s="1">
        <f t="shared" si="5"/>
        <v>3.5693305200000003</v>
      </c>
      <c r="R37" s="1">
        <v>3220</v>
      </c>
      <c r="S37" s="1">
        <f t="shared" si="6"/>
        <v>8339.7677999999996</v>
      </c>
      <c r="T37" s="1">
        <f t="shared" si="7"/>
        <v>2060800</v>
      </c>
      <c r="U37" s="1">
        <f t="shared" si="8"/>
        <v>89773600000</v>
      </c>
      <c r="W37" s="1">
        <f t="shared" si="9"/>
        <v>0</v>
      </c>
      <c r="X37" s="1">
        <f t="shared" si="10"/>
        <v>0</v>
      </c>
      <c r="Y37" s="1">
        <f t="shared" si="11"/>
        <v>0</v>
      </c>
      <c r="Z37" s="1">
        <f t="shared" si="12"/>
        <v>9.2063280714795859</v>
      </c>
      <c r="AA37" s="1">
        <f t="shared" si="13"/>
        <v>0</v>
      </c>
      <c r="AB37" s="1">
        <f t="shared" si="14"/>
        <v>0.68533459589178058</v>
      </c>
      <c r="AC37" s="1">
        <v>40.299999999999997</v>
      </c>
      <c r="AD37" s="1">
        <f t="shared" si="15"/>
        <v>0.22844486529726021</v>
      </c>
      <c r="AE37" s="1" t="s">
        <v>2</v>
      </c>
      <c r="AF37" s="1">
        <f t="shared" si="16"/>
        <v>2336.5079365079364</v>
      </c>
      <c r="AG37" s="1">
        <f t="shared" si="17"/>
        <v>0.13162963210113207</v>
      </c>
      <c r="AH37" s="1">
        <f t="shared" si="18"/>
        <v>0.35636793797867095</v>
      </c>
      <c r="AI37" s="1">
        <f t="shared" si="19"/>
        <v>353706388</v>
      </c>
      <c r="AJ37" s="1">
        <f t="shared" si="20"/>
        <v>10015857.6</v>
      </c>
      <c r="AK37" s="1">
        <f t="shared" si="21"/>
        <v>10.0158576</v>
      </c>
      <c r="AL37" s="1" t="s">
        <v>2</v>
      </c>
      <c r="AM37" s="1" t="s">
        <v>2</v>
      </c>
      <c r="AN37" s="1" t="s">
        <v>2</v>
      </c>
      <c r="AO37" s="1" t="s">
        <v>2</v>
      </c>
      <c r="AP37" s="1" t="s">
        <v>2</v>
      </c>
      <c r="AQ37" s="1" t="s">
        <v>2</v>
      </c>
      <c r="AR37" s="1" t="s">
        <v>2</v>
      </c>
      <c r="AS37" s="1">
        <v>0</v>
      </c>
      <c r="AT37" s="1" t="s">
        <v>2</v>
      </c>
      <c r="AU37" s="1" t="s">
        <v>2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 t="s">
        <v>6</v>
      </c>
    </row>
    <row r="38" spans="1:99" s="1" customFormat="1" x14ac:dyDescent="0.25">
      <c r="A38" s="1" t="s">
        <v>202</v>
      </c>
      <c r="C38" s="1" t="s">
        <v>203</v>
      </c>
      <c r="D38" s="1">
        <v>1912</v>
      </c>
      <c r="E38" s="1">
        <f t="shared" si="0"/>
        <v>103</v>
      </c>
      <c r="F38" s="1">
        <v>40</v>
      </c>
      <c r="G38" s="1">
        <v>50</v>
      </c>
      <c r="H38" s="1">
        <v>20948</v>
      </c>
      <c r="I38" s="1">
        <v>30000</v>
      </c>
      <c r="J38" s="1">
        <v>30000</v>
      </c>
      <c r="K38" s="1">
        <v>30000</v>
      </c>
      <c r="L38" s="1">
        <f t="shared" si="1"/>
        <v>1306797000</v>
      </c>
      <c r="M38" s="1">
        <v>1641.587636</v>
      </c>
      <c r="N38" s="1">
        <f t="shared" si="2"/>
        <v>71507557.424160004</v>
      </c>
      <c r="O38" s="1">
        <f t="shared" si="3"/>
        <v>2.5649806812500002</v>
      </c>
      <c r="P38" s="1">
        <f t="shared" si="4"/>
        <v>6643275.3406229597</v>
      </c>
      <c r="Q38" s="1">
        <f t="shared" si="5"/>
        <v>6.6432753406229601</v>
      </c>
      <c r="R38" s="1">
        <v>1641</v>
      </c>
      <c r="S38" s="1">
        <f t="shared" si="6"/>
        <v>4250.1735899999994</v>
      </c>
      <c r="T38" s="1">
        <f t="shared" si="7"/>
        <v>1050240</v>
      </c>
      <c r="U38" s="1">
        <f t="shared" si="8"/>
        <v>45751080000</v>
      </c>
      <c r="V38" s="1">
        <v>145640.68242999999</v>
      </c>
      <c r="W38" s="1">
        <f t="shared" si="9"/>
        <v>44.39128000466399</v>
      </c>
      <c r="X38" s="1">
        <f t="shared" si="10"/>
        <v>27.583471408147417</v>
      </c>
      <c r="Y38" s="1">
        <f t="shared" si="11"/>
        <v>4.8584913365873605</v>
      </c>
      <c r="Z38" s="1">
        <f t="shared" si="12"/>
        <v>18.274949488884054</v>
      </c>
      <c r="AA38" s="1">
        <f t="shared" si="13"/>
        <v>1.1996216667386579</v>
      </c>
      <c r="AB38" s="1">
        <f t="shared" si="14"/>
        <v>1.3706212116663041</v>
      </c>
      <c r="AC38" s="1">
        <v>40</v>
      </c>
      <c r="AD38" s="1">
        <f t="shared" si="15"/>
        <v>0.45687373722210134</v>
      </c>
      <c r="AE38" s="1">
        <v>1576.84</v>
      </c>
      <c r="AF38" s="1">
        <f t="shared" si="16"/>
        <v>639.77090041874555</v>
      </c>
      <c r="AG38" s="1">
        <f t="shared" si="17"/>
        <v>0.19152508420873726</v>
      </c>
      <c r="AH38" s="1">
        <f t="shared" si="18"/>
        <v>0.17952663306587757</v>
      </c>
      <c r="AI38" s="1">
        <f t="shared" si="19"/>
        <v>1306797000</v>
      </c>
      <c r="AJ38" s="1">
        <f t="shared" si="20"/>
        <v>37004400</v>
      </c>
      <c r="AK38" s="1">
        <f t="shared" si="21"/>
        <v>37.004399999999997</v>
      </c>
      <c r="AL38" s="1" t="s">
        <v>204</v>
      </c>
      <c r="AM38" s="1" t="s">
        <v>2</v>
      </c>
      <c r="AN38" s="1" t="s">
        <v>205</v>
      </c>
      <c r="AO38" s="1" t="s">
        <v>206</v>
      </c>
      <c r="AP38" s="1" t="s">
        <v>207</v>
      </c>
      <c r="AQ38" s="1" t="s">
        <v>151</v>
      </c>
      <c r="AR38" s="1" t="s">
        <v>208</v>
      </c>
      <c r="AS38" s="1">
        <v>3</v>
      </c>
      <c r="AT38" s="1" t="s">
        <v>209</v>
      </c>
      <c r="AU38" s="1" t="s">
        <v>210</v>
      </c>
      <c r="AV38" s="1">
        <v>8</v>
      </c>
      <c r="AW38" s="2">
        <v>58</v>
      </c>
      <c r="AX38" s="2">
        <v>41</v>
      </c>
      <c r="AY38" s="2">
        <v>1</v>
      </c>
      <c r="AZ38" s="2">
        <v>2.2999999999999998</v>
      </c>
      <c r="BA38" s="2">
        <v>15.8</v>
      </c>
      <c r="BB38" s="2">
        <v>0.1</v>
      </c>
      <c r="BC38" s="2">
        <v>0.1</v>
      </c>
      <c r="BD38" s="2">
        <v>0.1</v>
      </c>
      <c r="BE38" s="2">
        <v>0.6</v>
      </c>
      <c r="BF38" s="2">
        <v>37</v>
      </c>
      <c r="BG38" s="2">
        <v>16.8</v>
      </c>
      <c r="BH38" s="2">
        <v>16.899999999999999</v>
      </c>
      <c r="BI38" s="1">
        <v>0</v>
      </c>
      <c r="BJ38" s="2">
        <v>5.7</v>
      </c>
      <c r="BK38" s="2">
        <v>1.2</v>
      </c>
      <c r="BL38" s="2">
        <v>1.4</v>
      </c>
      <c r="BM38" s="1">
        <v>0</v>
      </c>
      <c r="BN38" s="2">
        <v>2</v>
      </c>
      <c r="BO38" s="2">
        <v>192644</v>
      </c>
      <c r="BP38" s="2">
        <v>21322</v>
      </c>
      <c r="BQ38" s="2">
        <v>45</v>
      </c>
      <c r="BR38" s="2">
        <v>5</v>
      </c>
      <c r="BS38" s="2">
        <v>0.15</v>
      </c>
      <c r="BT38" s="2">
        <v>0.02</v>
      </c>
      <c r="BU38" s="2">
        <v>340815</v>
      </c>
      <c r="BV38" s="2">
        <v>80</v>
      </c>
      <c r="BW38" s="2">
        <v>0.27</v>
      </c>
      <c r="BX38" s="2">
        <v>995071</v>
      </c>
      <c r="BY38" s="2">
        <v>20324</v>
      </c>
      <c r="BZ38" s="2">
        <v>233</v>
      </c>
      <c r="CA38" s="2">
        <v>5</v>
      </c>
      <c r="CB38" s="2">
        <v>0.71</v>
      </c>
      <c r="CC38" s="2">
        <v>0.02</v>
      </c>
      <c r="CD38" s="2">
        <v>8</v>
      </c>
      <c r="CE38" s="2">
        <v>34</v>
      </c>
      <c r="CF38" s="2">
        <v>1</v>
      </c>
      <c r="CG38" s="2">
        <v>2</v>
      </c>
      <c r="CH38" s="2">
        <v>57</v>
      </c>
      <c r="CI38" s="2">
        <v>28</v>
      </c>
      <c r="CJ38" s="2">
        <v>47</v>
      </c>
      <c r="CK38" s="2">
        <v>3</v>
      </c>
      <c r="CL38" s="2">
        <v>7</v>
      </c>
      <c r="CM38" s="1">
        <v>0</v>
      </c>
      <c r="CN38" s="1">
        <v>0</v>
      </c>
      <c r="CO38" s="2">
        <v>1</v>
      </c>
      <c r="CP38" s="2">
        <v>7</v>
      </c>
      <c r="CQ38" s="2">
        <v>1</v>
      </c>
      <c r="CR38" s="2">
        <v>4</v>
      </c>
      <c r="CS38" s="2">
        <v>0.97021000000000002</v>
      </c>
      <c r="CT38" s="2">
        <v>0.89198999999999995</v>
      </c>
      <c r="CU38" s="1" t="s">
        <v>139</v>
      </c>
    </row>
    <row r="39" spans="1:99" s="1" customFormat="1" x14ac:dyDescent="0.25">
      <c r="A39" s="1" t="s">
        <v>211</v>
      </c>
      <c r="C39" s="1" t="s">
        <v>212</v>
      </c>
      <c r="D39" s="1">
        <v>1907</v>
      </c>
      <c r="E39" s="1">
        <f t="shared" si="0"/>
        <v>108</v>
      </c>
      <c r="F39" s="1">
        <v>60</v>
      </c>
      <c r="G39" s="1">
        <v>60</v>
      </c>
      <c r="H39" s="1">
        <v>32500</v>
      </c>
      <c r="I39" s="1">
        <v>35900</v>
      </c>
      <c r="J39" s="1">
        <v>30500</v>
      </c>
      <c r="K39" s="1">
        <v>35900</v>
      </c>
      <c r="L39" s="1">
        <f t="shared" si="1"/>
        <v>1563800410</v>
      </c>
      <c r="M39" s="1">
        <v>1235</v>
      </c>
      <c r="N39" s="1">
        <f t="shared" si="2"/>
        <v>53796600</v>
      </c>
      <c r="O39" s="1">
        <f t="shared" si="3"/>
        <v>1.9296875</v>
      </c>
      <c r="P39" s="1">
        <f t="shared" si="4"/>
        <v>4997872.1000000006</v>
      </c>
      <c r="Q39" s="1">
        <f t="shared" si="5"/>
        <v>4.9978721000000004</v>
      </c>
      <c r="R39" s="1">
        <v>2224</v>
      </c>
      <c r="S39" s="1">
        <f t="shared" si="6"/>
        <v>5760.1377599999996</v>
      </c>
      <c r="T39" s="1">
        <f t="shared" si="7"/>
        <v>1423360</v>
      </c>
      <c r="U39" s="1">
        <f t="shared" si="8"/>
        <v>62005120000</v>
      </c>
      <c r="V39" s="1">
        <v>115055.90932999999</v>
      </c>
      <c r="W39" s="1">
        <f t="shared" si="9"/>
        <v>35.069041163783993</v>
      </c>
      <c r="X39" s="1">
        <f t="shared" si="10"/>
        <v>21.79089889164602</v>
      </c>
      <c r="Y39" s="1">
        <f t="shared" si="11"/>
        <v>4.4251318363239598</v>
      </c>
      <c r="Z39" s="1">
        <f t="shared" si="12"/>
        <v>29.068759178089323</v>
      </c>
      <c r="AA39" s="1">
        <f t="shared" si="13"/>
        <v>0.9321631711262337</v>
      </c>
      <c r="AB39" s="1">
        <f t="shared" si="14"/>
        <v>1.4534379589044661</v>
      </c>
      <c r="AC39" s="1">
        <v>60</v>
      </c>
      <c r="AD39" s="1">
        <f t="shared" si="15"/>
        <v>0.48447931963482205</v>
      </c>
      <c r="AE39" s="1">
        <v>1444</v>
      </c>
      <c r="AF39" s="1">
        <f t="shared" si="16"/>
        <v>1152.5182186234817</v>
      </c>
      <c r="AG39" s="1">
        <f t="shared" si="17"/>
        <v>0.35123236508510125</v>
      </c>
      <c r="AH39" s="1">
        <f t="shared" si="18"/>
        <v>0.13284743896649598</v>
      </c>
      <c r="AI39" s="1">
        <f t="shared" si="19"/>
        <v>1328576950</v>
      </c>
      <c r="AJ39" s="1">
        <f t="shared" si="20"/>
        <v>37621140</v>
      </c>
      <c r="AK39" s="1">
        <f t="shared" si="21"/>
        <v>37.621139999999997</v>
      </c>
      <c r="AL39" s="1" t="s">
        <v>213</v>
      </c>
      <c r="AM39" s="1" t="s">
        <v>2</v>
      </c>
      <c r="AN39" s="1" t="s">
        <v>214</v>
      </c>
      <c r="AO39" s="1" t="s">
        <v>215</v>
      </c>
      <c r="AP39" s="1" t="s">
        <v>216</v>
      </c>
      <c r="AQ39" s="1" t="s">
        <v>217</v>
      </c>
      <c r="AR39" s="1" t="s">
        <v>218</v>
      </c>
      <c r="AS39" s="1">
        <v>3</v>
      </c>
      <c r="AT39" s="1" t="s">
        <v>219</v>
      </c>
      <c r="AU39" s="1" t="s">
        <v>220</v>
      </c>
      <c r="AV39" s="1">
        <v>7</v>
      </c>
      <c r="AW39" s="2">
        <v>52</v>
      </c>
      <c r="AX39" s="2">
        <v>46</v>
      </c>
      <c r="AY39" s="2">
        <v>2</v>
      </c>
      <c r="AZ39" s="2">
        <v>4.5999999999999996</v>
      </c>
      <c r="BA39" s="2">
        <v>17.399999999999999</v>
      </c>
      <c r="BB39" s="2">
        <v>0.1</v>
      </c>
      <c r="BC39" s="2">
        <v>0.2</v>
      </c>
      <c r="BD39" s="2">
        <v>0.2</v>
      </c>
      <c r="BE39" s="2">
        <v>0.5</v>
      </c>
      <c r="BF39" s="2">
        <v>37.4</v>
      </c>
      <c r="BG39" s="2">
        <v>6.9</v>
      </c>
      <c r="BH39" s="2">
        <v>4.9000000000000004</v>
      </c>
      <c r="BI39" s="1">
        <v>0</v>
      </c>
      <c r="BJ39" s="2">
        <v>3.2</v>
      </c>
      <c r="BK39" s="2">
        <v>6.7</v>
      </c>
      <c r="BL39" s="2">
        <v>17.600000000000001</v>
      </c>
      <c r="BM39" s="1">
        <v>0</v>
      </c>
      <c r="BN39" s="2">
        <v>0.3</v>
      </c>
      <c r="BO39" s="2">
        <v>186194</v>
      </c>
      <c r="BP39" s="2">
        <v>26620</v>
      </c>
      <c r="BQ39" s="2">
        <v>37</v>
      </c>
      <c r="BR39" s="2">
        <v>5</v>
      </c>
      <c r="BS39" s="2">
        <v>0.12</v>
      </c>
      <c r="BT39" s="2">
        <v>0.02</v>
      </c>
      <c r="BU39" s="2">
        <v>354536</v>
      </c>
      <c r="BV39" s="2">
        <v>71</v>
      </c>
      <c r="BW39" s="2">
        <v>0.23</v>
      </c>
      <c r="BX39" s="2">
        <v>1590240</v>
      </c>
      <c r="BY39" s="2">
        <v>53840</v>
      </c>
      <c r="BZ39" s="2">
        <v>318</v>
      </c>
      <c r="CA39" s="2">
        <v>11</v>
      </c>
      <c r="CB39" s="2">
        <v>1.24</v>
      </c>
      <c r="CC39" s="2">
        <v>0.05</v>
      </c>
      <c r="CD39" s="2">
        <v>11</v>
      </c>
      <c r="CE39" s="2">
        <v>29</v>
      </c>
      <c r="CF39" s="2">
        <v>17</v>
      </c>
      <c r="CG39" s="2">
        <v>16</v>
      </c>
      <c r="CH39" s="2">
        <v>46</v>
      </c>
      <c r="CI39" s="2">
        <v>14</v>
      </c>
      <c r="CJ39" s="2">
        <v>22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2">
        <v>3</v>
      </c>
      <c r="CQ39" s="2">
        <v>11</v>
      </c>
      <c r="CR39" s="2">
        <v>30</v>
      </c>
      <c r="CS39" s="2">
        <v>0.92588000000000004</v>
      </c>
      <c r="CT39" s="2">
        <v>0.76002999999999998</v>
      </c>
      <c r="CU39" s="1" t="s">
        <v>6</v>
      </c>
    </row>
    <row r="40" spans="1:99" s="1" customFormat="1" x14ac:dyDescent="0.25">
      <c r="A40" s="1" t="s">
        <v>221</v>
      </c>
      <c r="B40" s="1" t="s">
        <v>222</v>
      </c>
      <c r="C40" s="1" t="s">
        <v>223</v>
      </c>
      <c r="D40" s="1">
        <v>1918</v>
      </c>
      <c r="E40" s="1">
        <f t="shared" si="0"/>
        <v>97</v>
      </c>
      <c r="F40" s="1">
        <v>43</v>
      </c>
      <c r="G40" s="1">
        <v>51</v>
      </c>
      <c r="H40" s="1">
        <v>38774</v>
      </c>
      <c r="I40" s="1">
        <v>30000</v>
      </c>
      <c r="J40" s="1">
        <v>30000</v>
      </c>
      <c r="K40" s="1">
        <v>30000</v>
      </c>
      <c r="L40" s="1">
        <f t="shared" si="1"/>
        <v>1306797000</v>
      </c>
      <c r="M40" s="1">
        <v>1698.4883749999999</v>
      </c>
      <c r="N40" s="1">
        <f t="shared" si="2"/>
        <v>73986153.614999995</v>
      </c>
      <c r="O40" s="1">
        <f t="shared" si="3"/>
        <v>2.6538880859375</v>
      </c>
      <c r="P40" s="1">
        <f t="shared" si="4"/>
        <v>6873544.6652525002</v>
      </c>
      <c r="Q40" s="1">
        <f t="shared" si="5"/>
        <v>6.8735446652525001</v>
      </c>
      <c r="R40" s="1">
        <v>1664</v>
      </c>
      <c r="S40" s="1">
        <f t="shared" si="6"/>
        <v>4309.7433599999995</v>
      </c>
      <c r="T40" s="1">
        <f t="shared" si="7"/>
        <v>1064960</v>
      </c>
      <c r="U40" s="1">
        <f t="shared" si="8"/>
        <v>46392320000</v>
      </c>
      <c r="V40" s="1">
        <v>160657.25296000001</v>
      </c>
      <c r="W40" s="1">
        <f t="shared" si="9"/>
        <v>48.968330702208</v>
      </c>
      <c r="X40" s="1">
        <f t="shared" si="10"/>
        <v>30.427519767106244</v>
      </c>
      <c r="Y40" s="1">
        <f t="shared" si="11"/>
        <v>5.2688982408380856</v>
      </c>
      <c r="Z40" s="1">
        <f t="shared" si="12"/>
        <v>17.662723849656366</v>
      </c>
      <c r="AA40" s="1">
        <f t="shared" si="13"/>
        <v>1.3233110306398159</v>
      </c>
      <c r="AB40" s="1">
        <f t="shared" si="14"/>
        <v>1.2322830592783511</v>
      </c>
      <c r="AC40" s="1">
        <v>43</v>
      </c>
      <c r="AD40" s="1">
        <f t="shared" si="15"/>
        <v>0.4107610197594504</v>
      </c>
      <c r="AE40" s="1">
        <v>1576.84</v>
      </c>
      <c r="AF40" s="1">
        <f t="shared" si="16"/>
        <v>627.00458576880169</v>
      </c>
      <c r="AG40" s="1">
        <f t="shared" si="17"/>
        <v>0.18198177742597121</v>
      </c>
      <c r="AH40" s="1">
        <f t="shared" si="18"/>
        <v>0.18574938832280757</v>
      </c>
      <c r="AI40" s="1">
        <f t="shared" si="19"/>
        <v>1306797000</v>
      </c>
      <c r="AJ40" s="1">
        <f t="shared" si="20"/>
        <v>37004400</v>
      </c>
      <c r="AK40" s="1">
        <f t="shared" si="21"/>
        <v>37.004399999999997</v>
      </c>
      <c r="AL40" s="1" t="s">
        <v>224</v>
      </c>
      <c r="AM40" s="1" t="s">
        <v>2</v>
      </c>
      <c r="AN40" s="1" t="s">
        <v>225</v>
      </c>
      <c r="AO40" s="1" t="s">
        <v>226</v>
      </c>
      <c r="AP40" s="1" t="s">
        <v>207</v>
      </c>
      <c r="AQ40" s="1" t="s">
        <v>151</v>
      </c>
      <c r="AR40" s="1" t="s">
        <v>208</v>
      </c>
      <c r="AS40" s="1">
        <v>3</v>
      </c>
      <c r="AT40" s="1" t="s">
        <v>209</v>
      </c>
      <c r="AU40" s="1" t="s">
        <v>210</v>
      </c>
      <c r="AV40" s="1">
        <v>8</v>
      </c>
      <c r="AW40" s="2">
        <v>58</v>
      </c>
      <c r="AX40" s="2">
        <v>41</v>
      </c>
      <c r="AY40" s="2">
        <v>1</v>
      </c>
      <c r="AZ40" s="2">
        <v>2.2999999999999998</v>
      </c>
      <c r="BA40" s="2">
        <v>15.8</v>
      </c>
      <c r="BB40" s="2">
        <v>0.1</v>
      </c>
      <c r="BC40" s="2">
        <v>0.1</v>
      </c>
      <c r="BD40" s="2">
        <v>0.1</v>
      </c>
      <c r="BE40" s="2">
        <v>0.6</v>
      </c>
      <c r="BF40" s="2">
        <v>37</v>
      </c>
      <c r="BG40" s="2">
        <v>16.8</v>
      </c>
      <c r="BH40" s="2">
        <v>16.899999999999999</v>
      </c>
      <c r="BI40" s="1">
        <v>0</v>
      </c>
      <c r="BJ40" s="2">
        <v>5.7</v>
      </c>
      <c r="BK40" s="2">
        <v>1.2</v>
      </c>
      <c r="BL40" s="2">
        <v>1.4</v>
      </c>
      <c r="BM40" s="1">
        <v>0</v>
      </c>
      <c r="BN40" s="2">
        <v>2</v>
      </c>
      <c r="BO40" s="2">
        <v>192644</v>
      </c>
      <c r="BP40" s="2">
        <v>21322</v>
      </c>
      <c r="BQ40" s="2">
        <v>45</v>
      </c>
      <c r="BR40" s="2">
        <v>5</v>
      </c>
      <c r="BS40" s="2">
        <v>0.15</v>
      </c>
      <c r="BT40" s="2">
        <v>0.02</v>
      </c>
      <c r="BU40" s="2">
        <v>340815</v>
      </c>
      <c r="BV40" s="2">
        <v>80</v>
      </c>
      <c r="BW40" s="2">
        <v>0.27</v>
      </c>
      <c r="BX40" s="2">
        <v>995071</v>
      </c>
      <c r="BY40" s="2">
        <v>20324</v>
      </c>
      <c r="BZ40" s="2">
        <v>233</v>
      </c>
      <c r="CA40" s="2">
        <v>5</v>
      </c>
      <c r="CB40" s="2">
        <v>0.71</v>
      </c>
      <c r="CC40" s="2">
        <v>0.02</v>
      </c>
      <c r="CD40" s="2">
        <v>8</v>
      </c>
      <c r="CE40" s="2">
        <v>34</v>
      </c>
      <c r="CF40" s="2">
        <v>1</v>
      </c>
      <c r="CG40" s="2">
        <v>2</v>
      </c>
      <c r="CH40" s="2">
        <v>57</v>
      </c>
      <c r="CI40" s="2">
        <v>28</v>
      </c>
      <c r="CJ40" s="2">
        <v>47</v>
      </c>
      <c r="CK40" s="2">
        <v>3</v>
      </c>
      <c r="CL40" s="2">
        <v>7</v>
      </c>
      <c r="CM40" s="1">
        <v>0</v>
      </c>
      <c r="CN40" s="1">
        <v>0</v>
      </c>
      <c r="CO40" s="2">
        <v>1</v>
      </c>
      <c r="CP40" s="2">
        <v>7</v>
      </c>
      <c r="CQ40" s="2">
        <v>1</v>
      </c>
      <c r="CR40" s="2">
        <v>4</v>
      </c>
      <c r="CS40" s="2">
        <v>0.97021000000000002</v>
      </c>
      <c r="CT40" s="2">
        <v>0.89198999999999995</v>
      </c>
      <c r="CU40" s="1" t="s">
        <v>139</v>
      </c>
    </row>
    <row r="41" spans="1:99" s="1" customFormat="1" x14ac:dyDescent="0.25">
      <c r="A41" s="1" t="s">
        <v>227</v>
      </c>
      <c r="C41" s="1" t="s">
        <v>228</v>
      </c>
      <c r="D41" s="1">
        <v>1931</v>
      </c>
      <c r="E41" s="1">
        <f t="shared" si="0"/>
        <v>84</v>
      </c>
      <c r="F41" s="1">
        <v>100</v>
      </c>
      <c r="G41" s="1">
        <v>106</v>
      </c>
      <c r="H41" s="1">
        <v>66566</v>
      </c>
      <c r="I41" s="1">
        <v>22500</v>
      </c>
      <c r="J41" s="1">
        <v>22500</v>
      </c>
      <c r="K41" s="1">
        <v>22500</v>
      </c>
      <c r="L41" s="1">
        <f t="shared" si="1"/>
        <v>980097750</v>
      </c>
      <c r="M41" s="1">
        <v>3150.1245720000002</v>
      </c>
      <c r="N41" s="1">
        <f t="shared" si="2"/>
        <v>137219426.35631999</v>
      </c>
      <c r="O41" s="1">
        <f t="shared" si="3"/>
        <v>4.9220696437500004</v>
      </c>
      <c r="P41" s="1">
        <f t="shared" si="4"/>
        <v>12748113.12544392</v>
      </c>
      <c r="Q41" s="1">
        <f t="shared" si="5"/>
        <v>12.748113125443922</v>
      </c>
      <c r="R41" s="1">
        <v>1851</v>
      </c>
      <c r="S41" s="1">
        <f t="shared" si="6"/>
        <v>4794.0714899999994</v>
      </c>
      <c r="T41" s="1">
        <f t="shared" si="7"/>
        <v>1184640</v>
      </c>
      <c r="U41" s="1">
        <f t="shared" si="8"/>
        <v>51605880000</v>
      </c>
      <c r="V41" s="1">
        <v>162937.70663999999</v>
      </c>
      <c r="W41" s="1">
        <f t="shared" si="9"/>
        <v>49.663412983871993</v>
      </c>
      <c r="X41" s="1">
        <f t="shared" si="10"/>
        <v>30.859424011376159</v>
      </c>
      <c r="Y41" s="1">
        <f t="shared" si="11"/>
        <v>3.9238147802382017</v>
      </c>
      <c r="Z41" s="1">
        <f t="shared" si="12"/>
        <v>7.1425582807419969</v>
      </c>
      <c r="AA41" s="1">
        <f t="shared" si="13"/>
        <v>1.7894597393416998</v>
      </c>
      <c r="AB41" s="1">
        <f t="shared" si="14"/>
        <v>0.21427674842225991</v>
      </c>
      <c r="AC41" s="1">
        <v>100</v>
      </c>
      <c r="AD41" s="1">
        <f t="shared" si="15"/>
        <v>7.1425582807419966E-2</v>
      </c>
      <c r="AE41" s="1">
        <v>1385.48</v>
      </c>
      <c r="AF41" s="1">
        <f t="shared" si="16"/>
        <v>376.06131850458132</v>
      </c>
      <c r="AG41" s="1">
        <f t="shared" si="17"/>
        <v>5.4037026308437083E-2</v>
      </c>
      <c r="AH41" s="1">
        <f t="shared" si="18"/>
        <v>0.45933684013951209</v>
      </c>
      <c r="AI41" s="1">
        <f t="shared" si="19"/>
        <v>980097750</v>
      </c>
      <c r="AJ41" s="1">
        <f t="shared" si="20"/>
        <v>27753300</v>
      </c>
      <c r="AK41" s="1">
        <f t="shared" si="21"/>
        <v>27.753299999999999</v>
      </c>
      <c r="AL41" s="1" t="s">
        <v>229</v>
      </c>
      <c r="AM41" s="1" t="s">
        <v>2</v>
      </c>
      <c r="AN41" s="1" t="s">
        <v>2</v>
      </c>
      <c r="AO41" s="1" t="s">
        <v>230</v>
      </c>
      <c r="AP41" s="1" t="s">
        <v>231</v>
      </c>
      <c r="AQ41" s="1" t="s">
        <v>217</v>
      </c>
      <c r="AR41" s="1" t="s">
        <v>232</v>
      </c>
      <c r="AS41" s="1">
        <v>3</v>
      </c>
      <c r="AT41" s="1" t="s">
        <v>233</v>
      </c>
      <c r="AU41" s="1" t="s">
        <v>234</v>
      </c>
      <c r="AV41" s="1">
        <v>7</v>
      </c>
      <c r="AW41" s="2">
        <v>51</v>
      </c>
      <c r="AX41" s="2">
        <v>47</v>
      </c>
      <c r="AY41" s="2">
        <v>2</v>
      </c>
      <c r="AZ41" s="2">
        <v>4.4000000000000004</v>
      </c>
      <c r="BA41" s="2">
        <v>17.7</v>
      </c>
      <c r="BB41" s="2">
        <v>0.1</v>
      </c>
      <c r="BC41" s="2">
        <v>0.2</v>
      </c>
      <c r="BD41" s="2">
        <v>0.2</v>
      </c>
      <c r="BE41" s="2">
        <v>0.5</v>
      </c>
      <c r="BF41" s="2">
        <v>36.9</v>
      </c>
      <c r="BG41" s="2">
        <v>6.9</v>
      </c>
      <c r="BH41" s="2">
        <v>5</v>
      </c>
      <c r="BI41" s="1">
        <v>0</v>
      </c>
      <c r="BJ41" s="2">
        <v>3.3</v>
      </c>
      <c r="BK41" s="2">
        <v>6.7</v>
      </c>
      <c r="BL41" s="2">
        <v>17.7</v>
      </c>
      <c r="BM41" s="1">
        <v>0</v>
      </c>
      <c r="BN41" s="2">
        <v>0.3</v>
      </c>
      <c r="BO41" s="2">
        <v>183771</v>
      </c>
      <c r="BP41" s="2">
        <v>26155</v>
      </c>
      <c r="BQ41" s="2">
        <v>38</v>
      </c>
      <c r="BR41" s="2">
        <v>5</v>
      </c>
      <c r="BS41" s="2">
        <v>0.12</v>
      </c>
      <c r="BT41" s="2">
        <v>0.02</v>
      </c>
      <c r="BU41" s="2">
        <v>349076</v>
      </c>
      <c r="BV41" s="2">
        <v>72</v>
      </c>
      <c r="BW41" s="2">
        <v>0.23</v>
      </c>
      <c r="BX41" s="2">
        <v>1604154</v>
      </c>
      <c r="BY41" s="2">
        <v>67298</v>
      </c>
      <c r="BZ41" s="2">
        <v>330</v>
      </c>
      <c r="CA41" s="2">
        <v>14</v>
      </c>
      <c r="CB41" s="2">
        <v>1.31</v>
      </c>
      <c r="CC41" s="2">
        <v>0.06</v>
      </c>
      <c r="CD41" s="2">
        <v>11</v>
      </c>
      <c r="CE41" s="2">
        <v>29</v>
      </c>
      <c r="CF41" s="2">
        <v>17</v>
      </c>
      <c r="CG41" s="2">
        <v>16</v>
      </c>
      <c r="CH41" s="2">
        <v>46</v>
      </c>
      <c r="CI41" s="2">
        <v>14</v>
      </c>
      <c r="CJ41" s="2">
        <v>22</v>
      </c>
      <c r="CK41" s="1">
        <v>0</v>
      </c>
      <c r="CL41" s="2">
        <v>1</v>
      </c>
      <c r="CM41" s="1">
        <v>0</v>
      </c>
      <c r="CN41" s="1">
        <v>0</v>
      </c>
      <c r="CO41" s="1">
        <v>0</v>
      </c>
      <c r="CP41" s="2">
        <v>3</v>
      </c>
      <c r="CQ41" s="2">
        <v>11</v>
      </c>
      <c r="CR41" s="2">
        <v>31</v>
      </c>
      <c r="CS41" s="2">
        <v>0.86760000000000004</v>
      </c>
      <c r="CT41" s="2">
        <v>0.58331</v>
      </c>
      <c r="CU41" s="1" t="s">
        <v>139</v>
      </c>
    </row>
    <row r="42" spans="1:99" s="1" customFormat="1" x14ac:dyDescent="0.25">
      <c r="A42" s="1" t="s">
        <v>235</v>
      </c>
      <c r="C42" s="1" t="s">
        <v>236</v>
      </c>
      <c r="D42" s="1">
        <v>1925</v>
      </c>
      <c r="E42" s="1">
        <f t="shared" si="0"/>
        <v>90</v>
      </c>
      <c r="F42" s="1">
        <v>70</v>
      </c>
      <c r="G42" s="1">
        <v>90</v>
      </c>
      <c r="H42" s="1">
        <v>25759</v>
      </c>
      <c r="I42" s="1">
        <v>69000</v>
      </c>
      <c r="J42" s="1">
        <v>69000</v>
      </c>
      <c r="K42" s="1">
        <v>69000</v>
      </c>
      <c r="L42" s="1">
        <f t="shared" si="1"/>
        <v>3005633100</v>
      </c>
      <c r="M42" s="1">
        <v>1857.793079</v>
      </c>
      <c r="N42" s="1">
        <f t="shared" si="2"/>
        <v>80925466.521239996</v>
      </c>
      <c r="O42" s="1">
        <f t="shared" si="3"/>
        <v>2.9028016859375003</v>
      </c>
      <c r="P42" s="1">
        <f t="shared" si="4"/>
        <v>7518228.4996819403</v>
      </c>
      <c r="Q42" s="1">
        <f t="shared" si="5"/>
        <v>7.5182284996819408</v>
      </c>
      <c r="R42" s="1">
        <v>1018</v>
      </c>
      <c r="S42" s="1">
        <f t="shared" si="6"/>
        <v>2636.6098199999997</v>
      </c>
      <c r="T42" s="1">
        <f t="shared" si="7"/>
        <v>651520</v>
      </c>
      <c r="U42" s="1">
        <f t="shared" si="8"/>
        <v>28381840000</v>
      </c>
      <c r="V42" s="1">
        <v>136442.62804000001</v>
      </c>
      <c r="W42" s="1">
        <f t="shared" si="9"/>
        <v>41.587713026591999</v>
      </c>
      <c r="X42" s="1">
        <f t="shared" si="10"/>
        <v>25.841415095007765</v>
      </c>
      <c r="Y42" s="1">
        <f t="shared" si="11"/>
        <v>4.2786047516588921</v>
      </c>
      <c r="Z42" s="1">
        <f t="shared" si="12"/>
        <v>37.140757158454321</v>
      </c>
      <c r="AA42" s="1">
        <f t="shared" si="13"/>
        <v>0.4886341721359575</v>
      </c>
      <c r="AB42" s="1">
        <f t="shared" si="14"/>
        <v>1.591746735362328</v>
      </c>
      <c r="AC42" s="1">
        <v>70</v>
      </c>
      <c r="AD42" s="1">
        <f t="shared" si="15"/>
        <v>0.53058224512077601</v>
      </c>
      <c r="AE42" s="1">
        <v>1070.99</v>
      </c>
      <c r="AF42" s="1">
        <f t="shared" si="16"/>
        <v>350.69567615716153</v>
      </c>
      <c r="AG42" s="1">
        <f t="shared" si="17"/>
        <v>0.36589257433118416</v>
      </c>
      <c r="AH42" s="1">
        <f t="shared" si="18"/>
        <v>8.8335306067973351E-2</v>
      </c>
      <c r="AI42" s="1">
        <f t="shared" si="19"/>
        <v>3005633100</v>
      </c>
      <c r="AJ42" s="1">
        <f t="shared" si="20"/>
        <v>85110120</v>
      </c>
      <c r="AK42" s="1">
        <f t="shared" si="21"/>
        <v>85.110119999999995</v>
      </c>
      <c r="AL42" s="1" t="s">
        <v>237</v>
      </c>
      <c r="AM42" s="1" t="s">
        <v>2</v>
      </c>
      <c r="AN42" s="1" t="s">
        <v>238</v>
      </c>
      <c r="AO42" s="1" t="s">
        <v>239</v>
      </c>
      <c r="AP42" s="1" t="s">
        <v>240</v>
      </c>
      <c r="AQ42" s="1" t="s">
        <v>241</v>
      </c>
      <c r="AR42" s="1" t="s">
        <v>242</v>
      </c>
      <c r="AS42" s="1">
        <v>2</v>
      </c>
      <c r="AT42" s="1" t="s">
        <v>243</v>
      </c>
      <c r="AU42" s="1" t="s">
        <v>244</v>
      </c>
      <c r="AV42" s="1">
        <v>8</v>
      </c>
      <c r="AW42" s="2">
        <v>53</v>
      </c>
      <c r="AX42" s="2">
        <v>46</v>
      </c>
      <c r="AY42" s="2">
        <v>2</v>
      </c>
      <c r="AZ42" s="2">
        <v>1.4</v>
      </c>
      <c r="BA42" s="2">
        <v>11.8</v>
      </c>
      <c r="BB42" s="1">
        <v>0</v>
      </c>
      <c r="BC42" s="1">
        <v>0</v>
      </c>
      <c r="BD42" s="1">
        <v>0</v>
      </c>
      <c r="BE42" s="2">
        <v>0.1</v>
      </c>
      <c r="BF42" s="2">
        <v>47.2</v>
      </c>
      <c r="BG42" s="2">
        <v>15.4</v>
      </c>
      <c r="BH42" s="2">
        <v>8.1</v>
      </c>
      <c r="BI42" s="1">
        <v>0</v>
      </c>
      <c r="BJ42" s="2">
        <v>7.6</v>
      </c>
      <c r="BK42" s="2">
        <v>1.6</v>
      </c>
      <c r="BL42" s="2">
        <v>6.3</v>
      </c>
      <c r="BM42" s="1">
        <v>0</v>
      </c>
      <c r="BN42" s="2">
        <v>0.5</v>
      </c>
      <c r="BO42" s="2">
        <v>129213</v>
      </c>
      <c r="BP42" s="2">
        <v>13178</v>
      </c>
      <c r="BQ42" s="2">
        <v>56</v>
      </c>
      <c r="BR42" s="2">
        <v>6</v>
      </c>
      <c r="BS42" s="2">
        <v>0.16</v>
      </c>
      <c r="BT42" s="2">
        <v>0.02</v>
      </c>
      <c r="BU42" s="2">
        <v>231463</v>
      </c>
      <c r="BV42" s="2">
        <v>101</v>
      </c>
      <c r="BW42" s="2">
        <v>0.28000000000000003</v>
      </c>
      <c r="BX42" s="2">
        <v>655545</v>
      </c>
      <c r="BY42" s="2">
        <v>15898</v>
      </c>
      <c r="BZ42" s="2">
        <v>287</v>
      </c>
      <c r="CA42" s="2">
        <v>7</v>
      </c>
      <c r="CB42" s="2">
        <v>0.69</v>
      </c>
      <c r="CC42" s="2">
        <v>0.02</v>
      </c>
      <c r="CD42" s="2">
        <v>6</v>
      </c>
      <c r="CE42" s="2">
        <v>25</v>
      </c>
      <c r="CF42" s="2">
        <v>8</v>
      </c>
      <c r="CG42" s="2">
        <v>10</v>
      </c>
      <c r="CH42" s="2">
        <v>56</v>
      </c>
      <c r="CI42" s="2">
        <v>26</v>
      </c>
      <c r="CJ42" s="2">
        <v>45</v>
      </c>
      <c r="CK42" s="2">
        <v>1</v>
      </c>
      <c r="CL42" s="2">
        <v>1</v>
      </c>
      <c r="CM42" s="1">
        <v>0</v>
      </c>
      <c r="CN42" s="1">
        <v>0</v>
      </c>
      <c r="CO42" s="2">
        <v>2</v>
      </c>
      <c r="CP42" s="2">
        <v>10</v>
      </c>
      <c r="CQ42" s="2">
        <v>3</v>
      </c>
      <c r="CR42" s="2">
        <v>9</v>
      </c>
      <c r="CS42" s="2">
        <v>0.91049000000000002</v>
      </c>
      <c r="CT42" s="2">
        <v>0.72699999999999998</v>
      </c>
      <c r="CU42" s="1" t="s">
        <v>139</v>
      </c>
    </row>
    <row r="43" spans="1:99" s="1" customFormat="1" x14ac:dyDescent="0.25">
      <c r="A43" s="1" t="s">
        <v>245</v>
      </c>
      <c r="C43" s="1" t="s">
        <v>246</v>
      </c>
      <c r="D43" s="1">
        <v>1941</v>
      </c>
      <c r="E43" s="1">
        <f t="shared" si="0"/>
        <v>74</v>
      </c>
      <c r="F43" s="1">
        <v>63</v>
      </c>
      <c r="G43" s="1">
        <v>65</v>
      </c>
      <c r="H43" s="1">
        <v>21970</v>
      </c>
      <c r="I43" s="1">
        <v>41666</v>
      </c>
      <c r="J43" s="1">
        <v>31563</v>
      </c>
      <c r="K43" s="1">
        <v>41666</v>
      </c>
      <c r="L43" s="1">
        <f t="shared" si="1"/>
        <v>1814966793.4000001</v>
      </c>
      <c r="M43" s="1">
        <v>2935</v>
      </c>
      <c r="N43" s="1">
        <f t="shared" si="2"/>
        <v>127848600</v>
      </c>
      <c r="O43" s="1">
        <f t="shared" si="3"/>
        <v>4.5859375</v>
      </c>
      <c r="P43" s="1">
        <f t="shared" si="4"/>
        <v>11877534.1</v>
      </c>
      <c r="Q43" s="1">
        <f t="shared" si="5"/>
        <v>11.8775341</v>
      </c>
      <c r="R43" s="1">
        <v>138</v>
      </c>
      <c r="S43" s="1">
        <f t="shared" si="6"/>
        <v>357.41861999999998</v>
      </c>
      <c r="T43" s="1">
        <f t="shared" si="7"/>
        <v>88320</v>
      </c>
      <c r="U43" s="1">
        <f t="shared" si="8"/>
        <v>3847440000</v>
      </c>
      <c r="V43" s="1">
        <v>199072.34009000001</v>
      </c>
      <c r="W43" s="1">
        <f t="shared" si="9"/>
        <v>60.677249259432003</v>
      </c>
      <c r="X43" s="1">
        <f t="shared" si="10"/>
        <v>37.703106779005466</v>
      </c>
      <c r="Y43" s="1">
        <f t="shared" si="11"/>
        <v>4.9665822541730087</v>
      </c>
      <c r="Z43" s="1">
        <f t="shared" si="12"/>
        <v>14.196219539361401</v>
      </c>
      <c r="AA43" s="1">
        <f t="shared" si="13"/>
        <v>1.5585311858785669</v>
      </c>
      <c r="AB43" s="1">
        <f t="shared" si="14"/>
        <v>0.67601045425530482</v>
      </c>
      <c r="AC43" s="1">
        <v>63</v>
      </c>
      <c r="AD43" s="1">
        <f t="shared" si="15"/>
        <v>0.22533681808510161</v>
      </c>
      <c r="AE43" s="1">
        <v>93.805499999999995</v>
      </c>
      <c r="AF43" s="1">
        <f t="shared" si="16"/>
        <v>30.091993185689947</v>
      </c>
      <c r="AG43" s="1">
        <f t="shared" si="17"/>
        <v>0.11126797059461259</v>
      </c>
      <c r="AH43" s="1">
        <f t="shared" si="18"/>
        <v>0.30508151790200977</v>
      </c>
      <c r="AI43" s="1">
        <f t="shared" si="19"/>
        <v>1374881123.7</v>
      </c>
      <c r="AJ43" s="1">
        <f t="shared" si="20"/>
        <v>38932329.240000002</v>
      </c>
      <c r="AK43" s="1">
        <f t="shared" si="21"/>
        <v>38.932329240000001</v>
      </c>
      <c r="AL43" s="1" t="s">
        <v>247</v>
      </c>
      <c r="AM43" s="1" t="s">
        <v>2</v>
      </c>
      <c r="AN43" s="1" t="s">
        <v>248</v>
      </c>
      <c r="AO43" s="1" t="s">
        <v>249</v>
      </c>
      <c r="AP43" s="1" t="s">
        <v>250</v>
      </c>
      <c r="AQ43" s="1" t="s">
        <v>196</v>
      </c>
      <c r="AR43" s="1" t="s">
        <v>89</v>
      </c>
      <c r="AS43" s="1">
        <v>1</v>
      </c>
      <c r="AT43" s="1" t="s">
        <v>251</v>
      </c>
      <c r="AU43" s="1" t="s">
        <v>252</v>
      </c>
      <c r="AV43" s="1">
        <v>8</v>
      </c>
      <c r="AW43" s="2">
        <v>25</v>
      </c>
      <c r="AX43" s="2">
        <v>74</v>
      </c>
      <c r="AY43" s="2">
        <v>1</v>
      </c>
      <c r="AZ43" s="2">
        <v>3.3</v>
      </c>
      <c r="BA43" s="2">
        <v>25.6</v>
      </c>
      <c r="BB43" s="1">
        <v>0</v>
      </c>
      <c r="BC43" s="1">
        <v>0</v>
      </c>
      <c r="BD43" s="1">
        <v>0</v>
      </c>
      <c r="BE43" s="2">
        <v>0.1</v>
      </c>
      <c r="BF43" s="2">
        <v>36.4</v>
      </c>
      <c r="BG43" s="2">
        <v>16</v>
      </c>
      <c r="BH43" s="2">
        <v>15.5</v>
      </c>
      <c r="BI43" s="1">
        <v>0</v>
      </c>
      <c r="BJ43" s="2">
        <v>0.7</v>
      </c>
      <c r="BK43" s="2">
        <v>0.3</v>
      </c>
      <c r="BL43" s="2">
        <v>0.8</v>
      </c>
      <c r="BM43" s="1">
        <v>0</v>
      </c>
      <c r="BN43" s="2">
        <v>1.4</v>
      </c>
      <c r="BO43" s="2">
        <v>15214</v>
      </c>
      <c r="BP43" s="2">
        <v>1371</v>
      </c>
      <c r="BQ43" s="2">
        <v>71</v>
      </c>
      <c r="BR43" s="2">
        <v>6</v>
      </c>
      <c r="BS43" s="2">
        <v>0.16</v>
      </c>
      <c r="BT43" s="2">
        <v>0.01</v>
      </c>
      <c r="BU43" s="2">
        <v>22710</v>
      </c>
      <c r="BV43" s="2">
        <v>106</v>
      </c>
      <c r="BW43" s="2">
        <v>0.24</v>
      </c>
      <c r="BX43" s="2">
        <v>38599</v>
      </c>
      <c r="BY43" s="2">
        <v>462</v>
      </c>
      <c r="BZ43" s="2">
        <v>180</v>
      </c>
      <c r="CA43" s="2">
        <v>2</v>
      </c>
      <c r="CB43" s="2">
        <v>0.46</v>
      </c>
      <c r="CC43" s="2">
        <v>0.01</v>
      </c>
      <c r="CD43" s="2">
        <v>3</v>
      </c>
      <c r="CE43" s="2">
        <v>10</v>
      </c>
      <c r="CF43" s="1">
        <v>0</v>
      </c>
      <c r="CG43" s="2">
        <v>1</v>
      </c>
      <c r="CH43" s="2">
        <v>56</v>
      </c>
      <c r="CI43" s="2">
        <v>37</v>
      </c>
      <c r="CJ43" s="2">
        <v>78</v>
      </c>
      <c r="CK43" s="2">
        <v>3</v>
      </c>
      <c r="CL43" s="2">
        <v>8</v>
      </c>
      <c r="CM43" s="1">
        <v>0</v>
      </c>
      <c r="CN43" s="1">
        <v>0</v>
      </c>
      <c r="CO43" s="1">
        <v>0</v>
      </c>
      <c r="CP43" s="2">
        <v>2</v>
      </c>
      <c r="CQ43" s="1">
        <v>0</v>
      </c>
      <c r="CR43" s="2">
        <v>1</v>
      </c>
      <c r="CS43" s="2">
        <v>0.63117999999999996</v>
      </c>
      <c r="CT43" s="2">
        <v>0.22744</v>
      </c>
      <c r="CU43" s="1" t="s">
        <v>6</v>
      </c>
    </row>
    <row r="44" spans="1:99" s="1" customFormat="1" x14ac:dyDescent="0.25">
      <c r="A44" s="1" t="s">
        <v>253</v>
      </c>
      <c r="C44" s="1" t="s">
        <v>254</v>
      </c>
      <c r="D44" s="1">
        <v>1890</v>
      </c>
      <c r="E44" s="1">
        <f t="shared" si="0"/>
        <v>125</v>
      </c>
      <c r="F44" s="1">
        <v>11</v>
      </c>
      <c r="G44" s="1">
        <v>11</v>
      </c>
      <c r="H44" s="1">
        <v>1100</v>
      </c>
      <c r="I44" s="1">
        <v>35200</v>
      </c>
      <c r="J44" s="1">
        <v>34200</v>
      </c>
      <c r="K44" s="1">
        <v>35200</v>
      </c>
      <c r="L44" s="1">
        <f t="shared" si="1"/>
        <v>1533308480</v>
      </c>
      <c r="M44" s="1">
        <v>8800</v>
      </c>
      <c r="N44" s="1">
        <f t="shared" si="2"/>
        <v>383328000</v>
      </c>
      <c r="O44" s="1">
        <f t="shared" si="3"/>
        <v>13.75</v>
      </c>
      <c r="P44" s="1">
        <f t="shared" si="4"/>
        <v>35612368</v>
      </c>
      <c r="Q44" s="1">
        <f t="shared" si="5"/>
        <v>35.612368000000004</v>
      </c>
      <c r="R44" s="1">
        <v>14.6</v>
      </c>
      <c r="S44" s="1">
        <f t="shared" si="6"/>
        <v>37.813853999999999</v>
      </c>
      <c r="T44" s="1">
        <f t="shared" si="7"/>
        <v>9344</v>
      </c>
      <c r="U44" s="1">
        <f t="shared" si="8"/>
        <v>407048000</v>
      </c>
      <c r="V44" s="1">
        <v>117896.35971</v>
      </c>
      <c r="W44" s="1">
        <f t="shared" si="9"/>
        <v>35.934810439608</v>
      </c>
      <c r="X44" s="1">
        <f t="shared" si="10"/>
        <v>22.32886315091574</v>
      </c>
      <c r="Y44" s="1">
        <f t="shared" si="11"/>
        <v>1.698673153731088</v>
      </c>
      <c r="Z44" s="1">
        <f t="shared" si="12"/>
        <v>3.9999908172635443</v>
      </c>
      <c r="AA44" s="1">
        <f t="shared" si="13"/>
        <v>0.85183825554571324</v>
      </c>
      <c r="AB44" s="1">
        <f t="shared" si="14"/>
        <v>1.0909065865264211</v>
      </c>
      <c r="AC44" s="1">
        <v>11</v>
      </c>
      <c r="AD44" s="1">
        <f t="shared" si="15"/>
        <v>0.3636355288421404</v>
      </c>
      <c r="AE44" s="1">
        <v>119.693</v>
      </c>
      <c r="AF44" s="1">
        <f t="shared" si="16"/>
        <v>1.0618181818181818</v>
      </c>
      <c r="AG44" s="1">
        <f t="shared" si="17"/>
        <v>1.8105860551282878E-2</v>
      </c>
      <c r="AH44" s="1">
        <f t="shared" si="18"/>
        <v>0.84419472544469343</v>
      </c>
      <c r="AI44" s="1">
        <f t="shared" si="19"/>
        <v>1489748580</v>
      </c>
      <c r="AJ44" s="1">
        <f t="shared" si="20"/>
        <v>42185016</v>
      </c>
      <c r="AK44" s="1">
        <f t="shared" si="21"/>
        <v>42.185015999999997</v>
      </c>
      <c r="AL44" s="1" t="s">
        <v>255</v>
      </c>
      <c r="AM44" s="1" t="s">
        <v>2</v>
      </c>
      <c r="AN44" s="1" t="s">
        <v>256</v>
      </c>
      <c r="AO44" s="1" t="s">
        <v>257</v>
      </c>
      <c r="AP44" s="1" t="s">
        <v>258</v>
      </c>
      <c r="AQ44" s="1" t="s">
        <v>259</v>
      </c>
      <c r="AR44" s="1" t="s">
        <v>260</v>
      </c>
      <c r="AS44" s="1">
        <v>1</v>
      </c>
      <c r="AT44" s="1" t="s">
        <v>261</v>
      </c>
      <c r="AU44" s="1" t="s">
        <v>262</v>
      </c>
      <c r="AV44" s="1">
        <v>8</v>
      </c>
      <c r="AW44" s="2">
        <v>57</v>
      </c>
      <c r="AX44" s="2">
        <v>41</v>
      </c>
      <c r="AY44" s="2">
        <v>1</v>
      </c>
      <c r="AZ44" s="2">
        <v>8.3000000000000007</v>
      </c>
      <c r="BA44" s="2">
        <v>24.7</v>
      </c>
      <c r="BB44" s="2">
        <v>0.1</v>
      </c>
      <c r="BC44" s="1">
        <v>0</v>
      </c>
      <c r="BD44" s="1">
        <v>0</v>
      </c>
      <c r="BE44" s="2">
        <v>0.2</v>
      </c>
      <c r="BF44" s="2">
        <v>40.9</v>
      </c>
      <c r="BG44" s="2">
        <v>2.7</v>
      </c>
      <c r="BH44" s="2">
        <v>7.6</v>
      </c>
      <c r="BI44" s="1">
        <v>0</v>
      </c>
      <c r="BJ44" s="2">
        <v>4.5999999999999996</v>
      </c>
      <c r="BK44" s="2">
        <v>4.4000000000000004</v>
      </c>
      <c r="BL44" s="2">
        <v>6.3</v>
      </c>
      <c r="BM44" s="1">
        <v>0</v>
      </c>
      <c r="BN44" s="2">
        <v>0.2</v>
      </c>
      <c r="BO44" s="2">
        <v>23822</v>
      </c>
      <c r="BP44" s="2">
        <v>2202</v>
      </c>
      <c r="BQ44" s="2">
        <v>50</v>
      </c>
      <c r="BR44" s="2">
        <v>5</v>
      </c>
      <c r="BS44" s="2">
        <v>0.17</v>
      </c>
      <c r="BT44" s="2">
        <v>0.02</v>
      </c>
      <c r="BU44" s="2">
        <v>41779</v>
      </c>
      <c r="BV44" s="2">
        <v>87</v>
      </c>
      <c r="BW44" s="2">
        <v>0.3</v>
      </c>
      <c r="BX44" s="2">
        <v>65908</v>
      </c>
      <c r="BY44" s="2">
        <v>3069</v>
      </c>
      <c r="BZ44" s="2">
        <v>138</v>
      </c>
      <c r="CA44" s="2">
        <v>6</v>
      </c>
      <c r="CB44" s="2">
        <v>0.62</v>
      </c>
      <c r="CC44" s="2">
        <v>0.03</v>
      </c>
      <c r="CD44" s="2">
        <v>7</v>
      </c>
      <c r="CE44" s="2">
        <v>13</v>
      </c>
      <c r="CF44" s="2">
        <v>14</v>
      </c>
      <c r="CG44" s="2">
        <v>25</v>
      </c>
      <c r="CH44" s="2">
        <v>53</v>
      </c>
      <c r="CI44" s="2">
        <v>17</v>
      </c>
      <c r="CJ44" s="2">
        <v>23</v>
      </c>
      <c r="CK44" s="1">
        <v>0</v>
      </c>
      <c r="CL44" s="1">
        <v>0</v>
      </c>
      <c r="CM44" s="1">
        <v>0</v>
      </c>
      <c r="CN44" s="1">
        <v>0</v>
      </c>
      <c r="CO44" s="2">
        <v>1</v>
      </c>
      <c r="CP44" s="2">
        <v>6</v>
      </c>
      <c r="CQ44" s="2">
        <v>8</v>
      </c>
      <c r="CR44" s="2">
        <v>32</v>
      </c>
      <c r="CS44" s="2">
        <v>0.91147</v>
      </c>
      <c r="CT44" s="2">
        <v>0.81028</v>
      </c>
      <c r="CU44" s="1" t="s">
        <v>6</v>
      </c>
    </row>
    <row r="45" spans="1:99" s="1" customFormat="1" x14ac:dyDescent="0.25">
      <c r="A45" s="1" t="s">
        <v>263</v>
      </c>
      <c r="B45" s="1" t="s">
        <v>264</v>
      </c>
      <c r="C45" s="1" t="s">
        <v>265</v>
      </c>
      <c r="D45" s="1">
        <v>1924</v>
      </c>
      <c r="E45" s="1">
        <f t="shared" si="0"/>
        <v>91</v>
      </c>
      <c r="F45" s="1">
        <v>0</v>
      </c>
      <c r="G45" s="1">
        <v>38</v>
      </c>
      <c r="H45" s="1">
        <v>41200</v>
      </c>
      <c r="I45" s="1">
        <v>6891</v>
      </c>
      <c r="J45" s="1">
        <v>6891</v>
      </c>
      <c r="K45" s="1">
        <v>6891</v>
      </c>
      <c r="L45" s="1">
        <f t="shared" si="1"/>
        <v>300171270.90000004</v>
      </c>
      <c r="M45" s="1">
        <v>595</v>
      </c>
      <c r="N45" s="1">
        <f t="shared" si="2"/>
        <v>25918200</v>
      </c>
      <c r="O45" s="1">
        <f t="shared" si="3"/>
        <v>0.9296875</v>
      </c>
      <c r="P45" s="1">
        <f t="shared" si="4"/>
        <v>2407881.7000000002</v>
      </c>
      <c r="Q45" s="1">
        <f t="shared" si="5"/>
        <v>2.4078817000000003</v>
      </c>
      <c r="R45" s="1">
        <v>2367</v>
      </c>
      <c r="S45" s="1">
        <f t="shared" si="6"/>
        <v>6130.5063299999993</v>
      </c>
      <c r="T45" s="1">
        <f t="shared" si="7"/>
        <v>1514880</v>
      </c>
      <c r="U45" s="1">
        <f t="shared" si="8"/>
        <v>65991960000</v>
      </c>
      <c r="W45" s="1">
        <f t="shared" si="9"/>
        <v>0</v>
      </c>
      <c r="X45" s="1">
        <f t="shared" si="10"/>
        <v>0</v>
      </c>
      <c r="Y45" s="1">
        <f t="shared" si="11"/>
        <v>0</v>
      </c>
      <c r="Z45" s="1">
        <f t="shared" si="12"/>
        <v>11.581486017547515</v>
      </c>
      <c r="AA45" s="1">
        <f t="shared" si="13"/>
        <v>0</v>
      </c>
      <c r="AB45" s="1" t="e">
        <f t="shared" si="14"/>
        <v>#DIV/0!</v>
      </c>
      <c r="AC45" s="1">
        <v>0</v>
      </c>
      <c r="AD45" s="1" t="e">
        <f t="shared" si="15"/>
        <v>#DIV/0!</v>
      </c>
      <c r="AE45" s="1" t="s">
        <v>2</v>
      </c>
      <c r="AF45" s="1">
        <f t="shared" si="16"/>
        <v>2546.0168067226891</v>
      </c>
      <c r="AG45" s="1">
        <f t="shared" si="17"/>
        <v>0.20160779384183616</v>
      </c>
      <c r="AH45" s="1">
        <f t="shared" si="18"/>
        <v>0.28328317680627679</v>
      </c>
      <c r="AI45" s="1">
        <f t="shared" si="19"/>
        <v>300171270.90000004</v>
      </c>
      <c r="AJ45" s="1">
        <f t="shared" si="20"/>
        <v>8499910.6799999997</v>
      </c>
      <c r="AK45" s="1">
        <f t="shared" si="21"/>
        <v>8.4999106799999993</v>
      </c>
      <c r="AL45" s="1" t="s">
        <v>2</v>
      </c>
      <c r="AM45" s="1" t="s">
        <v>2</v>
      </c>
      <c r="AN45" s="1" t="s">
        <v>2</v>
      </c>
      <c r="AO45" s="1" t="s">
        <v>2</v>
      </c>
      <c r="AP45" s="1" t="s">
        <v>2</v>
      </c>
      <c r="AQ45" s="1" t="s">
        <v>2</v>
      </c>
      <c r="AR45" s="1" t="s">
        <v>2</v>
      </c>
      <c r="AS45" s="1">
        <v>0</v>
      </c>
      <c r="AT45" s="1" t="s">
        <v>2</v>
      </c>
      <c r="AU45" s="1" t="s">
        <v>2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 t="s">
        <v>6</v>
      </c>
    </row>
    <row r="46" spans="1:99" s="1" customFormat="1" x14ac:dyDescent="0.25">
      <c r="A46" s="1" t="s">
        <v>266</v>
      </c>
      <c r="B46" s="1" t="s">
        <v>267</v>
      </c>
      <c r="C46" s="1" t="s">
        <v>268</v>
      </c>
      <c r="D46" s="1">
        <v>1952</v>
      </c>
      <c r="E46" s="1">
        <f t="shared" si="0"/>
        <v>63</v>
      </c>
      <c r="F46" s="1">
        <v>16.5</v>
      </c>
      <c r="G46" s="1">
        <v>27.6</v>
      </c>
      <c r="H46" s="1">
        <v>11900</v>
      </c>
      <c r="I46" s="1">
        <v>3846</v>
      </c>
      <c r="J46" s="1">
        <v>2513</v>
      </c>
      <c r="K46" s="1">
        <v>3846</v>
      </c>
      <c r="L46" s="1">
        <f t="shared" si="1"/>
        <v>167531375.40000001</v>
      </c>
      <c r="M46" s="1">
        <v>2500</v>
      </c>
      <c r="N46" s="1">
        <f t="shared" si="2"/>
        <v>108900000</v>
      </c>
      <c r="O46" s="1">
        <f t="shared" si="3"/>
        <v>3.90625</v>
      </c>
      <c r="P46" s="1">
        <f t="shared" si="4"/>
        <v>10117150</v>
      </c>
      <c r="Q46" s="1">
        <f t="shared" si="5"/>
        <v>10.117150000000001</v>
      </c>
      <c r="R46" s="1">
        <v>665</v>
      </c>
      <c r="S46" s="1">
        <f t="shared" si="6"/>
        <v>1722.3433499999999</v>
      </c>
      <c r="T46" s="1">
        <f t="shared" si="7"/>
        <v>425600</v>
      </c>
      <c r="U46" s="1">
        <f t="shared" si="8"/>
        <v>18540200000</v>
      </c>
      <c r="W46" s="1">
        <f t="shared" si="9"/>
        <v>0</v>
      </c>
      <c r="X46" s="1">
        <f t="shared" si="10"/>
        <v>0</v>
      </c>
      <c r="Y46" s="1">
        <f t="shared" si="11"/>
        <v>0</v>
      </c>
      <c r="Z46" s="1">
        <f t="shared" si="12"/>
        <v>1.5383964683195592</v>
      </c>
      <c r="AA46" s="1">
        <f t="shared" si="13"/>
        <v>0</v>
      </c>
      <c r="AB46" s="1">
        <f t="shared" si="14"/>
        <v>0.27970844878537438</v>
      </c>
      <c r="AC46" s="1">
        <v>16.5</v>
      </c>
      <c r="AD46" s="1">
        <f t="shared" si="15"/>
        <v>9.3236149595124801E-2</v>
      </c>
      <c r="AE46" s="1" t="s">
        <v>2</v>
      </c>
      <c r="AF46" s="1">
        <f t="shared" si="16"/>
        <v>170.24</v>
      </c>
      <c r="AG46" s="1">
        <f t="shared" si="17"/>
        <v>1.3064710263747007E-2</v>
      </c>
      <c r="AH46" s="1">
        <f t="shared" si="18"/>
        <v>3.2638755302210907</v>
      </c>
      <c r="AI46" s="1">
        <f t="shared" si="19"/>
        <v>109466028.7</v>
      </c>
      <c r="AJ46" s="1">
        <f t="shared" si="20"/>
        <v>3099735.24</v>
      </c>
      <c r="AK46" s="1">
        <f t="shared" si="21"/>
        <v>3.0997352400000002</v>
      </c>
      <c r="AL46" s="1" t="s">
        <v>2</v>
      </c>
      <c r="AM46" s="1" t="s">
        <v>2</v>
      </c>
      <c r="AN46" s="1" t="s">
        <v>2</v>
      </c>
      <c r="AO46" s="1" t="s">
        <v>2</v>
      </c>
      <c r="AP46" s="1" t="s">
        <v>2</v>
      </c>
      <c r="AQ46" s="1" t="s">
        <v>2</v>
      </c>
      <c r="AR46" s="1" t="s">
        <v>2</v>
      </c>
      <c r="AS46" s="1">
        <v>0</v>
      </c>
      <c r="AT46" s="1" t="s">
        <v>2</v>
      </c>
      <c r="AU46" s="1" t="s">
        <v>2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 t="s">
        <v>6</v>
      </c>
    </row>
    <row r="47" spans="1:99" s="1" customFormat="1" x14ac:dyDescent="0.25">
      <c r="A47" s="1" t="s">
        <v>269</v>
      </c>
      <c r="C47" s="1" t="s">
        <v>270</v>
      </c>
      <c r="D47" s="1">
        <v>1973</v>
      </c>
      <c r="E47" s="1">
        <f t="shared" si="0"/>
        <v>42</v>
      </c>
      <c r="F47" s="1">
        <v>0</v>
      </c>
      <c r="G47" s="1">
        <v>110</v>
      </c>
      <c r="H47" s="1">
        <v>68000</v>
      </c>
      <c r="I47" s="1">
        <v>82300</v>
      </c>
      <c r="J47" s="1">
        <v>54000</v>
      </c>
      <c r="K47" s="1">
        <v>82300</v>
      </c>
      <c r="L47" s="1">
        <f t="shared" si="1"/>
        <v>3584979770</v>
      </c>
      <c r="M47" s="1">
        <v>842</v>
      </c>
      <c r="N47" s="1">
        <f t="shared" si="2"/>
        <v>36677520</v>
      </c>
      <c r="O47" s="1">
        <f t="shared" si="3"/>
        <v>1.315625</v>
      </c>
      <c r="P47" s="1">
        <f t="shared" si="4"/>
        <v>3407456.12</v>
      </c>
      <c r="Q47" s="1">
        <f t="shared" si="5"/>
        <v>3.40745612</v>
      </c>
      <c r="R47" s="1">
        <v>0</v>
      </c>
      <c r="S47" s="1">
        <f t="shared" si="6"/>
        <v>0</v>
      </c>
      <c r="T47" s="1">
        <f t="shared" si="7"/>
        <v>0</v>
      </c>
      <c r="U47" s="1">
        <f t="shared" si="8"/>
        <v>0</v>
      </c>
      <c r="V47" s="1">
        <v>28418.879824</v>
      </c>
      <c r="W47" s="1">
        <f t="shared" si="9"/>
        <v>8.6620745703552</v>
      </c>
      <c r="X47" s="1">
        <f t="shared" si="10"/>
        <v>5.3823653253866564</v>
      </c>
      <c r="Y47" s="1">
        <f t="shared" si="11"/>
        <v>1.3237368943250762</v>
      </c>
      <c r="Z47" s="1">
        <f t="shared" si="12"/>
        <v>97.743243545365118</v>
      </c>
      <c r="AA47" s="1">
        <f t="shared" si="13"/>
        <v>0.13004571483924435</v>
      </c>
      <c r="AB47" s="1" t="e">
        <f t="shared" si="14"/>
        <v>#DIV/0!</v>
      </c>
      <c r="AC47" s="1">
        <v>0</v>
      </c>
      <c r="AD47" s="1" t="e">
        <f t="shared" si="15"/>
        <v>#DIV/0!</v>
      </c>
      <c r="AE47" s="1" t="s">
        <v>2</v>
      </c>
      <c r="AF47" s="1">
        <f t="shared" si="16"/>
        <v>0</v>
      </c>
      <c r="AG47" s="1">
        <f t="shared" si="17"/>
        <v>1.4303167148434</v>
      </c>
      <c r="AH47" s="1">
        <f t="shared" si="18"/>
        <v>5.1156921279031084E-2</v>
      </c>
      <c r="AI47" s="1">
        <f t="shared" si="19"/>
        <v>2352234600</v>
      </c>
      <c r="AJ47" s="1">
        <f t="shared" si="20"/>
        <v>66607920</v>
      </c>
      <c r="AK47" s="1">
        <f t="shared" si="21"/>
        <v>66.607919999999993</v>
      </c>
      <c r="AL47" s="1" t="s">
        <v>271</v>
      </c>
      <c r="AM47" s="1" t="s">
        <v>2</v>
      </c>
      <c r="AN47" s="1" t="s">
        <v>2</v>
      </c>
      <c r="AO47" s="1" t="s">
        <v>272</v>
      </c>
      <c r="AP47" s="1" t="s">
        <v>2</v>
      </c>
      <c r="AQ47" s="1" t="s">
        <v>2</v>
      </c>
      <c r="AR47" s="1" t="s">
        <v>2</v>
      </c>
      <c r="AS47" s="1">
        <v>0</v>
      </c>
      <c r="AT47" s="1" t="s">
        <v>2</v>
      </c>
      <c r="AU47" s="1" t="s">
        <v>2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 t="s">
        <v>6</v>
      </c>
    </row>
    <row r="48" spans="1:99" s="1" customFormat="1" x14ac:dyDescent="0.25">
      <c r="A48" s="1" t="s">
        <v>273</v>
      </c>
      <c r="C48" s="1" t="s">
        <v>274</v>
      </c>
      <c r="D48" s="1">
        <v>1953</v>
      </c>
      <c r="E48" s="1">
        <f t="shared" si="0"/>
        <v>62</v>
      </c>
      <c r="F48" s="1">
        <v>38.700000000000003</v>
      </c>
      <c r="G48" s="1">
        <v>72</v>
      </c>
      <c r="H48" s="1">
        <v>17000</v>
      </c>
      <c r="I48" s="1">
        <v>7460</v>
      </c>
      <c r="J48" s="1">
        <v>7460</v>
      </c>
      <c r="K48" s="1">
        <v>7460</v>
      </c>
      <c r="L48" s="1">
        <f t="shared" si="1"/>
        <v>324956854</v>
      </c>
      <c r="M48" s="1">
        <v>505</v>
      </c>
      <c r="N48" s="1">
        <f t="shared" si="2"/>
        <v>21997800</v>
      </c>
      <c r="O48" s="1">
        <f t="shared" si="3"/>
        <v>0.7890625</v>
      </c>
      <c r="P48" s="1">
        <f t="shared" si="4"/>
        <v>2043664.3</v>
      </c>
      <c r="Q48" s="1">
        <f t="shared" si="5"/>
        <v>2.0436643000000001</v>
      </c>
      <c r="R48" s="1">
        <v>724</v>
      </c>
      <c r="S48" s="1">
        <f t="shared" si="6"/>
        <v>1875.1527599999999</v>
      </c>
      <c r="T48" s="1">
        <f t="shared" si="7"/>
        <v>463360</v>
      </c>
      <c r="U48" s="1">
        <f t="shared" si="8"/>
        <v>20185120000</v>
      </c>
      <c r="V48" s="1">
        <v>53420.761535999998</v>
      </c>
      <c r="W48" s="1">
        <f t="shared" si="9"/>
        <v>16.282648116172798</v>
      </c>
      <c r="X48" s="1">
        <f t="shared" si="10"/>
        <v>10.117571710349184</v>
      </c>
      <c r="Y48" s="1">
        <f t="shared" si="11"/>
        <v>3.2130327284313287</v>
      </c>
      <c r="Z48" s="1">
        <f t="shared" si="12"/>
        <v>14.772243315240615</v>
      </c>
      <c r="AA48" s="1">
        <f t="shared" si="13"/>
        <v>1.769514386439256</v>
      </c>
      <c r="AB48" s="1">
        <f t="shared" si="14"/>
        <v>1.1451351407163266</v>
      </c>
      <c r="AC48" s="1">
        <v>38.700000000000003</v>
      </c>
      <c r="AD48" s="1">
        <f t="shared" si="15"/>
        <v>0.38171171357210892</v>
      </c>
      <c r="AE48" s="1">
        <v>751.30100000000004</v>
      </c>
      <c r="AF48" s="1">
        <f t="shared" si="16"/>
        <v>917.54455445544556</v>
      </c>
      <c r="AG48" s="1">
        <f t="shared" si="17"/>
        <v>0.27912727528704268</v>
      </c>
      <c r="AH48" s="1">
        <f t="shared" si="18"/>
        <v>0.22209491687721331</v>
      </c>
      <c r="AI48" s="1">
        <f t="shared" si="19"/>
        <v>324956854</v>
      </c>
      <c r="AJ48" s="1">
        <f t="shared" si="20"/>
        <v>9201760.8000000007</v>
      </c>
      <c r="AK48" s="1">
        <f t="shared" si="21"/>
        <v>9.2017608000000006</v>
      </c>
      <c r="AL48" s="1" t="s">
        <v>275</v>
      </c>
      <c r="AM48" s="1" t="s">
        <v>2</v>
      </c>
      <c r="AN48" s="1" t="s">
        <v>2</v>
      </c>
      <c r="AO48" s="1" t="s">
        <v>276</v>
      </c>
      <c r="AP48" s="1" t="s">
        <v>277</v>
      </c>
      <c r="AQ48" s="1" t="s">
        <v>278</v>
      </c>
      <c r="AR48" s="1" t="s">
        <v>279</v>
      </c>
      <c r="AS48" s="1">
        <v>3</v>
      </c>
      <c r="AT48" s="1" t="s">
        <v>280</v>
      </c>
      <c r="AU48" s="1" t="s">
        <v>281</v>
      </c>
      <c r="AV48" s="1">
        <v>8</v>
      </c>
      <c r="AW48" s="2">
        <v>53</v>
      </c>
      <c r="AX48" s="2">
        <v>45</v>
      </c>
      <c r="AY48" s="2">
        <v>1</v>
      </c>
      <c r="AZ48" s="2">
        <v>6</v>
      </c>
      <c r="BA48" s="2">
        <v>25.5</v>
      </c>
      <c r="BB48" s="1">
        <v>0</v>
      </c>
      <c r="BC48" s="1">
        <v>0</v>
      </c>
      <c r="BD48" s="1">
        <v>0</v>
      </c>
      <c r="BE48" s="2">
        <v>0.1</v>
      </c>
      <c r="BF48" s="2">
        <v>40.6</v>
      </c>
      <c r="BG48" s="2">
        <v>11.8</v>
      </c>
      <c r="BH48" s="2">
        <v>13</v>
      </c>
      <c r="BI48" s="1">
        <v>0</v>
      </c>
      <c r="BJ48" s="2">
        <v>0.5</v>
      </c>
      <c r="BK48" s="2">
        <v>0.5</v>
      </c>
      <c r="BL48" s="2">
        <v>1.1000000000000001</v>
      </c>
      <c r="BM48" s="1">
        <v>0</v>
      </c>
      <c r="BN48" s="2">
        <v>0.9</v>
      </c>
      <c r="BO48" s="2">
        <v>69159</v>
      </c>
      <c r="BP48" s="2">
        <v>7093</v>
      </c>
      <c r="BQ48" s="2">
        <v>39</v>
      </c>
      <c r="BR48" s="2">
        <v>4</v>
      </c>
      <c r="BS48" s="2">
        <v>0.1</v>
      </c>
      <c r="BT48" s="2">
        <v>0.01</v>
      </c>
      <c r="BU48" s="2">
        <v>106540</v>
      </c>
      <c r="BV48" s="2">
        <v>60</v>
      </c>
      <c r="BW48" s="2">
        <v>0.16</v>
      </c>
      <c r="BX48" s="2">
        <v>346469</v>
      </c>
      <c r="BY48" s="2">
        <v>4188</v>
      </c>
      <c r="BZ48" s="2">
        <v>194</v>
      </c>
      <c r="CA48" s="2">
        <v>2</v>
      </c>
      <c r="CB48" s="2">
        <v>0.52</v>
      </c>
      <c r="CC48" s="2">
        <v>0.01</v>
      </c>
      <c r="CD48" s="2">
        <v>1</v>
      </c>
      <c r="CE48" s="2">
        <v>4</v>
      </c>
      <c r="CF48" s="2">
        <v>1</v>
      </c>
      <c r="CG48" s="2">
        <v>2</v>
      </c>
      <c r="CH48" s="2">
        <v>58</v>
      </c>
      <c r="CI48" s="2">
        <v>37</v>
      </c>
      <c r="CJ48" s="2">
        <v>87</v>
      </c>
      <c r="CK48" s="2">
        <v>2</v>
      </c>
      <c r="CL48" s="2">
        <v>3</v>
      </c>
      <c r="CM48" s="1">
        <v>0</v>
      </c>
      <c r="CN48" s="1">
        <v>0</v>
      </c>
      <c r="CO48" s="1">
        <v>0</v>
      </c>
      <c r="CP48" s="2">
        <v>2</v>
      </c>
      <c r="CQ48" s="1">
        <v>0</v>
      </c>
      <c r="CR48" s="2">
        <v>2</v>
      </c>
      <c r="CS48" s="2">
        <v>0.82252999999999998</v>
      </c>
      <c r="CT48" s="2">
        <v>0.51029000000000002</v>
      </c>
      <c r="CU48" s="1" t="s">
        <v>6</v>
      </c>
    </row>
    <row r="49" spans="1:99" s="1" customFormat="1" x14ac:dyDescent="0.25">
      <c r="A49" s="1" t="s">
        <v>282</v>
      </c>
      <c r="C49" s="1" t="s">
        <v>283</v>
      </c>
      <c r="D49" s="1">
        <v>1917</v>
      </c>
      <c r="E49" s="1">
        <f t="shared" si="0"/>
        <v>98</v>
      </c>
      <c r="F49" s="1">
        <v>29.5</v>
      </c>
      <c r="G49" s="1">
        <v>38</v>
      </c>
      <c r="H49" s="1">
        <v>30880</v>
      </c>
      <c r="I49" s="1">
        <v>12000</v>
      </c>
      <c r="J49" s="1">
        <v>12000</v>
      </c>
      <c r="K49" s="1">
        <v>12000</v>
      </c>
      <c r="L49" s="1">
        <f t="shared" si="1"/>
        <v>522718800</v>
      </c>
      <c r="M49" s="1">
        <v>671.29102</v>
      </c>
      <c r="N49" s="1">
        <f t="shared" si="2"/>
        <v>29241436.8312</v>
      </c>
      <c r="O49" s="1">
        <f t="shared" si="3"/>
        <v>1.04889221875</v>
      </c>
      <c r="P49" s="1">
        <f t="shared" si="4"/>
        <v>2716620.7771971999</v>
      </c>
      <c r="Q49" s="1">
        <f t="shared" si="5"/>
        <v>2.7166207771972002</v>
      </c>
      <c r="R49" s="1">
        <v>1100</v>
      </c>
      <c r="S49" s="1">
        <f t="shared" si="6"/>
        <v>2848.9889999999996</v>
      </c>
      <c r="T49" s="1">
        <f t="shared" si="7"/>
        <v>704000</v>
      </c>
      <c r="U49" s="1">
        <f t="shared" si="8"/>
        <v>30668000000</v>
      </c>
      <c r="V49" s="1">
        <v>100604.60434000001</v>
      </c>
      <c r="W49" s="1">
        <f t="shared" si="9"/>
        <v>30.664283402831998</v>
      </c>
      <c r="X49" s="1">
        <f t="shared" si="10"/>
        <v>19.053908434369962</v>
      </c>
      <c r="Y49" s="1">
        <f t="shared" si="11"/>
        <v>5.2482341426902179</v>
      </c>
      <c r="Z49" s="1">
        <f t="shared" si="12"/>
        <v>17.875961534224952</v>
      </c>
      <c r="AA49" s="1">
        <f t="shared" si="13"/>
        <v>2.0716646806077113</v>
      </c>
      <c r="AB49" s="1">
        <f t="shared" si="14"/>
        <v>1.8178943933110121</v>
      </c>
      <c r="AC49" s="1">
        <v>29.5</v>
      </c>
      <c r="AD49" s="1">
        <f t="shared" si="15"/>
        <v>0.6059647977703374</v>
      </c>
      <c r="AE49" s="1">
        <v>1527.7</v>
      </c>
      <c r="AF49" s="1">
        <f t="shared" si="16"/>
        <v>1048.7254842169646</v>
      </c>
      <c r="AG49" s="1">
        <f t="shared" si="17"/>
        <v>0.29296484250665999</v>
      </c>
      <c r="AH49" s="1">
        <f t="shared" si="18"/>
        <v>0.18353363229759162</v>
      </c>
      <c r="AI49" s="1">
        <f t="shared" si="19"/>
        <v>522718800</v>
      </c>
      <c r="AJ49" s="1">
        <f t="shared" si="20"/>
        <v>14801760</v>
      </c>
      <c r="AK49" s="1">
        <f t="shared" si="21"/>
        <v>14.80176</v>
      </c>
      <c r="AL49" s="1" t="s">
        <v>284</v>
      </c>
      <c r="AM49" s="1" t="s">
        <v>2</v>
      </c>
      <c r="AN49" s="1" t="s">
        <v>285</v>
      </c>
      <c r="AO49" s="1" t="s">
        <v>286</v>
      </c>
      <c r="AP49" s="1" t="s">
        <v>150</v>
      </c>
      <c r="AQ49" s="1" t="s">
        <v>151</v>
      </c>
      <c r="AR49" s="1" t="s">
        <v>152</v>
      </c>
      <c r="AS49" s="1">
        <v>3</v>
      </c>
      <c r="AT49" s="1" t="s">
        <v>153</v>
      </c>
      <c r="AU49" s="1" t="s">
        <v>154</v>
      </c>
      <c r="AV49" s="1">
        <v>8</v>
      </c>
      <c r="AW49" s="2">
        <v>60</v>
      </c>
      <c r="AX49" s="2">
        <v>39</v>
      </c>
      <c r="AY49" s="2">
        <v>1</v>
      </c>
      <c r="AZ49" s="2">
        <v>2.1</v>
      </c>
      <c r="BA49" s="2">
        <v>15.4</v>
      </c>
      <c r="BB49" s="2">
        <v>0.1</v>
      </c>
      <c r="BC49" s="2">
        <v>0.1</v>
      </c>
      <c r="BD49" s="2">
        <v>0.1</v>
      </c>
      <c r="BE49" s="2">
        <v>0.6</v>
      </c>
      <c r="BF49" s="2">
        <v>38</v>
      </c>
      <c r="BG49" s="2">
        <v>16.3</v>
      </c>
      <c r="BH49" s="2">
        <v>16.899999999999999</v>
      </c>
      <c r="BI49" s="1">
        <v>0</v>
      </c>
      <c r="BJ49" s="2">
        <v>5.8</v>
      </c>
      <c r="BK49" s="2">
        <v>1.2</v>
      </c>
      <c r="BL49" s="2">
        <v>1.4</v>
      </c>
      <c r="BM49" s="1">
        <v>0</v>
      </c>
      <c r="BN49" s="2">
        <v>1.9</v>
      </c>
      <c r="BO49" s="2">
        <v>194649</v>
      </c>
      <c r="BP49" s="2">
        <v>21491</v>
      </c>
      <c r="BQ49" s="2">
        <v>47</v>
      </c>
      <c r="BR49" s="2">
        <v>5</v>
      </c>
      <c r="BS49" s="2">
        <v>0.16</v>
      </c>
      <c r="BT49" s="2">
        <v>0.02</v>
      </c>
      <c r="BU49" s="2">
        <v>343973</v>
      </c>
      <c r="BV49" s="2">
        <v>84</v>
      </c>
      <c r="BW49" s="2">
        <v>0.28000000000000003</v>
      </c>
      <c r="BX49" s="2">
        <v>986978</v>
      </c>
      <c r="BY49" s="2">
        <v>22275</v>
      </c>
      <c r="BZ49" s="2">
        <v>241</v>
      </c>
      <c r="CA49" s="2">
        <v>5</v>
      </c>
      <c r="CB49" s="2">
        <v>0.73</v>
      </c>
      <c r="CC49" s="2">
        <v>0.02</v>
      </c>
      <c r="CD49" s="2">
        <v>8</v>
      </c>
      <c r="CE49" s="2">
        <v>35</v>
      </c>
      <c r="CF49" s="2">
        <v>1</v>
      </c>
      <c r="CG49" s="2">
        <v>2</v>
      </c>
      <c r="CH49" s="2">
        <v>57</v>
      </c>
      <c r="CI49" s="2">
        <v>29</v>
      </c>
      <c r="CJ49" s="2">
        <v>46</v>
      </c>
      <c r="CK49" s="2">
        <v>3</v>
      </c>
      <c r="CL49" s="2">
        <v>6</v>
      </c>
      <c r="CM49" s="1">
        <v>0</v>
      </c>
      <c r="CN49" s="1">
        <v>0</v>
      </c>
      <c r="CO49" s="2">
        <v>1</v>
      </c>
      <c r="CP49" s="2">
        <v>8</v>
      </c>
      <c r="CQ49" s="2">
        <v>1</v>
      </c>
      <c r="CR49" s="2">
        <v>4</v>
      </c>
      <c r="CS49" s="2">
        <v>0.91395000000000004</v>
      </c>
      <c r="CT49" s="2">
        <v>0.71013000000000004</v>
      </c>
      <c r="CU49" s="1" t="s">
        <v>139</v>
      </c>
    </row>
    <row r="50" spans="1:99" s="1" customFormat="1" x14ac:dyDescent="0.25">
      <c r="A50" s="1" t="s">
        <v>287</v>
      </c>
      <c r="B50" s="1" t="s">
        <v>288</v>
      </c>
      <c r="C50" s="1" t="s">
        <v>289</v>
      </c>
      <c r="D50" s="1">
        <v>1910</v>
      </c>
      <c r="E50" s="1">
        <f t="shared" si="0"/>
        <v>105</v>
      </c>
      <c r="F50" s="1">
        <v>0</v>
      </c>
      <c r="G50" s="1">
        <v>24</v>
      </c>
      <c r="H50" s="1">
        <v>25800</v>
      </c>
      <c r="I50" s="1">
        <v>6000</v>
      </c>
      <c r="J50" s="1">
        <v>6000</v>
      </c>
      <c r="K50" s="1">
        <v>6000</v>
      </c>
      <c r="L50" s="1">
        <f t="shared" si="1"/>
        <v>261359400</v>
      </c>
      <c r="M50" s="1">
        <v>365.64839699999999</v>
      </c>
      <c r="N50" s="1">
        <f t="shared" si="2"/>
        <v>15927644.173319999</v>
      </c>
      <c r="O50" s="1">
        <f t="shared" si="3"/>
        <v>0.5713256203125</v>
      </c>
      <c r="P50" s="1">
        <f t="shared" si="4"/>
        <v>1479727.87188342</v>
      </c>
      <c r="Q50" s="1">
        <f t="shared" si="5"/>
        <v>1.4797278718834201</v>
      </c>
      <c r="R50" s="1">
        <v>1275</v>
      </c>
      <c r="S50" s="1">
        <f t="shared" si="6"/>
        <v>3302.2372499999997</v>
      </c>
      <c r="T50" s="1">
        <f t="shared" si="7"/>
        <v>816000</v>
      </c>
      <c r="U50" s="1">
        <f t="shared" si="8"/>
        <v>35547000000</v>
      </c>
      <c r="V50" s="1">
        <v>115827.73443</v>
      </c>
      <c r="W50" s="1">
        <f t="shared" si="9"/>
        <v>35.304293454263998</v>
      </c>
      <c r="X50" s="1">
        <f t="shared" si="10"/>
        <v>21.937077934635422</v>
      </c>
      <c r="Y50" s="1">
        <f t="shared" si="11"/>
        <v>8.1871262675122409</v>
      </c>
      <c r="Z50" s="1">
        <f t="shared" si="12"/>
        <v>16.409168685334937</v>
      </c>
      <c r="AA50" s="1">
        <f t="shared" si="13"/>
        <v>4.770283189872556</v>
      </c>
      <c r="AB50" s="1" t="e">
        <f t="shared" si="14"/>
        <v>#DIV/0!</v>
      </c>
      <c r="AC50" s="1">
        <v>0</v>
      </c>
      <c r="AD50" s="1" t="e">
        <f t="shared" si="15"/>
        <v>#DIV/0!</v>
      </c>
      <c r="AE50" s="1">
        <v>1000.28</v>
      </c>
      <c r="AF50" s="1">
        <f t="shared" si="16"/>
        <v>2231.6520643737431</v>
      </c>
      <c r="AG50" s="1">
        <f t="shared" si="17"/>
        <v>0.36438144652339138</v>
      </c>
      <c r="AH50" s="1">
        <f t="shared" si="18"/>
        <v>0.19993944934702632</v>
      </c>
      <c r="AI50" s="1">
        <f t="shared" si="19"/>
        <v>261359400</v>
      </c>
      <c r="AJ50" s="1">
        <f t="shared" si="20"/>
        <v>7400880</v>
      </c>
      <c r="AK50" s="1">
        <f t="shared" si="21"/>
        <v>7.4008799999999999</v>
      </c>
      <c r="AL50" s="1" t="s">
        <v>290</v>
      </c>
      <c r="AM50" s="1" t="s">
        <v>2</v>
      </c>
      <c r="AN50" s="1" t="s">
        <v>2</v>
      </c>
      <c r="AO50" s="1" t="s">
        <v>291</v>
      </c>
      <c r="AP50" s="1" t="s">
        <v>292</v>
      </c>
      <c r="AQ50" s="1" t="s">
        <v>259</v>
      </c>
      <c r="AR50" s="1" t="s">
        <v>60</v>
      </c>
      <c r="AS50" s="1">
        <v>3</v>
      </c>
      <c r="AT50" s="1" t="s">
        <v>293</v>
      </c>
      <c r="AU50" s="1" t="s">
        <v>294</v>
      </c>
      <c r="AV50" s="1">
        <v>8</v>
      </c>
      <c r="AW50" s="2">
        <v>48</v>
      </c>
      <c r="AX50" s="2">
        <v>50</v>
      </c>
      <c r="AY50" s="2">
        <v>2</v>
      </c>
      <c r="AZ50" s="2">
        <v>3.3</v>
      </c>
      <c r="BA50" s="2">
        <v>31.6</v>
      </c>
      <c r="BB50" s="2">
        <v>0.1</v>
      </c>
      <c r="BC50" s="1">
        <v>0</v>
      </c>
      <c r="BD50" s="2">
        <v>0.1</v>
      </c>
      <c r="BE50" s="2">
        <v>0.3</v>
      </c>
      <c r="BF50" s="2">
        <v>34.6</v>
      </c>
      <c r="BG50" s="2">
        <v>3.3</v>
      </c>
      <c r="BH50" s="2">
        <v>8.6999999999999993</v>
      </c>
      <c r="BI50" s="1">
        <v>0</v>
      </c>
      <c r="BJ50" s="2">
        <v>5.2</v>
      </c>
      <c r="BK50" s="2">
        <v>4.9000000000000004</v>
      </c>
      <c r="BL50" s="2">
        <v>7.5</v>
      </c>
      <c r="BM50" s="1">
        <v>0</v>
      </c>
      <c r="BN50" s="2">
        <v>0.3</v>
      </c>
      <c r="BO50" s="2">
        <v>125846</v>
      </c>
      <c r="BP50" s="2">
        <v>13685</v>
      </c>
      <c r="BQ50" s="2">
        <v>38</v>
      </c>
      <c r="BR50" s="2">
        <v>4</v>
      </c>
      <c r="BS50" s="2">
        <v>0.13</v>
      </c>
      <c r="BT50" s="2">
        <v>0.01</v>
      </c>
      <c r="BU50" s="2">
        <v>217830</v>
      </c>
      <c r="BV50" s="2">
        <v>65</v>
      </c>
      <c r="BW50" s="2">
        <v>0.22</v>
      </c>
      <c r="BX50" s="2">
        <v>608849</v>
      </c>
      <c r="BY50" s="2">
        <v>22935</v>
      </c>
      <c r="BZ50" s="2">
        <v>183</v>
      </c>
      <c r="CA50" s="2">
        <v>7</v>
      </c>
      <c r="CB50" s="2">
        <v>0.68</v>
      </c>
      <c r="CC50" s="2">
        <v>0.03</v>
      </c>
      <c r="CD50" s="2">
        <v>7</v>
      </c>
      <c r="CE50" s="2">
        <v>19</v>
      </c>
      <c r="CF50" s="2">
        <v>15</v>
      </c>
      <c r="CG50" s="2">
        <v>23</v>
      </c>
      <c r="CH50" s="2">
        <v>53</v>
      </c>
      <c r="CI50" s="2">
        <v>16</v>
      </c>
      <c r="CJ50" s="2">
        <v>25</v>
      </c>
      <c r="CK50" s="2">
        <v>1</v>
      </c>
      <c r="CL50" s="2">
        <v>1</v>
      </c>
      <c r="CM50" s="1">
        <v>0</v>
      </c>
      <c r="CN50" s="1">
        <v>0</v>
      </c>
      <c r="CO50" s="2">
        <v>1</v>
      </c>
      <c r="CP50" s="2">
        <v>7</v>
      </c>
      <c r="CQ50" s="2">
        <v>7</v>
      </c>
      <c r="CR50" s="2">
        <v>24</v>
      </c>
      <c r="CS50" s="2">
        <v>0.99661</v>
      </c>
      <c r="CT50" s="2">
        <v>0.99758000000000002</v>
      </c>
      <c r="CU50" s="1" t="s">
        <v>139</v>
      </c>
    </row>
    <row r="51" spans="1:99" s="1" customFormat="1" x14ac:dyDescent="0.25">
      <c r="A51" s="1" t="s">
        <v>295</v>
      </c>
      <c r="B51" s="1" t="s">
        <v>296</v>
      </c>
      <c r="C51" s="1" t="s">
        <v>297</v>
      </c>
      <c r="D51" s="1">
        <v>1958</v>
      </c>
      <c r="E51" s="1">
        <f t="shared" si="0"/>
        <v>57</v>
      </c>
      <c r="F51" s="1">
        <v>12</v>
      </c>
      <c r="G51" s="1">
        <v>13</v>
      </c>
      <c r="H51" s="1">
        <v>0</v>
      </c>
      <c r="I51" s="1">
        <v>5100</v>
      </c>
      <c r="J51" s="1">
        <v>1600</v>
      </c>
      <c r="K51" s="1">
        <v>5100</v>
      </c>
      <c r="L51" s="1">
        <f t="shared" si="1"/>
        <v>222155490</v>
      </c>
      <c r="M51" s="1">
        <v>875</v>
      </c>
      <c r="N51" s="1">
        <f t="shared" si="2"/>
        <v>38115000</v>
      </c>
      <c r="O51" s="1">
        <f t="shared" si="3"/>
        <v>1.3671875</v>
      </c>
      <c r="P51" s="1">
        <f t="shared" si="4"/>
        <v>3541002.5</v>
      </c>
      <c r="Q51" s="1">
        <f t="shared" si="5"/>
        <v>3.5410025000000003</v>
      </c>
      <c r="R51" s="1">
        <v>106</v>
      </c>
      <c r="S51" s="1">
        <f t="shared" si="6"/>
        <v>274.53893999999997</v>
      </c>
      <c r="T51" s="1">
        <f t="shared" si="7"/>
        <v>67840</v>
      </c>
      <c r="U51" s="1">
        <f t="shared" si="8"/>
        <v>2955280000</v>
      </c>
      <c r="W51" s="1">
        <f t="shared" si="9"/>
        <v>0</v>
      </c>
      <c r="X51" s="1">
        <f t="shared" si="10"/>
        <v>0</v>
      </c>
      <c r="Y51" s="1">
        <f t="shared" si="11"/>
        <v>0</v>
      </c>
      <c r="Z51" s="1">
        <f t="shared" si="12"/>
        <v>5.8285580480125931</v>
      </c>
      <c r="AA51" s="1">
        <f t="shared" si="13"/>
        <v>0</v>
      </c>
      <c r="AB51" s="1">
        <f t="shared" si="14"/>
        <v>1.4571395120031483</v>
      </c>
      <c r="AC51" s="1">
        <v>12</v>
      </c>
      <c r="AD51" s="1">
        <f t="shared" si="15"/>
        <v>0.48571317066771608</v>
      </c>
      <c r="AE51" s="1" t="s">
        <v>2</v>
      </c>
      <c r="AF51" s="1">
        <f t="shared" si="16"/>
        <v>77.531428571428577</v>
      </c>
      <c r="AG51" s="1">
        <f t="shared" si="17"/>
        <v>8.3667850646498204E-2</v>
      </c>
      <c r="AH51" s="1">
        <f t="shared" si="18"/>
        <v>1.7942135766287253</v>
      </c>
      <c r="AI51" s="1">
        <f t="shared" si="19"/>
        <v>69695840</v>
      </c>
      <c r="AJ51" s="1">
        <f t="shared" si="20"/>
        <v>1973568</v>
      </c>
      <c r="AK51" s="1">
        <f t="shared" si="21"/>
        <v>1.973568</v>
      </c>
      <c r="AL51" s="1" t="s">
        <v>2</v>
      </c>
      <c r="AM51" s="1" t="s">
        <v>2</v>
      </c>
      <c r="AN51" s="1" t="s">
        <v>2</v>
      </c>
      <c r="AO51" s="1" t="s">
        <v>2</v>
      </c>
      <c r="AP51" s="1" t="s">
        <v>2</v>
      </c>
      <c r="AQ51" s="1" t="s">
        <v>2</v>
      </c>
      <c r="AR51" s="1" t="s">
        <v>2</v>
      </c>
      <c r="AS51" s="1">
        <v>0</v>
      </c>
      <c r="AT51" s="1" t="s">
        <v>2</v>
      </c>
      <c r="AU51" s="1" t="s">
        <v>2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 t="s">
        <v>6</v>
      </c>
    </row>
    <row r="52" spans="1:99" s="1" customFormat="1" x14ac:dyDescent="0.25">
      <c r="A52" s="1" t="s">
        <v>298</v>
      </c>
      <c r="B52" s="1" t="s">
        <v>299</v>
      </c>
      <c r="C52" s="1" t="s">
        <v>300</v>
      </c>
      <c r="D52" s="1">
        <v>1931</v>
      </c>
      <c r="E52" s="1">
        <f t="shared" si="0"/>
        <v>84</v>
      </c>
      <c r="F52" s="1">
        <v>54</v>
      </c>
      <c r="G52" s="1">
        <v>54</v>
      </c>
      <c r="H52" s="1">
        <v>44000</v>
      </c>
      <c r="I52" s="1">
        <v>13687</v>
      </c>
      <c r="J52" s="1">
        <v>6500</v>
      </c>
      <c r="K52" s="1">
        <v>13687</v>
      </c>
      <c r="L52" s="1">
        <f t="shared" si="1"/>
        <v>596204351.30000007</v>
      </c>
      <c r="M52" s="1">
        <v>773</v>
      </c>
      <c r="N52" s="1">
        <f t="shared" si="2"/>
        <v>33671880</v>
      </c>
      <c r="O52" s="1">
        <f t="shared" si="3"/>
        <v>1.2078125000000002</v>
      </c>
      <c r="P52" s="1">
        <f t="shared" si="4"/>
        <v>3128222.7800000003</v>
      </c>
      <c r="Q52" s="1">
        <f t="shared" si="5"/>
        <v>3.1282227800000002</v>
      </c>
      <c r="R52" s="1">
        <v>400</v>
      </c>
      <c r="S52" s="1">
        <f t="shared" si="6"/>
        <v>1035.9959999999999</v>
      </c>
      <c r="T52" s="1">
        <f t="shared" si="7"/>
        <v>256000</v>
      </c>
      <c r="U52" s="1">
        <f t="shared" si="8"/>
        <v>11152000000</v>
      </c>
      <c r="V52" s="1">
        <v>97053.161154999994</v>
      </c>
      <c r="W52" s="1">
        <f t="shared" si="9"/>
        <v>29.581803520043998</v>
      </c>
      <c r="X52" s="1">
        <f t="shared" si="10"/>
        <v>18.381286403790071</v>
      </c>
      <c r="Y52" s="1">
        <f t="shared" si="11"/>
        <v>4.7181386829307019</v>
      </c>
      <c r="Z52" s="1">
        <f t="shared" si="12"/>
        <v>17.706298291036916</v>
      </c>
      <c r="AA52" s="1">
        <f t="shared" si="13"/>
        <v>3.6895990979921716</v>
      </c>
      <c r="AB52" s="1">
        <f t="shared" si="14"/>
        <v>0.98368323839093974</v>
      </c>
      <c r="AC52" s="1">
        <v>54</v>
      </c>
      <c r="AD52" s="1">
        <f t="shared" si="15"/>
        <v>0.32789441279697989</v>
      </c>
      <c r="AE52" s="1">
        <v>452.54</v>
      </c>
      <c r="AF52" s="1">
        <f t="shared" si="16"/>
        <v>331.17723156532986</v>
      </c>
      <c r="AG52" s="1">
        <f t="shared" si="17"/>
        <v>0.2704204569399955</v>
      </c>
      <c r="AH52" s="1">
        <f t="shared" si="18"/>
        <v>0.39016850137572001</v>
      </c>
      <c r="AI52" s="1">
        <f t="shared" si="19"/>
        <v>283139350</v>
      </c>
      <c r="AJ52" s="1">
        <f t="shared" si="20"/>
        <v>8017620</v>
      </c>
      <c r="AK52" s="1">
        <f t="shared" si="21"/>
        <v>8.0176200000000009</v>
      </c>
      <c r="AL52" s="1" t="s">
        <v>301</v>
      </c>
      <c r="AM52" s="1" t="s">
        <v>2</v>
      </c>
      <c r="AN52" s="1" t="s">
        <v>302</v>
      </c>
      <c r="AO52" s="1" t="s">
        <v>303</v>
      </c>
      <c r="AP52" s="1" t="s">
        <v>304</v>
      </c>
      <c r="AQ52" s="1" t="s">
        <v>305</v>
      </c>
      <c r="AR52" s="1" t="s">
        <v>306</v>
      </c>
      <c r="AS52" s="1">
        <v>2</v>
      </c>
      <c r="AT52" s="1" t="s">
        <v>307</v>
      </c>
      <c r="AU52" s="1" t="s">
        <v>308</v>
      </c>
      <c r="AV52" s="1">
        <v>8</v>
      </c>
      <c r="AW52" s="2">
        <v>16</v>
      </c>
      <c r="AX52" s="2">
        <v>82</v>
      </c>
      <c r="AY52" s="2">
        <v>2</v>
      </c>
      <c r="AZ52" s="2">
        <v>2.9</v>
      </c>
      <c r="BA52" s="2">
        <v>27.2</v>
      </c>
      <c r="BB52" s="1">
        <v>0</v>
      </c>
      <c r="BC52" s="1">
        <v>0</v>
      </c>
      <c r="BD52" s="1">
        <v>0</v>
      </c>
      <c r="BE52" s="2">
        <v>0.1</v>
      </c>
      <c r="BF52" s="2">
        <v>37</v>
      </c>
      <c r="BG52" s="2">
        <v>14.8</v>
      </c>
      <c r="BH52" s="2">
        <v>14.2</v>
      </c>
      <c r="BI52" s="1">
        <v>0</v>
      </c>
      <c r="BJ52" s="2">
        <v>0.3</v>
      </c>
      <c r="BK52" s="2">
        <v>1.2</v>
      </c>
      <c r="BL52" s="2">
        <v>1.5</v>
      </c>
      <c r="BM52" s="1">
        <v>0</v>
      </c>
      <c r="BN52" s="2">
        <v>0.8</v>
      </c>
      <c r="BO52" s="2">
        <v>52812</v>
      </c>
      <c r="BP52" s="2">
        <v>4923</v>
      </c>
      <c r="BQ52" s="2">
        <v>59</v>
      </c>
      <c r="BR52" s="2">
        <v>5</v>
      </c>
      <c r="BS52" s="2">
        <v>0.15</v>
      </c>
      <c r="BT52" s="2">
        <v>0.01</v>
      </c>
      <c r="BU52" s="2">
        <v>78103</v>
      </c>
      <c r="BV52" s="2">
        <v>87</v>
      </c>
      <c r="BW52" s="2">
        <v>0.22</v>
      </c>
      <c r="BX52" s="2">
        <v>221962</v>
      </c>
      <c r="BY52" s="2">
        <v>9181</v>
      </c>
      <c r="BZ52" s="2">
        <v>246</v>
      </c>
      <c r="CA52" s="2">
        <v>10</v>
      </c>
      <c r="CB52" s="2">
        <v>0.55000000000000004</v>
      </c>
      <c r="CC52" s="2">
        <v>0.02</v>
      </c>
      <c r="CD52" s="2">
        <v>1</v>
      </c>
      <c r="CE52" s="2">
        <v>2</v>
      </c>
      <c r="CF52" s="1">
        <v>0</v>
      </c>
      <c r="CG52" s="2">
        <v>1</v>
      </c>
      <c r="CH52" s="2">
        <v>57</v>
      </c>
      <c r="CI52" s="2">
        <v>40</v>
      </c>
      <c r="CJ52" s="2">
        <v>87</v>
      </c>
      <c r="CK52" s="2">
        <v>2</v>
      </c>
      <c r="CL52" s="2">
        <v>5</v>
      </c>
      <c r="CM52" s="1">
        <v>0</v>
      </c>
      <c r="CN52" s="1">
        <v>0</v>
      </c>
      <c r="CO52" s="1">
        <v>0</v>
      </c>
      <c r="CP52" s="2">
        <v>1</v>
      </c>
      <c r="CQ52" s="2">
        <v>1</v>
      </c>
      <c r="CR52" s="2">
        <v>4</v>
      </c>
      <c r="CS52" s="2">
        <v>0.79749999999999999</v>
      </c>
      <c r="CT52" s="2">
        <v>0.38417000000000001</v>
      </c>
      <c r="CU52" s="1" t="s">
        <v>6</v>
      </c>
    </row>
    <row r="53" spans="1:99" s="1" customFormat="1" x14ac:dyDescent="0.25">
      <c r="A53" s="1" t="s">
        <v>309</v>
      </c>
      <c r="B53" s="1" t="s">
        <v>310</v>
      </c>
      <c r="C53" s="1" t="s">
        <v>311</v>
      </c>
      <c r="D53" s="1">
        <v>1932</v>
      </c>
      <c r="E53" s="1">
        <f t="shared" si="0"/>
        <v>83</v>
      </c>
      <c r="F53" s="1">
        <v>34</v>
      </c>
      <c r="G53" s="1">
        <v>45</v>
      </c>
      <c r="H53" s="1">
        <v>22600</v>
      </c>
      <c r="I53" s="1">
        <v>18000</v>
      </c>
      <c r="J53" s="1">
        <v>17770</v>
      </c>
      <c r="K53" s="1">
        <v>18000</v>
      </c>
      <c r="L53" s="1">
        <f t="shared" si="1"/>
        <v>784078200</v>
      </c>
      <c r="M53" s="1">
        <v>987</v>
      </c>
      <c r="N53" s="1">
        <f t="shared" si="2"/>
        <v>42993720</v>
      </c>
      <c r="O53" s="1">
        <f t="shared" si="3"/>
        <v>1.5421875</v>
      </c>
      <c r="P53" s="1">
        <f t="shared" si="4"/>
        <v>3994250.8200000003</v>
      </c>
      <c r="Q53" s="1">
        <f t="shared" si="5"/>
        <v>3.9942508200000004</v>
      </c>
      <c r="R53" s="1">
        <v>814</v>
      </c>
      <c r="S53" s="1">
        <f t="shared" si="6"/>
        <v>2108.2518599999999</v>
      </c>
      <c r="T53" s="1">
        <f t="shared" si="7"/>
        <v>520960</v>
      </c>
      <c r="U53" s="1">
        <f t="shared" si="8"/>
        <v>22694320000</v>
      </c>
      <c r="V53" s="1">
        <v>57341.549283</v>
      </c>
      <c r="W53" s="1">
        <f t="shared" si="9"/>
        <v>17.477704221458399</v>
      </c>
      <c r="X53" s="1">
        <f t="shared" si="10"/>
        <v>10.860145384904502</v>
      </c>
      <c r="Y53" s="1">
        <f t="shared" si="11"/>
        <v>2.4669571728082929</v>
      </c>
      <c r="Z53" s="1">
        <f t="shared" si="12"/>
        <v>18.237040200289716</v>
      </c>
      <c r="AA53" s="1">
        <f t="shared" si="13"/>
        <v>0.79737909499319015</v>
      </c>
      <c r="AB53" s="1">
        <f t="shared" si="14"/>
        <v>1.6091506059079161</v>
      </c>
      <c r="AC53" s="1">
        <v>34</v>
      </c>
      <c r="AD53" s="1">
        <f t="shared" si="15"/>
        <v>0.53638353530263871</v>
      </c>
      <c r="AE53" s="1">
        <v>583.09900000000005</v>
      </c>
      <c r="AF53" s="1">
        <f t="shared" si="16"/>
        <v>527.82168186423507</v>
      </c>
      <c r="AG53" s="1">
        <f t="shared" si="17"/>
        <v>0.24648885761034994</v>
      </c>
      <c r="AH53" s="1">
        <f t="shared" si="18"/>
        <v>0.18222828717498724</v>
      </c>
      <c r="AI53" s="1">
        <f t="shared" si="19"/>
        <v>774059423</v>
      </c>
      <c r="AJ53" s="1">
        <f t="shared" si="20"/>
        <v>21918939.600000001</v>
      </c>
      <c r="AK53" s="1">
        <f t="shared" si="21"/>
        <v>21.918939600000002</v>
      </c>
      <c r="AL53" s="1" t="s">
        <v>312</v>
      </c>
      <c r="AM53" s="1" t="s">
        <v>2</v>
      </c>
      <c r="AN53" s="1" t="s">
        <v>313</v>
      </c>
      <c r="AO53" s="1" t="s">
        <v>314</v>
      </c>
      <c r="AP53" s="1" t="s">
        <v>315</v>
      </c>
      <c r="AQ53" s="1" t="s">
        <v>15</v>
      </c>
      <c r="AR53" s="1" t="s">
        <v>316</v>
      </c>
      <c r="AS53" s="1">
        <v>2</v>
      </c>
      <c r="AT53" s="1" t="s">
        <v>317</v>
      </c>
      <c r="AU53" s="1" t="s">
        <v>318</v>
      </c>
      <c r="AV53" s="1">
        <v>7</v>
      </c>
      <c r="AW53" s="2">
        <v>84</v>
      </c>
      <c r="AX53" s="2">
        <v>15</v>
      </c>
      <c r="AY53" s="2">
        <v>1</v>
      </c>
      <c r="AZ53" s="2">
        <v>4.9000000000000004</v>
      </c>
      <c r="BA53" s="2">
        <v>9.4</v>
      </c>
      <c r="BB53" s="2">
        <v>2.2999999999999998</v>
      </c>
      <c r="BC53" s="2">
        <v>4.9000000000000004</v>
      </c>
      <c r="BD53" s="2">
        <v>1.4</v>
      </c>
      <c r="BE53" s="2">
        <v>2.1</v>
      </c>
      <c r="BF53" s="2">
        <v>26.4</v>
      </c>
      <c r="BG53" s="2">
        <v>1.1000000000000001</v>
      </c>
      <c r="BH53" s="2">
        <v>0.1</v>
      </c>
      <c r="BI53" s="1">
        <v>0</v>
      </c>
      <c r="BJ53" s="2">
        <v>0.1</v>
      </c>
      <c r="BK53" s="2">
        <v>18.3</v>
      </c>
      <c r="BL53" s="2">
        <v>28.4</v>
      </c>
      <c r="BM53" s="1">
        <v>0</v>
      </c>
      <c r="BN53" s="2">
        <v>0.6</v>
      </c>
      <c r="BO53" s="2">
        <v>51001</v>
      </c>
      <c r="BP53" s="2">
        <v>10757</v>
      </c>
      <c r="BQ53" s="2">
        <v>25</v>
      </c>
      <c r="BR53" s="2">
        <v>5</v>
      </c>
      <c r="BS53" s="2">
        <v>0.12</v>
      </c>
      <c r="BT53" s="2">
        <v>0.03</v>
      </c>
      <c r="BU53" s="2">
        <v>112186</v>
      </c>
      <c r="BV53" s="2">
        <v>54</v>
      </c>
      <c r="BW53" s="2">
        <v>0.26</v>
      </c>
      <c r="BX53" s="2">
        <v>1820171</v>
      </c>
      <c r="BY53" s="2">
        <v>110627</v>
      </c>
      <c r="BZ53" s="2">
        <v>881</v>
      </c>
      <c r="CA53" s="2">
        <v>54</v>
      </c>
      <c r="CB53" s="2">
        <v>3.49</v>
      </c>
      <c r="CC53" s="2">
        <v>0.22</v>
      </c>
      <c r="CD53" s="2">
        <v>49</v>
      </c>
      <c r="CE53" s="2">
        <v>71</v>
      </c>
      <c r="CF53" s="2">
        <v>26</v>
      </c>
      <c r="CG53" s="2">
        <v>15</v>
      </c>
      <c r="CH53" s="2">
        <v>18</v>
      </c>
      <c r="CI53" s="2">
        <v>3</v>
      </c>
      <c r="CJ53" s="2">
        <v>4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2">
        <v>3</v>
      </c>
      <c r="CR53" s="2">
        <v>9</v>
      </c>
      <c r="CS53" s="2">
        <v>0.93625000000000003</v>
      </c>
      <c r="CT53" s="2">
        <v>0.82340000000000002</v>
      </c>
      <c r="CU53" s="1" t="s">
        <v>6</v>
      </c>
    </row>
    <row r="54" spans="1:99" s="1" customFormat="1" x14ac:dyDescent="0.25">
      <c r="A54" s="1" t="s">
        <v>319</v>
      </c>
      <c r="C54" s="1" t="s">
        <v>320</v>
      </c>
      <c r="D54" s="1">
        <v>1906</v>
      </c>
      <c r="E54" s="1">
        <f t="shared" si="0"/>
        <v>109</v>
      </c>
      <c r="F54" s="1">
        <v>39</v>
      </c>
      <c r="G54" s="1">
        <v>43.3</v>
      </c>
      <c r="H54" s="1">
        <v>28024</v>
      </c>
      <c r="I54" s="1">
        <v>10000</v>
      </c>
      <c r="J54" s="1">
        <v>10000</v>
      </c>
      <c r="K54" s="1">
        <v>10000</v>
      </c>
      <c r="L54" s="1">
        <f t="shared" si="1"/>
        <v>435599000</v>
      </c>
      <c r="M54" s="1">
        <v>336.341205</v>
      </c>
      <c r="N54" s="1">
        <f t="shared" si="2"/>
        <v>14651022.889800001</v>
      </c>
      <c r="O54" s="1">
        <f t="shared" si="3"/>
        <v>0.52553313281250003</v>
      </c>
      <c r="P54" s="1">
        <f t="shared" si="4"/>
        <v>1361125.7688663001</v>
      </c>
      <c r="Q54" s="1">
        <f t="shared" si="5"/>
        <v>1.3611257688663001</v>
      </c>
      <c r="R54" s="1">
        <v>1749</v>
      </c>
      <c r="S54" s="1">
        <f t="shared" si="6"/>
        <v>4529.8925099999997</v>
      </c>
      <c r="T54" s="1">
        <f t="shared" si="7"/>
        <v>1119360</v>
      </c>
      <c r="U54" s="1">
        <f t="shared" si="8"/>
        <v>48762120000</v>
      </c>
      <c r="V54" s="1">
        <v>39492.345172000001</v>
      </c>
      <c r="W54" s="1">
        <f t="shared" si="9"/>
        <v>12.037266808425599</v>
      </c>
      <c r="X54" s="1">
        <f t="shared" si="10"/>
        <v>7.4796132215057689</v>
      </c>
      <c r="Y54" s="1">
        <f t="shared" si="11"/>
        <v>2.9105405207137891</v>
      </c>
      <c r="Z54" s="1">
        <f t="shared" si="12"/>
        <v>29.731644218729787</v>
      </c>
      <c r="AA54" s="1">
        <f t="shared" si="13"/>
        <v>0.97587855566572623</v>
      </c>
      <c r="AB54" s="1">
        <f t="shared" si="14"/>
        <v>2.2870495552869068</v>
      </c>
      <c r="AC54" s="1">
        <v>39</v>
      </c>
      <c r="AD54" s="1">
        <f t="shared" si="15"/>
        <v>0.76234985176230219</v>
      </c>
      <c r="AE54" s="1">
        <v>1385.48</v>
      </c>
      <c r="AF54" s="1">
        <f t="shared" si="16"/>
        <v>3328.0489674168825</v>
      </c>
      <c r="AG54" s="1">
        <f t="shared" si="17"/>
        <v>0.68838342099512451</v>
      </c>
      <c r="AH54" s="1">
        <f t="shared" si="18"/>
        <v>0.11034842631143595</v>
      </c>
      <c r="AI54" s="1">
        <f t="shared" si="19"/>
        <v>435599000</v>
      </c>
      <c r="AJ54" s="1">
        <f t="shared" si="20"/>
        <v>12334800</v>
      </c>
      <c r="AK54" s="1">
        <f t="shared" si="21"/>
        <v>12.3348</v>
      </c>
      <c r="AL54" s="1" t="s">
        <v>321</v>
      </c>
      <c r="AM54" s="1" t="s">
        <v>2</v>
      </c>
      <c r="AN54" s="1" t="s">
        <v>2</v>
      </c>
      <c r="AO54" s="1" t="s">
        <v>322</v>
      </c>
      <c r="AP54" s="1" t="s">
        <v>323</v>
      </c>
      <c r="AQ54" s="1" t="s">
        <v>217</v>
      </c>
      <c r="AR54" s="1" t="s">
        <v>232</v>
      </c>
      <c r="AS54" s="1">
        <v>3</v>
      </c>
      <c r="AT54" s="1" t="s">
        <v>233</v>
      </c>
      <c r="AU54" s="1" t="s">
        <v>234</v>
      </c>
      <c r="AV54" s="1">
        <v>7</v>
      </c>
      <c r="AW54" s="2">
        <v>51</v>
      </c>
      <c r="AX54" s="2">
        <v>47</v>
      </c>
      <c r="AY54" s="2">
        <v>2</v>
      </c>
      <c r="AZ54" s="2">
        <v>4.4000000000000004</v>
      </c>
      <c r="BA54" s="2">
        <v>17.7</v>
      </c>
      <c r="BB54" s="2">
        <v>0.1</v>
      </c>
      <c r="BC54" s="2">
        <v>0.2</v>
      </c>
      <c r="BD54" s="2">
        <v>0.2</v>
      </c>
      <c r="BE54" s="2">
        <v>0.5</v>
      </c>
      <c r="BF54" s="2">
        <v>36.9</v>
      </c>
      <c r="BG54" s="2">
        <v>6.9</v>
      </c>
      <c r="BH54" s="2">
        <v>5</v>
      </c>
      <c r="BI54" s="1">
        <v>0</v>
      </c>
      <c r="BJ54" s="2">
        <v>3.3</v>
      </c>
      <c r="BK54" s="2">
        <v>6.7</v>
      </c>
      <c r="BL54" s="2">
        <v>17.7</v>
      </c>
      <c r="BM54" s="1">
        <v>0</v>
      </c>
      <c r="BN54" s="2">
        <v>0.3</v>
      </c>
      <c r="BO54" s="2">
        <v>183771</v>
      </c>
      <c r="BP54" s="2">
        <v>26155</v>
      </c>
      <c r="BQ54" s="2">
        <v>38</v>
      </c>
      <c r="BR54" s="2">
        <v>5</v>
      </c>
      <c r="BS54" s="2">
        <v>0.12</v>
      </c>
      <c r="BT54" s="2">
        <v>0.02</v>
      </c>
      <c r="BU54" s="2">
        <v>349076</v>
      </c>
      <c r="BV54" s="2">
        <v>72</v>
      </c>
      <c r="BW54" s="2">
        <v>0.23</v>
      </c>
      <c r="BX54" s="2">
        <v>1604154</v>
      </c>
      <c r="BY54" s="2">
        <v>67298</v>
      </c>
      <c r="BZ54" s="2">
        <v>330</v>
      </c>
      <c r="CA54" s="2">
        <v>14</v>
      </c>
      <c r="CB54" s="2">
        <v>1.31</v>
      </c>
      <c r="CC54" s="2">
        <v>0.06</v>
      </c>
      <c r="CD54" s="2">
        <v>11</v>
      </c>
      <c r="CE54" s="2">
        <v>29</v>
      </c>
      <c r="CF54" s="2">
        <v>17</v>
      </c>
      <c r="CG54" s="2">
        <v>16</v>
      </c>
      <c r="CH54" s="2">
        <v>46</v>
      </c>
      <c r="CI54" s="2">
        <v>14</v>
      </c>
      <c r="CJ54" s="2">
        <v>22</v>
      </c>
      <c r="CK54" s="1">
        <v>0</v>
      </c>
      <c r="CL54" s="2">
        <v>1</v>
      </c>
      <c r="CM54" s="1">
        <v>0</v>
      </c>
      <c r="CN54" s="1">
        <v>0</v>
      </c>
      <c r="CO54" s="1">
        <v>0</v>
      </c>
      <c r="CP54" s="2">
        <v>3</v>
      </c>
      <c r="CQ54" s="2">
        <v>11</v>
      </c>
      <c r="CR54" s="2">
        <v>31</v>
      </c>
      <c r="CS54" s="2">
        <v>0.86760000000000004</v>
      </c>
      <c r="CT54" s="2">
        <v>0.58331</v>
      </c>
      <c r="CU54" s="1" t="s">
        <v>139</v>
      </c>
    </row>
    <row r="55" spans="1:99" s="1" customFormat="1" x14ac:dyDescent="0.25">
      <c r="A55" s="1" t="s">
        <v>324</v>
      </c>
      <c r="B55" s="1" t="s">
        <v>325</v>
      </c>
      <c r="C55" s="1" t="s">
        <v>326</v>
      </c>
      <c r="D55" s="1">
        <v>1945</v>
      </c>
      <c r="E55" s="1">
        <f t="shared" si="0"/>
        <v>70</v>
      </c>
      <c r="F55" s="1">
        <v>36</v>
      </c>
      <c r="G55" s="1">
        <v>36</v>
      </c>
      <c r="H55" s="1">
        <v>2500</v>
      </c>
      <c r="I55" s="1">
        <v>33513</v>
      </c>
      <c r="J55" s="1">
        <v>26800</v>
      </c>
      <c r="K55" s="1">
        <v>33513</v>
      </c>
      <c r="L55" s="1">
        <f t="shared" si="1"/>
        <v>1459822928.7</v>
      </c>
      <c r="M55" s="1">
        <v>1464</v>
      </c>
      <c r="N55" s="1">
        <f t="shared" si="2"/>
        <v>63771840</v>
      </c>
      <c r="O55" s="1">
        <f t="shared" si="3"/>
        <v>2.2875000000000001</v>
      </c>
      <c r="P55" s="1">
        <f t="shared" si="4"/>
        <v>5924603.04</v>
      </c>
      <c r="Q55" s="1">
        <f t="shared" si="5"/>
        <v>5.92460304</v>
      </c>
      <c r="R55" s="1">
        <v>0</v>
      </c>
      <c r="S55" s="1">
        <f t="shared" si="6"/>
        <v>0</v>
      </c>
      <c r="T55" s="1">
        <f t="shared" si="7"/>
        <v>0</v>
      </c>
      <c r="U55" s="1">
        <f t="shared" si="8"/>
        <v>0</v>
      </c>
      <c r="V55" s="1">
        <v>66845.430901999993</v>
      </c>
      <c r="W55" s="1">
        <f t="shared" si="9"/>
        <v>20.374487338929598</v>
      </c>
      <c r="X55" s="1">
        <f t="shared" si="10"/>
        <v>12.660123540253387</v>
      </c>
      <c r="Y55" s="1">
        <f t="shared" si="11"/>
        <v>2.3613042700922349</v>
      </c>
      <c r="Z55" s="1">
        <f t="shared" si="12"/>
        <v>22.891340891214682</v>
      </c>
      <c r="AA55" s="1">
        <f t="shared" si="13"/>
        <v>0.61633919065200304</v>
      </c>
      <c r="AB55" s="1">
        <f t="shared" si="14"/>
        <v>1.9076117409345568</v>
      </c>
      <c r="AC55" s="1">
        <v>36</v>
      </c>
      <c r="AD55" s="1">
        <f t="shared" si="15"/>
        <v>0.635870580311519</v>
      </c>
      <c r="AE55" s="1">
        <v>93.805499999999995</v>
      </c>
      <c r="AF55" s="1">
        <f t="shared" si="16"/>
        <v>0</v>
      </c>
      <c r="AG55" s="1">
        <f t="shared" si="17"/>
        <v>0.25404006042677851</v>
      </c>
      <c r="AH55" s="1">
        <f t="shared" si="18"/>
        <v>0.17922242566716956</v>
      </c>
      <c r="AI55" s="1">
        <f t="shared" si="19"/>
        <v>1167405320</v>
      </c>
      <c r="AJ55" s="1">
        <f t="shared" si="20"/>
        <v>33057264</v>
      </c>
      <c r="AK55" s="1">
        <f t="shared" si="21"/>
        <v>33.057264000000004</v>
      </c>
      <c r="AL55" s="1" t="s">
        <v>327</v>
      </c>
      <c r="AM55" s="1" t="s">
        <v>2</v>
      </c>
      <c r="AN55" s="1" t="s">
        <v>328</v>
      </c>
      <c r="AO55" s="1" t="s">
        <v>329</v>
      </c>
      <c r="AP55" s="1" t="s">
        <v>250</v>
      </c>
      <c r="AQ55" s="1" t="s">
        <v>196</v>
      </c>
      <c r="AR55" s="1" t="s">
        <v>89</v>
      </c>
      <c r="AS55" s="1">
        <v>1</v>
      </c>
      <c r="AT55" s="1" t="s">
        <v>251</v>
      </c>
      <c r="AU55" s="1" t="s">
        <v>252</v>
      </c>
      <c r="AV55" s="1">
        <v>8</v>
      </c>
      <c r="AW55" s="2">
        <v>25</v>
      </c>
      <c r="AX55" s="2">
        <v>74</v>
      </c>
      <c r="AY55" s="2">
        <v>1</v>
      </c>
      <c r="AZ55" s="2">
        <v>3.3</v>
      </c>
      <c r="BA55" s="2">
        <v>25.6</v>
      </c>
      <c r="BB55" s="1">
        <v>0</v>
      </c>
      <c r="BC55" s="1">
        <v>0</v>
      </c>
      <c r="BD55" s="1">
        <v>0</v>
      </c>
      <c r="BE55" s="2">
        <v>0.1</v>
      </c>
      <c r="BF55" s="2">
        <v>36.4</v>
      </c>
      <c r="BG55" s="2">
        <v>16</v>
      </c>
      <c r="BH55" s="2">
        <v>15.5</v>
      </c>
      <c r="BI55" s="1">
        <v>0</v>
      </c>
      <c r="BJ55" s="2">
        <v>0.7</v>
      </c>
      <c r="BK55" s="2">
        <v>0.3</v>
      </c>
      <c r="BL55" s="2">
        <v>0.8</v>
      </c>
      <c r="BM55" s="1">
        <v>0</v>
      </c>
      <c r="BN55" s="2">
        <v>1.4</v>
      </c>
      <c r="BO55" s="2">
        <v>15214</v>
      </c>
      <c r="BP55" s="2">
        <v>1371</v>
      </c>
      <c r="BQ55" s="2">
        <v>71</v>
      </c>
      <c r="BR55" s="2">
        <v>6</v>
      </c>
      <c r="BS55" s="2">
        <v>0.16</v>
      </c>
      <c r="BT55" s="2">
        <v>0.01</v>
      </c>
      <c r="BU55" s="2">
        <v>22710</v>
      </c>
      <c r="BV55" s="2">
        <v>106</v>
      </c>
      <c r="BW55" s="2">
        <v>0.24</v>
      </c>
      <c r="BX55" s="2">
        <v>38599</v>
      </c>
      <c r="BY55" s="2">
        <v>462</v>
      </c>
      <c r="BZ55" s="2">
        <v>180</v>
      </c>
      <c r="CA55" s="2">
        <v>2</v>
      </c>
      <c r="CB55" s="2">
        <v>0.46</v>
      </c>
      <c r="CC55" s="2">
        <v>0.01</v>
      </c>
      <c r="CD55" s="2">
        <v>3</v>
      </c>
      <c r="CE55" s="2">
        <v>10</v>
      </c>
      <c r="CF55" s="1">
        <v>0</v>
      </c>
      <c r="CG55" s="2">
        <v>1</v>
      </c>
      <c r="CH55" s="2">
        <v>56</v>
      </c>
      <c r="CI55" s="2">
        <v>37</v>
      </c>
      <c r="CJ55" s="2">
        <v>78</v>
      </c>
      <c r="CK55" s="2">
        <v>3</v>
      </c>
      <c r="CL55" s="2">
        <v>8</v>
      </c>
      <c r="CM55" s="1">
        <v>0</v>
      </c>
      <c r="CN55" s="1">
        <v>0</v>
      </c>
      <c r="CO55" s="1">
        <v>0</v>
      </c>
      <c r="CP55" s="2">
        <v>2</v>
      </c>
      <c r="CQ55" s="1">
        <v>0</v>
      </c>
      <c r="CR55" s="2">
        <v>1</v>
      </c>
      <c r="CS55" s="2">
        <v>0.63117999999999996</v>
      </c>
      <c r="CT55" s="2">
        <v>0.22744</v>
      </c>
      <c r="CU55" s="1" t="s">
        <v>6</v>
      </c>
    </row>
    <row r="56" spans="1:99" s="1" customFormat="1" x14ac:dyDescent="0.25">
      <c r="A56" s="1" t="s">
        <v>330</v>
      </c>
      <c r="C56" s="1" t="s">
        <v>331</v>
      </c>
      <c r="D56" s="1">
        <v>1918</v>
      </c>
      <c r="E56" s="1">
        <f t="shared" si="0"/>
        <v>97</v>
      </c>
      <c r="F56" s="1">
        <v>59</v>
      </c>
      <c r="G56" s="1">
        <v>82</v>
      </c>
      <c r="H56" s="1">
        <v>27361</v>
      </c>
      <c r="I56" s="1">
        <v>39500</v>
      </c>
      <c r="J56" s="1">
        <v>39500</v>
      </c>
      <c r="K56" s="1">
        <v>39500</v>
      </c>
      <c r="L56" s="1">
        <f t="shared" si="1"/>
        <v>1720616050</v>
      </c>
      <c r="M56" s="1">
        <v>1080.414098</v>
      </c>
      <c r="N56" s="1">
        <f t="shared" si="2"/>
        <v>47062838.108879998</v>
      </c>
      <c r="O56" s="1">
        <f t="shared" si="3"/>
        <v>1.6881470281249999</v>
      </c>
      <c r="P56" s="1">
        <f t="shared" si="4"/>
        <v>4372284.5966322804</v>
      </c>
      <c r="Q56" s="1">
        <f t="shared" si="5"/>
        <v>4.3722845966322801</v>
      </c>
      <c r="R56" s="1">
        <v>1451</v>
      </c>
      <c r="S56" s="1">
        <f t="shared" si="6"/>
        <v>3758.0754899999997</v>
      </c>
      <c r="T56" s="1">
        <f t="shared" si="7"/>
        <v>928640</v>
      </c>
      <c r="U56" s="1">
        <f t="shared" si="8"/>
        <v>40453880000</v>
      </c>
      <c r="V56" s="1">
        <v>107106.30279</v>
      </c>
      <c r="W56" s="1">
        <f t="shared" si="9"/>
        <v>32.646001090391998</v>
      </c>
      <c r="X56" s="1">
        <f t="shared" si="10"/>
        <v>20.285291110609261</v>
      </c>
      <c r="Y56" s="1">
        <f t="shared" si="11"/>
        <v>4.4042368924547013</v>
      </c>
      <c r="Z56" s="1">
        <f t="shared" si="12"/>
        <v>36.559972138088021</v>
      </c>
      <c r="AA56" s="1">
        <f t="shared" si="13"/>
        <v>0.67004008193330133</v>
      </c>
      <c r="AB56" s="1">
        <f t="shared" si="14"/>
        <v>1.8589816341400687</v>
      </c>
      <c r="AC56" s="1">
        <v>59</v>
      </c>
      <c r="AD56" s="1">
        <f t="shared" si="15"/>
        <v>0.6196605447133563</v>
      </c>
      <c r="AE56" s="1">
        <v>1619.99</v>
      </c>
      <c r="AF56" s="1">
        <f t="shared" si="16"/>
        <v>859.52229031354238</v>
      </c>
      <c r="AG56" s="1">
        <f t="shared" si="17"/>
        <v>0.47229380359306078</v>
      </c>
      <c r="AH56" s="1">
        <f t="shared" si="18"/>
        <v>8.9738584558995596E-2</v>
      </c>
      <c r="AI56" s="1">
        <f t="shared" si="19"/>
        <v>1720616050</v>
      </c>
      <c r="AJ56" s="1">
        <f t="shared" si="20"/>
        <v>48722460</v>
      </c>
      <c r="AK56" s="1">
        <f t="shared" si="21"/>
        <v>48.722459999999998</v>
      </c>
      <c r="AL56" s="1" t="s">
        <v>332</v>
      </c>
      <c r="AM56" s="1" t="s">
        <v>2</v>
      </c>
      <c r="AN56" s="1" t="s">
        <v>333</v>
      </c>
      <c r="AO56" s="1" t="s">
        <v>334</v>
      </c>
      <c r="AP56" s="1" t="s">
        <v>335</v>
      </c>
      <c r="AQ56" s="1" t="s">
        <v>241</v>
      </c>
      <c r="AR56" s="1" t="s">
        <v>336</v>
      </c>
      <c r="AS56" s="1">
        <v>2</v>
      </c>
      <c r="AT56" s="1" t="s">
        <v>337</v>
      </c>
      <c r="AU56" s="1" t="s">
        <v>338</v>
      </c>
      <c r="AV56" s="1">
        <v>8</v>
      </c>
      <c r="AW56" s="2">
        <v>47</v>
      </c>
      <c r="AX56" s="2">
        <v>51</v>
      </c>
      <c r="AY56" s="2">
        <v>2</v>
      </c>
      <c r="AZ56" s="2">
        <v>1.4</v>
      </c>
      <c r="BA56" s="2">
        <v>10.3</v>
      </c>
      <c r="BB56" s="1">
        <v>0</v>
      </c>
      <c r="BC56" s="1">
        <v>0</v>
      </c>
      <c r="BD56" s="1">
        <v>0</v>
      </c>
      <c r="BE56" s="2">
        <v>0.1</v>
      </c>
      <c r="BF56" s="2">
        <v>46.9</v>
      </c>
      <c r="BG56" s="2">
        <v>15.8</v>
      </c>
      <c r="BH56" s="2">
        <v>7.6</v>
      </c>
      <c r="BI56" s="1">
        <v>0</v>
      </c>
      <c r="BJ56" s="2">
        <v>7.2</v>
      </c>
      <c r="BK56" s="2">
        <v>2.2000000000000002</v>
      </c>
      <c r="BL56" s="2">
        <v>8.1999999999999993</v>
      </c>
      <c r="BM56" s="1">
        <v>0</v>
      </c>
      <c r="BN56" s="2">
        <v>0.4</v>
      </c>
      <c r="BO56" s="2">
        <v>210937</v>
      </c>
      <c r="BP56" s="2">
        <v>23873</v>
      </c>
      <c r="BQ56" s="2">
        <v>60</v>
      </c>
      <c r="BR56" s="2">
        <v>7</v>
      </c>
      <c r="BS56" s="2">
        <v>0.16</v>
      </c>
      <c r="BT56" s="2">
        <v>0.02</v>
      </c>
      <c r="BU56" s="2">
        <v>383976</v>
      </c>
      <c r="BV56" s="2">
        <v>108</v>
      </c>
      <c r="BW56" s="2">
        <v>0.3</v>
      </c>
      <c r="BX56" s="2">
        <v>1036548</v>
      </c>
      <c r="BY56" s="2">
        <v>21960</v>
      </c>
      <c r="BZ56" s="2">
        <v>293</v>
      </c>
      <c r="CA56" s="2">
        <v>6</v>
      </c>
      <c r="CB56" s="2">
        <v>0.72</v>
      </c>
      <c r="CC56" s="2">
        <v>0.02</v>
      </c>
      <c r="CD56" s="2">
        <v>6</v>
      </c>
      <c r="CE56" s="2">
        <v>24</v>
      </c>
      <c r="CF56" s="2">
        <v>7</v>
      </c>
      <c r="CG56" s="2">
        <v>9</v>
      </c>
      <c r="CH56" s="2">
        <v>57</v>
      </c>
      <c r="CI56" s="2">
        <v>25</v>
      </c>
      <c r="CJ56" s="2">
        <v>46</v>
      </c>
      <c r="CK56" s="1">
        <v>0</v>
      </c>
      <c r="CL56" s="2">
        <v>1</v>
      </c>
      <c r="CM56" s="1">
        <v>0</v>
      </c>
      <c r="CN56" s="1">
        <v>0</v>
      </c>
      <c r="CO56" s="2">
        <v>1</v>
      </c>
      <c r="CP56" s="2">
        <v>9</v>
      </c>
      <c r="CQ56" s="2">
        <v>3</v>
      </c>
      <c r="CR56" s="2">
        <v>11</v>
      </c>
      <c r="CS56" s="2">
        <v>0.96394999999999997</v>
      </c>
      <c r="CT56" s="2">
        <v>0.87407000000000001</v>
      </c>
      <c r="CU56" s="1" t="s">
        <v>139</v>
      </c>
    </row>
    <row r="57" spans="1:99" s="1" customFormat="1" x14ac:dyDescent="0.25">
      <c r="A57" s="1" t="s">
        <v>339</v>
      </c>
      <c r="B57" s="1" t="s">
        <v>340</v>
      </c>
      <c r="C57" s="1" t="s">
        <v>341</v>
      </c>
      <c r="D57" s="1">
        <v>1930</v>
      </c>
      <c r="E57" s="1">
        <f t="shared" si="0"/>
        <v>85</v>
      </c>
      <c r="F57" s="1">
        <v>0</v>
      </c>
      <c r="G57" s="1">
        <v>20</v>
      </c>
      <c r="H57" s="1">
        <v>4850</v>
      </c>
      <c r="I57" s="1">
        <v>55000</v>
      </c>
      <c r="J57" s="1">
        <v>40100</v>
      </c>
      <c r="K57" s="1">
        <v>55000</v>
      </c>
      <c r="L57" s="1">
        <f t="shared" si="1"/>
        <v>2395794500</v>
      </c>
      <c r="M57" s="1">
        <v>7500</v>
      </c>
      <c r="N57" s="1">
        <f t="shared" si="2"/>
        <v>326700000</v>
      </c>
      <c r="O57" s="1">
        <f t="shared" si="3"/>
        <v>11.71875</v>
      </c>
      <c r="P57" s="1">
        <f t="shared" si="4"/>
        <v>30351450</v>
      </c>
      <c r="Q57" s="1">
        <f t="shared" si="5"/>
        <v>30.351450000000003</v>
      </c>
      <c r="R57" s="1">
        <v>182</v>
      </c>
      <c r="S57" s="1">
        <f t="shared" si="6"/>
        <v>471.37817999999999</v>
      </c>
      <c r="T57" s="1">
        <f t="shared" si="7"/>
        <v>116480</v>
      </c>
      <c r="U57" s="1">
        <f t="shared" si="8"/>
        <v>5074160000</v>
      </c>
      <c r="V57" s="1">
        <v>132883.89942999999</v>
      </c>
      <c r="W57" s="1">
        <f t="shared" si="9"/>
        <v>40.503012546263996</v>
      </c>
      <c r="X57" s="1">
        <f t="shared" si="10"/>
        <v>25.167413248645421</v>
      </c>
      <c r="Y57" s="1">
        <f t="shared" si="11"/>
        <v>2.073922368651544</v>
      </c>
      <c r="Z57" s="1">
        <f t="shared" si="12"/>
        <v>7.3333164983164982</v>
      </c>
      <c r="AA57" s="1">
        <f t="shared" si="13"/>
        <v>0.81886223383122114</v>
      </c>
      <c r="AB57" s="1" t="e">
        <f t="shared" si="14"/>
        <v>#DIV/0!</v>
      </c>
      <c r="AC57" s="1">
        <v>0</v>
      </c>
      <c r="AD57" s="1" t="e">
        <f t="shared" si="15"/>
        <v>#DIV/0!</v>
      </c>
      <c r="AE57" s="1" t="s">
        <v>2</v>
      </c>
      <c r="AF57" s="1">
        <f t="shared" si="16"/>
        <v>15.530666666666667</v>
      </c>
      <c r="AG57" s="1">
        <f t="shared" si="17"/>
        <v>3.595599491430352E-2</v>
      </c>
      <c r="AH57" s="1">
        <f t="shared" si="18"/>
        <v>0.61362487836251378</v>
      </c>
      <c r="AI57" s="1">
        <f t="shared" si="19"/>
        <v>1746751990</v>
      </c>
      <c r="AJ57" s="1">
        <f t="shared" si="20"/>
        <v>49462548</v>
      </c>
      <c r="AK57" s="1">
        <f t="shared" si="21"/>
        <v>49.462547999999998</v>
      </c>
      <c r="AL57" s="1" t="s">
        <v>342</v>
      </c>
      <c r="AM57" s="1" t="s">
        <v>2</v>
      </c>
      <c r="AN57" s="1" t="s">
        <v>343</v>
      </c>
      <c r="AO57" s="1" t="s">
        <v>344</v>
      </c>
      <c r="AP57" s="1" t="s">
        <v>345</v>
      </c>
      <c r="AQ57" s="1" t="s">
        <v>346</v>
      </c>
      <c r="AR57" s="1" t="s">
        <v>347</v>
      </c>
      <c r="AS57" s="1">
        <v>1</v>
      </c>
      <c r="AT57" s="1" t="s">
        <v>348</v>
      </c>
      <c r="AU57" s="1" t="s">
        <v>349</v>
      </c>
      <c r="AV57" s="1">
        <v>8</v>
      </c>
      <c r="AW57" s="2">
        <v>22</v>
      </c>
      <c r="AX57" s="2">
        <v>75</v>
      </c>
      <c r="AY57" s="2">
        <v>2</v>
      </c>
      <c r="AZ57" s="2">
        <v>8.3000000000000007</v>
      </c>
      <c r="BA57" s="2">
        <v>18.3</v>
      </c>
      <c r="BB57" s="1">
        <v>0</v>
      </c>
      <c r="BC57" s="1">
        <v>0</v>
      </c>
      <c r="BD57" s="1">
        <v>0</v>
      </c>
      <c r="BE57" s="2">
        <v>0.1</v>
      </c>
      <c r="BF57" s="2">
        <v>48.7</v>
      </c>
      <c r="BG57" s="2">
        <v>3.2</v>
      </c>
      <c r="BH57" s="2">
        <v>8</v>
      </c>
      <c r="BI57" s="1">
        <v>0</v>
      </c>
      <c r="BJ57" s="2">
        <v>7.8</v>
      </c>
      <c r="BK57" s="2">
        <v>2</v>
      </c>
      <c r="BL57" s="2">
        <v>3.6</v>
      </c>
      <c r="BM57" s="1">
        <v>0</v>
      </c>
      <c r="BN57" s="1">
        <v>0</v>
      </c>
      <c r="BO57" s="2">
        <v>20628</v>
      </c>
      <c r="BP57" s="2">
        <v>1986</v>
      </c>
      <c r="BQ57" s="2">
        <v>47</v>
      </c>
      <c r="BR57" s="2">
        <v>4</v>
      </c>
      <c r="BS57" s="2">
        <v>0.16</v>
      </c>
      <c r="BT57" s="2">
        <v>0.02</v>
      </c>
      <c r="BU57" s="2">
        <v>35937</v>
      </c>
      <c r="BV57" s="2">
        <v>81</v>
      </c>
      <c r="BW57" s="2">
        <v>0.27</v>
      </c>
      <c r="BX57" s="2">
        <v>52790</v>
      </c>
      <c r="BY57" s="2">
        <v>967</v>
      </c>
      <c r="BZ57" s="2">
        <v>119</v>
      </c>
      <c r="CA57" s="2">
        <v>2</v>
      </c>
      <c r="CB57" s="2">
        <v>0.42</v>
      </c>
      <c r="CC57" s="2">
        <v>0.01</v>
      </c>
      <c r="CD57" s="2">
        <v>4</v>
      </c>
      <c r="CE57" s="2">
        <v>9</v>
      </c>
      <c r="CF57" s="2">
        <v>9</v>
      </c>
      <c r="CG57" s="2">
        <v>26</v>
      </c>
      <c r="CH57" s="2">
        <v>58</v>
      </c>
      <c r="CI57" s="2">
        <v>23</v>
      </c>
      <c r="CJ57" s="2">
        <v>28</v>
      </c>
      <c r="CK57" s="1">
        <v>0</v>
      </c>
      <c r="CL57" s="1">
        <v>0</v>
      </c>
      <c r="CM57" s="1">
        <v>0</v>
      </c>
      <c r="CN57" s="1">
        <v>0</v>
      </c>
      <c r="CO57" s="2">
        <v>2</v>
      </c>
      <c r="CP57" s="2">
        <v>7</v>
      </c>
      <c r="CQ57" s="2">
        <v>5</v>
      </c>
      <c r="CR57" s="2">
        <v>29</v>
      </c>
      <c r="CS57" s="2">
        <v>0.92452999999999996</v>
      </c>
      <c r="CT57" s="2">
        <v>0.81854000000000005</v>
      </c>
      <c r="CU57" s="1" t="s">
        <v>6</v>
      </c>
    </row>
    <row r="58" spans="1:99" s="1" customFormat="1" x14ac:dyDescent="0.25">
      <c r="A58" s="1" t="s">
        <v>350</v>
      </c>
      <c r="B58" s="1" t="s">
        <v>351</v>
      </c>
      <c r="C58" s="1" t="s">
        <v>352</v>
      </c>
      <c r="D58" s="1">
        <v>1930</v>
      </c>
      <c r="E58" s="1">
        <f t="shared" si="0"/>
        <v>85</v>
      </c>
      <c r="F58" s="1">
        <v>210</v>
      </c>
      <c r="G58" s="1">
        <v>210</v>
      </c>
      <c r="H58" s="1">
        <v>15100</v>
      </c>
      <c r="I58" s="1">
        <v>10300</v>
      </c>
      <c r="J58" s="1">
        <v>10300</v>
      </c>
      <c r="K58" s="1">
        <v>10300</v>
      </c>
      <c r="L58" s="1">
        <f t="shared" si="1"/>
        <v>448666970</v>
      </c>
      <c r="M58" s="1">
        <v>250</v>
      </c>
      <c r="N58" s="1">
        <f t="shared" si="2"/>
        <v>10890000</v>
      </c>
      <c r="O58" s="1">
        <f t="shared" si="3"/>
        <v>0.390625</v>
      </c>
      <c r="P58" s="1">
        <f t="shared" si="4"/>
        <v>1011715</v>
      </c>
      <c r="Q58" s="1">
        <f t="shared" si="5"/>
        <v>1.0117150000000001</v>
      </c>
      <c r="R58" s="1">
        <v>1340</v>
      </c>
      <c r="S58" s="1">
        <f t="shared" si="6"/>
        <v>3470.5865999999996</v>
      </c>
      <c r="T58" s="1">
        <f t="shared" si="7"/>
        <v>857600</v>
      </c>
      <c r="U58" s="1">
        <f t="shared" si="8"/>
        <v>37359200000</v>
      </c>
      <c r="V58" s="1">
        <v>132883.89942999999</v>
      </c>
      <c r="W58" s="1">
        <f t="shared" si="9"/>
        <v>40.503012546263996</v>
      </c>
      <c r="X58" s="1">
        <f t="shared" si="10"/>
        <v>25.167413248645421</v>
      </c>
      <c r="Y58" s="1">
        <f t="shared" si="11"/>
        <v>11.359340638249956</v>
      </c>
      <c r="Z58" s="1">
        <f t="shared" si="12"/>
        <v>41.199905417814506</v>
      </c>
      <c r="AA58" s="1">
        <f t="shared" si="13"/>
        <v>3.18799762879922</v>
      </c>
      <c r="AB58" s="1">
        <f t="shared" si="14"/>
        <v>0.58857007739735012</v>
      </c>
      <c r="AC58" s="1">
        <v>210</v>
      </c>
      <c r="AD58" s="1">
        <f t="shared" si="15"/>
        <v>0.19619002579911671</v>
      </c>
      <c r="AE58" s="1">
        <v>858.20599000000004</v>
      </c>
      <c r="AF58" s="1">
        <f t="shared" si="16"/>
        <v>3430.4</v>
      </c>
      <c r="AG58" s="1">
        <f t="shared" si="17"/>
        <v>1.1064396423746303</v>
      </c>
      <c r="AH58" s="1">
        <f t="shared" si="18"/>
        <v>7.9632225315005842E-2</v>
      </c>
      <c r="AI58" s="1">
        <f t="shared" si="19"/>
        <v>448666970</v>
      </c>
      <c r="AJ58" s="1">
        <f t="shared" si="20"/>
        <v>12704844</v>
      </c>
      <c r="AK58" s="1">
        <f t="shared" si="21"/>
        <v>12.704844</v>
      </c>
      <c r="AL58" s="1" t="s">
        <v>353</v>
      </c>
      <c r="AM58" s="1" t="s">
        <v>2</v>
      </c>
      <c r="AN58" s="1" t="s">
        <v>354</v>
      </c>
      <c r="AO58" s="1" t="s">
        <v>355</v>
      </c>
      <c r="AP58" s="1" t="s">
        <v>356</v>
      </c>
      <c r="AQ58" s="1" t="s">
        <v>36</v>
      </c>
      <c r="AR58" s="1" t="s">
        <v>357</v>
      </c>
      <c r="AS58" s="1">
        <v>2</v>
      </c>
      <c r="AT58" s="1" t="s">
        <v>358</v>
      </c>
      <c r="AU58" s="1" t="s">
        <v>2</v>
      </c>
      <c r="AV58" s="1">
        <v>8</v>
      </c>
      <c r="AW58" s="2">
        <v>24</v>
      </c>
      <c r="AX58" s="2">
        <v>74</v>
      </c>
      <c r="AY58" s="2">
        <v>2</v>
      </c>
      <c r="AZ58" s="2">
        <v>6.3</v>
      </c>
      <c r="BA58" s="2">
        <v>18</v>
      </c>
      <c r="BB58" s="2">
        <v>0</v>
      </c>
      <c r="BC58" s="2">
        <v>0</v>
      </c>
      <c r="BD58" s="2">
        <v>0</v>
      </c>
      <c r="BE58" s="2">
        <v>0.1</v>
      </c>
      <c r="BF58" s="2">
        <v>48.1</v>
      </c>
      <c r="BG58" s="2">
        <v>7.5</v>
      </c>
      <c r="BH58" s="2">
        <v>15.7</v>
      </c>
      <c r="BI58" s="2">
        <v>0</v>
      </c>
      <c r="BJ58" s="2">
        <v>0.1</v>
      </c>
      <c r="BK58" s="2">
        <v>2.2999999999999998</v>
      </c>
      <c r="BL58" s="2">
        <v>1.7</v>
      </c>
      <c r="BM58" s="2">
        <v>0</v>
      </c>
      <c r="BN58" s="2">
        <v>0.1</v>
      </c>
      <c r="BO58" s="2">
        <v>88002</v>
      </c>
      <c r="BP58" s="2">
        <v>8916</v>
      </c>
      <c r="BQ58" s="2">
        <v>48</v>
      </c>
      <c r="BR58" s="2">
        <v>5</v>
      </c>
      <c r="BS58" s="2">
        <v>0.13</v>
      </c>
      <c r="BT58" s="2">
        <v>0.01</v>
      </c>
      <c r="BU58" s="2">
        <v>127917</v>
      </c>
      <c r="BV58" s="2">
        <v>70</v>
      </c>
      <c r="BW58" s="2">
        <v>0.2</v>
      </c>
      <c r="BX58" s="2">
        <v>395804</v>
      </c>
      <c r="BY58" s="2">
        <v>23745</v>
      </c>
      <c r="BZ58" s="2">
        <v>217</v>
      </c>
      <c r="CA58" s="2">
        <v>13</v>
      </c>
      <c r="CB58" s="2">
        <v>0.52</v>
      </c>
      <c r="CC58" s="2">
        <v>0.03</v>
      </c>
      <c r="CD58" s="2">
        <v>1</v>
      </c>
      <c r="CE58" s="2">
        <v>2</v>
      </c>
      <c r="CF58" s="2">
        <v>1</v>
      </c>
      <c r="CG58" s="2">
        <v>2</v>
      </c>
      <c r="CH58" s="2">
        <v>52</v>
      </c>
      <c r="CI58" s="2">
        <v>45</v>
      </c>
      <c r="CJ58" s="2">
        <v>88</v>
      </c>
      <c r="CK58" s="2">
        <v>0</v>
      </c>
      <c r="CL58" s="2">
        <v>1</v>
      </c>
      <c r="CM58" s="2">
        <v>0</v>
      </c>
      <c r="CN58" s="2">
        <v>0</v>
      </c>
      <c r="CO58" s="2">
        <v>0</v>
      </c>
      <c r="CP58" s="2">
        <v>0</v>
      </c>
      <c r="CQ58" s="2">
        <v>1</v>
      </c>
      <c r="CR58" s="2">
        <v>7</v>
      </c>
      <c r="CS58" s="2">
        <v>0.97479000000000005</v>
      </c>
      <c r="CT58" s="2">
        <v>0.98197999999999996</v>
      </c>
      <c r="CU58" s="1" t="s">
        <v>6</v>
      </c>
    </row>
    <row r="59" spans="1:99" s="1" customFormat="1" x14ac:dyDescent="0.25">
      <c r="A59" s="1" t="s">
        <v>359</v>
      </c>
      <c r="B59" s="1" t="s">
        <v>360</v>
      </c>
      <c r="C59" s="1" t="s">
        <v>361</v>
      </c>
      <c r="D59" s="1">
        <v>1941</v>
      </c>
      <c r="E59" s="1">
        <f t="shared" si="0"/>
        <v>74</v>
      </c>
      <c r="F59" s="1">
        <v>45</v>
      </c>
      <c r="G59" s="1">
        <v>73</v>
      </c>
      <c r="H59" s="1">
        <v>17000</v>
      </c>
      <c r="I59" s="1">
        <v>125350</v>
      </c>
      <c r="J59" s="1">
        <v>100592</v>
      </c>
      <c r="K59" s="1">
        <v>125350</v>
      </c>
      <c r="L59" s="1">
        <f t="shared" si="1"/>
        <v>5460233465</v>
      </c>
      <c r="M59" s="1">
        <v>6400</v>
      </c>
      <c r="N59" s="1">
        <f t="shared" si="2"/>
        <v>278784000</v>
      </c>
      <c r="O59" s="1">
        <f t="shared" si="3"/>
        <v>10</v>
      </c>
      <c r="P59" s="1">
        <f t="shared" si="4"/>
        <v>25899904</v>
      </c>
      <c r="Q59" s="1">
        <f t="shared" si="5"/>
        <v>25.899904000000003</v>
      </c>
      <c r="R59" s="1">
        <v>645</v>
      </c>
      <c r="S59" s="1">
        <f t="shared" si="6"/>
        <v>1670.5435499999999</v>
      </c>
      <c r="T59" s="1">
        <f t="shared" si="7"/>
        <v>412800</v>
      </c>
      <c r="U59" s="1">
        <f t="shared" si="8"/>
        <v>17982600000</v>
      </c>
      <c r="V59" s="1">
        <v>479499.49131999997</v>
      </c>
      <c r="W59" s="1">
        <f t="shared" si="9"/>
        <v>146.15144495433597</v>
      </c>
      <c r="X59" s="1">
        <f t="shared" si="10"/>
        <v>90.814326659060086</v>
      </c>
      <c r="Y59" s="1">
        <f t="shared" si="11"/>
        <v>8.1011920421802746</v>
      </c>
      <c r="Z59" s="1">
        <f t="shared" si="12"/>
        <v>19.585892536874425</v>
      </c>
      <c r="AA59" s="1">
        <f t="shared" si="13"/>
        <v>1.1778976581536418</v>
      </c>
      <c r="AB59" s="1">
        <f t="shared" si="14"/>
        <v>1.3057261691249618</v>
      </c>
      <c r="AC59" s="1">
        <v>45</v>
      </c>
      <c r="AD59" s="1">
        <f t="shared" si="15"/>
        <v>0.43524205637498725</v>
      </c>
      <c r="AE59" s="1">
        <v>43.617600000000003</v>
      </c>
      <c r="AF59" s="1">
        <f t="shared" si="16"/>
        <v>64.5</v>
      </c>
      <c r="AG59" s="1">
        <f t="shared" si="17"/>
        <v>0.10395727650536166</v>
      </c>
      <c r="AH59" s="1">
        <f t="shared" si="18"/>
        <v>0.20873851967413651</v>
      </c>
      <c r="AI59" s="1">
        <f t="shared" si="19"/>
        <v>4381777460.8000002</v>
      </c>
      <c r="AJ59" s="1">
        <f t="shared" si="20"/>
        <v>124078220.16</v>
      </c>
      <c r="AK59" s="1">
        <f t="shared" si="21"/>
        <v>124.07822016</v>
      </c>
      <c r="AL59" s="1" t="s">
        <v>362</v>
      </c>
      <c r="AM59" s="1" t="s">
        <v>2</v>
      </c>
      <c r="AN59" s="1" t="s">
        <v>2</v>
      </c>
      <c r="AO59" s="1" t="s">
        <v>363</v>
      </c>
      <c r="AP59" s="1" t="s">
        <v>364</v>
      </c>
      <c r="AQ59" s="1" t="s">
        <v>278</v>
      </c>
      <c r="AR59" s="1" t="s">
        <v>365</v>
      </c>
      <c r="AS59" s="1">
        <v>1</v>
      </c>
      <c r="AT59" s="1" t="s">
        <v>366</v>
      </c>
      <c r="AU59" s="1" t="s">
        <v>367</v>
      </c>
      <c r="AV59" s="1">
        <v>8</v>
      </c>
      <c r="AW59" s="2">
        <v>99</v>
      </c>
      <c r="AX59" s="2">
        <v>1</v>
      </c>
      <c r="AY59" s="1">
        <v>0</v>
      </c>
      <c r="AZ59" s="2">
        <v>3.6</v>
      </c>
      <c r="BA59" s="2">
        <v>25.4</v>
      </c>
      <c r="BB59" s="1">
        <v>0</v>
      </c>
      <c r="BC59" s="1">
        <v>0</v>
      </c>
      <c r="BD59" s="1">
        <v>0</v>
      </c>
      <c r="BE59" s="1">
        <v>0</v>
      </c>
      <c r="BF59" s="2">
        <v>55.8</v>
      </c>
      <c r="BG59" s="2">
        <v>3.4</v>
      </c>
      <c r="BH59" s="2">
        <v>9.9</v>
      </c>
      <c r="BI59" s="1">
        <v>0</v>
      </c>
      <c r="BJ59" s="2">
        <v>0.3</v>
      </c>
      <c r="BK59" s="2">
        <v>0.4</v>
      </c>
      <c r="BL59" s="2">
        <v>0.9</v>
      </c>
      <c r="BM59" s="1">
        <v>0</v>
      </c>
      <c r="BN59" s="2">
        <v>0.2</v>
      </c>
      <c r="BO59" s="2">
        <v>10805</v>
      </c>
      <c r="BP59" s="2">
        <v>910</v>
      </c>
      <c r="BQ59" s="2">
        <v>58</v>
      </c>
      <c r="BR59" s="2">
        <v>5</v>
      </c>
      <c r="BS59" s="2">
        <v>0.16</v>
      </c>
      <c r="BT59" s="2">
        <v>0.01</v>
      </c>
      <c r="BU59" s="2">
        <v>16653</v>
      </c>
      <c r="BV59" s="2">
        <v>90</v>
      </c>
      <c r="BW59" s="2">
        <v>0.25</v>
      </c>
      <c r="BX59" s="2">
        <v>41202</v>
      </c>
      <c r="BY59" s="2">
        <v>1724</v>
      </c>
      <c r="BZ59" s="2">
        <v>222</v>
      </c>
      <c r="CA59" s="2">
        <v>9</v>
      </c>
      <c r="CB59" s="2">
        <v>1.06</v>
      </c>
      <c r="CC59" s="2">
        <v>0.05</v>
      </c>
      <c r="CD59" s="2">
        <v>1</v>
      </c>
      <c r="CE59" s="2">
        <v>2</v>
      </c>
      <c r="CF59" s="2">
        <v>1</v>
      </c>
      <c r="CG59" s="2">
        <v>1</v>
      </c>
      <c r="CH59" s="2">
        <v>58</v>
      </c>
      <c r="CI59" s="2">
        <v>40</v>
      </c>
      <c r="CJ59" s="2">
        <v>93</v>
      </c>
      <c r="CK59" s="1">
        <v>0</v>
      </c>
      <c r="CL59" s="2">
        <v>1</v>
      </c>
      <c r="CM59" s="1">
        <v>0</v>
      </c>
      <c r="CN59" s="1">
        <v>0</v>
      </c>
      <c r="CO59" s="1">
        <v>0</v>
      </c>
      <c r="CP59" s="2">
        <v>1</v>
      </c>
      <c r="CQ59" s="1">
        <v>0</v>
      </c>
      <c r="CR59" s="2">
        <v>1</v>
      </c>
      <c r="CS59" s="2">
        <v>0.64595000000000002</v>
      </c>
      <c r="CT59" s="2">
        <v>0.16350999999999999</v>
      </c>
      <c r="CU59" s="1" t="s">
        <v>6</v>
      </c>
    </row>
    <row r="60" spans="1:99" s="1" customFormat="1" x14ac:dyDescent="0.25">
      <c r="A60" s="1" t="s">
        <v>368</v>
      </c>
      <c r="C60" s="1" t="s">
        <v>369</v>
      </c>
      <c r="D60" s="1">
        <v>1927</v>
      </c>
      <c r="E60" s="1">
        <f t="shared" si="0"/>
        <v>88</v>
      </c>
      <c r="F60" s="1">
        <v>33</v>
      </c>
      <c r="G60" s="1">
        <v>49</v>
      </c>
      <c r="H60" s="1">
        <v>49000</v>
      </c>
      <c r="I60" s="1">
        <v>5990</v>
      </c>
      <c r="J60" s="1">
        <v>5990</v>
      </c>
      <c r="K60" s="1">
        <v>5990</v>
      </c>
      <c r="L60" s="1">
        <f t="shared" si="1"/>
        <v>260923801</v>
      </c>
      <c r="M60" s="1">
        <v>465</v>
      </c>
      <c r="N60" s="1">
        <f t="shared" si="2"/>
        <v>20255400</v>
      </c>
      <c r="O60" s="1">
        <f t="shared" si="3"/>
        <v>0.7265625</v>
      </c>
      <c r="P60" s="1">
        <f t="shared" si="4"/>
        <v>1881789.9000000001</v>
      </c>
      <c r="Q60" s="1">
        <f t="shared" si="5"/>
        <v>1.8817899</v>
      </c>
      <c r="R60" s="1">
        <v>3228</v>
      </c>
      <c r="S60" s="1">
        <f t="shared" si="6"/>
        <v>8360.4877199999992</v>
      </c>
      <c r="T60" s="1">
        <f t="shared" si="7"/>
        <v>2065920</v>
      </c>
      <c r="U60" s="1">
        <f t="shared" si="8"/>
        <v>89996640000</v>
      </c>
      <c r="W60" s="1">
        <f t="shared" si="9"/>
        <v>0</v>
      </c>
      <c r="X60" s="1">
        <f t="shared" si="10"/>
        <v>0</v>
      </c>
      <c r="Y60" s="1">
        <f t="shared" si="11"/>
        <v>0</v>
      </c>
      <c r="Z60" s="1">
        <f t="shared" si="12"/>
        <v>12.881690857746577</v>
      </c>
      <c r="AA60" s="1">
        <f t="shared" si="13"/>
        <v>0</v>
      </c>
      <c r="AB60" s="1">
        <f t="shared" si="14"/>
        <v>1.1710628052496888</v>
      </c>
      <c r="AC60" s="1">
        <v>33</v>
      </c>
      <c r="AD60" s="1">
        <f t="shared" si="15"/>
        <v>0.39035426841656296</v>
      </c>
      <c r="AE60" s="1" t="s">
        <v>2</v>
      </c>
      <c r="AF60" s="1">
        <f t="shared" si="16"/>
        <v>4442.8387096774195</v>
      </c>
      <c r="AG60" s="1">
        <f t="shared" si="17"/>
        <v>0.25365761749190663</v>
      </c>
      <c r="AH60" s="1">
        <f t="shared" si="18"/>
        <v>0.25469017906258462</v>
      </c>
      <c r="AI60" s="1">
        <f t="shared" si="19"/>
        <v>260923801</v>
      </c>
      <c r="AJ60" s="1">
        <f t="shared" si="20"/>
        <v>7388545.2000000002</v>
      </c>
      <c r="AK60" s="1">
        <f t="shared" si="21"/>
        <v>7.3885452000000003</v>
      </c>
      <c r="AL60" s="1" t="s">
        <v>2</v>
      </c>
      <c r="AM60" s="1" t="s">
        <v>2</v>
      </c>
      <c r="AN60" s="1" t="s">
        <v>2</v>
      </c>
      <c r="AO60" s="1" t="s">
        <v>2</v>
      </c>
      <c r="AP60" s="1" t="s">
        <v>2</v>
      </c>
      <c r="AQ60" s="1" t="s">
        <v>2</v>
      </c>
      <c r="AR60" s="1" t="s">
        <v>2</v>
      </c>
      <c r="AS60" s="1">
        <v>0</v>
      </c>
      <c r="AT60" s="1" t="s">
        <v>2</v>
      </c>
      <c r="AU60" s="1" t="s">
        <v>2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 t="s">
        <v>6</v>
      </c>
    </row>
    <row r="61" spans="1:99" s="1" customFormat="1" x14ac:dyDescent="0.25">
      <c r="A61" s="1" t="s">
        <v>370</v>
      </c>
      <c r="C61" s="1" t="s">
        <v>371</v>
      </c>
      <c r="D61" s="1">
        <v>1949</v>
      </c>
      <c r="E61" s="1">
        <f t="shared" si="0"/>
        <v>66</v>
      </c>
      <c r="F61" s="1">
        <v>10.3</v>
      </c>
      <c r="G61" s="1">
        <v>12.4</v>
      </c>
      <c r="H61" s="1">
        <v>640</v>
      </c>
      <c r="I61" s="1">
        <v>1500</v>
      </c>
      <c r="J61" s="1">
        <v>1000</v>
      </c>
      <c r="K61" s="1">
        <v>1500</v>
      </c>
      <c r="L61" s="1">
        <f t="shared" si="1"/>
        <v>65339850</v>
      </c>
      <c r="M61" s="1">
        <v>375</v>
      </c>
      <c r="N61" s="1">
        <f t="shared" si="2"/>
        <v>16335000</v>
      </c>
      <c r="O61" s="1">
        <f t="shared" si="3"/>
        <v>0.5859375</v>
      </c>
      <c r="P61" s="1">
        <f t="shared" si="4"/>
        <v>1517572.5</v>
      </c>
      <c r="Q61" s="1">
        <f t="shared" si="5"/>
        <v>1.5175725</v>
      </c>
      <c r="R61" s="1">
        <v>6.7</v>
      </c>
      <c r="S61" s="1">
        <f t="shared" si="6"/>
        <v>17.352933</v>
      </c>
      <c r="T61" s="1">
        <f t="shared" si="7"/>
        <v>4288</v>
      </c>
      <c r="U61" s="1">
        <f t="shared" si="8"/>
        <v>186796000</v>
      </c>
      <c r="W61" s="1">
        <f t="shared" si="9"/>
        <v>0</v>
      </c>
      <c r="X61" s="1">
        <f t="shared" si="10"/>
        <v>0</v>
      </c>
      <c r="Y61" s="1">
        <f t="shared" si="11"/>
        <v>0</v>
      </c>
      <c r="Z61" s="1">
        <f t="shared" si="12"/>
        <v>3.9999908172635443</v>
      </c>
      <c r="AA61" s="1">
        <f t="shared" si="13"/>
        <v>0</v>
      </c>
      <c r="AB61" s="1">
        <f t="shared" si="14"/>
        <v>1.1650458691058867</v>
      </c>
      <c r="AC61" s="1">
        <v>10.3</v>
      </c>
      <c r="AD61" s="1">
        <f t="shared" si="15"/>
        <v>0.38834862303529555</v>
      </c>
      <c r="AE61" s="1" t="s">
        <v>2</v>
      </c>
      <c r="AF61" s="1">
        <f t="shared" si="16"/>
        <v>11.434666666666667</v>
      </c>
      <c r="AG61" s="1">
        <f t="shared" si="17"/>
        <v>8.7709144174930267E-2</v>
      </c>
      <c r="AH61" s="1">
        <f t="shared" si="18"/>
        <v>1.2303178811168403</v>
      </c>
      <c r="AI61" s="1">
        <f t="shared" si="19"/>
        <v>43559900</v>
      </c>
      <c r="AJ61" s="1">
        <f t="shared" si="20"/>
        <v>1233480</v>
      </c>
      <c r="AK61" s="1">
        <f t="shared" si="21"/>
        <v>1.2334799999999999</v>
      </c>
      <c r="AL61" s="1" t="s">
        <v>2</v>
      </c>
      <c r="AM61" s="1" t="s">
        <v>2</v>
      </c>
      <c r="AN61" s="1" t="s">
        <v>2</v>
      </c>
      <c r="AO61" s="1" t="s">
        <v>2</v>
      </c>
      <c r="AP61" s="1" t="s">
        <v>2</v>
      </c>
      <c r="AQ61" s="1" t="s">
        <v>2</v>
      </c>
      <c r="AR61" s="1" t="s">
        <v>2</v>
      </c>
      <c r="AS61" s="1">
        <v>0</v>
      </c>
      <c r="AT61" s="1" t="s">
        <v>2</v>
      </c>
      <c r="AU61" s="1" t="s">
        <v>2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 t="s">
        <v>6</v>
      </c>
    </row>
    <row r="62" spans="1:99" s="1" customFormat="1" x14ac:dyDescent="0.25">
      <c r="A62" s="1" t="s">
        <v>372</v>
      </c>
      <c r="B62" s="1" t="s">
        <v>373</v>
      </c>
      <c r="C62" s="1" t="s">
        <v>374</v>
      </c>
      <c r="D62" s="1">
        <v>1926</v>
      </c>
      <c r="E62" s="1">
        <f t="shared" si="0"/>
        <v>89</v>
      </c>
      <c r="F62" s="1">
        <v>14</v>
      </c>
      <c r="G62" s="1">
        <v>14</v>
      </c>
      <c r="H62" s="1">
        <v>2140</v>
      </c>
      <c r="I62" s="1">
        <v>1840</v>
      </c>
      <c r="J62" s="1">
        <v>640</v>
      </c>
      <c r="K62" s="1">
        <v>1840</v>
      </c>
      <c r="L62" s="1">
        <f t="shared" si="1"/>
        <v>80150216</v>
      </c>
      <c r="M62" s="1">
        <v>400</v>
      </c>
      <c r="N62" s="1">
        <f t="shared" si="2"/>
        <v>17424000</v>
      </c>
      <c r="O62" s="1">
        <f t="shared" si="3"/>
        <v>0.625</v>
      </c>
      <c r="P62" s="1">
        <f t="shared" si="4"/>
        <v>1618744</v>
      </c>
      <c r="Q62" s="1">
        <f t="shared" si="5"/>
        <v>1.6187440000000002</v>
      </c>
      <c r="R62" s="1">
        <v>53.5</v>
      </c>
      <c r="S62" s="1">
        <f t="shared" si="6"/>
        <v>138.56446499999998</v>
      </c>
      <c r="T62" s="1">
        <f t="shared" si="7"/>
        <v>34240</v>
      </c>
      <c r="U62" s="1">
        <f t="shared" si="8"/>
        <v>1491580000</v>
      </c>
      <c r="V62" s="1">
        <v>47717.91459</v>
      </c>
      <c r="W62" s="1">
        <f t="shared" si="9"/>
        <v>14.544420367032</v>
      </c>
      <c r="X62" s="1">
        <f t="shared" si="10"/>
        <v>9.03748671585846</v>
      </c>
      <c r="Y62" s="1">
        <f t="shared" si="11"/>
        <v>3.2247958293491688</v>
      </c>
      <c r="Z62" s="1">
        <f t="shared" si="12"/>
        <v>4.5999894398530765</v>
      </c>
      <c r="AA62" s="1">
        <f t="shared" si="13"/>
        <v>18.424017271044118</v>
      </c>
      <c r="AB62" s="1">
        <f t="shared" si="14"/>
        <v>0.98571202282565928</v>
      </c>
      <c r="AC62" s="1">
        <v>14</v>
      </c>
      <c r="AD62" s="1">
        <f t="shared" si="15"/>
        <v>0.32857067427521974</v>
      </c>
      <c r="AE62" s="1" t="s">
        <v>2</v>
      </c>
      <c r="AF62" s="1">
        <f t="shared" si="16"/>
        <v>85.6</v>
      </c>
      <c r="AG62" s="1">
        <f t="shared" si="17"/>
        <v>9.7662615726137936E-2</v>
      </c>
      <c r="AH62" s="1">
        <f t="shared" si="18"/>
        <v>2.0505298018614004</v>
      </c>
      <c r="AI62" s="1">
        <f t="shared" si="19"/>
        <v>27878336</v>
      </c>
      <c r="AJ62" s="1">
        <f t="shared" si="20"/>
        <v>789427.19999999995</v>
      </c>
      <c r="AK62" s="1">
        <f t="shared" si="21"/>
        <v>0.7894272</v>
      </c>
      <c r="AL62" s="1" t="s">
        <v>375</v>
      </c>
      <c r="AM62" s="1" t="s">
        <v>2</v>
      </c>
      <c r="AN62" s="1" t="s">
        <v>2</v>
      </c>
      <c r="AO62" s="1" t="s">
        <v>376</v>
      </c>
      <c r="AP62" s="1" t="s">
        <v>2</v>
      </c>
      <c r="AQ62" s="1" t="s">
        <v>2</v>
      </c>
      <c r="AR62" s="1" t="s">
        <v>2</v>
      </c>
      <c r="AS62" s="1">
        <v>0</v>
      </c>
      <c r="AT62" s="1" t="s">
        <v>2</v>
      </c>
      <c r="AU62" s="1" t="s">
        <v>2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 t="s">
        <v>6</v>
      </c>
    </row>
    <row r="63" spans="1:99" s="1" customFormat="1" x14ac:dyDescent="0.25">
      <c r="A63" s="1" t="s">
        <v>377</v>
      </c>
      <c r="B63" s="1" t="s">
        <v>378</v>
      </c>
      <c r="C63" s="1" t="s">
        <v>379</v>
      </c>
      <c r="D63" s="1">
        <v>1952</v>
      </c>
      <c r="E63" s="1">
        <f t="shared" si="0"/>
        <v>63</v>
      </c>
      <c r="F63" s="1">
        <v>8.5</v>
      </c>
      <c r="G63" s="1">
        <v>9.5</v>
      </c>
      <c r="H63" s="1">
        <v>860</v>
      </c>
      <c r="I63" s="1">
        <v>10800</v>
      </c>
      <c r="J63" s="1">
        <v>3600</v>
      </c>
      <c r="K63" s="1">
        <v>10800</v>
      </c>
      <c r="L63" s="1">
        <f t="shared" si="1"/>
        <v>470446920</v>
      </c>
      <c r="M63" s="1">
        <v>1800</v>
      </c>
      <c r="N63" s="1">
        <f t="shared" si="2"/>
        <v>78408000</v>
      </c>
      <c r="O63" s="1">
        <f t="shared" si="3"/>
        <v>2.8125</v>
      </c>
      <c r="P63" s="1">
        <f t="shared" si="4"/>
        <v>7284348</v>
      </c>
      <c r="Q63" s="1">
        <f t="shared" si="5"/>
        <v>7.2843480000000005</v>
      </c>
      <c r="R63" s="1">
        <v>52</v>
      </c>
      <c r="S63" s="1">
        <f t="shared" si="6"/>
        <v>134.67947999999998</v>
      </c>
      <c r="T63" s="1">
        <f t="shared" si="7"/>
        <v>33280</v>
      </c>
      <c r="U63" s="1">
        <f t="shared" si="8"/>
        <v>1449760000</v>
      </c>
      <c r="V63" s="1">
        <v>32193.935726</v>
      </c>
      <c r="W63" s="1">
        <f t="shared" si="9"/>
        <v>9.8127116092847988</v>
      </c>
      <c r="X63" s="1">
        <f t="shared" si="10"/>
        <v>6.0973382628900445</v>
      </c>
      <c r="Y63" s="1">
        <f t="shared" si="11"/>
        <v>1.0256249654124301</v>
      </c>
      <c r="Z63" s="1">
        <f t="shared" si="12"/>
        <v>5.9999862258953165</v>
      </c>
      <c r="AA63" s="1">
        <f t="shared" si="13"/>
        <v>2.2098073943649945</v>
      </c>
      <c r="AB63" s="1">
        <f t="shared" si="14"/>
        <v>2.1176421973748174</v>
      </c>
      <c r="AC63" s="1">
        <v>8.5</v>
      </c>
      <c r="AD63" s="1">
        <f t="shared" si="15"/>
        <v>0.70588073245827254</v>
      </c>
      <c r="AE63" s="1" t="s">
        <v>2</v>
      </c>
      <c r="AF63" s="1">
        <f t="shared" si="16"/>
        <v>18.488888888888887</v>
      </c>
      <c r="AG63" s="1">
        <f t="shared" si="17"/>
        <v>6.0050345955102682E-2</v>
      </c>
      <c r="AH63" s="1">
        <f t="shared" si="18"/>
        <v>1.6404238414891201</v>
      </c>
      <c r="AI63" s="1">
        <f t="shared" si="19"/>
        <v>156815640</v>
      </c>
      <c r="AJ63" s="1">
        <f t="shared" si="20"/>
        <v>4440528</v>
      </c>
      <c r="AK63" s="1">
        <f t="shared" si="21"/>
        <v>4.4405279999999996</v>
      </c>
      <c r="AL63" s="1" t="s">
        <v>380</v>
      </c>
      <c r="AM63" s="1" t="s">
        <v>2</v>
      </c>
      <c r="AN63" s="1" t="s">
        <v>381</v>
      </c>
      <c r="AO63" s="1" t="s">
        <v>382</v>
      </c>
      <c r="AP63" s="1" t="s">
        <v>2</v>
      </c>
      <c r="AQ63" s="1" t="s">
        <v>2</v>
      </c>
      <c r="AR63" s="1" t="s">
        <v>2</v>
      </c>
      <c r="AS63" s="1">
        <v>0</v>
      </c>
      <c r="AT63" s="1" t="s">
        <v>2</v>
      </c>
      <c r="AU63" s="1" t="s">
        <v>2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 t="s">
        <v>6</v>
      </c>
    </row>
    <row r="64" spans="1:99" s="1" customFormat="1" x14ac:dyDescent="0.25">
      <c r="A64" s="1" t="s">
        <v>383</v>
      </c>
      <c r="C64" s="1" t="s">
        <v>384</v>
      </c>
      <c r="D64" s="1">
        <v>1941</v>
      </c>
      <c r="E64" s="1">
        <f t="shared" si="0"/>
        <v>74</v>
      </c>
      <c r="F64" s="1">
        <v>11.4</v>
      </c>
      <c r="G64" s="1">
        <v>15.5</v>
      </c>
      <c r="H64" s="1">
        <v>6800</v>
      </c>
      <c r="I64" s="1">
        <v>3450</v>
      </c>
      <c r="J64" s="1">
        <v>1720</v>
      </c>
      <c r="K64" s="1">
        <v>3450</v>
      </c>
      <c r="L64" s="1">
        <f t="shared" si="1"/>
        <v>150281655</v>
      </c>
      <c r="M64" s="1">
        <v>540</v>
      </c>
      <c r="N64" s="1">
        <f t="shared" si="2"/>
        <v>23522400</v>
      </c>
      <c r="O64" s="1">
        <f t="shared" si="3"/>
        <v>0.84375</v>
      </c>
      <c r="P64" s="1">
        <f t="shared" si="4"/>
        <v>2185304.4</v>
      </c>
      <c r="Q64" s="1">
        <f t="shared" si="5"/>
        <v>2.1853044000000001</v>
      </c>
      <c r="R64" s="1">
        <v>349</v>
      </c>
      <c r="S64" s="1">
        <f t="shared" si="6"/>
        <v>903.90650999999991</v>
      </c>
      <c r="T64" s="1">
        <f t="shared" si="7"/>
        <v>223360</v>
      </c>
      <c r="U64" s="1">
        <f t="shared" si="8"/>
        <v>9730120000</v>
      </c>
      <c r="V64" s="1">
        <v>69726.311382</v>
      </c>
      <c r="W64" s="1">
        <f t="shared" si="9"/>
        <v>21.252579709233597</v>
      </c>
      <c r="X64" s="1">
        <f t="shared" si="10"/>
        <v>13.205745017882508</v>
      </c>
      <c r="Y64" s="1">
        <f t="shared" si="11"/>
        <v>4.0555576075859792</v>
      </c>
      <c r="Z64" s="1">
        <f t="shared" si="12"/>
        <v>6.3888742220181616</v>
      </c>
      <c r="AA64" s="1">
        <f t="shared" si="13"/>
        <v>10.017309558112384</v>
      </c>
      <c r="AB64" s="1">
        <f t="shared" si="14"/>
        <v>1.6812826900047795</v>
      </c>
      <c r="AC64" s="1">
        <v>11.4</v>
      </c>
      <c r="AD64" s="1">
        <f t="shared" si="15"/>
        <v>0.56042756333492638</v>
      </c>
      <c r="AE64" s="1">
        <v>195.554</v>
      </c>
      <c r="AF64" s="1">
        <f t="shared" si="16"/>
        <v>413.62962962962962</v>
      </c>
      <c r="AG64" s="1">
        <f t="shared" si="17"/>
        <v>0.11674249514024283</v>
      </c>
      <c r="AH64" s="1">
        <f t="shared" si="18"/>
        <v>1.0300335748885172</v>
      </c>
      <c r="AI64" s="1">
        <f t="shared" si="19"/>
        <v>74923028</v>
      </c>
      <c r="AJ64" s="1">
        <f t="shared" si="20"/>
        <v>2121585.6</v>
      </c>
      <c r="AK64" s="1">
        <f t="shared" si="21"/>
        <v>2.1215856</v>
      </c>
      <c r="AL64" s="1" t="s">
        <v>385</v>
      </c>
      <c r="AM64" s="1" t="s">
        <v>2</v>
      </c>
      <c r="AN64" s="1" t="s">
        <v>2</v>
      </c>
      <c r="AO64" s="1" t="s">
        <v>386</v>
      </c>
      <c r="AP64" s="1" t="s">
        <v>387</v>
      </c>
      <c r="AQ64" s="1" t="s">
        <v>217</v>
      </c>
      <c r="AR64" s="1" t="s">
        <v>388</v>
      </c>
      <c r="AS64" s="1">
        <v>2</v>
      </c>
      <c r="AT64" s="1" t="s">
        <v>389</v>
      </c>
      <c r="AU64" s="1" t="s">
        <v>390</v>
      </c>
      <c r="AV64" s="1">
        <v>8</v>
      </c>
      <c r="AW64" s="2">
        <v>27</v>
      </c>
      <c r="AX64" s="2">
        <v>71</v>
      </c>
      <c r="AY64" s="2">
        <v>2</v>
      </c>
      <c r="AZ64" s="2">
        <v>12.7</v>
      </c>
      <c r="BA64" s="2">
        <v>33.6</v>
      </c>
      <c r="BB64" s="2">
        <v>0.1</v>
      </c>
      <c r="BC64" s="1">
        <v>0</v>
      </c>
      <c r="BD64" s="2">
        <v>0.2</v>
      </c>
      <c r="BE64" s="2">
        <v>0.6</v>
      </c>
      <c r="BF64" s="2">
        <v>30.4</v>
      </c>
      <c r="BG64" s="2">
        <v>6.7</v>
      </c>
      <c r="BH64" s="2">
        <v>7.1</v>
      </c>
      <c r="BI64" s="1">
        <v>0</v>
      </c>
      <c r="BJ64" s="2">
        <v>4.4000000000000004</v>
      </c>
      <c r="BK64" s="2">
        <v>1</v>
      </c>
      <c r="BL64" s="2">
        <v>2.5</v>
      </c>
      <c r="BM64" s="1">
        <v>0</v>
      </c>
      <c r="BN64" s="2">
        <v>0.7</v>
      </c>
      <c r="BO64" s="2">
        <v>31817</v>
      </c>
      <c r="BP64" s="2">
        <v>2804</v>
      </c>
      <c r="BQ64" s="2">
        <v>53</v>
      </c>
      <c r="BR64" s="2">
        <v>5</v>
      </c>
      <c r="BS64" s="2">
        <v>0.17</v>
      </c>
      <c r="BT64" s="2">
        <v>0.02</v>
      </c>
      <c r="BU64" s="2">
        <v>56742</v>
      </c>
      <c r="BV64" s="2">
        <v>95</v>
      </c>
      <c r="BW64" s="2">
        <v>0.3</v>
      </c>
      <c r="BX64" s="2">
        <v>63453</v>
      </c>
      <c r="BY64" s="2">
        <v>1339</v>
      </c>
      <c r="BZ64" s="2">
        <v>106</v>
      </c>
      <c r="CA64" s="2">
        <v>2</v>
      </c>
      <c r="CB64" s="2">
        <v>0.37</v>
      </c>
      <c r="CC64" s="2">
        <v>0.01</v>
      </c>
      <c r="CD64" s="2">
        <v>6</v>
      </c>
      <c r="CE64" s="2">
        <v>12</v>
      </c>
      <c r="CF64" s="2">
        <v>8</v>
      </c>
      <c r="CG64" s="2">
        <v>12</v>
      </c>
      <c r="CH64" s="2">
        <v>61</v>
      </c>
      <c r="CI64" s="2">
        <v>17</v>
      </c>
      <c r="CJ64" s="2">
        <v>41</v>
      </c>
      <c r="CK64" s="1">
        <v>0</v>
      </c>
      <c r="CL64" s="1">
        <v>0</v>
      </c>
      <c r="CM64" s="1">
        <v>0</v>
      </c>
      <c r="CN64" s="1">
        <v>0</v>
      </c>
      <c r="CO64" s="2">
        <v>1</v>
      </c>
      <c r="CP64" s="2">
        <v>9</v>
      </c>
      <c r="CQ64" s="2">
        <v>6</v>
      </c>
      <c r="CR64" s="2">
        <v>26</v>
      </c>
      <c r="CS64" s="2">
        <v>0.68535999999999997</v>
      </c>
      <c r="CT64" s="2">
        <v>0.32769999999999999</v>
      </c>
      <c r="CU64" s="1" t="s">
        <v>6</v>
      </c>
    </row>
    <row r="65" spans="1:99" s="1" customFormat="1" x14ac:dyDescent="0.25">
      <c r="A65" s="1" t="s">
        <v>391</v>
      </c>
      <c r="C65" s="1" t="s">
        <v>392</v>
      </c>
      <c r="D65" s="1">
        <v>1956</v>
      </c>
      <c r="E65" s="1">
        <f t="shared" ref="E65:E128" si="22">2015-D65</f>
        <v>59</v>
      </c>
      <c r="F65" s="1">
        <v>14</v>
      </c>
      <c r="G65" s="1">
        <v>19</v>
      </c>
      <c r="H65" s="1">
        <v>106</v>
      </c>
      <c r="I65" s="1">
        <v>5025</v>
      </c>
      <c r="J65" s="1">
        <v>2250</v>
      </c>
      <c r="K65" s="1">
        <v>5025</v>
      </c>
      <c r="L65" s="1">
        <f t="shared" ref="L65:L128" si="23">K65*43559.9</f>
        <v>218888497.5</v>
      </c>
      <c r="M65" s="1">
        <v>355</v>
      </c>
      <c r="N65" s="1">
        <f t="shared" ref="N65:N128" si="24">M65*43560</f>
        <v>15463800</v>
      </c>
      <c r="O65" s="1">
        <f t="shared" ref="O65:O128" si="25">M65*0.0015625</f>
        <v>0.5546875</v>
      </c>
      <c r="P65" s="1">
        <f t="shared" ref="P65:P128" si="26">M65*4046.86</f>
        <v>1436635.3</v>
      </c>
      <c r="Q65" s="1">
        <f t="shared" ref="Q65:Q128" si="27">M65*0.00404686</f>
        <v>1.4366353000000001</v>
      </c>
      <c r="R65" s="1">
        <v>0</v>
      </c>
      <c r="S65" s="1">
        <f t="shared" ref="S65:S128" si="28">R65*2.58999</f>
        <v>0</v>
      </c>
      <c r="T65" s="1">
        <f t="shared" ref="T65:T128" si="29">R65*640</f>
        <v>0</v>
      </c>
      <c r="U65" s="1">
        <f t="shared" ref="U65:U128" si="30">R65*27880000</f>
        <v>0</v>
      </c>
      <c r="V65" s="1">
        <v>44133.842347999998</v>
      </c>
      <c r="W65" s="1">
        <f t="shared" ref="W65:W128" si="31">V65*0.0003048</f>
        <v>13.451995147670399</v>
      </c>
      <c r="X65" s="1">
        <f t="shared" ref="X65:X128" si="32">V65*0.000189394</f>
        <v>8.3586849376571113</v>
      </c>
      <c r="Y65" s="1">
        <f t="shared" ref="Y65:Y128" si="33">X65/(2*(SQRT(3.1416*O65)))</f>
        <v>3.1659811620222658</v>
      </c>
      <c r="Z65" s="1">
        <f t="shared" ref="Z65:Z128" si="34">L65/N65</f>
        <v>14.154897082217825</v>
      </c>
      <c r="AA65" s="1">
        <f t="shared" ref="AA65:AA128" si="35">W65/AK65</f>
        <v>4.846989420238458</v>
      </c>
      <c r="AB65" s="1">
        <f t="shared" ref="AB65:AB128" si="36">3*Z65/AC65</f>
        <v>3.0331922319038194</v>
      </c>
      <c r="AC65" s="1">
        <v>14</v>
      </c>
      <c r="AD65" s="1">
        <f t="shared" ref="AD65:AD128" si="37">Z65/AC65</f>
        <v>1.0110640773012733</v>
      </c>
      <c r="AE65" s="1" t="s">
        <v>2</v>
      </c>
      <c r="AF65" s="1">
        <f t="shared" ref="AF65:AF128" si="38">T65/M65</f>
        <v>0</v>
      </c>
      <c r="AG65" s="1">
        <f t="shared" ref="AG65:AG128" si="39">50*Z65*SQRT(3.1416)*(SQRT(N65))^-1</f>
        <v>0.31900247489780231</v>
      </c>
      <c r="AH65" s="1">
        <f t="shared" ref="AH65:AH128" si="40">P65/AJ65</f>
        <v>0.5176448566476779</v>
      </c>
      <c r="AI65" s="1">
        <f t="shared" ref="AI65:AI128" si="41">J65*43559.9</f>
        <v>98009775</v>
      </c>
      <c r="AJ65" s="1">
        <f t="shared" ref="AJ65:AJ128" si="42">J65*1233.48</f>
        <v>2775330</v>
      </c>
      <c r="AK65" s="1">
        <f t="shared" ref="AK65:AK128" si="43">AJ65/10^6</f>
        <v>2.7753299999999999</v>
      </c>
      <c r="AL65" s="1" t="s">
        <v>393</v>
      </c>
      <c r="AM65" s="1" t="s">
        <v>2</v>
      </c>
      <c r="AN65" s="1" t="s">
        <v>394</v>
      </c>
      <c r="AO65" s="1" t="s">
        <v>395</v>
      </c>
      <c r="AP65" s="1" t="s">
        <v>2</v>
      </c>
      <c r="AQ65" s="1" t="s">
        <v>2</v>
      </c>
      <c r="AR65" s="1" t="s">
        <v>2</v>
      </c>
      <c r="AS65" s="1">
        <v>0</v>
      </c>
      <c r="AT65" s="1" t="s">
        <v>2</v>
      </c>
      <c r="AU65" s="1" t="s">
        <v>2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 t="s">
        <v>6</v>
      </c>
    </row>
    <row r="66" spans="1:99" s="1" customFormat="1" x14ac:dyDescent="0.25">
      <c r="A66" s="1" t="s">
        <v>396</v>
      </c>
      <c r="C66" s="1" t="s">
        <v>397</v>
      </c>
      <c r="D66" s="1">
        <v>1913</v>
      </c>
      <c r="E66" s="1">
        <f t="shared" si="22"/>
        <v>102</v>
      </c>
      <c r="F66" s="1">
        <v>21.6</v>
      </c>
      <c r="G66" s="1">
        <v>23</v>
      </c>
      <c r="H66" s="1">
        <v>1700</v>
      </c>
      <c r="I66" s="1">
        <v>102500</v>
      </c>
      <c r="J66" s="1">
        <v>85600</v>
      </c>
      <c r="K66" s="1">
        <v>102500</v>
      </c>
      <c r="L66" s="1">
        <f t="shared" si="23"/>
        <v>4464889750</v>
      </c>
      <c r="M66" s="1">
        <v>4750</v>
      </c>
      <c r="N66" s="1">
        <f t="shared" si="24"/>
        <v>206910000</v>
      </c>
      <c r="O66" s="1">
        <f t="shared" si="25"/>
        <v>7.421875</v>
      </c>
      <c r="P66" s="1">
        <f t="shared" si="26"/>
        <v>19222585</v>
      </c>
      <c r="Q66" s="1">
        <f t="shared" si="27"/>
        <v>19.222585000000002</v>
      </c>
      <c r="R66" s="1">
        <v>206</v>
      </c>
      <c r="S66" s="1">
        <f t="shared" si="28"/>
        <v>533.53793999999994</v>
      </c>
      <c r="T66" s="1">
        <f t="shared" si="29"/>
        <v>131840</v>
      </c>
      <c r="U66" s="1">
        <f t="shared" si="30"/>
        <v>5743280000</v>
      </c>
      <c r="V66" s="1">
        <v>263652.54849000002</v>
      </c>
      <c r="W66" s="1">
        <f t="shared" si="31"/>
        <v>80.361296779751996</v>
      </c>
      <c r="X66" s="1">
        <f t="shared" si="32"/>
        <v>49.934210768715069</v>
      </c>
      <c r="Y66" s="1">
        <f t="shared" si="33"/>
        <v>5.1705403596152912</v>
      </c>
      <c r="Z66" s="1">
        <f t="shared" si="34"/>
        <v>21.578897829974384</v>
      </c>
      <c r="AA66" s="1">
        <f t="shared" si="35"/>
        <v>0.76109883907735854</v>
      </c>
      <c r="AB66" s="1">
        <f t="shared" si="36"/>
        <v>2.9970691430519976</v>
      </c>
      <c r="AC66" s="1">
        <v>21.6</v>
      </c>
      <c r="AD66" s="1">
        <f t="shared" si="37"/>
        <v>0.99902304768399919</v>
      </c>
      <c r="AE66" s="1">
        <v>173.43100000000001</v>
      </c>
      <c r="AF66" s="1">
        <f t="shared" si="38"/>
        <v>27.75578947368421</v>
      </c>
      <c r="AG66" s="1">
        <f t="shared" si="39"/>
        <v>0.13294866075744977</v>
      </c>
      <c r="AH66" s="1">
        <f t="shared" si="40"/>
        <v>0.18205638427741405</v>
      </c>
      <c r="AI66" s="1">
        <f t="shared" si="41"/>
        <v>3728727440</v>
      </c>
      <c r="AJ66" s="1">
        <f t="shared" si="42"/>
        <v>105585888</v>
      </c>
      <c r="AK66" s="1">
        <f t="shared" si="43"/>
        <v>105.585888</v>
      </c>
      <c r="AL66" s="1" t="s">
        <v>398</v>
      </c>
      <c r="AM66" s="1" t="s">
        <v>2</v>
      </c>
      <c r="AN66" s="1" t="s">
        <v>399</v>
      </c>
      <c r="AO66" s="1" t="s">
        <v>400</v>
      </c>
      <c r="AP66" s="1" t="s">
        <v>401</v>
      </c>
      <c r="AQ66" s="1" t="s">
        <v>402</v>
      </c>
      <c r="AR66" s="1" t="s">
        <v>403</v>
      </c>
      <c r="AS66" s="1">
        <v>1</v>
      </c>
      <c r="AT66" s="1" t="s">
        <v>404</v>
      </c>
      <c r="AU66" s="1" t="s">
        <v>405</v>
      </c>
      <c r="AV66" s="1">
        <v>7</v>
      </c>
      <c r="AW66" s="2">
        <v>60</v>
      </c>
      <c r="AX66" s="2">
        <v>39</v>
      </c>
      <c r="AY66" s="2">
        <v>1</v>
      </c>
      <c r="AZ66" s="2">
        <v>4.3</v>
      </c>
      <c r="BA66" s="2">
        <v>14.5</v>
      </c>
      <c r="BB66" s="1">
        <v>0</v>
      </c>
      <c r="BC66" s="1">
        <v>0</v>
      </c>
      <c r="BD66" s="1">
        <v>0</v>
      </c>
      <c r="BE66" s="1">
        <v>0</v>
      </c>
      <c r="BF66" s="2">
        <v>43.3</v>
      </c>
      <c r="BG66" s="2">
        <v>11.2</v>
      </c>
      <c r="BH66" s="2">
        <v>8.6</v>
      </c>
      <c r="BI66" s="1">
        <v>0</v>
      </c>
      <c r="BJ66" s="2">
        <v>5.9</v>
      </c>
      <c r="BK66" s="2">
        <v>4.5</v>
      </c>
      <c r="BL66" s="2">
        <v>7.5</v>
      </c>
      <c r="BM66" s="1">
        <v>0</v>
      </c>
      <c r="BN66" s="2">
        <v>0.2</v>
      </c>
      <c r="BO66" s="2">
        <v>26567</v>
      </c>
      <c r="BP66" s="2">
        <v>2823</v>
      </c>
      <c r="BQ66" s="2">
        <v>59</v>
      </c>
      <c r="BR66" s="2">
        <v>6</v>
      </c>
      <c r="BS66" s="2">
        <v>0.15</v>
      </c>
      <c r="BT66" s="2">
        <v>0.02</v>
      </c>
      <c r="BU66" s="2">
        <v>49121</v>
      </c>
      <c r="BV66" s="2">
        <v>110</v>
      </c>
      <c r="BW66" s="2">
        <v>0.28000000000000003</v>
      </c>
      <c r="BX66" s="2">
        <v>124855</v>
      </c>
      <c r="BY66" s="2">
        <v>1566</v>
      </c>
      <c r="BZ66" s="2">
        <v>279</v>
      </c>
      <c r="CA66" s="2">
        <v>4</v>
      </c>
      <c r="CB66" s="2">
        <v>0.81</v>
      </c>
      <c r="CC66" s="2">
        <v>0.01</v>
      </c>
      <c r="CD66" s="2">
        <v>4</v>
      </c>
      <c r="CE66" s="2">
        <v>14</v>
      </c>
      <c r="CF66" s="2">
        <v>18</v>
      </c>
      <c r="CG66" s="2">
        <v>21</v>
      </c>
      <c r="CH66" s="2">
        <v>53</v>
      </c>
      <c r="CI66" s="2">
        <v>19</v>
      </c>
      <c r="CJ66" s="2">
        <v>39</v>
      </c>
      <c r="CK66" s="1">
        <v>0</v>
      </c>
      <c r="CL66" s="1">
        <v>0</v>
      </c>
      <c r="CM66" s="1">
        <v>0</v>
      </c>
      <c r="CN66" s="1">
        <v>0</v>
      </c>
      <c r="CO66" s="2">
        <v>1</v>
      </c>
      <c r="CP66" s="2">
        <v>8</v>
      </c>
      <c r="CQ66" s="2">
        <v>4</v>
      </c>
      <c r="CR66" s="2">
        <v>17</v>
      </c>
      <c r="CS66" s="2">
        <v>0.74341999999999997</v>
      </c>
      <c r="CT66" s="2">
        <v>0.28841</v>
      </c>
      <c r="CU66" s="1" t="s">
        <v>6</v>
      </c>
    </row>
    <row r="67" spans="1:99" s="1" customFormat="1" x14ac:dyDescent="0.25">
      <c r="A67" s="1" t="s">
        <v>406</v>
      </c>
      <c r="B67" s="1" t="s">
        <v>407</v>
      </c>
      <c r="C67" s="1" t="s">
        <v>408</v>
      </c>
      <c r="D67" s="1">
        <v>1915</v>
      </c>
      <c r="E67" s="1">
        <f t="shared" si="22"/>
        <v>100</v>
      </c>
      <c r="F67" s="1">
        <v>14</v>
      </c>
      <c r="G67" s="1">
        <v>14</v>
      </c>
      <c r="H67" s="1">
        <v>1050</v>
      </c>
      <c r="I67" s="1">
        <v>3900</v>
      </c>
      <c r="J67" s="1">
        <v>2400</v>
      </c>
      <c r="K67" s="1">
        <v>3900</v>
      </c>
      <c r="L67" s="1">
        <f t="shared" si="23"/>
        <v>169883610</v>
      </c>
      <c r="M67" s="1">
        <v>370</v>
      </c>
      <c r="N67" s="1">
        <f t="shared" si="24"/>
        <v>16117200</v>
      </c>
      <c r="O67" s="1">
        <f t="shared" si="25"/>
        <v>0.578125</v>
      </c>
      <c r="P67" s="1">
        <f t="shared" si="26"/>
        <v>1497338.2</v>
      </c>
      <c r="Q67" s="1">
        <f t="shared" si="27"/>
        <v>1.4973382000000002</v>
      </c>
      <c r="R67" s="1">
        <v>0</v>
      </c>
      <c r="S67" s="1">
        <f t="shared" si="28"/>
        <v>0</v>
      </c>
      <c r="T67" s="1">
        <f t="shared" si="29"/>
        <v>0</v>
      </c>
      <c r="U67" s="1">
        <f t="shared" si="30"/>
        <v>0</v>
      </c>
      <c r="V67" s="1">
        <v>87867.899055999995</v>
      </c>
      <c r="W67" s="1">
        <f t="shared" si="31"/>
        <v>26.782135632268798</v>
      </c>
      <c r="X67" s="1">
        <f t="shared" si="32"/>
        <v>16.641652873812063</v>
      </c>
      <c r="Y67" s="1">
        <f t="shared" si="33"/>
        <v>6.1741921897075942</v>
      </c>
      <c r="Z67" s="1">
        <f t="shared" si="34"/>
        <v>10.54051634278907</v>
      </c>
      <c r="AA67" s="1">
        <f t="shared" si="35"/>
        <v>9.0469429420112206</v>
      </c>
      <c r="AB67" s="1">
        <f t="shared" si="36"/>
        <v>2.2586820734548008</v>
      </c>
      <c r="AC67" s="1">
        <v>14</v>
      </c>
      <c r="AD67" s="1">
        <f t="shared" si="37"/>
        <v>0.75289402448493359</v>
      </c>
      <c r="AE67" s="1" t="s">
        <v>2</v>
      </c>
      <c r="AF67" s="1">
        <f t="shared" si="38"/>
        <v>0</v>
      </c>
      <c r="AG67" s="1">
        <f t="shared" si="39"/>
        <v>0.23268186539342514</v>
      </c>
      <c r="AH67" s="1">
        <f t="shared" si="40"/>
        <v>0.50579735112581203</v>
      </c>
      <c r="AI67" s="1">
        <f t="shared" si="41"/>
        <v>104543760</v>
      </c>
      <c r="AJ67" s="1">
        <f t="shared" si="42"/>
        <v>2960352</v>
      </c>
      <c r="AK67" s="1">
        <f t="shared" si="43"/>
        <v>2.9603519999999999</v>
      </c>
      <c r="AL67" s="1" t="s">
        <v>409</v>
      </c>
      <c r="AM67" s="1" t="s">
        <v>2</v>
      </c>
      <c r="AN67" s="1" t="s">
        <v>2</v>
      </c>
      <c r="AO67" s="1" t="s">
        <v>410</v>
      </c>
      <c r="AP67" s="1" t="s">
        <v>2</v>
      </c>
      <c r="AQ67" s="1" t="s">
        <v>2</v>
      </c>
      <c r="AR67" s="1" t="s">
        <v>2</v>
      </c>
      <c r="AS67" s="1">
        <v>0</v>
      </c>
      <c r="AT67" s="1" t="s">
        <v>2</v>
      </c>
      <c r="AU67" s="1" t="s">
        <v>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 t="s">
        <v>6</v>
      </c>
    </row>
    <row r="68" spans="1:99" s="1" customFormat="1" x14ac:dyDescent="0.25">
      <c r="A68" s="1" t="s">
        <v>411</v>
      </c>
      <c r="C68" s="1" t="s">
        <v>412</v>
      </c>
      <c r="D68" s="1">
        <v>1965</v>
      </c>
      <c r="E68" s="1">
        <f t="shared" si="22"/>
        <v>50</v>
      </c>
      <c r="F68" s="1">
        <v>17</v>
      </c>
      <c r="G68" s="1">
        <v>25</v>
      </c>
      <c r="H68" s="1">
        <v>125</v>
      </c>
      <c r="I68" s="1">
        <v>8060</v>
      </c>
      <c r="J68" s="1">
        <v>2775</v>
      </c>
      <c r="K68" s="1">
        <v>8060</v>
      </c>
      <c r="L68" s="1">
        <f t="shared" si="23"/>
        <v>351092794</v>
      </c>
      <c r="M68" s="1">
        <v>575</v>
      </c>
      <c r="N68" s="1">
        <f t="shared" si="24"/>
        <v>25047000</v>
      </c>
      <c r="O68" s="1">
        <f t="shared" si="25"/>
        <v>0.8984375</v>
      </c>
      <c r="P68" s="1">
        <f t="shared" si="26"/>
        <v>2326944.5</v>
      </c>
      <c r="Q68" s="1">
        <f t="shared" si="27"/>
        <v>2.3269445000000002</v>
      </c>
      <c r="R68" s="1">
        <v>8.4</v>
      </c>
      <c r="S68" s="1">
        <f t="shared" si="28"/>
        <v>21.755915999999999</v>
      </c>
      <c r="T68" s="1">
        <f t="shared" si="29"/>
        <v>5376</v>
      </c>
      <c r="U68" s="1">
        <f t="shared" si="30"/>
        <v>234192000</v>
      </c>
      <c r="V68" s="1">
        <v>51157.320670000001</v>
      </c>
      <c r="W68" s="1">
        <f t="shared" si="31"/>
        <v>15.592751340215999</v>
      </c>
      <c r="X68" s="1">
        <f t="shared" si="32"/>
        <v>9.6888895909739805</v>
      </c>
      <c r="Y68" s="1">
        <f t="shared" si="33"/>
        <v>2.8835310469434159</v>
      </c>
      <c r="Z68" s="1">
        <f t="shared" si="34"/>
        <v>14.01735912484529</v>
      </c>
      <c r="AA68" s="1">
        <f t="shared" si="35"/>
        <v>4.5554119174771621</v>
      </c>
      <c r="AB68" s="1">
        <f t="shared" si="36"/>
        <v>2.473651610266816</v>
      </c>
      <c r="AC68" s="1">
        <v>17</v>
      </c>
      <c r="AD68" s="1">
        <f t="shared" si="37"/>
        <v>0.8245505367556053</v>
      </c>
      <c r="AE68" s="1" t="s">
        <v>2</v>
      </c>
      <c r="AF68" s="1">
        <f t="shared" si="38"/>
        <v>9.3495652173913051</v>
      </c>
      <c r="AG68" s="1">
        <f t="shared" si="39"/>
        <v>0.2482182964581327</v>
      </c>
      <c r="AH68" s="1">
        <f t="shared" si="40"/>
        <v>0.67981528566215788</v>
      </c>
      <c r="AI68" s="1">
        <f t="shared" si="41"/>
        <v>120878722.5</v>
      </c>
      <c r="AJ68" s="1">
        <f t="shared" si="42"/>
        <v>3422907</v>
      </c>
      <c r="AK68" s="1">
        <f t="shared" si="43"/>
        <v>3.4229069999999999</v>
      </c>
      <c r="AL68" s="1" t="s">
        <v>413</v>
      </c>
      <c r="AM68" s="1" t="s">
        <v>2</v>
      </c>
      <c r="AN68" s="1" t="s">
        <v>414</v>
      </c>
      <c r="AO68" s="1" t="s">
        <v>415</v>
      </c>
      <c r="AP68" s="1" t="s">
        <v>2</v>
      </c>
      <c r="AQ68" s="1" t="s">
        <v>2</v>
      </c>
      <c r="AR68" s="1" t="s">
        <v>2</v>
      </c>
      <c r="AS68" s="1">
        <v>0</v>
      </c>
      <c r="AT68" s="1" t="s">
        <v>2</v>
      </c>
      <c r="AU68" s="1" t="s">
        <v>2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 t="s">
        <v>6</v>
      </c>
    </row>
    <row r="69" spans="1:99" s="1" customFormat="1" x14ac:dyDescent="0.25">
      <c r="A69" s="1" t="s">
        <v>416</v>
      </c>
      <c r="B69" s="1" t="s">
        <v>417</v>
      </c>
      <c r="C69" s="1" t="s">
        <v>418</v>
      </c>
      <c r="D69" s="1">
        <v>1936</v>
      </c>
      <c r="E69" s="1">
        <f t="shared" si="22"/>
        <v>79</v>
      </c>
      <c r="F69" s="1">
        <v>8</v>
      </c>
      <c r="G69" s="1">
        <v>8</v>
      </c>
      <c r="H69" s="1">
        <v>100</v>
      </c>
      <c r="I69" s="1">
        <v>3800</v>
      </c>
      <c r="J69" s="1">
        <v>2400</v>
      </c>
      <c r="K69" s="1">
        <v>3800</v>
      </c>
      <c r="L69" s="1">
        <f t="shared" si="23"/>
        <v>165527620</v>
      </c>
      <c r="M69" s="1">
        <v>467</v>
      </c>
      <c r="N69" s="1">
        <f t="shared" si="24"/>
        <v>20342520</v>
      </c>
      <c r="O69" s="1">
        <f t="shared" si="25"/>
        <v>0.72968750000000004</v>
      </c>
      <c r="P69" s="1">
        <f t="shared" si="26"/>
        <v>1889883.62</v>
      </c>
      <c r="Q69" s="1">
        <f t="shared" si="27"/>
        <v>1.8898836200000002</v>
      </c>
      <c r="R69" s="1">
        <v>0</v>
      </c>
      <c r="S69" s="1">
        <f t="shared" si="28"/>
        <v>0</v>
      </c>
      <c r="T69" s="1">
        <f t="shared" si="29"/>
        <v>0</v>
      </c>
      <c r="U69" s="1">
        <f t="shared" si="30"/>
        <v>0</v>
      </c>
      <c r="V69" s="1">
        <v>30817.451704999999</v>
      </c>
      <c r="W69" s="1">
        <f t="shared" si="31"/>
        <v>9.3931592796839993</v>
      </c>
      <c r="X69" s="1">
        <f t="shared" si="32"/>
        <v>5.8366404482167704</v>
      </c>
      <c r="Y69" s="1">
        <f t="shared" si="33"/>
        <v>1.9274763030391389</v>
      </c>
      <c r="Z69" s="1">
        <f t="shared" si="34"/>
        <v>8.1370262877952193</v>
      </c>
      <c r="AA69" s="1">
        <f t="shared" si="35"/>
        <v>3.1729872932962024</v>
      </c>
      <c r="AB69" s="1">
        <f t="shared" si="36"/>
        <v>3.0513848579232072</v>
      </c>
      <c r="AC69" s="1">
        <v>8</v>
      </c>
      <c r="AD69" s="1">
        <f t="shared" si="37"/>
        <v>1.0171282859744024</v>
      </c>
      <c r="AE69" s="1" t="s">
        <v>2</v>
      </c>
      <c r="AF69" s="1">
        <f t="shared" si="38"/>
        <v>0</v>
      </c>
      <c r="AG69" s="1">
        <f t="shared" si="39"/>
        <v>0.15988539407589439</v>
      </c>
      <c r="AH69" s="1">
        <f t="shared" si="40"/>
        <v>0.63839827831284934</v>
      </c>
      <c r="AI69" s="1">
        <f t="shared" si="41"/>
        <v>104543760</v>
      </c>
      <c r="AJ69" s="1">
        <f t="shared" si="42"/>
        <v>2960352</v>
      </c>
      <c r="AK69" s="1">
        <f t="shared" si="43"/>
        <v>2.9603519999999999</v>
      </c>
      <c r="AL69" s="1" t="s">
        <v>419</v>
      </c>
      <c r="AM69" s="1" t="s">
        <v>2</v>
      </c>
      <c r="AN69" s="1" t="s">
        <v>420</v>
      </c>
      <c r="AO69" s="1" t="s">
        <v>421</v>
      </c>
      <c r="AP69" s="1" t="s">
        <v>2</v>
      </c>
      <c r="AQ69" s="1" t="s">
        <v>2</v>
      </c>
      <c r="AR69" s="1" t="s">
        <v>2</v>
      </c>
      <c r="AS69" s="1">
        <v>0</v>
      </c>
      <c r="AT69" s="1" t="s">
        <v>2</v>
      </c>
      <c r="AU69" s="1" t="s">
        <v>2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 t="s">
        <v>6</v>
      </c>
    </row>
    <row r="70" spans="1:99" s="1" customFormat="1" x14ac:dyDescent="0.25">
      <c r="A70" s="1" t="s">
        <v>422</v>
      </c>
      <c r="C70" s="1" t="s">
        <v>423</v>
      </c>
      <c r="D70" s="1">
        <v>1971</v>
      </c>
      <c r="E70" s="1">
        <f t="shared" si="22"/>
        <v>44</v>
      </c>
      <c r="F70" s="1">
        <v>10</v>
      </c>
      <c r="G70" s="1">
        <v>12</v>
      </c>
      <c r="H70" s="1">
        <v>5275</v>
      </c>
      <c r="I70" s="1">
        <v>5760</v>
      </c>
      <c r="J70" s="1">
        <v>0</v>
      </c>
      <c r="K70" s="1">
        <v>5760</v>
      </c>
      <c r="L70" s="1">
        <f t="shared" si="23"/>
        <v>250905024</v>
      </c>
      <c r="M70" s="1">
        <v>1200</v>
      </c>
      <c r="N70" s="1">
        <f t="shared" si="24"/>
        <v>52272000</v>
      </c>
      <c r="O70" s="1">
        <f t="shared" si="25"/>
        <v>1.875</v>
      </c>
      <c r="P70" s="1">
        <f t="shared" si="26"/>
        <v>4856232</v>
      </c>
      <c r="Q70" s="1">
        <f t="shared" si="27"/>
        <v>4.8562320000000003</v>
      </c>
      <c r="R70" s="1">
        <v>168</v>
      </c>
      <c r="S70" s="1">
        <f t="shared" si="28"/>
        <v>435.11831999999998</v>
      </c>
      <c r="T70" s="1">
        <f t="shared" si="29"/>
        <v>107520</v>
      </c>
      <c r="U70" s="1">
        <f t="shared" si="30"/>
        <v>4683840000</v>
      </c>
      <c r="V70" s="1">
        <v>63034.554068999998</v>
      </c>
      <c r="W70" s="1">
        <f t="shared" si="31"/>
        <v>19.212932080231198</v>
      </c>
      <c r="X70" s="1">
        <f t="shared" si="32"/>
        <v>11.938366333344186</v>
      </c>
      <c r="Y70" s="1">
        <f t="shared" si="33"/>
        <v>2.459454686429845</v>
      </c>
      <c r="Z70" s="1">
        <f t="shared" si="34"/>
        <v>4.799988980716253</v>
      </c>
      <c r="AA70" s="1" t="e">
        <f t="shared" si="35"/>
        <v>#DIV/0!</v>
      </c>
      <c r="AB70" s="1">
        <f t="shared" si="36"/>
        <v>1.4399966942148759</v>
      </c>
      <c r="AC70" s="1">
        <v>10</v>
      </c>
      <c r="AD70" s="1">
        <f t="shared" si="37"/>
        <v>0.47999889807162532</v>
      </c>
      <c r="AE70" s="1">
        <v>293.83199999999999</v>
      </c>
      <c r="AF70" s="1">
        <f t="shared" si="38"/>
        <v>89.6</v>
      </c>
      <c r="AG70" s="1">
        <f t="shared" si="39"/>
        <v>5.8837082587042129E-2</v>
      </c>
      <c r="AH70" s="1" t="e">
        <f t="shared" si="40"/>
        <v>#DIV/0!</v>
      </c>
      <c r="AI70" s="1">
        <f t="shared" si="41"/>
        <v>0</v>
      </c>
      <c r="AJ70" s="1">
        <f t="shared" si="42"/>
        <v>0</v>
      </c>
      <c r="AK70" s="1">
        <f t="shared" si="43"/>
        <v>0</v>
      </c>
      <c r="AL70" s="1" t="s">
        <v>424</v>
      </c>
      <c r="AM70" s="1" t="s">
        <v>2</v>
      </c>
      <c r="AN70" s="1" t="s">
        <v>2</v>
      </c>
      <c r="AO70" s="1" t="s">
        <v>425</v>
      </c>
      <c r="AP70" s="1" t="s">
        <v>426</v>
      </c>
      <c r="AQ70" s="1" t="s">
        <v>427</v>
      </c>
      <c r="AR70" s="1" t="s">
        <v>428</v>
      </c>
      <c r="AS70" s="1">
        <v>2</v>
      </c>
      <c r="AT70" s="1" t="s">
        <v>429</v>
      </c>
      <c r="AU70" s="1" t="s">
        <v>430</v>
      </c>
      <c r="AV70" s="1">
        <v>8</v>
      </c>
      <c r="AW70" s="2">
        <v>13</v>
      </c>
      <c r="AX70" s="2">
        <v>85</v>
      </c>
      <c r="AY70" s="2">
        <v>1</v>
      </c>
      <c r="AZ70" s="2">
        <v>2.7</v>
      </c>
      <c r="BA70" s="2">
        <v>44.5</v>
      </c>
      <c r="BB70" s="2">
        <v>0.1</v>
      </c>
      <c r="BC70" s="2">
        <v>0.1</v>
      </c>
      <c r="BD70" s="2">
        <v>0.2</v>
      </c>
      <c r="BE70" s="2">
        <v>0.2</v>
      </c>
      <c r="BF70" s="2">
        <v>31.5</v>
      </c>
      <c r="BG70" s="2">
        <v>5.5</v>
      </c>
      <c r="BH70" s="2">
        <v>6.6</v>
      </c>
      <c r="BI70" s="1">
        <v>0</v>
      </c>
      <c r="BJ70" s="2">
        <v>4.2</v>
      </c>
      <c r="BK70" s="2">
        <v>1.7</v>
      </c>
      <c r="BL70" s="2">
        <v>2.6</v>
      </c>
      <c r="BM70" s="1">
        <v>0</v>
      </c>
      <c r="BN70" s="2">
        <v>0.3</v>
      </c>
      <c r="BO70" s="2">
        <v>37675</v>
      </c>
      <c r="BP70" s="2">
        <v>3376</v>
      </c>
      <c r="BQ70" s="2">
        <v>71</v>
      </c>
      <c r="BR70" s="2">
        <v>6</v>
      </c>
      <c r="BS70" s="2">
        <v>0.16</v>
      </c>
      <c r="BT70" s="2">
        <v>0.01</v>
      </c>
      <c r="BU70" s="2">
        <v>59081</v>
      </c>
      <c r="BV70" s="2">
        <v>111</v>
      </c>
      <c r="BW70" s="2">
        <v>0.25</v>
      </c>
      <c r="BX70" s="2">
        <v>110036</v>
      </c>
      <c r="BY70" s="2">
        <v>3934</v>
      </c>
      <c r="BZ70" s="2">
        <v>206</v>
      </c>
      <c r="CA70" s="2">
        <v>7</v>
      </c>
      <c r="CB70" s="2">
        <v>0.42</v>
      </c>
      <c r="CC70" s="2">
        <v>0.02</v>
      </c>
      <c r="CD70" s="2">
        <v>7</v>
      </c>
      <c r="CE70" s="2">
        <v>23</v>
      </c>
      <c r="CF70" s="2">
        <v>1</v>
      </c>
      <c r="CG70" s="2">
        <v>5</v>
      </c>
      <c r="CH70" s="2">
        <v>65</v>
      </c>
      <c r="CI70" s="2">
        <v>23</v>
      </c>
      <c r="CJ70" s="2">
        <v>50</v>
      </c>
      <c r="CK70" s="2">
        <v>1</v>
      </c>
      <c r="CL70" s="2">
        <v>1</v>
      </c>
      <c r="CM70" s="1">
        <v>0</v>
      </c>
      <c r="CN70" s="1">
        <v>0</v>
      </c>
      <c r="CO70" s="2">
        <v>1</v>
      </c>
      <c r="CP70" s="2">
        <v>13</v>
      </c>
      <c r="CQ70" s="2">
        <v>1</v>
      </c>
      <c r="CR70" s="2">
        <v>9</v>
      </c>
      <c r="CS70" s="2">
        <v>0.91144000000000003</v>
      </c>
      <c r="CT70" s="2">
        <v>0.93606999999999996</v>
      </c>
      <c r="CU70" s="1" t="s">
        <v>6</v>
      </c>
    </row>
    <row r="71" spans="1:99" s="1" customFormat="1" x14ac:dyDescent="0.25">
      <c r="A71" s="1" t="s">
        <v>431</v>
      </c>
      <c r="B71" s="1" t="s">
        <v>432</v>
      </c>
      <c r="C71" s="1" t="s">
        <v>433</v>
      </c>
      <c r="D71" s="1">
        <v>1913</v>
      </c>
      <c r="E71" s="1">
        <f t="shared" si="22"/>
        <v>102</v>
      </c>
      <c r="F71" s="1">
        <v>10</v>
      </c>
      <c r="G71" s="1">
        <v>10</v>
      </c>
      <c r="H71" s="1">
        <v>170</v>
      </c>
      <c r="I71" s="1">
        <v>2200</v>
      </c>
      <c r="J71" s="1">
        <v>1100</v>
      </c>
      <c r="K71" s="1">
        <v>2200</v>
      </c>
      <c r="L71" s="1">
        <f t="shared" si="23"/>
        <v>95831780</v>
      </c>
      <c r="M71" s="1">
        <v>460</v>
      </c>
      <c r="N71" s="1">
        <f t="shared" si="24"/>
        <v>20037600</v>
      </c>
      <c r="O71" s="1">
        <f t="shared" si="25"/>
        <v>0.71875</v>
      </c>
      <c r="P71" s="1">
        <f t="shared" si="26"/>
        <v>1861555.6</v>
      </c>
      <c r="Q71" s="1">
        <f t="shared" si="27"/>
        <v>1.8615556000000002</v>
      </c>
      <c r="R71" s="1">
        <v>0</v>
      </c>
      <c r="S71" s="1">
        <f t="shared" si="28"/>
        <v>0</v>
      </c>
      <c r="T71" s="1">
        <f t="shared" si="29"/>
        <v>0</v>
      </c>
      <c r="U71" s="1">
        <f t="shared" si="30"/>
        <v>0</v>
      </c>
      <c r="V71" s="1">
        <v>56396.007347999999</v>
      </c>
      <c r="W71" s="1">
        <f t="shared" si="31"/>
        <v>17.189503039670399</v>
      </c>
      <c r="X71" s="1">
        <f t="shared" si="32"/>
        <v>10.681065415667112</v>
      </c>
      <c r="Y71" s="1">
        <f t="shared" si="33"/>
        <v>3.554022772611801</v>
      </c>
      <c r="Z71" s="1">
        <f t="shared" si="34"/>
        <v>4.7825977162933686</v>
      </c>
      <c r="AA71" s="1">
        <f t="shared" si="35"/>
        <v>12.668888790377556</v>
      </c>
      <c r="AB71" s="1">
        <f t="shared" si="36"/>
        <v>1.4347793148880106</v>
      </c>
      <c r="AC71" s="1">
        <v>10</v>
      </c>
      <c r="AD71" s="1">
        <f t="shared" si="37"/>
        <v>0.47825977162933686</v>
      </c>
      <c r="AE71" s="1" t="s">
        <v>2</v>
      </c>
      <c r="AF71" s="1">
        <f t="shared" si="38"/>
        <v>0</v>
      </c>
      <c r="AG71" s="1">
        <f t="shared" si="39"/>
        <v>9.4686148038700041E-2</v>
      </c>
      <c r="AH71" s="1">
        <f t="shared" si="40"/>
        <v>1.371990849245446</v>
      </c>
      <c r="AI71" s="1">
        <f t="shared" si="41"/>
        <v>47915890</v>
      </c>
      <c r="AJ71" s="1">
        <f t="shared" si="42"/>
        <v>1356828</v>
      </c>
      <c r="AK71" s="1">
        <f t="shared" si="43"/>
        <v>1.3568279999999999</v>
      </c>
      <c r="AL71" s="1" t="s">
        <v>434</v>
      </c>
      <c r="AM71" s="1" t="s">
        <v>2</v>
      </c>
      <c r="AN71" s="1" t="s">
        <v>435</v>
      </c>
      <c r="AO71" s="1" t="s">
        <v>436</v>
      </c>
      <c r="AP71" s="1" t="s">
        <v>2</v>
      </c>
      <c r="AQ71" s="1" t="s">
        <v>2</v>
      </c>
      <c r="AR71" s="1" t="s">
        <v>2</v>
      </c>
      <c r="AS71" s="1">
        <v>0</v>
      </c>
      <c r="AT71" s="1" t="s">
        <v>2</v>
      </c>
      <c r="AU71" s="1" t="s">
        <v>2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 t="s">
        <v>6</v>
      </c>
    </row>
    <row r="72" spans="1:99" s="1" customFormat="1" x14ac:dyDescent="0.25">
      <c r="A72" s="1" t="s">
        <v>437</v>
      </c>
      <c r="C72" s="1" t="s">
        <v>438</v>
      </c>
      <c r="D72" s="1">
        <v>1956</v>
      </c>
      <c r="E72" s="1">
        <f t="shared" si="22"/>
        <v>59</v>
      </c>
      <c r="F72" s="1">
        <v>11</v>
      </c>
      <c r="G72" s="1">
        <v>12</v>
      </c>
      <c r="H72" s="1">
        <v>720</v>
      </c>
      <c r="I72" s="1">
        <v>5040</v>
      </c>
      <c r="J72" s="1">
        <v>3360</v>
      </c>
      <c r="K72" s="1">
        <v>5040</v>
      </c>
      <c r="L72" s="1">
        <f t="shared" si="23"/>
        <v>219541896</v>
      </c>
      <c r="M72" s="1">
        <v>1050</v>
      </c>
      <c r="N72" s="1">
        <f t="shared" si="24"/>
        <v>45738000</v>
      </c>
      <c r="O72" s="1">
        <f t="shared" si="25"/>
        <v>1.640625</v>
      </c>
      <c r="P72" s="1">
        <f t="shared" si="26"/>
        <v>4249203</v>
      </c>
      <c r="Q72" s="1">
        <f t="shared" si="27"/>
        <v>4.2492030000000005</v>
      </c>
      <c r="R72" s="1">
        <v>13.8</v>
      </c>
      <c r="S72" s="1">
        <f t="shared" si="28"/>
        <v>35.741861999999998</v>
      </c>
      <c r="T72" s="1">
        <f t="shared" si="29"/>
        <v>8832</v>
      </c>
      <c r="U72" s="1">
        <f t="shared" si="30"/>
        <v>384744000</v>
      </c>
      <c r="W72" s="1">
        <f t="shared" si="31"/>
        <v>0</v>
      </c>
      <c r="X72" s="1">
        <f t="shared" si="32"/>
        <v>0</v>
      </c>
      <c r="Y72" s="1">
        <f t="shared" si="33"/>
        <v>0</v>
      </c>
      <c r="Z72" s="1">
        <f t="shared" si="34"/>
        <v>4.799988980716253</v>
      </c>
      <c r="AA72" s="1">
        <f t="shared" si="35"/>
        <v>0</v>
      </c>
      <c r="AB72" s="1">
        <f t="shared" si="36"/>
        <v>1.3090879038317054</v>
      </c>
      <c r="AC72" s="1">
        <v>11</v>
      </c>
      <c r="AD72" s="1">
        <f t="shared" si="37"/>
        <v>0.43636263461056846</v>
      </c>
      <c r="AE72" s="1" t="s">
        <v>2</v>
      </c>
      <c r="AF72" s="1">
        <f t="shared" si="38"/>
        <v>8.411428571428571</v>
      </c>
      <c r="AG72" s="1">
        <f t="shared" si="39"/>
        <v>6.2899487050867023E-2</v>
      </c>
      <c r="AH72" s="1">
        <f t="shared" si="40"/>
        <v>1.0252649009307</v>
      </c>
      <c r="AI72" s="1">
        <f t="shared" si="41"/>
        <v>146361264</v>
      </c>
      <c r="AJ72" s="1">
        <f t="shared" si="42"/>
        <v>4144492.8000000003</v>
      </c>
      <c r="AK72" s="1">
        <f t="shared" si="43"/>
        <v>4.1444928000000001</v>
      </c>
      <c r="AL72" s="1" t="s">
        <v>2</v>
      </c>
      <c r="AM72" s="1" t="s">
        <v>2</v>
      </c>
      <c r="AN72" s="1" t="s">
        <v>2</v>
      </c>
      <c r="AO72" s="1" t="s">
        <v>2</v>
      </c>
      <c r="AP72" s="1" t="s">
        <v>2</v>
      </c>
      <c r="AQ72" s="1" t="s">
        <v>2</v>
      </c>
      <c r="AR72" s="1" t="s">
        <v>2</v>
      </c>
      <c r="AS72" s="1">
        <v>0</v>
      </c>
      <c r="AT72" s="1" t="s">
        <v>2</v>
      </c>
      <c r="AU72" s="1" t="s">
        <v>2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 t="s">
        <v>6</v>
      </c>
    </row>
    <row r="73" spans="1:99" s="1" customFormat="1" x14ac:dyDescent="0.25">
      <c r="A73" s="1" t="s">
        <v>439</v>
      </c>
      <c r="B73" s="1" t="s">
        <v>440</v>
      </c>
      <c r="C73" s="1" t="s">
        <v>441</v>
      </c>
      <c r="D73" s="1">
        <v>1829</v>
      </c>
      <c r="E73" s="1">
        <f t="shared" si="22"/>
        <v>186</v>
      </c>
      <c r="F73" s="1">
        <v>16.399999999999999</v>
      </c>
      <c r="G73" s="1">
        <v>18</v>
      </c>
      <c r="H73" s="1">
        <v>1010</v>
      </c>
      <c r="I73" s="1">
        <v>3600</v>
      </c>
      <c r="J73" s="1">
        <v>1800</v>
      </c>
      <c r="K73" s="1">
        <v>3600</v>
      </c>
      <c r="L73" s="1">
        <f t="shared" si="23"/>
        <v>156815640</v>
      </c>
      <c r="M73" s="1">
        <v>470</v>
      </c>
      <c r="N73" s="1">
        <f t="shared" si="24"/>
        <v>20473200</v>
      </c>
      <c r="O73" s="1">
        <f t="shared" si="25"/>
        <v>0.734375</v>
      </c>
      <c r="P73" s="1">
        <f t="shared" si="26"/>
        <v>1902024.2</v>
      </c>
      <c r="Q73" s="1">
        <f t="shared" si="27"/>
        <v>1.9020242000000001</v>
      </c>
      <c r="R73" s="1">
        <v>37</v>
      </c>
      <c r="S73" s="1">
        <f t="shared" si="28"/>
        <v>95.829629999999995</v>
      </c>
      <c r="T73" s="1">
        <f t="shared" si="29"/>
        <v>23680</v>
      </c>
      <c r="U73" s="1">
        <f t="shared" si="30"/>
        <v>1031560000</v>
      </c>
      <c r="V73" s="1">
        <v>97003.089657999997</v>
      </c>
      <c r="W73" s="1">
        <f t="shared" si="31"/>
        <v>29.566541727758398</v>
      </c>
      <c r="X73" s="1">
        <f t="shared" si="32"/>
        <v>18.371803162687254</v>
      </c>
      <c r="Y73" s="1">
        <f t="shared" si="33"/>
        <v>6.0476604849042328</v>
      </c>
      <c r="Z73" s="1">
        <f t="shared" si="34"/>
        <v>7.659556884121681</v>
      </c>
      <c r="AA73" s="1">
        <f t="shared" si="35"/>
        <v>13.316678434527786</v>
      </c>
      <c r="AB73" s="1">
        <f t="shared" si="36"/>
        <v>1.4011384544125027</v>
      </c>
      <c r="AC73" s="1">
        <v>16.399999999999999</v>
      </c>
      <c r="AD73" s="1">
        <f t="shared" si="37"/>
        <v>0.46704615147083423</v>
      </c>
      <c r="AE73" s="1" t="s">
        <v>2</v>
      </c>
      <c r="AF73" s="1">
        <f t="shared" si="38"/>
        <v>50.382978723404257</v>
      </c>
      <c r="AG73" s="1">
        <f t="shared" si="39"/>
        <v>0.1500224417735159</v>
      </c>
      <c r="AH73" s="1">
        <f t="shared" si="40"/>
        <v>0.8566657838887628</v>
      </c>
      <c r="AI73" s="1">
        <f t="shared" si="41"/>
        <v>78407820</v>
      </c>
      <c r="AJ73" s="1">
        <f t="shared" si="42"/>
        <v>2220264</v>
      </c>
      <c r="AK73" s="1">
        <f t="shared" si="43"/>
        <v>2.2202639999999998</v>
      </c>
      <c r="AL73" s="1" t="s">
        <v>442</v>
      </c>
      <c r="AM73" s="1" t="s">
        <v>2</v>
      </c>
      <c r="AN73" s="1" t="s">
        <v>443</v>
      </c>
      <c r="AO73" s="1" t="s">
        <v>444</v>
      </c>
      <c r="AP73" s="1" t="s">
        <v>2</v>
      </c>
      <c r="AQ73" s="1" t="s">
        <v>2</v>
      </c>
      <c r="AR73" s="1" t="s">
        <v>2</v>
      </c>
      <c r="AS73" s="1">
        <v>0</v>
      </c>
      <c r="AT73" s="1" t="s">
        <v>2</v>
      </c>
      <c r="AU73" s="1" t="s">
        <v>2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 t="s">
        <v>6</v>
      </c>
    </row>
    <row r="74" spans="1:99" s="1" customFormat="1" x14ac:dyDescent="0.25">
      <c r="A74" s="1" t="s">
        <v>445</v>
      </c>
      <c r="B74" s="1" t="s">
        <v>446</v>
      </c>
      <c r="C74" s="1" t="s">
        <v>447</v>
      </c>
      <c r="D74" s="1">
        <v>1964</v>
      </c>
      <c r="E74" s="1">
        <f t="shared" si="22"/>
        <v>51</v>
      </c>
      <c r="F74" s="1">
        <v>15</v>
      </c>
      <c r="G74" s="1">
        <v>15</v>
      </c>
      <c r="H74" s="1">
        <v>410</v>
      </c>
      <c r="I74" s="1">
        <v>2100</v>
      </c>
      <c r="J74" s="1">
        <v>6900</v>
      </c>
      <c r="K74" s="1">
        <v>6900</v>
      </c>
      <c r="L74" s="1">
        <f t="shared" si="23"/>
        <v>300563310</v>
      </c>
      <c r="M74" s="1">
        <v>290</v>
      </c>
      <c r="N74" s="1">
        <f t="shared" si="24"/>
        <v>12632400</v>
      </c>
      <c r="O74" s="1">
        <f t="shared" si="25"/>
        <v>0.453125</v>
      </c>
      <c r="P74" s="1">
        <f t="shared" si="26"/>
        <v>1173589.4000000001</v>
      </c>
      <c r="Q74" s="1">
        <f t="shared" si="27"/>
        <v>1.1735894</v>
      </c>
      <c r="R74" s="1">
        <v>25.7</v>
      </c>
      <c r="S74" s="1">
        <f t="shared" si="28"/>
        <v>66.562742999999998</v>
      </c>
      <c r="T74" s="1">
        <f t="shared" si="29"/>
        <v>16448</v>
      </c>
      <c r="U74" s="1">
        <f t="shared" si="30"/>
        <v>716516000</v>
      </c>
      <c r="V74" s="1">
        <v>30543.642947</v>
      </c>
      <c r="W74" s="1">
        <f t="shared" si="31"/>
        <v>9.3097023702455992</v>
      </c>
      <c r="X74" s="1">
        <f t="shared" si="32"/>
        <v>5.7847827123041187</v>
      </c>
      <c r="Y74" s="1">
        <f t="shared" si="33"/>
        <v>2.4242231762788116</v>
      </c>
      <c r="Z74" s="1">
        <f t="shared" si="34"/>
        <v>23.793048826826258</v>
      </c>
      <c r="AA74" s="1">
        <f t="shared" si="35"/>
        <v>1.0938419979017302</v>
      </c>
      <c r="AB74" s="1">
        <f t="shared" si="36"/>
        <v>4.758609765365251</v>
      </c>
      <c r="AC74" s="1">
        <v>15</v>
      </c>
      <c r="AD74" s="1">
        <f t="shared" si="37"/>
        <v>1.5862032551217504</v>
      </c>
      <c r="AE74" s="1" t="s">
        <v>2</v>
      </c>
      <c r="AF74" s="1">
        <f t="shared" si="38"/>
        <v>56.717241379310344</v>
      </c>
      <c r="AG74" s="1">
        <f t="shared" si="39"/>
        <v>0.59327030322499485</v>
      </c>
      <c r="AH74" s="1">
        <f t="shared" si="40"/>
        <v>0.13789069971937534</v>
      </c>
      <c r="AI74" s="1">
        <f t="shared" si="41"/>
        <v>300563310</v>
      </c>
      <c r="AJ74" s="1">
        <f t="shared" si="42"/>
        <v>8511012</v>
      </c>
      <c r="AK74" s="1">
        <f t="shared" si="43"/>
        <v>8.5110119999999991</v>
      </c>
      <c r="AL74" s="1" t="s">
        <v>448</v>
      </c>
      <c r="AM74" s="1" t="s">
        <v>2</v>
      </c>
      <c r="AN74" s="1" t="s">
        <v>449</v>
      </c>
      <c r="AO74" s="1" t="s">
        <v>450</v>
      </c>
      <c r="AP74" s="1" t="s">
        <v>2</v>
      </c>
      <c r="AQ74" s="1" t="s">
        <v>2</v>
      </c>
      <c r="AR74" s="1" t="s">
        <v>2</v>
      </c>
      <c r="AS74" s="1">
        <v>0</v>
      </c>
      <c r="AT74" s="1" t="s">
        <v>2</v>
      </c>
      <c r="AU74" s="1" t="s">
        <v>2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 t="s">
        <v>6</v>
      </c>
    </row>
    <row r="75" spans="1:99" s="1" customFormat="1" x14ac:dyDescent="0.25">
      <c r="A75" s="1" t="s">
        <v>451</v>
      </c>
      <c r="B75" s="1" t="s">
        <v>451</v>
      </c>
      <c r="C75" s="1" t="s">
        <v>452</v>
      </c>
      <c r="D75" s="1">
        <v>1920</v>
      </c>
      <c r="E75" s="1">
        <f t="shared" si="22"/>
        <v>95</v>
      </c>
      <c r="F75" s="1">
        <v>21</v>
      </c>
      <c r="G75" s="1">
        <v>21</v>
      </c>
      <c r="H75" s="1">
        <v>596</v>
      </c>
      <c r="I75" s="1">
        <v>7400</v>
      </c>
      <c r="J75" s="1">
        <v>2900</v>
      </c>
      <c r="K75" s="1">
        <v>7400</v>
      </c>
      <c r="L75" s="1">
        <f t="shared" si="23"/>
        <v>322343260</v>
      </c>
      <c r="M75" s="1">
        <v>640</v>
      </c>
      <c r="N75" s="1">
        <f t="shared" si="24"/>
        <v>27878400</v>
      </c>
      <c r="O75" s="1">
        <f t="shared" si="25"/>
        <v>1</v>
      </c>
      <c r="P75" s="1">
        <f t="shared" si="26"/>
        <v>2589990.4</v>
      </c>
      <c r="Q75" s="1">
        <f t="shared" si="27"/>
        <v>2.5899904</v>
      </c>
      <c r="R75" s="1">
        <v>20.7</v>
      </c>
      <c r="S75" s="1">
        <f t="shared" si="28"/>
        <v>53.612792999999996</v>
      </c>
      <c r="T75" s="1">
        <f t="shared" si="29"/>
        <v>13248</v>
      </c>
      <c r="U75" s="1">
        <f t="shared" si="30"/>
        <v>577116000</v>
      </c>
      <c r="V75" s="1">
        <v>89917.049604999993</v>
      </c>
      <c r="W75" s="1">
        <f t="shared" si="31"/>
        <v>27.406716719603995</v>
      </c>
      <c r="X75" s="1">
        <f t="shared" si="32"/>
        <v>17.029749692889368</v>
      </c>
      <c r="Y75" s="1">
        <f t="shared" si="33"/>
        <v>4.8039980766615615</v>
      </c>
      <c r="Z75" s="1">
        <f t="shared" si="34"/>
        <v>11.562473456152434</v>
      </c>
      <c r="AA75" s="1">
        <f t="shared" si="35"/>
        <v>7.6617310149149072</v>
      </c>
      <c r="AB75" s="1">
        <f t="shared" si="36"/>
        <v>1.6517819223074905</v>
      </c>
      <c r="AC75" s="1">
        <v>21</v>
      </c>
      <c r="AD75" s="1">
        <f t="shared" si="37"/>
        <v>0.55059397410249689</v>
      </c>
      <c r="AE75" s="1" t="s">
        <v>2</v>
      </c>
      <c r="AF75" s="1">
        <f t="shared" si="38"/>
        <v>20.7</v>
      </c>
      <c r="AG75" s="1">
        <f t="shared" si="39"/>
        <v>0.19407172883732807</v>
      </c>
      <c r="AH75" s="1">
        <f t="shared" si="40"/>
        <v>0.72404914382968066</v>
      </c>
      <c r="AI75" s="1">
        <f t="shared" si="41"/>
        <v>126323710</v>
      </c>
      <c r="AJ75" s="1">
        <f t="shared" si="42"/>
        <v>3577092</v>
      </c>
      <c r="AK75" s="1">
        <f t="shared" si="43"/>
        <v>3.5770919999999999</v>
      </c>
      <c r="AL75" s="1" t="s">
        <v>453</v>
      </c>
      <c r="AM75" s="1" t="s">
        <v>2</v>
      </c>
      <c r="AN75" s="1" t="s">
        <v>454</v>
      </c>
      <c r="AO75" s="1" t="s">
        <v>455</v>
      </c>
      <c r="AP75" s="1" t="s">
        <v>2</v>
      </c>
      <c r="AQ75" s="1" t="s">
        <v>2</v>
      </c>
      <c r="AR75" s="1" t="s">
        <v>2</v>
      </c>
      <c r="AS75" s="1">
        <v>0</v>
      </c>
      <c r="AT75" s="1" t="s">
        <v>2</v>
      </c>
      <c r="AU75" s="1" t="s">
        <v>2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 t="s">
        <v>6</v>
      </c>
    </row>
    <row r="76" spans="1:99" s="1" customFormat="1" x14ac:dyDescent="0.25">
      <c r="A76" s="1" t="s">
        <v>456</v>
      </c>
      <c r="B76" s="1" t="s">
        <v>457</v>
      </c>
      <c r="C76" s="1" t="s">
        <v>458</v>
      </c>
      <c r="D76" s="1">
        <v>1971</v>
      </c>
      <c r="E76" s="1">
        <f t="shared" si="22"/>
        <v>44</v>
      </c>
      <c r="F76" s="1">
        <v>75</v>
      </c>
      <c r="G76" s="1">
        <v>75</v>
      </c>
      <c r="H76" s="1">
        <v>580</v>
      </c>
      <c r="I76" s="1">
        <v>39000</v>
      </c>
      <c r="J76" s="1">
        <v>27000</v>
      </c>
      <c r="K76" s="1">
        <v>39000</v>
      </c>
      <c r="L76" s="1">
        <f t="shared" si="23"/>
        <v>1698836100</v>
      </c>
      <c r="M76" s="1">
        <v>900</v>
      </c>
      <c r="N76" s="1">
        <f t="shared" si="24"/>
        <v>39204000</v>
      </c>
      <c r="O76" s="1">
        <f t="shared" si="25"/>
        <v>1.40625</v>
      </c>
      <c r="P76" s="1">
        <f t="shared" si="26"/>
        <v>3642174</v>
      </c>
      <c r="Q76" s="1">
        <f t="shared" si="27"/>
        <v>3.6421740000000002</v>
      </c>
      <c r="R76" s="1">
        <v>13.6</v>
      </c>
      <c r="S76" s="1">
        <f t="shared" si="28"/>
        <v>35.223863999999999</v>
      </c>
      <c r="T76" s="1">
        <f t="shared" si="29"/>
        <v>8704</v>
      </c>
      <c r="U76" s="1">
        <f t="shared" si="30"/>
        <v>379168000</v>
      </c>
      <c r="W76" s="1">
        <f t="shared" si="31"/>
        <v>0</v>
      </c>
      <c r="X76" s="1">
        <f t="shared" si="32"/>
        <v>0</v>
      </c>
      <c r="Y76" s="1">
        <f t="shared" si="33"/>
        <v>0</v>
      </c>
      <c r="Z76" s="1">
        <f t="shared" si="34"/>
        <v>43.333233853688398</v>
      </c>
      <c r="AA76" s="1">
        <f t="shared" si="35"/>
        <v>0</v>
      </c>
      <c r="AB76" s="1">
        <f t="shared" si="36"/>
        <v>1.7333293541475359</v>
      </c>
      <c r="AC76" s="1">
        <v>75</v>
      </c>
      <c r="AD76" s="1">
        <f t="shared" si="37"/>
        <v>0.57777645138251199</v>
      </c>
      <c r="AE76" s="1" t="s">
        <v>2</v>
      </c>
      <c r="AF76" s="1">
        <f t="shared" si="38"/>
        <v>9.6711111111111112</v>
      </c>
      <c r="AG76" s="1">
        <f t="shared" si="39"/>
        <v>0.61334009876318507</v>
      </c>
      <c r="AH76" s="1">
        <f t="shared" si="40"/>
        <v>0.10936158943260801</v>
      </c>
      <c r="AI76" s="1">
        <f t="shared" si="41"/>
        <v>1176117300</v>
      </c>
      <c r="AJ76" s="1">
        <f t="shared" si="42"/>
        <v>33303960</v>
      </c>
      <c r="AK76" s="1">
        <f t="shared" si="43"/>
        <v>33.303959999999996</v>
      </c>
      <c r="AL76" s="1" t="s">
        <v>2</v>
      </c>
      <c r="AM76" s="1" t="s">
        <v>2</v>
      </c>
      <c r="AN76" s="1" t="s">
        <v>2</v>
      </c>
      <c r="AO76" s="1" t="s">
        <v>2</v>
      </c>
      <c r="AP76" s="1" t="s">
        <v>2</v>
      </c>
      <c r="AQ76" s="1" t="s">
        <v>2</v>
      </c>
      <c r="AR76" s="1" t="s">
        <v>2</v>
      </c>
      <c r="AS76" s="1">
        <v>0</v>
      </c>
      <c r="AT76" s="1" t="s">
        <v>2</v>
      </c>
      <c r="AU76" s="1" t="s">
        <v>2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 t="s">
        <v>6</v>
      </c>
    </row>
    <row r="77" spans="1:99" s="1" customFormat="1" x14ac:dyDescent="0.25">
      <c r="A77" s="1" t="s">
        <v>459</v>
      </c>
      <c r="B77" s="1" t="s">
        <v>460</v>
      </c>
      <c r="C77" s="1" t="s">
        <v>461</v>
      </c>
      <c r="D77" s="1">
        <v>1878</v>
      </c>
      <c r="E77" s="1">
        <f t="shared" si="22"/>
        <v>137</v>
      </c>
      <c r="F77" s="1">
        <v>10</v>
      </c>
      <c r="G77" s="1">
        <v>10</v>
      </c>
      <c r="H77" s="1">
        <v>1980</v>
      </c>
      <c r="I77" s="1">
        <v>34800</v>
      </c>
      <c r="J77" s="1">
        <v>22500</v>
      </c>
      <c r="K77" s="1">
        <v>34800</v>
      </c>
      <c r="L77" s="1">
        <f t="shared" si="23"/>
        <v>1515884520</v>
      </c>
      <c r="M77" s="1">
        <v>8659</v>
      </c>
      <c r="N77" s="1">
        <f t="shared" si="24"/>
        <v>377186040</v>
      </c>
      <c r="O77" s="1">
        <f t="shared" si="25"/>
        <v>13.529687500000001</v>
      </c>
      <c r="P77" s="1">
        <f t="shared" si="26"/>
        <v>35041760.740000002</v>
      </c>
      <c r="Q77" s="1">
        <f t="shared" si="27"/>
        <v>35.041760740000001</v>
      </c>
      <c r="R77" s="1">
        <v>283</v>
      </c>
      <c r="S77" s="1">
        <f t="shared" si="28"/>
        <v>732.9671699999999</v>
      </c>
      <c r="T77" s="1">
        <f t="shared" si="29"/>
        <v>181120</v>
      </c>
      <c r="U77" s="1">
        <f t="shared" si="30"/>
        <v>7890040000</v>
      </c>
      <c r="W77" s="1">
        <f t="shared" si="31"/>
        <v>0</v>
      </c>
      <c r="X77" s="1">
        <f t="shared" si="32"/>
        <v>0</v>
      </c>
      <c r="Y77" s="1">
        <f t="shared" si="33"/>
        <v>0</v>
      </c>
      <c r="Z77" s="1">
        <f t="shared" si="34"/>
        <v>4.0189306051729803</v>
      </c>
      <c r="AA77" s="1">
        <f t="shared" si="35"/>
        <v>0</v>
      </c>
      <c r="AB77" s="1">
        <f t="shared" si="36"/>
        <v>1.2056791815518941</v>
      </c>
      <c r="AC77" s="1">
        <v>10</v>
      </c>
      <c r="AD77" s="1">
        <f t="shared" si="37"/>
        <v>0.40189306051729801</v>
      </c>
      <c r="AE77" s="1" t="s">
        <v>2</v>
      </c>
      <c r="AF77" s="1">
        <f t="shared" si="38"/>
        <v>20.91696500750664</v>
      </c>
      <c r="AG77" s="1">
        <f t="shared" si="39"/>
        <v>1.8339105563568908E-2</v>
      </c>
      <c r="AH77" s="1">
        <f t="shared" si="40"/>
        <v>1.2626160038626038</v>
      </c>
      <c r="AI77" s="1">
        <f t="shared" si="41"/>
        <v>980097750</v>
      </c>
      <c r="AJ77" s="1">
        <f t="shared" si="42"/>
        <v>27753300</v>
      </c>
      <c r="AK77" s="1">
        <f t="shared" si="43"/>
        <v>27.753299999999999</v>
      </c>
      <c r="AL77" s="1" t="s">
        <v>2</v>
      </c>
      <c r="AM77" s="1" t="s">
        <v>2</v>
      </c>
      <c r="AN77" s="1" t="s">
        <v>2</v>
      </c>
      <c r="AO77" s="1" t="s">
        <v>2</v>
      </c>
      <c r="AP77" s="1" t="s">
        <v>2</v>
      </c>
      <c r="AQ77" s="1" t="s">
        <v>2</v>
      </c>
      <c r="AR77" s="1" t="s">
        <v>2</v>
      </c>
      <c r="AS77" s="1">
        <v>0</v>
      </c>
      <c r="AT77" s="1" t="s">
        <v>2</v>
      </c>
      <c r="AU77" s="1" t="s">
        <v>2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 t="s">
        <v>6</v>
      </c>
    </row>
    <row r="78" spans="1:99" s="1" customFormat="1" x14ac:dyDescent="0.25">
      <c r="A78" s="1" t="s">
        <v>462</v>
      </c>
      <c r="B78" s="1" t="s">
        <v>463</v>
      </c>
      <c r="C78" s="1" t="s">
        <v>464</v>
      </c>
      <c r="D78" s="1">
        <v>1973</v>
      </c>
      <c r="E78" s="1">
        <f t="shared" si="22"/>
        <v>42</v>
      </c>
      <c r="F78" s="1">
        <v>12</v>
      </c>
      <c r="G78" s="1">
        <v>12</v>
      </c>
      <c r="H78" s="1">
        <v>1520</v>
      </c>
      <c r="I78" s="1">
        <v>3800</v>
      </c>
      <c r="J78" s="1">
        <v>2000</v>
      </c>
      <c r="K78" s="1">
        <v>3800</v>
      </c>
      <c r="L78" s="1">
        <f t="shared" si="23"/>
        <v>165527620</v>
      </c>
      <c r="M78" s="1">
        <v>417</v>
      </c>
      <c r="N78" s="1">
        <f t="shared" si="24"/>
        <v>18164520</v>
      </c>
      <c r="O78" s="1">
        <f t="shared" si="25"/>
        <v>0.65156250000000004</v>
      </c>
      <c r="P78" s="1">
        <f t="shared" si="26"/>
        <v>1687540.62</v>
      </c>
      <c r="Q78" s="1">
        <f t="shared" si="27"/>
        <v>1.68754062</v>
      </c>
      <c r="R78" s="1">
        <v>0</v>
      </c>
      <c r="S78" s="1">
        <f t="shared" si="28"/>
        <v>0</v>
      </c>
      <c r="T78" s="1">
        <f t="shared" si="29"/>
        <v>0</v>
      </c>
      <c r="U78" s="1">
        <f t="shared" si="30"/>
        <v>0</v>
      </c>
      <c r="W78" s="1">
        <f t="shared" si="31"/>
        <v>0</v>
      </c>
      <c r="X78" s="1">
        <f t="shared" si="32"/>
        <v>0</v>
      </c>
      <c r="Y78" s="1">
        <f t="shared" si="33"/>
        <v>0</v>
      </c>
      <c r="Z78" s="1">
        <f t="shared" si="34"/>
        <v>9.1126889122310963</v>
      </c>
      <c r="AA78" s="1">
        <f t="shared" si="35"/>
        <v>0</v>
      </c>
      <c r="AB78" s="1">
        <f t="shared" si="36"/>
        <v>2.2781722280577741</v>
      </c>
      <c r="AC78" s="1">
        <v>12</v>
      </c>
      <c r="AD78" s="1">
        <f t="shared" si="37"/>
        <v>0.75939074268592466</v>
      </c>
      <c r="AE78" s="1" t="s">
        <v>2</v>
      </c>
      <c r="AF78" s="1">
        <f t="shared" si="38"/>
        <v>0</v>
      </c>
      <c r="AG78" s="1">
        <f t="shared" si="39"/>
        <v>0.1894872661860334</v>
      </c>
      <c r="AH78" s="1">
        <f t="shared" si="40"/>
        <v>0.68405674190096322</v>
      </c>
      <c r="AI78" s="1">
        <f t="shared" si="41"/>
        <v>87119800</v>
      </c>
      <c r="AJ78" s="1">
        <f t="shared" si="42"/>
        <v>2466960</v>
      </c>
      <c r="AK78" s="1">
        <f t="shared" si="43"/>
        <v>2.4669599999999998</v>
      </c>
      <c r="AL78" s="1" t="s">
        <v>2</v>
      </c>
      <c r="AM78" s="1" t="s">
        <v>2</v>
      </c>
      <c r="AN78" s="1" t="s">
        <v>2</v>
      </c>
      <c r="AO78" s="1" t="s">
        <v>2</v>
      </c>
      <c r="AP78" s="1" t="s">
        <v>2</v>
      </c>
      <c r="AQ78" s="1" t="s">
        <v>2</v>
      </c>
      <c r="AR78" s="1" t="s">
        <v>2</v>
      </c>
      <c r="AS78" s="1">
        <v>0</v>
      </c>
      <c r="AT78" s="1" t="s">
        <v>2</v>
      </c>
      <c r="AU78" s="1" t="s">
        <v>2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 t="s">
        <v>6</v>
      </c>
    </row>
    <row r="79" spans="1:99" s="1" customFormat="1" x14ac:dyDescent="0.25">
      <c r="A79" s="1" t="s">
        <v>465</v>
      </c>
      <c r="C79" s="1" t="s">
        <v>466</v>
      </c>
      <c r="D79" s="1">
        <v>1956</v>
      </c>
      <c r="E79" s="1">
        <f t="shared" si="22"/>
        <v>59</v>
      </c>
      <c r="F79" s="1">
        <v>5</v>
      </c>
      <c r="G79" s="1">
        <v>10</v>
      </c>
      <c r="H79" s="1">
        <v>600</v>
      </c>
      <c r="I79" s="1">
        <v>725</v>
      </c>
      <c r="J79" s="1">
        <v>230</v>
      </c>
      <c r="K79" s="1">
        <v>725</v>
      </c>
      <c r="L79" s="1">
        <f t="shared" si="23"/>
        <v>31580927.5</v>
      </c>
      <c r="M79" s="1">
        <v>820</v>
      </c>
      <c r="N79" s="1">
        <f t="shared" si="24"/>
        <v>35719200</v>
      </c>
      <c r="O79" s="1">
        <f t="shared" si="25"/>
        <v>1.28125</v>
      </c>
      <c r="P79" s="1">
        <f t="shared" si="26"/>
        <v>3318425.2</v>
      </c>
      <c r="Q79" s="1">
        <f t="shared" si="27"/>
        <v>3.3184252000000001</v>
      </c>
      <c r="R79" s="1">
        <v>18.899999999999999</v>
      </c>
      <c r="S79" s="1">
        <f t="shared" si="28"/>
        <v>48.950810999999995</v>
      </c>
      <c r="T79" s="1">
        <f t="shared" si="29"/>
        <v>12096</v>
      </c>
      <c r="U79" s="1">
        <f t="shared" si="30"/>
        <v>526931999.99999994</v>
      </c>
      <c r="W79" s="1">
        <f t="shared" si="31"/>
        <v>0</v>
      </c>
      <c r="X79" s="1">
        <f t="shared" si="32"/>
        <v>0</v>
      </c>
      <c r="Y79" s="1">
        <f t="shared" si="33"/>
        <v>0</v>
      </c>
      <c r="Z79" s="1">
        <f t="shared" si="34"/>
        <v>0.88414431174270425</v>
      </c>
      <c r="AA79" s="1">
        <f t="shared" si="35"/>
        <v>0</v>
      </c>
      <c r="AB79" s="1">
        <f t="shared" si="36"/>
        <v>0.53048658704562257</v>
      </c>
      <c r="AC79" s="1">
        <v>5</v>
      </c>
      <c r="AD79" s="1">
        <f t="shared" si="37"/>
        <v>0.17682886234854084</v>
      </c>
      <c r="AE79" s="1" t="s">
        <v>2</v>
      </c>
      <c r="AF79" s="1">
        <f t="shared" si="38"/>
        <v>14.751219512195123</v>
      </c>
      <c r="AG79" s="1">
        <f t="shared" si="39"/>
        <v>1.3110454387790812E-2</v>
      </c>
      <c r="AH79" s="1">
        <f t="shared" si="40"/>
        <v>11.696935217574596</v>
      </c>
      <c r="AI79" s="1">
        <f t="shared" si="41"/>
        <v>10018777</v>
      </c>
      <c r="AJ79" s="1">
        <f t="shared" si="42"/>
        <v>283700.40000000002</v>
      </c>
      <c r="AK79" s="1">
        <f t="shared" si="43"/>
        <v>0.28370040000000002</v>
      </c>
      <c r="AL79" s="1" t="s">
        <v>2</v>
      </c>
      <c r="AM79" s="1" t="s">
        <v>2</v>
      </c>
      <c r="AN79" s="1" t="s">
        <v>2</v>
      </c>
      <c r="AO79" s="1" t="s">
        <v>2</v>
      </c>
      <c r="AP79" s="1" t="s">
        <v>2</v>
      </c>
      <c r="AQ79" s="1" t="s">
        <v>2</v>
      </c>
      <c r="AR79" s="1" t="s">
        <v>2</v>
      </c>
      <c r="AS79" s="1">
        <v>0</v>
      </c>
      <c r="AT79" s="1" t="s">
        <v>2</v>
      </c>
      <c r="AU79" s="1" t="s">
        <v>2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 t="s">
        <v>6</v>
      </c>
    </row>
    <row r="80" spans="1:99" s="1" customFormat="1" x14ac:dyDescent="0.25">
      <c r="A80" s="1" t="s">
        <v>467</v>
      </c>
      <c r="B80" s="1" t="s">
        <v>468</v>
      </c>
      <c r="C80" s="1" t="s">
        <v>469</v>
      </c>
      <c r="D80" s="1">
        <v>1964</v>
      </c>
      <c r="E80" s="1">
        <f t="shared" si="22"/>
        <v>51</v>
      </c>
      <c r="F80" s="1">
        <v>32</v>
      </c>
      <c r="G80" s="1">
        <v>32</v>
      </c>
      <c r="H80" s="1">
        <v>100</v>
      </c>
      <c r="I80" s="1">
        <v>6800</v>
      </c>
      <c r="J80" s="1">
        <v>6150</v>
      </c>
      <c r="K80" s="1">
        <v>6800</v>
      </c>
      <c r="L80" s="1">
        <f t="shared" si="23"/>
        <v>296207320</v>
      </c>
      <c r="M80" s="1">
        <v>410</v>
      </c>
      <c r="N80" s="1">
        <f t="shared" si="24"/>
        <v>17859600</v>
      </c>
      <c r="O80" s="1">
        <f t="shared" si="25"/>
        <v>0.640625</v>
      </c>
      <c r="P80" s="1">
        <f t="shared" si="26"/>
        <v>1659212.6</v>
      </c>
      <c r="Q80" s="1">
        <f t="shared" si="27"/>
        <v>1.6592126</v>
      </c>
      <c r="R80" s="1">
        <v>6.1</v>
      </c>
      <c r="S80" s="1">
        <f t="shared" si="28"/>
        <v>15.798938999999997</v>
      </c>
      <c r="T80" s="1">
        <f t="shared" si="29"/>
        <v>3904</v>
      </c>
      <c r="U80" s="1">
        <f t="shared" si="30"/>
        <v>170068000</v>
      </c>
      <c r="V80" s="1">
        <v>59637.058776999998</v>
      </c>
      <c r="W80" s="1">
        <f t="shared" si="31"/>
        <v>18.177375515229599</v>
      </c>
      <c r="X80" s="1">
        <f t="shared" si="32"/>
        <v>11.294901110011137</v>
      </c>
      <c r="Y80" s="1">
        <f t="shared" si="33"/>
        <v>3.9808430174954501</v>
      </c>
      <c r="Z80" s="1">
        <f t="shared" si="34"/>
        <v>16.585327778897625</v>
      </c>
      <c r="AA80" s="1">
        <f t="shared" si="35"/>
        <v>2.3962048962970521</v>
      </c>
      <c r="AB80" s="1">
        <f t="shared" si="36"/>
        <v>1.5548744792716525</v>
      </c>
      <c r="AC80" s="1">
        <v>32</v>
      </c>
      <c r="AD80" s="1">
        <f t="shared" si="37"/>
        <v>0.51829149309055078</v>
      </c>
      <c r="AE80" s="1" t="s">
        <v>2</v>
      </c>
      <c r="AF80" s="1">
        <f t="shared" si="38"/>
        <v>9.5219512195121947</v>
      </c>
      <c r="AG80" s="1">
        <f t="shared" si="39"/>
        <v>0.34780325613185059</v>
      </c>
      <c r="AH80" s="1">
        <f t="shared" si="40"/>
        <v>0.21872317886521603</v>
      </c>
      <c r="AI80" s="1">
        <f t="shared" si="41"/>
        <v>267893385</v>
      </c>
      <c r="AJ80" s="1">
        <f t="shared" si="42"/>
        <v>7585902</v>
      </c>
      <c r="AK80" s="1">
        <f t="shared" si="43"/>
        <v>7.5859019999999999</v>
      </c>
      <c r="AL80" s="1" t="s">
        <v>470</v>
      </c>
      <c r="AM80" s="1" t="s">
        <v>2</v>
      </c>
      <c r="AN80" s="1" t="s">
        <v>471</v>
      </c>
      <c r="AO80" s="1" t="s">
        <v>472</v>
      </c>
      <c r="AP80" s="1" t="s">
        <v>2</v>
      </c>
      <c r="AQ80" s="1" t="s">
        <v>2</v>
      </c>
      <c r="AR80" s="1" t="s">
        <v>2</v>
      </c>
      <c r="AS80" s="1">
        <v>0</v>
      </c>
      <c r="AT80" s="1" t="s">
        <v>2</v>
      </c>
      <c r="AU80" s="1" t="s">
        <v>2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 t="s">
        <v>6</v>
      </c>
    </row>
    <row r="81" spans="1:99" s="1" customFormat="1" x14ac:dyDescent="0.25">
      <c r="A81" s="1" t="s">
        <v>473</v>
      </c>
      <c r="C81" s="1" t="s">
        <v>474</v>
      </c>
      <c r="D81" s="1">
        <v>1956</v>
      </c>
      <c r="E81" s="1">
        <f t="shared" si="22"/>
        <v>59</v>
      </c>
      <c r="F81" s="1">
        <v>10</v>
      </c>
      <c r="G81" s="1">
        <v>12</v>
      </c>
      <c r="H81" s="1">
        <v>0</v>
      </c>
      <c r="I81" s="1">
        <v>1560</v>
      </c>
      <c r="J81" s="1">
        <v>1000</v>
      </c>
      <c r="K81" s="1">
        <v>1560</v>
      </c>
      <c r="L81" s="1">
        <f t="shared" si="23"/>
        <v>67953444</v>
      </c>
      <c r="M81" s="1">
        <v>280</v>
      </c>
      <c r="N81" s="1">
        <f t="shared" si="24"/>
        <v>12196800</v>
      </c>
      <c r="O81" s="1">
        <f t="shared" si="25"/>
        <v>0.4375</v>
      </c>
      <c r="P81" s="1">
        <f t="shared" si="26"/>
        <v>1133120.8</v>
      </c>
      <c r="Q81" s="1">
        <f t="shared" si="27"/>
        <v>1.1331208000000002</v>
      </c>
      <c r="R81" s="1">
        <v>2</v>
      </c>
      <c r="S81" s="1">
        <f t="shared" si="28"/>
        <v>5.1799799999999996</v>
      </c>
      <c r="T81" s="1">
        <f t="shared" si="29"/>
        <v>1280</v>
      </c>
      <c r="U81" s="1">
        <f t="shared" si="30"/>
        <v>55760000</v>
      </c>
      <c r="V81" s="1">
        <v>34989.195742999997</v>
      </c>
      <c r="W81" s="1">
        <f t="shared" si="31"/>
        <v>10.664706862466398</v>
      </c>
      <c r="X81" s="1">
        <f t="shared" si="32"/>
        <v>6.6267437385497416</v>
      </c>
      <c r="Y81" s="1">
        <f t="shared" si="33"/>
        <v>2.8262183245283015</v>
      </c>
      <c r="Z81" s="1">
        <f t="shared" si="34"/>
        <v>5.5714157811885086</v>
      </c>
      <c r="AA81" s="1">
        <f t="shared" si="35"/>
        <v>8.6460314415040358</v>
      </c>
      <c r="AB81" s="1">
        <f t="shared" si="36"/>
        <v>1.6714247343565525</v>
      </c>
      <c r="AC81" s="1">
        <v>10</v>
      </c>
      <c r="AD81" s="1">
        <f t="shared" si="37"/>
        <v>0.5571415781188509</v>
      </c>
      <c r="AE81" s="1" t="s">
        <v>2</v>
      </c>
      <c r="AF81" s="1">
        <f t="shared" si="38"/>
        <v>4.5714285714285712</v>
      </c>
      <c r="AG81" s="1">
        <f t="shared" si="39"/>
        <v>0.14138002927807866</v>
      </c>
      <c r="AH81" s="1">
        <f t="shared" si="40"/>
        <v>0.91863735123390733</v>
      </c>
      <c r="AI81" s="1">
        <f t="shared" si="41"/>
        <v>43559900</v>
      </c>
      <c r="AJ81" s="1">
        <f t="shared" si="42"/>
        <v>1233480</v>
      </c>
      <c r="AK81" s="1">
        <f t="shared" si="43"/>
        <v>1.2334799999999999</v>
      </c>
      <c r="AL81" s="1" t="s">
        <v>475</v>
      </c>
      <c r="AM81" s="1" t="s">
        <v>2</v>
      </c>
      <c r="AN81" s="1" t="s">
        <v>476</v>
      </c>
      <c r="AO81" s="1" t="s">
        <v>477</v>
      </c>
      <c r="AP81" s="1" t="s">
        <v>2</v>
      </c>
      <c r="AQ81" s="1" t="s">
        <v>2</v>
      </c>
      <c r="AR81" s="1" t="s">
        <v>2</v>
      </c>
      <c r="AS81" s="1">
        <v>0</v>
      </c>
      <c r="AT81" s="1" t="s">
        <v>2</v>
      </c>
      <c r="AU81" s="1" t="s">
        <v>2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 t="s">
        <v>6</v>
      </c>
    </row>
    <row r="82" spans="1:99" s="1" customFormat="1" x14ac:dyDescent="0.25">
      <c r="A82" s="1" t="s">
        <v>478</v>
      </c>
      <c r="B82" s="1" t="s">
        <v>479</v>
      </c>
      <c r="C82" s="1" t="s">
        <v>480</v>
      </c>
      <c r="D82" s="1">
        <v>1969</v>
      </c>
      <c r="E82" s="1">
        <f t="shared" si="22"/>
        <v>46</v>
      </c>
      <c r="F82" s="1">
        <v>5.8</v>
      </c>
      <c r="G82" s="1">
        <v>10</v>
      </c>
      <c r="H82" s="1">
        <v>1100</v>
      </c>
      <c r="I82" s="1">
        <v>3400</v>
      </c>
      <c r="J82" s="1">
        <v>2000</v>
      </c>
      <c r="K82" s="1">
        <v>3400</v>
      </c>
      <c r="L82" s="1">
        <f t="shared" si="23"/>
        <v>148103660</v>
      </c>
      <c r="M82" s="1">
        <v>820</v>
      </c>
      <c r="N82" s="1">
        <f t="shared" si="24"/>
        <v>35719200</v>
      </c>
      <c r="O82" s="1">
        <f t="shared" si="25"/>
        <v>1.28125</v>
      </c>
      <c r="P82" s="1">
        <f t="shared" si="26"/>
        <v>3318425.2</v>
      </c>
      <c r="Q82" s="1">
        <f t="shared" si="27"/>
        <v>3.3184252000000001</v>
      </c>
      <c r="R82" s="1">
        <v>0</v>
      </c>
      <c r="S82" s="1">
        <f t="shared" si="28"/>
        <v>0</v>
      </c>
      <c r="T82" s="1">
        <f t="shared" si="29"/>
        <v>0</v>
      </c>
      <c r="U82" s="1">
        <f t="shared" si="30"/>
        <v>0</v>
      </c>
      <c r="V82" s="1">
        <v>32657.81221</v>
      </c>
      <c r="W82" s="1">
        <f t="shared" si="31"/>
        <v>9.9541011616079995</v>
      </c>
      <c r="X82" s="1">
        <f t="shared" si="32"/>
        <v>6.1851936857007406</v>
      </c>
      <c r="Y82" s="1">
        <f t="shared" si="33"/>
        <v>1.5414552628495761</v>
      </c>
      <c r="Z82" s="1">
        <f t="shared" si="34"/>
        <v>4.1463319447244062</v>
      </c>
      <c r="AA82" s="1">
        <f t="shared" si="35"/>
        <v>4.0349665830041834</v>
      </c>
      <c r="AB82" s="1">
        <f t="shared" si="36"/>
        <v>2.1446544541677968</v>
      </c>
      <c r="AC82" s="1">
        <v>5.8</v>
      </c>
      <c r="AD82" s="1">
        <f t="shared" si="37"/>
        <v>0.71488481805593218</v>
      </c>
      <c r="AE82" s="1" t="s">
        <v>2</v>
      </c>
      <c r="AF82" s="1">
        <f t="shared" si="38"/>
        <v>0</v>
      </c>
      <c r="AG82" s="1">
        <f t="shared" si="39"/>
        <v>6.14835102323983E-2</v>
      </c>
      <c r="AH82" s="1">
        <f t="shared" si="40"/>
        <v>1.3451475500210786</v>
      </c>
      <c r="AI82" s="1">
        <f t="shared" si="41"/>
        <v>87119800</v>
      </c>
      <c r="AJ82" s="1">
        <f t="shared" si="42"/>
        <v>2466960</v>
      </c>
      <c r="AK82" s="1">
        <f t="shared" si="43"/>
        <v>2.4669599999999998</v>
      </c>
      <c r="AL82" s="1" t="s">
        <v>481</v>
      </c>
      <c r="AM82" s="1" t="s">
        <v>482</v>
      </c>
      <c r="AN82" s="1" t="s">
        <v>483</v>
      </c>
      <c r="AO82" s="1" t="s">
        <v>484</v>
      </c>
      <c r="AP82" s="1" t="s">
        <v>2</v>
      </c>
      <c r="AQ82" s="1" t="s">
        <v>2</v>
      </c>
      <c r="AR82" s="1" t="s">
        <v>2</v>
      </c>
      <c r="AS82" s="1">
        <v>0</v>
      </c>
      <c r="AT82" s="1" t="s">
        <v>2</v>
      </c>
      <c r="AU82" s="1" t="s">
        <v>2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 t="s">
        <v>6</v>
      </c>
    </row>
    <row r="83" spans="1:99" s="1" customFormat="1" x14ac:dyDescent="0.25">
      <c r="A83" s="1" t="s">
        <v>485</v>
      </c>
      <c r="C83" s="1" t="s">
        <v>486</v>
      </c>
      <c r="D83" s="1">
        <v>1977</v>
      </c>
      <c r="E83" s="1">
        <f t="shared" si="22"/>
        <v>38</v>
      </c>
      <c r="F83" s="1">
        <v>7</v>
      </c>
      <c r="G83" s="1">
        <v>7</v>
      </c>
      <c r="H83" s="1">
        <v>560</v>
      </c>
      <c r="I83" s="1">
        <v>28000</v>
      </c>
      <c r="J83" s="1">
        <v>20200</v>
      </c>
      <c r="K83" s="1">
        <v>28000</v>
      </c>
      <c r="L83" s="1">
        <f t="shared" si="23"/>
        <v>1219677200</v>
      </c>
      <c r="M83" s="1">
        <v>7214</v>
      </c>
      <c r="N83" s="1">
        <f t="shared" si="24"/>
        <v>314241840</v>
      </c>
      <c r="O83" s="1">
        <f t="shared" si="25"/>
        <v>11.271875000000001</v>
      </c>
      <c r="P83" s="1">
        <f t="shared" si="26"/>
        <v>29194048.039999999</v>
      </c>
      <c r="Q83" s="1">
        <f t="shared" si="27"/>
        <v>29.194048040000002</v>
      </c>
      <c r="R83" s="1">
        <v>0</v>
      </c>
      <c r="S83" s="1">
        <f t="shared" si="28"/>
        <v>0</v>
      </c>
      <c r="T83" s="1">
        <f t="shared" si="29"/>
        <v>0</v>
      </c>
      <c r="U83" s="1">
        <f t="shared" si="30"/>
        <v>0</v>
      </c>
      <c r="V83" s="1">
        <v>139713.81593000001</v>
      </c>
      <c r="W83" s="1">
        <f t="shared" si="31"/>
        <v>42.584771095463999</v>
      </c>
      <c r="X83" s="1">
        <f t="shared" si="32"/>
        <v>26.460958454246423</v>
      </c>
      <c r="Y83" s="1">
        <f t="shared" si="33"/>
        <v>2.2233203808454451</v>
      </c>
      <c r="Z83" s="1">
        <f t="shared" si="34"/>
        <v>3.8813329249854189</v>
      </c>
      <c r="AA83" s="1">
        <f t="shared" si="35"/>
        <v>1.7091132283652435</v>
      </c>
      <c r="AB83" s="1">
        <f t="shared" si="36"/>
        <v>1.6634283964223224</v>
      </c>
      <c r="AC83" s="1">
        <v>7</v>
      </c>
      <c r="AD83" s="1">
        <f t="shared" si="37"/>
        <v>0.55447613214077418</v>
      </c>
      <c r="AE83" s="1">
        <v>158.102</v>
      </c>
      <c r="AF83" s="1">
        <f t="shared" si="38"/>
        <v>0</v>
      </c>
      <c r="AG83" s="1">
        <f t="shared" si="39"/>
        <v>1.9404137359851054E-2</v>
      </c>
      <c r="AH83" s="1">
        <f t="shared" si="40"/>
        <v>1.1716849101487636</v>
      </c>
      <c r="AI83" s="1">
        <f t="shared" si="41"/>
        <v>879909980</v>
      </c>
      <c r="AJ83" s="1">
        <f t="shared" si="42"/>
        <v>24916296</v>
      </c>
      <c r="AK83" s="1">
        <f t="shared" si="43"/>
        <v>24.916295999999999</v>
      </c>
      <c r="AL83" s="1" t="s">
        <v>487</v>
      </c>
      <c r="AM83" s="1" t="s">
        <v>488</v>
      </c>
      <c r="AN83" s="1" t="s">
        <v>489</v>
      </c>
      <c r="AO83" s="1" t="s">
        <v>490</v>
      </c>
      <c r="AP83" s="1" t="s">
        <v>491</v>
      </c>
      <c r="AQ83" s="1" t="s">
        <v>492</v>
      </c>
      <c r="AR83" s="1" t="s">
        <v>493</v>
      </c>
      <c r="AS83" s="1">
        <v>1</v>
      </c>
      <c r="AT83" s="1" t="s">
        <v>494</v>
      </c>
      <c r="AU83" s="1" t="s">
        <v>495</v>
      </c>
      <c r="AV83" s="1">
        <v>8</v>
      </c>
      <c r="AW83" s="2">
        <v>41</v>
      </c>
      <c r="AX83" s="2">
        <v>54</v>
      </c>
      <c r="AY83" s="2">
        <v>5</v>
      </c>
      <c r="AZ83" s="2">
        <v>17.2</v>
      </c>
      <c r="BA83" s="2">
        <v>38.9</v>
      </c>
      <c r="BB83" s="1">
        <v>0</v>
      </c>
      <c r="BC83" s="1">
        <v>0</v>
      </c>
      <c r="BD83" s="1">
        <v>0</v>
      </c>
      <c r="BE83" s="1">
        <v>0</v>
      </c>
      <c r="BF83" s="2">
        <v>23.4</v>
      </c>
      <c r="BG83" s="2">
        <v>7.5</v>
      </c>
      <c r="BH83" s="2">
        <v>9.1999999999999993</v>
      </c>
      <c r="BI83" s="1">
        <v>0</v>
      </c>
      <c r="BJ83" s="2">
        <v>0.5</v>
      </c>
      <c r="BK83" s="2">
        <v>1.6</v>
      </c>
      <c r="BL83" s="2">
        <v>1.6</v>
      </c>
      <c r="BM83" s="1">
        <v>0</v>
      </c>
      <c r="BN83" s="2">
        <v>0.2</v>
      </c>
      <c r="BO83" s="2">
        <v>22915</v>
      </c>
      <c r="BP83" s="2">
        <v>1779</v>
      </c>
      <c r="BQ83" s="2">
        <v>85</v>
      </c>
      <c r="BR83" s="2">
        <v>7</v>
      </c>
      <c r="BS83" s="2">
        <v>0.21</v>
      </c>
      <c r="BT83" s="2">
        <v>0.02</v>
      </c>
      <c r="BU83" s="2">
        <v>36265</v>
      </c>
      <c r="BV83" s="2">
        <v>134</v>
      </c>
      <c r="BW83" s="2">
        <v>0.33</v>
      </c>
      <c r="BX83" s="2">
        <v>22027</v>
      </c>
      <c r="BY83" s="2">
        <v>259</v>
      </c>
      <c r="BZ83" s="2">
        <v>81</v>
      </c>
      <c r="CA83" s="2">
        <v>1</v>
      </c>
      <c r="CB83" s="2">
        <v>0.16</v>
      </c>
      <c r="CC83" s="1">
        <v>0</v>
      </c>
      <c r="CD83" s="2">
        <v>7</v>
      </c>
      <c r="CE83" s="2">
        <v>16</v>
      </c>
      <c r="CF83" s="2">
        <v>1</v>
      </c>
      <c r="CG83" s="2">
        <v>4</v>
      </c>
      <c r="CH83" s="2">
        <v>67</v>
      </c>
      <c r="CI83" s="2">
        <v>23</v>
      </c>
      <c r="CJ83" s="2">
        <v>68</v>
      </c>
      <c r="CK83" s="1">
        <v>0</v>
      </c>
      <c r="CL83" s="2">
        <v>1</v>
      </c>
      <c r="CM83" s="1">
        <v>0</v>
      </c>
      <c r="CN83" s="1">
        <v>0</v>
      </c>
      <c r="CO83" s="1">
        <v>0</v>
      </c>
      <c r="CP83" s="2">
        <v>2</v>
      </c>
      <c r="CQ83" s="2">
        <v>2</v>
      </c>
      <c r="CR83" s="2">
        <v>10</v>
      </c>
      <c r="CS83" s="2">
        <v>0.49797000000000002</v>
      </c>
      <c r="CT83" s="2">
        <v>0.12581000000000001</v>
      </c>
      <c r="CU83" s="1" t="s">
        <v>6</v>
      </c>
    </row>
    <row r="84" spans="1:99" s="1" customFormat="1" x14ac:dyDescent="0.25">
      <c r="A84" s="1" t="s">
        <v>496</v>
      </c>
      <c r="C84" s="1" t="s">
        <v>497</v>
      </c>
      <c r="D84" s="1">
        <v>1938</v>
      </c>
      <c r="E84" s="1">
        <f t="shared" si="22"/>
        <v>77</v>
      </c>
      <c r="F84" s="1">
        <v>14</v>
      </c>
      <c r="G84" s="1">
        <v>14</v>
      </c>
      <c r="H84" s="1">
        <v>120</v>
      </c>
      <c r="I84" s="1">
        <v>650</v>
      </c>
      <c r="J84" s="1">
        <v>380</v>
      </c>
      <c r="K84" s="1">
        <v>650</v>
      </c>
      <c r="L84" s="1">
        <f t="shared" si="23"/>
        <v>28313935</v>
      </c>
      <c r="M84" s="1">
        <v>350</v>
      </c>
      <c r="N84" s="1">
        <f t="shared" si="24"/>
        <v>15246000</v>
      </c>
      <c r="O84" s="1">
        <f t="shared" si="25"/>
        <v>0.546875</v>
      </c>
      <c r="P84" s="1">
        <f t="shared" si="26"/>
        <v>1416401</v>
      </c>
      <c r="Q84" s="1">
        <f t="shared" si="27"/>
        <v>1.416401</v>
      </c>
      <c r="R84" s="1">
        <v>0</v>
      </c>
      <c r="S84" s="1">
        <f t="shared" si="28"/>
        <v>0</v>
      </c>
      <c r="T84" s="1">
        <f t="shared" si="29"/>
        <v>0</v>
      </c>
      <c r="U84" s="1">
        <f t="shared" si="30"/>
        <v>0</v>
      </c>
      <c r="W84" s="1">
        <f t="shared" si="31"/>
        <v>0</v>
      </c>
      <c r="X84" s="1">
        <f t="shared" si="32"/>
        <v>0</v>
      </c>
      <c r="Y84" s="1">
        <f t="shared" si="33"/>
        <v>0</v>
      </c>
      <c r="Z84" s="1">
        <f t="shared" si="34"/>
        <v>1.8571385937295029</v>
      </c>
      <c r="AA84" s="1">
        <f t="shared" si="35"/>
        <v>0</v>
      </c>
      <c r="AB84" s="1">
        <f t="shared" si="36"/>
        <v>0.39795827008489348</v>
      </c>
      <c r="AC84" s="1">
        <v>14</v>
      </c>
      <c r="AD84" s="1">
        <f t="shared" si="37"/>
        <v>0.13265275669496449</v>
      </c>
      <c r="AE84" s="1" t="s">
        <v>2</v>
      </c>
      <c r="AF84" s="1">
        <f t="shared" si="38"/>
        <v>0</v>
      </c>
      <c r="AG84" s="1">
        <f t="shared" si="39"/>
        <v>4.215138081689259E-2</v>
      </c>
      <c r="AH84" s="1">
        <f t="shared" si="40"/>
        <v>3.0218333922168004</v>
      </c>
      <c r="AI84" s="1">
        <f t="shared" si="41"/>
        <v>16552762</v>
      </c>
      <c r="AJ84" s="1">
        <f t="shared" si="42"/>
        <v>468722.4</v>
      </c>
      <c r="AK84" s="1">
        <f t="shared" si="43"/>
        <v>0.46872240000000004</v>
      </c>
      <c r="AL84" s="1" t="s">
        <v>2</v>
      </c>
      <c r="AM84" s="1" t="s">
        <v>2</v>
      </c>
      <c r="AN84" s="1" t="s">
        <v>2</v>
      </c>
      <c r="AO84" s="1" t="s">
        <v>2</v>
      </c>
      <c r="AP84" s="1" t="s">
        <v>2</v>
      </c>
      <c r="AQ84" s="1" t="s">
        <v>2</v>
      </c>
      <c r="AR84" s="1" t="s">
        <v>2</v>
      </c>
      <c r="AS84" s="1">
        <v>0</v>
      </c>
      <c r="AT84" s="1" t="s">
        <v>2</v>
      </c>
      <c r="AU84" s="1" t="s">
        <v>2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 t="s">
        <v>6</v>
      </c>
    </row>
    <row r="85" spans="1:99" s="1" customFormat="1" x14ac:dyDescent="0.25">
      <c r="A85" s="1" t="s">
        <v>498</v>
      </c>
      <c r="C85" s="1" t="s">
        <v>499</v>
      </c>
      <c r="D85" s="1">
        <v>1966</v>
      </c>
      <c r="E85" s="1">
        <f t="shared" si="22"/>
        <v>49</v>
      </c>
      <c r="F85" s="1">
        <v>7</v>
      </c>
      <c r="G85" s="1">
        <v>7</v>
      </c>
      <c r="H85" s="1">
        <v>680</v>
      </c>
      <c r="I85" s="1">
        <v>2250</v>
      </c>
      <c r="J85" s="1">
        <v>900</v>
      </c>
      <c r="K85" s="1">
        <v>2250</v>
      </c>
      <c r="L85" s="1">
        <f t="shared" si="23"/>
        <v>98009775</v>
      </c>
      <c r="M85" s="1">
        <v>321</v>
      </c>
      <c r="N85" s="1">
        <f t="shared" si="24"/>
        <v>13982760</v>
      </c>
      <c r="O85" s="1">
        <f t="shared" si="25"/>
        <v>0.50156250000000002</v>
      </c>
      <c r="P85" s="1">
        <f t="shared" si="26"/>
        <v>1299042.06</v>
      </c>
      <c r="Q85" s="1">
        <f t="shared" si="27"/>
        <v>1.2990420600000001</v>
      </c>
      <c r="R85" s="1">
        <v>0</v>
      </c>
      <c r="S85" s="1">
        <f t="shared" si="28"/>
        <v>0</v>
      </c>
      <c r="T85" s="1">
        <f t="shared" si="29"/>
        <v>0</v>
      </c>
      <c r="U85" s="1">
        <f t="shared" si="30"/>
        <v>0</v>
      </c>
      <c r="V85" s="1">
        <v>3219167.6823999998</v>
      </c>
      <c r="W85" s="1">
        <f t="shared" si="31"/>
        <v>981.20230959551986</v>
      </c>
      <c r="X85" s="1">
        <f t="shared" si="32"/>
        <v>609.69104404046561</v>
      </c>
      <c r="Y85" s="1">
        <f t="shared" si="33"/>
        <v>242.85209065611994</v>
      </c>
      <c r="Z85" s="1">
        <f t="shared" si="34"/>
        <v>7.0093297031487349</v>
      </c>
      <c r="AA85" s="1">
        <f t="shared" si="35"/>
        <v>883.86093689355857</v>
      </c>
      <c r="AB85" s="1">
        <f t="shared" si="36"/>
        <v>3.0039984442066006</v>
      </c>
      <c r="AC85" s="1">
        <v>7</v>
      </c>
      <c r="AD85" s="1">
        <f t="shared" si="37"/>
        <v>1.0013328147355336</v>
      </c>
      <c r="AE85" s="1" t="s">
        <v>2</v>
      </c>
      <c r="AF85" s="1">
        <f t="shared" si="38"/>
        <v>0</v>
      </c>
      <c r="AG85" s="1">
        <f t="shared" si="39"/>
        <v>0.16612136286766022</v>
      </c>
      <c r="AH85" s="1">
        <f t="shared" si="40"/>
        <v>1.1701690069289059</v>
      </c>
      <c r="AI85" s="1">
        <f t="shared" si="41"/>
        <v>39203910</v>
      </c>
      <c r="AJ85" s="1">
        <f t="shared" si="42"/>
        <v>1110132</v>
      </c>
      <c r="AK85" s="1">
        <f t="shared" si="43"/>
        <v>1.1101319999999999</v>
      </c>
      <c r="AL85" s="1" t="s">
        <v>500</v>
      </c>
      <c r="AM85" s="1" t="s">
        <v>2</v>
      </c>
      <c r="AN85" s="1" t="s">
        <v>2</v>
      </c>
      <c r="AO85" s="1" t="s">
        <v>501</v>
      </c>
      <c r="AP85" s="1" t="s">
        <v>502</v>
      </c>
      <c r="AQ85" s="1" t="s">
        <v>503</v>
      </c>
      <c r="AR85" s="1" t="s">
        <v>2</v>
      </c>
      <c r="AS85" s="1">
        <v>0</v>
      </c>
      <c r="AT85" s="1" t="s">
        <v>504</v>
      </c>
      <c r="AU85" s="1" t="s">
        <v>505</v>
      </c>
      <c r="AV85" s="1">
        <v>8</v>
      </c>
      <c r="AW85" s="2">
        <v>52</v>
      </c>
      <c r="AX85" s="2">
        <v>46</v>
      </c>
      <c r="AY85" s="2">
        <v>2</v>
      </c>
      <c r="AZ85" s="2">
        <v>18.8</v>
      </c>
      <c r="BA85" s="2">
        <v>47.2</v>
      </c>
      <c r="BB85" s="1">
        <v>0</v>
      </c>
      <c r="BC85" s="1">
        <v>0</v>
      </c>
      <c r="BD85" s="1">
        <v>0</v>
      </c>
      <c r="BE85" s="2">
        <v>0.1</v>
      </c>
      <c r="BF85" s="2">
        <v>12.8</v>
      </c>
      <c r="BG85" s="2">
        <v>12.1</v>
      </c>
      <c r="BH85" s="2">
        <v>3</v>
      </c>
      <c r="BI85" s="1">
        <v>0</v>
      </c>
      <c r="BJ85" s="2">
        <v>2.9</v>
      </c>
      <c r="BK85" s="2">
        <v>1.4</v>
      </c>
      <c r="BL85" s="2">
        <v>1.6</v>
      </c>
      <c r="BM85" s="1">
        <v>0</v>
      </c>
      <c r="BN85" s="1">
        <v>0</v>
      </c>
      <c r="BO85" s="2">
        <v>28317</v>
      </c>
      <c r="BP85" s="2">
        <v>2251</v>
      </c>
      <c r="BQ85" s="2">
        <v>107</v>
      </c>
      <c r="BR85" s="2">
        <v>8</v>
      </c>
      <c r="BS85" s="2">
        <v>0.23</v>
      </c>
      <c r="BT85" s="2">
        <v>0.02</v>
      </c>
      <c r="BU85" s="2">
        <v>44592</v>
      </c>
      <c r="BV85" s="2">
        <v>168</v>
      </c>
      <c r="BW85" s="2">
        <v>0.37</v>
      </c>
      <c r="BX85" s="2">
        <v>52959</v>
      </c>
      <c r="BY85" s="2">
        <v>1220</v>
      </c>
      <c r="BZ85" s="2">
        <v>200</v>
      </c>
      <c r="CA85" s="2">
        <v>5</v>
      </c>
      <c r="CB85" s="2">
        <v>592.91</v>
      </c>
      <c r="CC85" s="2">
        <v>14.29</v>
      </c>
      <c r="CD85" s="2">
        <v>4</v>
      </c>
      <c r="CE85" s="2">
        <v>18</v>
      </c>
      <c r="CF85" s="2">
        <v>1</v>
      </c>
      <c r="CG85" s="2">
        <v>5</v>
      </c>
      <c r="CH85" s="2">
        <v>77</v>
      </c>
      <c r="CI85" s="2">
        <v>17</v>
      </c>
      <c r="CJ85" s="2">
        <v>59</v>
      </c>
      <c r="CK85" s="1">
        <v>0</v>
      </c>
      <c r="CL85" s="1">
        <v>0</v>
      </c>
      <c r="CM85" s="1">
        <v>0</v>
      </c>
      <c r="CN85" s="1">
        <v>0</v>
      </c>
      <c r="CO85" s="2">
        <v>1</v>
      </c>
      <c r="CP85" s="2">
        <v>12</v>
      </c>
      <c r="CQ85" s="2">
        <v>1</v>
      </c>
      <c r="CR85" s="2">
        <v>6</v>
      </c>
      <c r="CS85" s="2">
        <v>1</v>
      </c>
      <c r="CT85" s="2">
        <v>1</v>
      </c>
      <c r="CU85" s="1" t="s">
        <v>6</v>
      </c>
    </row>
    <row r="86" spans="1:99" s="1" customFormat="1" x14ac:dyDescent="0.25">
      <c r="A86" s="1" t="s">
        <v>506</v>
      </c>
      <c r="C86" s="1" t="s">
        <v>507</v>
      </c>
      <c r="D86" s="1">
        <v>1956</v>
      </c>
      <c r="E86" s="1">
        <f t="shared" si="22"/>
        <v>59</v>
      </c>
      <c r="F86" s="1">
        <v>9.6999999999999993</v>
      </c>
      <c r="G86" s="1">
        <v>11</v>
      </c>
      <c r="H86" s="1">
        <v>430</v>
      </c>
      <c r="I86" s="1">
        <v>2800</v>
      </c>
      <c r="J86" s="1">
        <v>900</v>
      </c>
      <c r="K86" s="1">
        <v>2800</v>
      </c>
      <c r="L86" s="1">
        <f t="shared" si="23"/>
        <v>121967720</v>
      </c>
      <c r="M86" s="1">
        <v>550</v>
      </c>
      <c r="N86" s="1">
        <f t="shared" si="24"/>
        <v>23958000</v>
      </c>
      <c r="O86" s="1">
        <f t="shared" si="25"/>
        <v>0.859375</v>
      </c>
      <c r="P86" s="1">
        <f t="shared" si="26"/>
        <v>2225773</v>
      </c>
      <c r="Q86" s="1">
        <f t="shared" si="27"/>
        <v>2.2257730000000002</v>
      </c>
      <c r="R86" s="1">
        <v>17.5</v>
      </c>
      <c r="S86" s="1">
        <f t="shared" si="28"/>
        <v>45.324824999999997</v>
      </c>
      <c r="T86" s="1">
        <f t="shared" si="29"/>
        <v>11200</v>
      </c>
      <c r="U86" s="1">
        <f t="shared" si="30"/>
        <v>487900000</v>
      </c>
      <c r="V86" s="1">
        <v>38403.754943</v>
      </c>
      <c r="W86" s="1">
        <f t="shared" si="31"/>
        <v>11.705464506626399</v>
      </c>
      <c r="X86" s="1">
        <f t="shared" si="32"/>
        <v>7.2734407636745422</v>
      </c>
      <c r="Y86" s="1">
        <f t="shared" si="33"/>
        <v>2.2133143952741872</v>
      </c>
      <c r="Z86" s="1">
        <f t="shared" si="34"/>
        <v>5.0908974037899659</v>
      </c>
      <c r="AA86" s="1">
        <f t="shared" si="35"/>
        <v>10.544209613475154</v>
      </c>
      <c r="AB86" s="1">
        <f t="shared" si="36"/>
        <v>1.5745043516876183</v>
      </c>
      <c r="AC86" s="1">
        <v>9.6999999999999993</v>
      </c>
      <c r="AD86" s="1">
        <f t="shared" si="37"/>
        <v>0.52483478389587279</v>
      </c>
      <c r="AE86" s="1" t="s">
        <v>2</v>
      </c>
      <c r="AF86" s="1">
        <f t="shared" si="38"/>
        <v>20.363636363636363</v>
      </c>
      <c r="AG86" s="1">
        <f t="shared" si="39"/>
        <v>9.2175290079258287E-2</v>
      </c>
      <c r="AH86" s="1">
        <f t="shared" si="40"/>
        <v>2.004962472931147</v>
      </c>
      <c r="AI86" s="1">
        <f t="shared" si="41"/>
        <v>39203910</v>
      </c>
      <c r="AJ86" s="1">
        <f t="shared" si="42"/>
        <v>1110132</v>
      </c>
      <c r="AK86" s="1">
        <f t="shared" si="43"/>
        <v>1.1101319999999999</v>
      </c>
      <c r="AL86" s="1" t="s">
        <v>508</v>
      </c>
      <c r="AM86" s="1" t="s">
        <v>2</v>
      </c>
      <c r="AN86" s="1" t="s">
        <v>509</v>
      </c>
      <c r="AO86" s="1" t="s">
        <v>510</v>
      </c>
      <c r="AP86" s="1" t="s">
        <v>2</v>
      </c>
      <c r="AQ86" s="1" t="s">
        <v>2</v>
      </c>
      <c r="AR86" s="1" t="s">
        <v>2</v>
      </c>
      <c r="AS86" s="1">
        <v>0</v>
      </c>
      <c r="AT86" s="1" t="s">
        <v>2</v>
      </c>
      <c r="AU86" s="1" t="s">
        <v>2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 t="s">
        <v>6</v>
      </c>
    </row>
    <row r="87" spans="1:99" s="1" customFormat="1" x14ac:dyDescent="0.25">
      <c r="A87" s="1" t="s">
        <v>511</v>
      </c>
      <c r="C87" s="1" t="s">
        <v>512</v>
      </c>
      <c r="D87" s="1">
        <v>1957</v>
      </c>
      <c r="E87" s="1">
        <f t="shared" si="22"/>
        <v>58</v>
      </c>
      <c r="F87" s="1">
        <v>8.3000000000000007</v>
      </c>
      <c r="G87" s="1">
        <v>10</v>
      </c>
      <c r="H87" s="1">
        <v>430</v>
      </c>
      <c r="I87" s="1">
        <v>3000</v>
      </c>
      <c r="J87" s="1">
        <v>1500</v>
      </c>
      <c r="K87" s="1">
        <v>3000</v>
      </c>
      <c r="L87" s="1">
        <f t="shared" si="23"/>
        <v>130679700</v>
      </c>
      <c r="M87" s="1">
        <v>780</v>
      </c>
      <c r="N87" s="1">
        <f t="shared" si="24"/>
        <v>33976800</v>
      </c>
      <c r="O87" s="1">
        <f t="shared" si="25"/>
        <v>1.21875</v>
      </c>
      <c r="P87" s="1">
        <f t="shared" si="26"/>
        <v>3156550.8000000003</v>
      </c>
      <c r="Q87" s="1">
        <f t="shared" si="27"/>
        <v>3.1565508000000002</v>
      </c>
      <c r="R87" s="1">
        <v>20.9</v>
      </c>
      <c r="S87" s="1">
        <f t="shared" si="28"/>
        <v>54.130790999999995</v>
      </c>
      <c r="T87" s="1">
        <f t="shared" si="29"/>
        <v>13376</v>
      </c>
      <c r="U87" s="1">
        <f t="shared" si="30"/>
        <v>582692000</v>
      </c>
      <c r="V87" s="1">
        <v>30729.154877000001</v>
      </c>
      <c r="W87" s="1">
        <f t="shared" si="31"/>
        <v>9.3662464065095996</v>
      </c>
      <c r="X87" s="1">
        <f t="shared" si="32"/>
        <v>5.8199175587745389</v>
      </c>
      <c r="Y87" s="1">
        <f t="shared" si="33"/>
        <v>1.4871476138463497</v>
      </c>
      <c r="Z87" s="1">
        <f t="shared" si="34"/>
        <v>3.8461450165995621</v>
      </c>
      <c r="AA87" s="1">
        <f t="shared" si="35"/>
        <v>5.0622339000278886</v>
      </c>
      <c r="AB87" s="1">
        <f t="shared" si="36"/>
        <v>1.3901728975661065</v>
      </c>
      <c r="AC87" s="1">
        <v>8.3000000000000007</v>
      </c>
      <c r="AD87" s="1">
        <f t="shared" si="37"/>
        <v>0.46339096585536887</v>
      </c>
      <c r="AE87" s="1" t="s">
        <v>2</v>
      </c>
      <c r="AF87" s="1">
        <f t="shared" si="38"/>
        <v>17.148717948717948</v>
      </c>
      <c r="AG87" s="1">
        <f t="shared" si="39"/>
        <v>5.8476297457428751E-2</v>
      </c>
      <c r="AH87" s="1">
        <f t="shared" si="40"/>
        <v>1.7060407951486851</v>
      </c>
      <c r="AI87" s="1">
        <f t="shared" si="41"/>
        <v>65339850</v>
      </c>
      <c r="AJ87" s="1">
        <f t="shared" si="42"/>
        <v>1850220</v>
      </c>
      <c r="AK87" s="1">
        <f t="shared" si="43"/>
        <v>1.85022</v>
      </c>
      <c r="AL87" s="1" t="s">
        <v>513</v>
      </c>
      <c r="AM87" s="1" t="s">
        <v>2</v>
      </c>
      <c r="AN87" s="1" t="s">
        <v>514</v>
      </c>
      <c r="AO87" s="1" t="s">
        <v>515</v>
      </c>
      <c r="AP87" s="1" t="s">
        <v>2</v>
      </c>
      <c r="AQ87" s="1" t="s">
        <v>2</v>
      </c>
      <c r="AR87" s="1" t="s">
        <v>2</v>
      </c>
      <c r="AS87" s="1">
        <v>0</v>
      </c>
      <c r="AT87" s="1" t="s">
        <v>2</v>
      </c>
      <c r="AU87" s="1" t="s">
        <v>2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 t="s">
        <v>6</v>
      </c>
    </row>
    <row r="88" spans="1:99" s="1" customFormat="1" x14ac:dyDescent="0.25">
      <c r="A88" s="1" t="s">
        <v>516</v>
      </c>
      <c r="B88" s="1" t="s">
        <v>517</v>
      </c>
      <c r="C88" s="1" t="s">
        <v>518</v>
      </c>
      <c r="D88" s="1">
        <v>1954</v>
      </c>
      <c r="E88" s="1">
        <f t="shared" si="22"/>
        <v>61</v>
      </c>
      <c r="F88" s="1">
        <v>9.1999999999999993</v>
      </c>
      <c r="G88" s="1">
        <v>11</v>
      </c>
      <c r="H88" s="1">
        <v>820</v>
      </c>
      <c r="I88" s="1">
        <v>18000</v>
      </c>
      <c r="J88" s="1">
        <v>540</v>
      </c>
      <c r="K88" s="1">
        <v>18000</v>
      </c>
      <c r="L88" s="1">
        <f t="shared" si="23"/>
        <v>784078200</v>
      </c>
      <c r="M88" s="1">
        <v>270</v>
      </c>
      <c r="N88" s="1">
        <f t="shared" si="24"/>
        <v>11761200</v>
      </c>
      <c r="O88" s="1">
        <f t="shared" si="25"/>
        <v>0.421875</v>
      </c>
      <c r="P88" s="1">
        <f t="shared" si="26"/>
        <v>1092652.2</v>
      </c>
      <c r="Q88" s="1">
        <f t="shared" si="27"/>
        <v>1.0926522000000001</v>
      </c>
      <c r="R88" s="1">
        <v>14.5</v>
      </c>
      <c r="S88" s="1">
        <f t="shared" si="28"/>
        <v>37.554854999999996</v>
      </c>
      <c r="T88" s="1">
        <f t="shared" si="29"/>
        <v>9280</v>
      </c>
      <c r="U88" s="1">
        <f t="shared" si="30"/>
        <v>404260000</v>
      </c>
      <c r="W88" s="1">
        <f t="shared" si="31"/>
        <v>0</v>
      </c>
      <c r="X88" s="1">
        <f t="shared" si="32"/>
        <v>0</v>
      </c>
      <c r="Y88" s="1">
        <f t="shared" si="33"/>
        <v>0</v>
      </c>
      <c r="Z88" s="1">
        <f t="shared" si="34"/>
        <v>66.666513621059082</v>
      </c>
      <c r="AA88" s="1">
        <f t="shared" si="35"/>
        <v>0</v>
      </c>
      <c r="AB88" s="1">
        <f t="shared" si="36"/>
        <v>21.739080528606223</v>
      </c>
      <c r="AC88" s="1">
        <v>9.1999999999999993</v>
      </c>
      <c r="AD88" s="1">
        <f t="shared" si="37"/>
        <v>7.2463601762020744</v>
      </c>
      <c r="AE88" s="1" t="s">
        <v>2</v>
      </c>
      <c r="AF88" s="1">
        <f t="shared" si="38"/>
        <v>34.370370370370374</v>
      </c>
      <c r="AG88" s="1">
        <f t="shared" si="39"/>
        <v>1.7227702949489379</v>
      </c>
      <c r="AH88" s="1">
        <f t="shared" si="40"/>
        <v>1.6404238414891203</v>
      </c>
      <c r="AI88" s="1">
        <f t="shared" si="41"/>
        <v>23522346</v>
      </c>
      <c r="AJ88" s="1">
        <f t="shared" si="42"/>
        <v>666079.19999999995</v>
      </c>
      <c r="AK88" s="1">
        <f t="shared" si="43"/>
        <v>0.66607919999999998</v>
      </c>
      <c r="AL88" s="1" t="s">
        <v>2</v>
      </c>
      <c r="AM88" s="1" t="s">
        <v>2</v>
      </c>
      <c r="AN88" s="1" t="s">
        <v>2</v>
      </c>
      <c r="AO88" s="1" t="s">
        <v>2</v>
      </c>
      <c r="AP88" s="1" t="s">
        <v>2</v>
      </c>
      <c r="AQ88" s="1" t="s">
        <v>2</v>
      </c>
      <c r="AR88" s="1" t="s">
        <v>2</v>
      </c>
      <c r="AS88" s="1">
        <v>0</v>
      </c>
      <c r="AT88" s="1" t="s">
        <v>2</v>
      </c>
      <c r="AU88" s="1" t="s">
        <v>2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 t="s">
        <v>6</v>
      </c>
    </row>
    <row r="89" spans="1:99" s="1" customFormat="1" x14ac:dyDescent="0.25">
      <c r="A89" s="1" t="s">
        <v>519</v>
      </c>
      <c r="B89" s="1" t="s">
        <v>520</v>
      </c>
      <c r="C89" s="1" t="s">
        <v>521</v>
      </c>
      <c r="D89" s="1">
        <v>1962</v>
      </c>
      <c r="E89" s="1">
        <f t="shared" si="22"/>
        <v>53</v>
      </c>
      <c r="F89" s="1">
        <v>16</v>
      </c>
      <c r="G89" s="1">
        <v>17</v>
      </c>
      <c r="H89" s="1">
        <v>1120</v>
      </c>
      <c r="I89" s="1">
        <v>2465</v>
      </c>
      <c r="J89" s="1">
        <v>750</v>
      </c>
      <c r="K89" s="1">
        <v>2465</v>
      </c>
      <c r="L89" s="1">
        <f t="shared" si="23"/>
        <v>107375153.5</v>
      </c>
      <c r="M89" s="1">
        <v>900</v>
      </c>
      <c r="N89" s="1">
        <f t="shared" si="24"/>
        <v>39204000</v>
      </c>
      <c r="O89" s="1">
        <f t="shared" si="25"/>
        <v>1.40625</v>
      </c>
      <c r="P89" s="1">
        <f t="shared" si="26"/>
        <v>3642174</v>
      </c>
      <c r="Q89" s="1">
        <f t="shared" si="27"/>
        <v>3.6421740000000002</v>
      </c>
      <c r="R89" s="1">
        <v>41</v>
      </c>
      <c r="S89" s="1">
        <f t="shared" si="28"/>
        <v>106.18959</v>
      </c>
      <c r="T89" s="1">
        <f t="shared" si="29"/>
        <v>26240</v>
      </c>
      <c r="U89" s="1">
        <f t="shared" si="30"/>
        <v>1143080000</v>
      </c>
      <c r="W89" s="1">
        <f t="shared" si="31"/>
        <v>0</v>
      </c>
      <c r="X89" s="1">
        <f t="shared" si="32"/>
        <v>0</v>
      </c>
      <c r="Y89" s="1">
        <f t="shared" si="33"/>
        <v>0</v>
      </c>
      <c r="Z89" s="1">
        <f t="shared" si="34"/>
        <v>2.738882601265177</v>
      </c>
      <c r="AA89" s="1">
        <f t="shared" si="35"/>
        <v>0</v>
      </c>
      <c r="AB89" s="1">
        <f t="shared" si="36"/>
        <v>0.51354048773722072</v>
      </c>
      <c r="AC89" s="1">
        <v>16</v>
      </c>
      <c r="AD89" s="1">
        <f t="shared" si="37"/>
        <v>0.17118016257907356</v>
      </c>
      <c r="AE89" s="1" t="s">
        <v>2</v>
      </c>
      <c r="AF89" s="1">
        <f t="shared" si="38"/>
        <v>29.155555555555555</v>
      </c>
      <c r="AG89" s="1">
        <f t="shared" si="39"/>
        <v>3.8766239575673107E-2</v>
      </c>
      <c r="AH89" s="1">
        <f t="shared" si="40"/>
        <v>3.9370172195738884</v>
      </c>
      <c r="AI89" s="1">
        <f t="shared" si="41"/>
        <v>32669925</v>
      </c>
      <c r="AJ89" s="1">
        <f t="shared" si="42"/>
        <v>925110</v>
      </c>
      <c r="AK89" s="1">
        <f t="shared" si="43"/>
        <v>0.92510999999999999</v>
      </c>
      <c r="AL89" s="1" t="s">
        <v>2</v>
      </c>
      <c r="AM89" s="1" t="s">
        <v>2</v>
      </c>
      <c r="AN89" s="1" t="s">
        <v>2</v>
      </c>
      <c r="AO89" s="1" t="s">
        <v>2</v>
      </c>
      <c r="AP89" s="1" t="s">
        <v>2</v>
      </c>
      <c r="AQ89" s="1" t="s">
        <v>2</v>
      </c>
      <c r="AR89" s="1" t="s">
        <v>2</v>
      </c>
      <c r="AS89" s="1">
        <v>0</v>
      </c>
      <c r="AT89" s="1" t="s">
        <v>2</v>
      </c>
      <c r="AU89" s="1" t="s">
        <v>2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 t="s">
        <v>6</v>
      </c>
    </row>
    <row r="90" spans="1:99" s="1" customFormat="1" x14ac:dyDescent="0.25">
      <c r="A90" s="1" t="s">
        <v>522</v>
      </c>
      <c r="C90" s="1" t="s">
        <v>523</v>
      </c>
      <c r="D90" s="1">
        <v>1976</v>
      </c>
      <c r="E90" s="1">
        <f t="shared" si="22"/>
        <v>39</v>
      </c>
      <c r="F90" s="1">
        <v>5</v>
      </c>
      <c r="G90" s="1">
        <v>7</v>
      </c>
      <c r="H90" s="1">
        <v>900</v>
      </c>
      <c r="I90" s="1">
        <v>27190</v>
      </c>
      <c r="J90" s="1">
        <v>15520</v>
      </c>
      <c r="K90" s="1">
        <v>27190</v>
      </c>
      <c r="L90" s="1">
        <f t="shared" si="23"/>
        <v>1184393681</v>
      </c>
      <c r="M90" s="1">
        <v>9711</v>
      </c>
      <c r="N90" s="1">
        <f t="shared" si="24"/>
        <v>423011160</v>
      </c>
      <c r="O90" s="1">
        <f t="shared" si="25"/>
        <v>15.1734375</v>
      </c>
      <c r="P90" s="1">
        <f t="shared" si="26"/>
        <v>39299057.460000001</v>
      </c>
      <c r="Q90" s="1">
        <f t="shared" si="27"/>
        <v>39.29905746</v>
      </c>
      <c r="R90" s="1">
        <v>0</v>
      </c>
      <c r="S90" s="1">
        <f t="shared" si="28"/>
        <v>0</v>
      </c>
      <c r="T90" s="1">
        <f t="shared" si="29"/>
        <v>0</v>
      </c>
      <c r="U90" s="1">
        <f t="shared" si="30"/>
        <v>0</v>
      </c>
      <c r="V90" s="1">
        <v>110126.93281</v>
      </c>
      <c r="W90" s="1">
        <f t="shared" si="31"/>
        <v>33.566689120488</v>
      </c>
      <c r="X90" s="1">
        <f t="shared" si="32"/>
        <v>20.857380312617142</v>
      </c>
      <c r="Y90" s="1">
        <f t="shared" si="33"/>
        <v>1.5104707868711802</v>
      </c>
      <c r="Z90" s="1">
        <f t="shared" si="34"/>
        <v>2.799911191468329</v>
      </c>
      <c r="AA90" s="1">
        <f t="shared" si="35"/>
        <v>1.7534148377371841</v>
      </c>
      <c r="AB90" s="1">
        <f t="shared" si="36"/>
        <v>1.6799467148809974</v>
      </c>
      <c r="AC90" s="1">
        <v>5</v>
      </c>
      <c r="AD90" s="1">
        <f t="shared" si="37"/>
        <v>0.55998223829366578</v>
      </c>
      <c r="AE90" s="1" t="s">
        <v>2</v>
      </c>
      <c r="AF90" s="1">
        <f t="shared" si="38"/>
        <v>0</v>
      </c>
      <c r="AG90" s="1">
        <f t="shared" si="39"/>
        <v>1.2064624024250115E-2</v>
      </c>
      <c r="AH90" s="1">
        <f t="shared" si="40"/>
        <v>2.052855144935676</v>
      </c>
      <c r="AI90" s="1">
        <f t="shared" si="41"/>
        <v>676049648</v>
      </c>
      <c r="AJ90" s="1">
        <f t="shared" si="42"/>
        <v>19143609.600000001</v>
      </c>
      <c r="AK90" s="1">
        <f t="shared" si="43"/>
        <v>19.143609600000001</v>
      </c>
      <c r="AL90" s="1" t="s">
        <v>524</v>
      </c>
      <c r="AM90" s="1" t="s">
        <v>525</v>
      </c>
      <c r="AN90" s="1" t="s">
        <v>526</v>
      </c>
      <c r="AO90" s="1" t="s">
        <v>527</v>
      </c>
      <c r="AP90" s="1" t="s">
        <v>2</v>
      </c>
      <c r="AQ90" s="1" t="s">
        <v>2</v>
      </c>
      <c r="AR90" s="1" t="s">
        <v>2</v>
      </c>
      <c r="AS90" s="1">
        <v>0</v>
      </c>
      <c r="AT90" s="1" t="s">
        <v>2</v>
      </c>
      <c r="AU90" s="1" t="s">
        <v>2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 t="s">
        <v>6</v>
      </c>
    </row>
    <row r="91" spans="1:99" s="1" customFormat="1" x14ac:dyDescent="0.25">
      <c r="A91" s="1" t="s">
        <v>528</v>
      </c>
      <c r="C91" s="1" t="s">
        <v>529</v>
      </c>
      <c r="D91" s="1">
        <v>1955</v>
      </c>
      <c r="E91" s="1">
        <f t="shared" si="22"/>
        <v>60</v>
      </c>
      <c r="F91" s="1">
        <v>7.7</v>
      </c>
      <c r="G91" s="1">
        <v>9</v>
      </c>
      <c r="H91" s="1">
        <v>310</v>
      </c>
      <c r="I91" s="1">
        <v>4800</v>
      </c>
      <c r="J91" s="1">
        <v>560</v>
      </c>
      <c r="K91" s="1">
        <v>4800</v>
      </c>
      <c r="L91" s="1">
        <f t="shared" si="23"/>
        <v>209087520</v>
      </c>
      <c r="M91" s="1">
        <v>470</v>
      </c>
      <c r="N91" s="1">
        <f t="shared" si="24"/>
        <v>20473200</v>
      </c>
      <c r="O91" s="1">
        <f t="shared" si="25"/>
        <v>0.734375</v>
      </c>
      <c r="P91" s="1">
        <f t="shared" si="26"/>
        <v>1902024.2</v>
      </c>
      <c r="Q91" s="1">
        <f t="shared" si="27"/>
        <v>1.9020242000000001</v>
      </c>
      <c r="R91" s="1">
        <v>21.4</v>
      </c>
      <c r="S91" s="1">
        <f t="shared" si="28"/>
        <v>55.425785999999995</v>
      </c>
      <c r="T91" s="1">
        <f t="shared" si="29"/>
        <v>13696</v>
      </c>
      <c r="U91" s="1">
        <f t="shared" si="30"/>
        <v>596632000</v>
      </c>
      <c r="V91" s="1">
        <v>36772.108811999999</v>
      </c>
      <c r="W91" s="1">
        <f t="shared" si="31"/>
        <v>11.208138765897599</v>
      </c>
      <c r="X91" s="1">
        <f t="shared" si="32"/>
        <v>6.9644167763399283</v>
      </c>
      <c r="Y91" s="1">
        <f t="shared" si="33"/>
        <v>2.2925582081249782</v>
      </c>
      <c r="Z91" s="1">
        <f t="shared" si="34"/>
        <v>10.212742512162242</v>
      </c>
      <c r="AA91" s="1">
        <f t="shared" si="35"/>
        <v>16.226070556905199</v>
      </c>
      <c r="AB91" s="1">
        <f t="shared" si="36"/>
        <v>3.9789905891541197</v>
      </c>
      <c r="AC91" s="1">
        <v>7.7</v>
      </c>
      <c r="AD91" s="1">
        <f t="shared" si="37"/>
        <v>1.3263301963847067</v>
      </c>
      <c r="AE91" s="1" t="s">
        <v>2</v>
      </c>
      <c r="AF91" s="1">
        <f t="shared" si="38"/>
        <v>29.140425531914893</v>
      </c>
      <c r="AG91" s="1">
        <f t="shared" si="39"/>
        <v>0.20002992236468786</v>
      </c>
      <c r="AH91" s="1">
        <f t="shared" si="40"/>
        <v>2.7535685910710228</v>
      </c>
      <c r="AI91" s="1">
        <f t="shared" si="41"/>
        <v>24393544</v>
      </c>
      <c r="AJ91" s="1">
        <f t="shared" si="42"/>
        <v>690748.8</v>
      </c>
      <c r="AK91" s="1">
        <f t="shared" si="43"/>
        <v>0.69074880000000005</v>
      </c>
      <c r="AL91" s="1" t="s">
        <v>530</v>
      </c>
      <c r="AM91" s="1" t="s">
        <v>2</v>
      </c>
      <c r="AN91" s="1" t="s">
        <v>531</v>
      </c>
      <c r="AO91" s="1" t="s">
        <v>532</v>
      </c>
      <c r="AP91" s="1" t="s">
        <v>2</v>
      </c>
      <c r="AQ91" s="1" t="s">
        <v>2</v>
      </c>
      <c r="AR91" s="1" t="s">
        <v>2</v>
      </c>
      <c r="AS91" s="1">
        <v>0</v>
      </c>
      <c r="AT91" s="1" t="s">
        <v>2</v>
      </c>
      <c r="AU91" s="1" t="s">
        <v>2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 t="s">
        <v>6</v>
      </c>
    </row>
    <row r="92" spans="1:99" s="1" customFormat="1" x14ac:dyDescent="0.25">
      <c r="A92" s="1" t="s">
        <v>533</v>
      </c>
      <c r="C92" s="1" t="s">
        <v>534</v>
      </c>
      <c r="D92" s="1">
        <v>1951</v>
      </c>
      <c r="E92" s="1">
        <f t="shared" si="22"/>
        <v>64</v>
      </c>
      <c r="F92" s="1">
        <v>10</v>
      </c>
      <c r="G92" s="1">
        <v>10.5</v>
      </c>
      <c r="H92" s="1">
        <v>0</v>
      </c>
      <c r="I92" s="1">
        <v>1375</v>
      </c>
      <c r="J92" s="1">
        <v>250</v>
      </c>
      <c r="K92" s="1">
        <v>1375</v>
      </c>
      <c r="L92" s="1">
        <f t="shared" si="23"/>
        <v>59894862.5</v>
      </c>
      <c r="M92" s="1">
        <v>250</v>
      </c>
      <c r="N92" s="1">
        <f t="shared" si="24"/>
        <v>10890000</v>
      </c>
      <c r="O92" s="1">
        <f t="shared" si="25"/>
        <v>0.390625</v>
      </c>
      <c r="P92" s="1">
        <f t="shared" si="26"/>
        <v>1011715</v>
      </c>
      <c r="Q92" s="1">
        <f t="shared" si="27"/>
        <v>1.0117150000000001</v>
      </c>
      <c r="R92" s="1">
        <v>11.2</v>
      </c>
      <c r="S92" s="1">
        <f t="shared" si="28"/>
        <v>29.007887999999994</v>
      </c>
      <c r="T92" s="1">
        <f t="shared" si="29"/>
        <v>7168</v>
      </c>
      <c r="U92" s="1">
        <f t="shared" si="30"/>
        <v>312256000</v>
      </c>
      <c r="W92" s="1">
        <f t="shared" si="31"/>
        <v>0</v>
      </c>
      <c r="X92" s="1">
        <f t="shared" si="32"/>
        <v>0</v>
      </c>
      <c r="Y92" s="1">
        <f t="shared" si="33"/>
        <v>0</v>
      </c>
      <c r="Z92" s="1">
        <f t="shared" si="34"/>
        <v>5.4999873737373735</v>
      </c>
      <c r="AA92" s="1">
        <f t="shared" si="35"/>
        <v>0</v>
      </c>
      <c r="AB92" s="1">
        <f t="shared" si="36"/>
        <v>1.6499962121212122</v>
      </c>
      <c r="AC92" s="1">
        <v>10</v>
      </c>
      <c r="AD92" s="1">
        <f t="shared" si="37"/>
        <v>0.54999873737373739</v>
      </c>
      <c r="AE92" s="1" t="s">
        <v>2</v>
      </c>
      <c r="AF92" s="1">
        <f t="shared" si="38"/>
        <v>28.672000000000001</v>
      </c>
      <c r="AG92" s="1">
        <f t="shared" si="39"/>
        <v>0.14770432119078802</v>
      </c>
      <c r="AH92" s="1">
        <f t="shared" si="40"/>
        <v>3.2808476829782403</v>
      </c>
      <c r="AI92" s="1">
        <f t="shared" si="41"/>
        <v>10889975</v>
      </c>
      <c r="AJ92" s="1">
        <f t="shared" si="42"/>
        <v>308370</v>
      </c>
      <c r="AK92" s="1">
        <f t="shared" si="43"/>
        <v>0.30836999999999998</v>
      </c>
      <c r="AL92" s="1" t="s">
        <v>2</v>
      </c>
      <c r="AM92" s="1" t="s">
        <v>2</v>
      </c>
      <c r="AN92" s="1" t="s">
        <v>2</v>
      </c>
      <c r="AO92" s="1" t="s">
        <v>2</v>
      </c>
      <c r="AP92" s="1" t="s">
        <v>2</v>
      </c>
      <c r="AQ92" s="1" t="s">
        <v>2</v>
      </c>
      <c r="AR92" s="1" t="s">
        <v>2</v>
      </c>
      <c r="AS92" s="1">
        <v>0</v>
      </c>
      <c r="AT92" s="1" t="s">
        <v>2</v>
      </c>
      <c r="AU92" s="1" t="s">
        <v>2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T92" s="1">
        <v>0</v>
      </c>
      <c r="CU92" s="1" t="s">
        <v>6</v>
      </c>
    </row>
    <row r="93" spans="1:99" s="1" customFormat="1" x14ac:dyDescent="0.25">
      <c r="A93" s="1" t="s">
        <v>535</v>
      </c>
      <c r="B93" s="1" t="s">
        <v>536</v>
      </c>
      <c r="C93" s="1" t="s">
        <v>537</v>
      </c>
      <c r="D93" s="1">
        <v>1952</v>
      </c>
      <c r="E93" s="1">
        <f t="shared" si="22"/>
        <v>63</v>
      </c>
      <c r="F93" s="1">
        <v>6.1</v>
      </c>
      <c r="G93" s="1">
        <v>9</v>
      </c>
      <c r="H93" s="1">
        <v>190</v>
      </c>
      <c r="I93" s="1">
        <v>1620</v>
      </c>
      <c r="J93" s="1">
        <v>600</v>
      </c>
      <c r="K93" s="1">
        <v>1620</v>
      </c>
      <c r="L93" s="1">
        <f t="shared" si="23"/>
        <v>70567038</v>
      </c>
      <c r="M93" s="1">
        <v>350</v>
      </c>
      <c r="N93" s="1">
        <f t="shared" si="24"/>
        <v>15246000</v>
      </c>
      <c r="O93" s="1">
        <f t="shared" si="25"/>
        <v>0.546875</v>
      </c>
      <c r="P93" s="1">
        <f t="shared" si="26"/>
        <v>1416401</v>
      </c>
      <c r="Q93" s="1">
        <f t="shared" si="27"/>
        <v>1.416401</v>
      </c>
      <c r="R93" s="1">
        <v>1.5</v>
      </c>
      <c r="S93" s="1">
        <f t="shared" si="28"/>
        <v>3.8849849999999995</v>
      </c>
      <c r="T93" s="1">
        <f t="shared" si="29"/>
        <v>960</v>
      </c>
      <c r="U93" s="1">
        <f t="shared" si="30"/>
        <v>41820000</v>
      </c>
      <c r="W93" s="1">
        <f t="shared" si="31"/>
        <v>0</v>
      </c>
      <c r="X93" s="1">
        <f t="shared" si="32"/>
        <v>0</v>
      </c>
      <c r="Y93" s="1">
        <f t="shared" si="33"/>
        <v>0</v>
      </c>
      <c r="Z93" s="1">
        <f t="shared" si="34"/>
        <v>4.6285608028335297</v>
      </c>
      <c r="AA93" s="1">
        <f t="shared" si="35"/>
        <v>0</v>
      </c>
      <c r="AB93" s="1">
        <f t="shared" si="36"/>
        <v>2.2763413784427198</v>
      </c>
      <c r="AC93" s="1">
        <v>6.1</v>
      </c>
      <c r="AD93" s="1">
        <f t="shared" si="37"/>
        <v>0.75878045948090656</v>
      </c>
      <c r="AE93" s="1" t="s">
        <v>2</v>
      </c>
      <c r="AF93" s="1">
        <f t="shared" si="38"/>
        <v>2.7428571428571429</v>
      </c>
      <c r="AG93" s="1">
        <f t="shared" si="39"/>
        <v>0.1050542106513323</v>
      </c>
      <c r="AH93" s="1">
        <f t="shared" si="40"/>
        <v>1.9138278150706403</v>
      </c>
      <c r="AI93" s="1">
        <f t="shared" si="41"/>
        <v>26135940</v>
      </c>
      <c r="AJ93" s="1">
        <f t="shared" si="42"/>
        <v>740088</v>
      </c>
      <c r="AK93" s="1">
        <f t="shared" si="43"/>
        <v>0.74008799999999997</v>
      </c>
      <c r="AL93" s="1" t="s">
        <v>2</v>
      </c>
      <c r="AM93" s="1" t="s">
        <v>2</v>
      </c>
      <c r="AN93" s="1" t="s">
        <v>2</v>
      </c>
      <c r="AO93" s="1" t="s">
        <v>2</v>
      </c>
      <c r="AP93" s="1" t="s">
        <v>2</v>
      </c>
      <c r="AQ93" s="1" t="s">
        <v>2</v>
      </c>
      <c r="AR93" s="1" t="s">
        <v>2</v>
      </c>
      <c r="AS93" s="1">
        <v>0</v>
      </c>
      <c r="AT93" s="1" t="s">
        <v>2</v>
      </c>
      <c r="AU93" s="1" t="s">
        <v>2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 t="s">
        <v>6</v>
      </c>
    </row>
    <row r="94" spans="1:99" s="1" customFormat="1" x14ac:dyDescent="0.25">
      <c r="A94" s="1" t="s">
        <v>538</v>
      </c>
      <c r="B94" s="1" t="s">
        <v>539</v>
      </c>
      <c r="C94" s="1" t="s">
        <v>540</v>
      </c>
      <c r="D94" s="1">
        <v>1977</v>
      </c>
      <c r="E94" s="1">
        <f t="shared" si="22"/>
        <v>38</v>
      </c>
      <c r="F94" s="1">
        <v>54</v>
      </c>
      <c r="G94" s="1">
        <v>60</v>
      </c>
      <c r="H94" s="1">
        <v>0</v>
      </c>
      <c r="I94" s="1">
        <v>11232</v>
      </c>
      <c r="J94" s="1">
        <v>8112</v>
      </c>
      <c r="K94" s="1">
        <v>11232</v>
      </c>
      <c r="L94" s="1">
        <f t="shared" si="23"/>
        <v>489264796.80000001</v>
      </c>
      <c r="M94" s="1">
        <v>390</v>
      </c>
      <c r="N94" s="1">
        <f t="shared" si="24"/>
        <v>16988400</v>
      </c>
      <c r="O94" s="1">
        <f t="shared" si="25"/>
        <v>0.609375</v>
      </c>
      <c r="P94" s="1">
        <f t="shared" si="26"/>
        <v>1578275.4000000001</v>
      </c>
      <c r="Q94" s="1">
        <f t="shared" si="27"/>
        <v>1.5782754000000001</v>
      </c>
      <c r="R94" s="1">
        <v>5.8</v>
      </c>
      <c r="S94" s="1">
        <f t="shared" si="28"/>
        <v>15.021941999999997</v>
      </c>
      <c r="T94" s="1">
        <f t="shared" si="29"/>
        <v>3712</v>
      </c>
      <c r="U94" s="1">
        <f t="shared" si="30"/>
        <v>161704000</v>
      </c>
      <c r="W94" s="1">
        <f t="shared" si="31"/>
        <v>0</v>
      </c>
      <c r="X94" s="1">
        <f t="shared" si="32"/>
        <v>0</v>
      </c>
      <c r="Y94" s="1">
        <f t="shared" si="33"/>
        <v>0</v>
      </c>
      <c r="Z94" s="1">
        <f t="shared" si="34"/>
        <v>28.79993388429752</v>
      </c>
      <c r="AA94" s="1">
        <f t="shared" si="35"/>
        <v>0</v>
      </c>
      <c r="AB94" s="1">
        <f t="shared" si="36"/>
        <v>1.5999963269054178</v>
      </c>
      <c r="AC94" s="1">
        <v>54</v>
      </c>
      <c r="AD94" s="1">
        <f t="shared" si="37"/>
        <v>0.53333210896847261</v>
      </c>
      <c r="AE94" s="1" t="s">
        <v>2</v>
      </c>
      <c r="AF94" s="1">
        <f t="shared" si="38"/>
        <v>9.5179487179487179</v>
      </c>
      <c r="AG94" s="1">
        <f t="shared" si="39"/>
        <v>0.61924242138714325</v>
      </c>
      <c r="AH94" s="1">
        <f t="shared" si="40"/>
        <v>0.15773306168164619</v>
      </c>
      <c r="AI94" s="1">
        <f t="shared" si="41"/>
        <v>353357908.80000001</v>
      </c>
      <c r="AJ94" s="1">
        <f t="shared" si="42"/>
        <v>10005989.76</v>
      </c>
      <c r="AK94" s="1">
        <f t="shared" si="43"/>
        <v>10.00598976</v>
      </c>
      <c r="AL94" s="1" t="s">
        <v>2</v>
      </c>
      <c r="AM94" s="1" t="s">
        <v>2</v>
      </c>
      <c r="AN94" s="1" t="s">
        <v>2</v>
      </c>
      <c r="AO94" s="1" t="s">
        <v>2</v>
      </c>
      <c r="AP94" s="1" t="s">
        <v>2</v>
      </c>
      <c r="AQ94" s="1" t="s">
        <v>2</v>
      </c>
      <c r="AR94" s="1" t="s">
        <v>2</v>
      </c>
      <c r="AS94" s="1">
        <v>0</v>
      </c>
      <c r="AT94" s="1" t="s">
        <v>2</v>
      </c>
      <c r="AU94" s="1" t="s">
        <v>2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 t="s">
        <v>6</v>
      </c>
    </row>
    <row r="95" spans="1:99" s="1" customFormat="1" x14ac:dyDescent="0.25">
      <c r="A95" s="1" t="s">
        <v>541</v>
      </c>
      <c r="B95" s="1" t="s">
        <v>542</v>
      </c>
      <c r="C95" s="1" t="s">
        <v>543</v>
      </c>
      <c r="D95" s="1">
        <v>1954</v>
      </c>
      <c r="E95" s="1">
        <f t="shared" si="22"/>
        <v>61</v>
      </c>
      <c r="F95" s="1">
        <v>11.3</v>
      </c>
      <c r="G95" s="1">
        <v>12.6</v>
      </c>
      <c r="H95" s="1">
        <v>900</v>
      </c>
      <c r="I95" s="1">
        <v>7500</v>
      </c>
      <c r="J95" s="1">
        <v>6100</v>
      </c>
      <c r="K95" s="1">
        <v>7500</v>
      </c>
      <c r="L95" s="1">
        <f t="shared" si="23"/>
        <v>326699250</v>
      </c>
      <c r="M95" s="1">
        <v>1420</v>
      </c>
      <c r="N95" s="1">
        <f t="shared" si="24"/>
        <v>61855200</v>
      </c>
      <c r="O95" s="1">
        <f t="shared" si="25"/>
        <v>2.21875</v>
      </c>
      <c r="P95" s="1">
        <f t="shared" si="26"/>
        <v>5746541.2000000002</v>
      </c>
      <c r="Q95" s="1">
        <f t="shared" si="27"/>
        <v>5.7465412000000002</v>
      </c>
      <c r="R95" s="1">
        <v>40.4</v>
      </c>
      <c r="S95" s="1">
        <f t="shared" si="28"/>
        <v>104.63559599999999</v>
      </c>
      <c r="T95" s="1">
        <f t="shared" si="29"/>
        <v>25856</v>
      </c>
      <c r="U95" s="1">
        <f t="shared" si="30"/>
        <v>1126352000</v>
      </c>
      <c r="V95" s="1">
        <v>203578.93283999999</v>
      </c>
      <c r="W95" s="1">
        <f t="shared" si="31"/>
        <v>62.050858729631997</v>
      </c>
      <c r="X95" s="1">
        <f t="shared" si="32"/>
        <v>38.556628406298962</v>
      </c>
      <c r="Y95" s="1">
        <f t="shared" si="33"/>
        <v>7.3019595855021215</v>
      </c>
      <c r="Z95" s="1">
        <f t="shared" si="34"/>
        <v>5.2816780157529193</v>
      </c>
      <c r="AA95" s="1">
        <f t="shared" si="35"/>
        <v>8.2468073441729839</v>
      </c>
      <c r="AB95" s="1">
        <f t="shared" si="36"/>
        <v>1.4022154024122793</v>
      </c>
      <c r="AC95" s="1">
        <v>11.3</v>
      </c>
      <c r="AD95" s="1">
        <f t="shared" si="37"/>
        <v>0.46740513413742646</v>
      </c>
      <c r="AE95" s="1">
        <v>20.1022</v>
      </c>
      <c r="AF95" s="1">
        <f t="shared" si="38"/>
        <v>18.208450704225353</v>
      </c>
      <c r="AG95" s="1">
        <f t="shared" si="39"/>
        <v>5.9515387107798932E-2</v>
      </c>
      <c r="AH95" s="1">
        <f t="shared" si="40"/>
        <v>0.76373831308673801</v>
      </c>
      <c r="AI95" s="1">
        <f t="shared" si="41"/>
        <v>265715390</v>
      </c>
      <c r="AJ95" s="1">
        <f t="shared" si="42"/>
        <v>7524228</v>
      </c>
      <c r="AK95" s="1">
        <f t="shared" si="43"/>
        <v>7.5242279999999999</v>
      </c>
      <c r="AL95" s="1" t="s">
        <v>544</v>
      </c>
      <c r="AM95" s="1" t="s">
        <v>2</v>
      </c>
      <c r="AN95" s="1" t="s">
        <v>2</v>
      </c>
      <c r="AO95" s="1" t="s">
        <v>545</v>
      </c>
      <c r="AP95" s="1" t="s">
        <v>281</v>
      </c>
      <c r="AQ95" s="1" t="s">
        <v>546</v>
      </c>
      <c r="AR95" s="1" t="s">
        <v>547</v>
      </c>
      <c r="AS95" s="1">
        <v>1</v>
      </c>
      <c r="AT95" s="1" t="s">
        <v>548</v>
      </c>
      <c r="AU95" s="1" t="s">
        <v>549</v>
      </c>
      <c r="AV95" s="1">
        <v>7</v>
      </c>
      <c r="AW95" s="2">
        <v>98</v>
      </c>
      <c r="AX95" s="2">
        <v>2</v>
      </c>
      <c r="AY95" s="1">
        <v>0</v>
      </c>
      <c r="AZ95" s="2">
        <v>8</v>
      </c>
      <c r="BA95" s="2">
        <v>13.6</v>
      </c>
      <c r="BB95" s="1">
        <v>0</v>
      </c>
      <c r="BC95" s="2">
        <v>0.3</v>
      </c>
      <c r="BD95" s="1">
        <v>0</v>
      </c>
      <c r="BE95" s="2">
        <v>0.1</v>
      </c>
      <c r="BF95" s="2">
        <v>33.200000000000003</v>
      </c>
      <c r="BG95" s="2">
        <v>2.6</v>
      </c>
      <c r="BH95" s="2">
        <v>0.1</v>
      </c>
      <c r="BI95" s="1">
        <v>0</v>
      </c>
      <c r="BJ95" s="1">
        <v>0</v>
      </c>
      <c r="BK95" s="2">
        <v>8.9</v>
      </c>
      <c r="BL95" s="2">
        <v>33</v>
      </c>
      <c r="BM95" s="1">
        <v>0</v>
      </c>
      <c r="BN95" s="2">
        <v>0.1</v>
      </c>
      <c r="BO95" s="2">
        <v>7324</v>
      </c>
      <c r="BP95" s="2">
        <v>978</v>
      </c>
      <c r="BQ95" s="2">
        <v>57</v>
      </c>
      <c r="BR95" s="2">
        <v>8</v>
      </c>
      <c r="BS95" s="2">
        <v>0.19</v>
      </c>
      <c r="BT95" s="2">
        <v>0.03</v>
      </c>
      <c r="BU95" s="2">
        <v>14233</v>
      </c>
      <c r="BV95" s="2">
        <v>110</v>
      </c>
      <c r="BW95" s="2">
        <v>0.38</v>
      </c>
      <c r="BX95" s="2">
        <v>44028</v>
      </c>
      <c r="BY95" s="2">
        <v>1955</v>
      </c>
      <c r="BZ95" s="2">
        <v>341</v>
      </c>
      <c r="CA95" s="2">
        <v>15</v>
      </c>
      <c r="CB95" s="2">
        <v>2.46</v>
      </c>
      <c r="CC95" s="2">
        <v>0.12</v>
      </c>
      <c r="CD95" s="2">
        <v>11</v>
      </c>
      <c r="CE95" s="2">
        <v>27</v>
      </c>
      <c r="CF95" s="2">
        <v>21</v>
      </c>
      <c r="CG95" s="2">
        <v>24</v>
      </c>
      <c r="CH95" s="2">
        <v>48</v>
      </c>
      <c r="CI95" s="2">
        <v>10</v>
      </c>
      <c r="CJ95" s="2">
        <v>18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2">
        <v>10</v>
      </c>
      <c r="CR95" s="2">
        <v>31</v>
      </c>
      <c r="CS95" s="2">
        <v>0.61729999999999996</v>
      </c>
      <c r="CT95" s="2">
        <v>0.43159999999999998</v>
      </c>
      <c r="CU95" s="1" t="s">
        <v>6</v>
      </c>
    </row>
    <row r="96" spans="1:99" s="1" customFormat="1" x14ac:dyDescent="0.25">
      <c r="A96" s="1" t="s">
        <v>550</v>
      </c>
      <c r="B96" s="1" t="s">
        <v>551</v>
      </c>
      <c r="C96" s="1" t="s">
        <v>552</v>
      </c>
      <c r="D96" s="1">
        <v>1839</v>
      </c>
      <c r="E96" s="1">
        <f t="shared" si="22"/>
        <v>176</v>
      </c>
      <c r="F96" s="1">
        <v>15.35</v>
      </c>
      <c r="G96" s="1">
        <v>16</v>
      </c>
      <c r="H96" s="1">
        <v>2050</v>
      </c>
      <c r="I96" s="1">
        <v>4375</v>
      </c>
      <c r="J96" s="1">
        <v>2400</v>
      </c>
      <c r="K96" s="1">
        <v>4375</v>
      </c>
      <c r="L96" s="1">
        <f t="shared" si="23"/>
        <v>190574562.5</v>
      </c>
      <c r="M96" s="1">
        <v>670</v>
      </c>
      <c r="N96" s="1">
        <f t="shared" si="24"/>
        <v>29185200</v>
      </c>
      <c r="O96" s="1">
        <f t="shared" si="25"/>
        <v>1.046875</v>
      </c>
      <c r="P96" s="1">
        <f t="shared" si="26"/>
        <v>2711396.2</v>
      </c>
      <c r="Q96" s="1">
        <f t="shared" si="27"/>
        <v>2.7113962000000003</v>
      </c>
      <c r="R96" s="1">
        <v>112</v>
      </c>
      <c r="S96" s="1">
        <f t="shared" si="28"/>
        <v>290.07887999999997</v>
      </c>
      <c r="T96" s="1">
        <f t="shared" si="29"/>
        <v>71680</v>
      </c>
      <c r="U96" s="1">
        <f t="shared" si="30"/>
        <v>3122560000</v>
      </c>
      <c r="V96" s="1">
        <v>71782.017624999993</v>
      </c>
      <c r="W96" s="1">
        <f t="shared" si="31"/>
        <v>21.879158972099997</v>
      </c>
      <c r="X96" s="1">
        <f t="shared" si="32"/>
        <v>13.59508344606925</v>
      </c>
      <c r="Y96" s="1">
        <f t="shared" si="33"/>
        <v>3.7482540891679368</v>
      </c>
      <c r="Z96" s="1">
        <f t="shared" si="34"/>
        <v>6.529835755794033</v>
      </c>
      <c r="AA96" s="1">
        <f t="shared" si="35"/>
        <v>7.3907288633581407</v>
      </c>
      <c r="AB96" s="1">
        <f t="shared" si="36"/>
        <v>1.2761893985265211</v>
      </c>
      <c r="AC96" s="1">
        <v>15.35</v>
      </c>
      <c r="AD96" s="1">
        <f t="shared" si="37"/>
        <v>0.42539646617550703</v>
      </c>
      <c r="AE96" s="1">
        <v>590.76099999999997</v>
      </c>
      <c r="AF96" s="1">
        <f t="shared" si="38"/>
        <v>106.98507462686567</v>
      </c>
      <c r="AG96" s="1">
        <f t="shared" si="39"/>
        <v>0.10711896535136256</v>
      </c>
      <c r="AH96" s="1">
        <f t="shared" si="40"/>
        <v>0.91590331149809223</v>
      </c>
      <c r="AI96" s="1">
        <f t="shared" si="41"/>
        <v>104543760</v>
      </c>
      <c r="AJ96" s="1">
        <f t="shared" si="42"/>
        <v>2960352</v>
      </c>
      <c r="AK96" s="1">
        <f t="shared" si="43"/>
        <v>2.9603519999999999</v>
      </c>
      <c r="AL96" s="1" t="s">
        <v>553</v>
      </c>
      <c r="AM96" s="1" t="s">
        <v>554</v>
      </c>
      <c r="AN96" s="1" t="s">
        <v>555</v>
      </c>
      <c r="AO96" s="1" t="s">
        <v>556</v>
      </c>
      <c r="AP96" s="1" t="s">
        <v>557</v>
      </c>
      <c r="AQ96" s="1" t="s">
        <v>558</v>
      </c>
      <c r="AR96" s="1" t="s">
        <v>559</v>
      </c>
      <c r="AS96" s="1">
        <v>3</v>
      </c>
      <c r="AT96" s="1" t="s">
        <v>560</v>
      </c>
      <c r="AU96" s="1" t="s">
        <v>561</v>
      </c>
      <c r="AV96" s="1">
        <v>7</v>
      </c>
      <c r="AW96" s="2">
        <v>99</v>
      </c>
      <c r="AX96" s="1">
        <v>0</v>
      </c>
      <c r="AY96" s="1">
        <v>0</v>
      </c>
      <c r="AZ96" s="2">
        <v>1.9</v>
      </c>
      <c r="BA96" s="2">
        <v>5.6</v>
      </c>
      <c r="BB96" s="2">
        <v>0.4</v>
      </c>
      <c r="BC96" s="2">
        <v>1.1000000000000001</v>
      </c>
      <c r="BD96" s="2">
        <v>0.2</v>
      </c>
      <c r="BE96" s="2">
        <v>0.4</v>
      </c>
      <c r="BF96" s="2">
        <v>17.7</v>
      </c>
      <c r="BG96" s="2">
        <v>0.3</v>
      </c>
      <c r="BH96" s="1">
        <v>0</v>
      </c>
      <c r="BI96" s="1">
        <v>0</v>
      </c>
      <c r="BJ96" s="1">
        <v>0</v>
      </c>
      <c r="BK96" s="2">
        <v>15.5</v>
      </c>
      <c r="BL96" s="2">
        <v>56.7</v>
      </c>
      <c r="BM96" s="1">
        <v>0</v>
      </c>
      <c r="BN96" s="1">
        <v>0</v>
      </c>
      <c r="BO96" s="2">
        <v>55969</v>
      </c>
      <c r="BP96" s="2">
        <v>10136</v>
      </c>
      <c r="BQ96" s="2">
        <v>33</v>
      </c>
      <c r="BR96" s="2">
        <v>6</v>
      </c>
      <c r="BS96" s="2">
        <v>0.11</v>
      </c>
      <c r="BT96" s="2">
        <v>0.02</v>
      </c>
      <c r="BU96" s="2">
        <v>112446</v>
      </c>
      <c r="BV96" s="2">
        <v>65</v>
      </c>
      <c r="BW96" s="2">
        <v>0.23</v>
      </c>
      <c r="BX96" s="2">
        <v>2077138</v>
      </c>
      <c r="BY96" s="2">
        <v>98944</v>
      </c>
      <c r="BZ96" s="2">
        <v>1210</v>
      </c>
      <c r="CA96" s="2">
        <v>58</v>
      </c>
      <c r="CB96" s="2">
        <v>3.96</v>
      </c>
      <c r="CC96" s="2">
        <v>0.2</v>
      </c>
      <c r="CD96" s="2">
        <v>6</v>
      </c>
      <c r="CE96" s="2">
        <v>16</v>
      </c>
      <c r="CF96" s="2">
        <v>68</v>
      </c>
      <c r="CG96" s="2">
        <v>40</v>
      </c>
      <c r="CH96" s="2">
        <v>16</v>
      </c>
      <c r="CI96" s="2">
        <v>2</v>
      </c>
      <c r="CJ96" s="2">
        <v>5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2">
        <v>7</v>
      </c>
      <c r="CR96" s="2">
        <v>40</v>
      </c>
      <c r="CS96" s="2">
        <v>0.88402000000000003</v>
      </c>
      <c r="CT96" s="2">
        <v>0.91588999999999998</v>
      </c>
      <c r="CU96" s="1" t="s">
        <v>6</v>
      </c>
    </row>
    <row r="97" spans="1:99" s="1" customFormat="1" x14ac:dyDescent="0.25">
      <c r="A97" s="1" t="s">
        <v>562</v>
      </c>
      <c r="C97" s="1" t="s">
        <v>563</v>
      </c>
      <c r="D97" s="1">
        <v>1962</v>
      </c>
      <c r="E97" s="1">
        <f t="shared" si="22"/>
        <v>53</v>
      </c>
      <c r="F97" s="1">
        <v>9</v>
      </c>
      <c r="G97" s="1">
        <v>11</v>
      </c>
      <c r="H97" s="1">
        <v>160</v>
      </c>
      <c r="I97" s="1">
        <v>2340</v>
      </c>
      <c r="J97" s="1">
        <v>1420</v>
      </c>
      <c r="K97" s="1">
        <v>2340</v>
      </c>
      <c r="L97" s="1">
        <f t="shared" si="23"/>
        <v>101930166</v>
      </c>
      <c r="M97" s="1">
        <v>590</v>
      </c>
      <c r="N97" s="1">
        <f t="shared" si="24"/>
        <v>25700400</v>
      </c>
      <c r="O97" s="1">
        <f t="shared" si="25"/>
        <v>0.921875</v>
      </c>
      <c r="P97" s="1">
        <f t="shared" si="26"/>
        <v>2387647.4</v>
      </c>
      <c r="Q97" s="1">
        <f t="shared" si="27"/>
        <v>2.3876474000000001</v>
      </c>
      <c r="R97" s="1">
        <v>5.6</v>
      </c>
      <c r="S97" s="1">
        <f t="shared" si="28"/>
        <v>14.503943999999997</v>
      </c>
      <c r="T97" s="1">
        <f t="shared" si="29"/>
        <v>3584</v>
      </c>
      <c r="U97" s="1">
        <f t="shared" si="30"/>
        <v>156128000</v>
      </c>
      <c r="V97" s="1">
        <v>98911.519052999996</v>
      </c>
      <c r="W97" s="1">
        <f t="shared" si="31"/>
        <v>30.148231007354397</v>
      </c>
      <c r="X97" s="1">
        <f t="shared" si="32"/>
        <v>18.733248239523881</v>
      </c>
      <c r="Y97" s="1">
        <f t="shared" si="33"/>
        <v>5.5039138754149315</v>
      </c>
      <c r="Z97" s="1">
        <f t="shared" si="34"/>
        <v>3.966092589998599</v>
      </c>
      <c r="AA97" s="1">
        <f t="shared" si="35"/>
        <v>17.212397928404553</v>
      </c>
      <c r="AB97" s="1">
        <f t="shared" si="36"/>
        <v>1.3220308633328663</v>
      </c>
      <c r="AC97" s="1">
        <v>9</v>
      </c>
      <c r="AD97" s="1">
        <f t="shared" si="37"/>
        <v>0.44067695444428878</v>
      </c>
      <c r="AE97" s="1" t="s">
        <v>2</v>
      </c>
      <c r="AF97" s="1">
        <f t="shared" si="38"/>
        <v>6.0745762711864408</v>
      </c>
      <c r="AG97" s="1">
        <f t="shared" si="39"/>
        <v>6.9332738754696172E-2</v>
      </c>
      <c r="AH97" s="1">
        <f t="shared" si="40"/>
        <v>1.3631691077163111</v>
      </c>
      <c r="AI97" s="1">
        <f t="shared" si="41"/>
        <v>61855058</v>
      </c>
      <c r="AJ97" s="1">
        <f t="shared" si="42"/>
        <v>1751541.6</v>
      </c>
      <c r="AK97" s="1">
        <f t="shared" si="43"/>
        <v>1.7515416000000001</v>
      </c>
      <c r="AL97" s="1" t="s">
        <v>564</v>
      </c>
      <c r="AM97" s="1" t="s">
        <v>2</v>
      </c>
      <c r="AN97" s="1" t="s">
        <v>565</v>
      </c>
      <c r="AO97" s="1" t="s">
        <v>566</v>
      </c>
      <c r="AP97" s="1" t="s">
        <v>2</v>
      </c>
      <c r="AQ97" s="1" t="s">
        <v>2</v>
      </c>
      <c r="AR97" s="1" t="s">
        <v>2</v>
      </c>
      <c r="AS97" s="1">
        <v>0</v>
      </c>
      <c r="AT97" s="1" t="s">
        <v>2</v>
      </c>
      <c r="AU97" s="1" t="s">
        <v>2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 t="s">
        <v>6</v>
      </c>
    </row>
    <row r="98" spans="1:99" s="1" customFormat="1" x14ac:dyDescent="0.25">
      <c r="A98" s="1" t="s">
        <v>567</v>
      </c>
      <c r="B98" s="1" t="s">
        <v>568</v>
      </c>
      <c r="C98" s="1" t="s">
        <v>569</v>
      </c>
      <c r="D98" s="1">
        <v>1919</v>
      </c>
      <c r="E98" s="1">
        <f t="shared" si="22"/>
        <v>96</v>
      </c>
      <c r="F98" s="1">
        <v>25</v>
      </c>
      <c r="G98" s="1">
        <v>25</v>
      </c>
      <c r="H98" s="1">
        <v>0</v>
      </c>
      <c r="I98" s="1">
        <v>6000</v>
      </c>
      <c r="J98" s="1">
        <v>4800</v>
      </c>
      <c r="K98" s="1">
        <v>6000</v>
      </c>
      <c r="L98" s="1">
        <f t="shared" si="23"/>
        <v>261359400</v>
      </c>
      <c r="M98" s="1">
        <v>480</v>
      </c>
      <c r="N98" s="1">
        <f t="shared" si="24"/>
        <v>20908800</v>
      </c>
      <c r="O98" s="1">
        <f t="shared" si="25"/>
        <v>0.75</v>
      </c>
      <c r="P98" s="1">
        <f t="shared" si="26"/>
        <v>1942492.8</v>
      </c>
      <c r="Q98" s="1">
        <f t="shared" si="27"/>
        <v>1.9424928000000001</v>
      </c>
      <c r="R98" s="1">
        <v>1450</v>
      </c>
      <c r="S98" s="1">
        <f t="shared" si="28"/>
        <v>3755.4854999999998</v>
      </c>
      <c r="T98" s="1">
        <f t="shared" si="29"/>
        <v>928000</v>
      </c>
      <c r="U98" s="1">
        <f t="shared" si="30"/>
        <v>40426000000</v>
      </c>
      <c r="W98" s="1">
        <f t="shared" si="31"/>
        <v>0</v>
      </c>
      <c r="X98" s="1">
        <f t="shared" si="32"/>
        <v>0</v>
      </c>
      <c r="Y98" s="1">
        <f t="shared" si="33"/>
        <v>0</v>
      </c>
      <c r="Z98" s="1">
        <f t="shared" si="34"/>
        <v>12.499971303948577</v>
      </c>
      <c r="AA98" s="1">
        <f t="shared" si="35"/>
        <v>0</v>
      </c>
      <c r="AB98" s="1">
        <f t="shared" si="36"/>
        <v>1.4999965564738291</v>
      </c>
      <c r="AC98" s="1">
        <v>25</v>
      </c>
      <c r="AD98" s="1">
        <f t="shared" si="37"/>
        <v>0.4999988521579431</v>
      </c>
      <c r="AE98" s="1" t="s">
        <v>2</v>
      </c>
      <c r="AF98" s="1">
        <f t="shared" si="38"/>
        <v>1933.3333333333333</v>
      </c>
      <c r="AG98" s="1">
        <f t="shared" si="39"/>
        <v>0.24226457272719437</v>
      </c>
      <c r="AH98" s="1">
        <f t="shared" si="40"/>
        <v>0.32808476829782407</v>
      </c>
      <c r="AI98" s="1">
        <f t="shared" si="41"/>
        <v>209087520</v>
      </c>
      <c r="AJ98" s="1">
        <f t="shared" si="42"/>
        <v>5920704</v>
      </c>
      <c r="AK98" s="1">
        <f t="shared" si="43"/>
        <v>5.9207039999999997</v>
      </c>
      <c r="AL98" s="1" t="s">
        <v>2</v>
      </c>
      <c r="AM98" s="1" t="s">
        <v>2</v>
      </c>
      <c r="AN98" s="1" t="s">
        <v>2</v>
      </c>
      <c r="AO98" s="1" t="s">
        <v>2</v>
      </c>
      <c r="AP98" s="1" t="s">
        <v>2</v>
      </c>
      <c r="AQ98" s="1" t="s">
        <v>2</v>
      </c>
      <c r="AR98" s="1" t="s">
        <v>2</v>
      </c>
      <c r="AS98" s="1">
        <v>0</v>
      </c>
      <c r="AT98" s="1" t="s">
        <v>2</v>
      </c>
      <c r="AU98" s="1" t="s">
        <v>2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 t="s">
        <v>6</v>
      </c>
    </row>
    <row r="99" spans="1:99" s="1" customFormat="1" x14ac:dyDescent="0.25">
      <c r="A99" s="1" t="s">
        <v>570</v>
      </c>
      <c r="B99" s="1" t="s">
        <v>571</v>
      </c>
      <c r="C99" s="1" t="s">
        <v>572</v>
      </c>
      <c r="D99" s="1">
        <v>1917</v>
      </c>
      <c r="E99" s="1">
        <f t="shared" si="22"/>
        <v>98</v>
      </c>
      <c r="F99" s="1">
        <v>16</v>
      </c>
      <c r="G99" s="1">
        <v>16</v>
      </c>
      <c r="H99" s="1">
        <v>22140</v>
      </c>
      <c r="I99" s="1">
        <v>4900</v>
      </c>
      <c r="J99" s="1">
        <v>2800</v>
      </c>
      <c r="K99" s="1">
        <v>4900</v>
      </c>
      <c r="L99" s="1">
        <f t="shared" si="23"/>
        <v>213443510</v>
      </c>
      <c r="M99" s="1">
        <v>601</v>
      </c>
      <c r="N99" s="1">
        <f t="shared" si="24"/>
        <v>26179560</v>
      </c>
      <c r="O99" s="1">
        <f t="shared" si="25"/>
        <v>0.93906250000000002</v>
      </c>
      <c r="P99" s="1">
        <f t="shared" si="26"/>
        <v>2432162.86</v>
      </c>
      <c r="Q99" s="1">
        <f t="shared" si="27"/>
        <v>2.43216286</v>
      </c>
      <c r="R99" s="1">
        <v>985</v>
      </c>
      <c r="S99" s="1">
        <f t="shared" si="28"/>
        <v>2551.1401499999997</v>
      </c>
      <c r="T99" s="1">
        <f t="shared" si="29"/>
        <v>630400</v>
      </c>
      <c r="U99" s="1">
        <f t="shared" si="30"/>
        <v>27461800000</v>
      </c>
      <c r="W99" s="1">
        <f t="shared" si="31"/>
        <v>0</v>
      </c>
      <c r="X99" s="1">
        <f t="shared" si="32"/>
        <v>0</v>
      </c>
      <c r="Y99" s="1">
        <f t="shared" si="33"/>
        <v>0</v>
      </c>
      <c r="Z99" s="1">
        <f t="shared" si="34"/>
        <v>8.1530594861028991</v>
      </c>
      <c r="AA99" s="1">
        <f t="shared" si="35"/>
        <v>0</v>
      </c>
      <c r="AB99" s="1">
        <f t="shared" si="36"/>
        <v>1.5286986536442937</v>
      </c>
      <c r="AC99" s="1">
        <v>16</v>
      </c>
      <c r="AD99" s="1">
        <f t="shared" si="37"/>
        <v>0.50956621788143119</v>
      </c>
      <c r="AE99" s="1" t="s">
        <v>2</v>
      </c>
      <c r="AF99" s="1">
        <f t="shared" si="38"/>
        <v>1048.9184692179701</v>
      </c>
      <c r="AG99" s="1">
        <f t="shared" si="39"/>
        <v>0.14121631936736176</v>
      </c>
      <c r="AH99" s="1">
        <f t="shared" si="40"/>
        <v>0.70421052052497224</v>
      </c>
      <c r="AI99" s="1">
        <f t="shared" si="41"/>
        <v>121967720</v>
      </c>
      <c r="AJ99" s="1">
        <f t="shared" si="42"/>
        <v>3453744</v>
      </c>
      <c r="AK99" s="1">
        <f t="shared" si="43"/>
        <v>3.4537439999999999</v>
      </c>
      <c r="AL99" s="1" t="s">
        <v>2</v>
      </c>
      <c r="AM99" s="1" t="s">
        <v>2</v>
      </c>
      <c r="AN99" s="1" t="s">
        <v>2</v>
      </c>
      <c r="AO99" s="1" t="s">
        <v>2</v>
      </c>
      <c r="AP99" s="1" t="s">
        <v>2</v>
      </c>
      <c r="AQ99" s="1" t="s">
        <v>2</v>
      </c>
      <c r="AR99" s="1" t="s">
        <v>2</v>
      </c>
      <c r="AS99" s="1">
        <v>0</v>
      </c>
      <c r="AT99" s="1" t="s">
        <v>2</v>
      </c>
      <c r="AU99" s="1" t="s">
        <v>2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 t="s">
        <v>6</v>
      </c>
    </row>
    <row r="100" spans="1:99" s="1" customFormat="1" x14ac:dyDescent="0.25">
      <c r="A100" s="1" t="s">
        <v>573</v>
      </c>
      <c r="B100" s="1" t="s">
        <v>574</v>
      </c>
      <c r="C100" s="1" t="s">
        <v>575</v>
      </c>
      <c r="D100" s="1">
        <v>1965</v>
      </c>
      <c r="E100" s="1">
        <f t="shared" si="22"/>
        <v>50</v>
      </c>
      <c r="F100" s="1">
        <v>0</v>
      </c>
      <c r="G100" s="1">
        <v>22.5</v>
      </c>
      <c r="H100" s="1">
        <v>250</v>
      </c>
      <c r="I100" s="1">
        <v>4025</v>
      </c>
      <c r="J100" s="1">
        <v>3325</v>
      </c>
      <c r="K100" s="1">
        <v>4025</v>
      </c>
      <c r="L100" s="1">
        <f t="shared" si="23"/>
        <v>175328597.5</v>
      </c>
      <c r="M100" s="1">
        <v>361</v>
      </c>
      <c r="N100" s="1">
        <f t="shared" si="24"/>
        <v>15725160</v>
      </c>
      <c r="O100" s="1">
        <f t="shared" si="25"/>
        <v>0.56406250000000002</v>
      </c>
      <c r="P100" s="1">
        <f t="shared" si="26"/>
        <v>1460916.46</v>
      </c>
      <c r="Q100" s="1">
        <f t="shared" si="27"/>
        <v>1.46091646</v>
      </c>
      <c r="R100" s="1">
        <v>3.5</v>
      </c>
      <c r="S100" s="1">
        <f t="shared" si="28"/>
        <v>9.0649649999999991</v>
      </c>
      <c r="T100" s="1">
        <f t="shared" si="29"/>
        <v>2240</v>
      </c>
      <c r="U100" s="1">
        <f t="shared" si="30"/>
        <v>97580000</v>
      </c>
      <c r="V100" s="1">
        <v>53419.902167</v>
      </c>
      <c r="W100" s="1">
        <f t="shared" si="31"/>
        <v>16.2823861805016</v>
      </c>
      <c r="X100" s="1">
        <f t="shared" si="32"/>
        <v>10.117408951016799</v>
      </c>
      <c r="Y100" s="1">
        <f t="shared" si="33"/>
        <v>3.8001457257507671</v>
      </c>
      <c r="Z100" s="1">
        <f t="shared" si="34"/>
        <v>11.149558891610642</v>
      </c>
      <c r="AA100" s="1">
        <f t="shared" si="35"/>
        <v>3.9700345767867473</v>
      </c>
      <c r="AB100" s="1" t="e">
        <f t="shared" si="36"/>
        <v>#DIV/0!</v>
      </c>
      <c r="AC100" s="1">
        <v>0</v>
      </c>
      <c r="AD100" s="1" t="e">
        <f t="shared" si="37"/>
        <v>#DIV/0!</v>
      </c>
      <c r="AE100" s="1" t="s">
        <v>2</v>
      </c>
      <c r="AF100" s="1">
        <f t="shared" si="38"/>
        <v>6.2049861495844878</v>
      </c>
      <c r="AG100" s="1">
        <f t="shared" si="39"/>
        <v>0.249175648812861</v>
      </c>
      <c r="AH100" s="1">
        <f t="shared" si="40"/>
        <v>0.35620631986620893</v>
      </c>
      <c r="AI100" s="1">
        <f t="shared" si="41"/>
        <v>144836667.5</v>
      </c>
      <c r="AJ100" s="1">
        <f t="shared" si="42"/>
        <v>4101321</v>
      </c>
      <c r="AK100" s="1">
        <f t="shared" si="43"/>
        <v>4.1013210000000004</v>
      </c>
      <c r="AL100" s="1" t="s">
        <v>576</v>
      </c>
      <c r="AM100" s="1" t="s">
        <v>2</v>
      </c>
      <c r="AN100" s="1" t="s">
        <v>577</v>
      </c>
      <c r="AO100" s="1" t="s">
        <v>578</v>
      </c>
      <c r="AP100" s="1" t="s">
        <v>2</v>
      </c>
      <c r="AQ100" s="1" t="s">
        <v>2</v>
      </c>
      <c r="AR100" s="1" t="s">
        <v>2</v>
      </c>
      <c r="AS100" s="1">
        <v>0</v>
      </c>
      <c r="AT100" s="1" t="s">
        <v>2</v>
      </c>
      <c r="AU100" s="1" t="s">
        <v>2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 t="s">
        <v>6</v>
      </c>
    </row>
    <row r="101" spans="1:99" s="1" customFormat="1" x14ac:dyDescent="0.25">
      <c r="A101" s="1" t="s">
        <v>579</v>
      </c>
      <c r="C101" s="1" t="s">
        <v>580</v>
      </c>
      <c r="D101" s="1">
        <v>1965</v>
      </c>
      <c r="E101" s="1">
        <f t="shared" si="22"/>
        <v>50</v>
      </c>
      <c r="F101" s="1">
        <v>14</v>
      </c>
      <c r="G101" s="1">
        <v>14</v>
      </c>
      <c r="H101" s="1">
        <v>0</v>
      </c>
      <c r="I101" s="1">
        <v>468</v>
      </c>
      <c r="J101" s="1">
        <v>338</v>
      </c>
      <c r="K101" s="1">
        <v>468</v>
      </c>
      <c r="L101" s="1">
        <f t="shared" si="23"/>
        <v>20386033.199999999</v>
      </c>
      <c r="M101" s="1">
        <v>375</v>
      </c>
      <c r="N101" s="1">
        <f t="shared" si="24"/>
        <v>16335000</v>
      </c>
      <c r="O101" s="1">
        <f t="shared" si="25"/>
        <v>0.5859375</v>
      </c>
      <c r="P101" s="1">
        <f t="shared" si="26"/>
        <v>1517572.5</v>
      </c>
      <c r="Q101" s="1">
        <f t="shared" si="27"/>
        <v>1.5175725</v>
      </c>
      <c r="R101" s="1">
        <v>3.9</v>
      </c>
      <c r="S101" s="1">
        <f t="shared" si="28"/>
        <v>10.100960999999998</v>
      </c>
      <c r="T101" s="1">
        <f t="shared" si="29"/>
        <v>2496</v>
      </c>
      <c r="U101" s="1">
        <f t="shared" si="30"/>
        <v>108732000</v>
      </c>
      <c r="V101" s="1">
        <v>24366.857435999998</v>
      </c>
      <c r="W101" s="1">
        <f t="shared" si="31"/>
        <v>7.4270181464927987</v>
      </c>
      <c r="X101" s="1">
        <f t="shared" si="32"/>
        <v>4.6149365972337844</v>
      </c>
      <c r="Y101" s="1">
        <f t="shared" si="33"/>
        <v>1.7007271789749718</v>
      </c>
      <c r="Z101" s="1">
        <f t="shared" si="34"/>
        <v>1.2479971349862258</v>
      </c>
      <c r="AA101" s="1">
        <f t="shared" si="35"/>
        <v>17.814173289322571</v>
      </c>
      <c r="AB101" s="1">
        <f t="shared" si="36"/>
        <v>0.2674279574970484</v>
      </c>
      <c r="AC101" s="1">
        <v>14</v>
      </c>
      <c r="AD101" s="1">
        <f t="shared" si="37"/>
        <v>8.9142652499016123E-2</v>
      </c>
      <c r="AE101" s="1" t="s">
        <v>2</v>
      </c>
      <c r="AF101" s="1">
        <f t="shared" si="38"/>
        <v>6.6559999999999997</v>
      </c>
      <c r="AG101" s="1">
        <f t="shared" si="39"/>
        <v>2.7365252982578241E-2</v>
      </c>
      <c r="AH101" s="1">
        <f t="shared" si="40"/>
        <v>3.6399937311149118</v>
      </c>
      <c r="AI101" s="1">
        <f t="shared" si="41"/>
        <v>14723246.200000001</v>
      </c>
      <c r="AJ101" s="1">
        <f t="shared" si="42"/>
        <v>416916.24</v>
      </c>
      <c r="AK101" s="1">
        <f t="shared" si="43"/>
        <v>0.41691623999999999</v>
      </c>
      <c r="AL101" s="1" t="s">
        <v>581</v>
      </c>
      <c r="AM101" s="1" t="s">
        <v>2</v>
      </c>
      <c r="AN101" s="1" t="s">
        <v>582</v>
      </c>
      <c r="AO101" s="1" t="s">
        <v>583</v>
      </c>
      <c r="AP101" s="1" t="s">
        <v>2</v>
      </c>
      <c r="AQ101" s="1" t="s">
        <v>2</v>
      </c>
      <c r="AR101" s="1" t="s">
        <v>2</v>
      </c>
      <c r="AS101" s="1">
        <v>0</v>
      </c>
      <c r="AT101" s="1" t="s">
        <v>2</v>
      </c>
      <c r="AU101" s="1" t="s">
        <v>2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 t="s">
        <v>6</v>
      </c>
    </row>
    <row r="102" spans="1:99" s="1" customFormat="1" x14ac:dyDescent="0.25">
      <c r="A102" s="1" t="s">
        <v>584</v>
      </c>
      <c r="B102" s="1" t="s">
        <v>585</v>
      </c>
      <c r="C102" s="1" t="s">
        <v>586</v>
      </c>
      <c r="D102" s="1">
        <v>1966</v>
      </c>
      <c r="E102" s="1">
        <f t="shared" si="22"/>
        <v>49</v>
      </c>
      <c r="F102" s="1">
        <v>17.3</v>
      </c>
      <c r="G102" s="1">
        <v>19.7</v>
      </c>
      <c r="H102" s="1">
        <v>190</v>
      </c>
      <c r="I102" s="1">
        <v>3200</v>
      </c>
      <c r="J102" s="1">
        <v>1700</v>
      </c>
      <c r="K102" s="1">
        <v>3200</v>
      </c>
      <c r="L102" s="1">
        <f t="shared" si="23"/>
        <v>139391680</v>
      </c>
      <c r="M102" s="1">
        <v>290</v>
      </c>
      <c r="N102" s="1">
        <f t="shared" si="24"/>
        <v>12632400</v>
      </c>
      <c r="O102" s="1">
        <f t="shared" si="25"/>
        <v>0.453125</v>
      </c>
      <c r="P102" s="1">
        <f t="shared" si="26"/>
        <v>1173589.4000000001</v>
      </c>
      <c r="Q102" s="1">
        <f t="shared" si="27"/>
        <v>1.1735894</v>
      </c>
      <c r="R102" s="1">
        <v>4</v>
      </c>
      <c r="S102" s="1">
        <f t="shared" si="28"/>
        <v>10.359959999999999</v>
      </c>
      <c r="T102" s="1">
        <f t="shared" si="29"/>
        <v>2560</v>
      </c>
      <c r="U102" s="1">
        <f t="shared" si="30"/>
        <v>111520000</v>
      </c>
      <c r="V102" s="1">
        <v>53655.334279000002</v>
      </c>
      <c r="W102" s="1">
        <f t="shared" si="31"/>
        <v>16.354145888239199</v>
      </c>
      <c r="X102" s="1">
        <f t="shared" si="32"/>
        <v>10.161998380436927</v>
      </c>
      <c r="Y102" s="1">
        <f t="shared" si="33"/>
        <v>4.2585786219359436</v>
      </c>
      <c r="Z102" s="1">
        <f t="shared" si="34"/>
        <v>11.034457426933916</v>
      </c>
      <c r="AA102" s="1">
        <f t="shared" si="35"/>
        <v>7.7991421154873155</v>
      </c>
      <c r="AB102" s="1">
        <f t="shared" si="36"/>
        <v>1.9134897272139739</v>
      </c>
      <c r="AC102" s="1">
        <v>17.3</v>
      </c>
      <c r="AD102" s="1">
        <f t="shared" si="37"/>
        <v>0.63782990907132453</v>
      </c>
      <c r="AE102" s="1" t="s">
        <v>2</v>
      </c>
      <c r="AF102" s="1">
        <f t="shared" si="38"/>
        <v>8.8275862068965516</v>
      </c>
      <c r="AG102" s="1">
        <f t="shared" si="39"/>
        <v>0.27513985077101211</v>
      </c>
      <c r="AH102" s="1">
        <f t="shared" si="40"/>
        <v>0.55967401650805282</v>
      </c>
      <c r="AI102" s="1">
        <f t="shared" si="41"/>
        <v>74051830</v>
      </c>
      <c r="AJ102" s="1">
        <f t="shared" si="42"/>
        <v>2096916</v>
      </c>
      <c r="AK102" s="1">
        <f t="shared" si="43"/>
        <v>2.0969159999999998</v>
      </c>
      <c r="AL102" s="1" t="s">
        <v>587</v>
      </c>
      <c r="AM102" s="1" t="s">
        <v>2</v>
      </c>
      <c r="AN102" s="1" t="s">
        <v>2</v>
      </c>
      <c r="AO102" s="1" t="s">
        <v>588</v>
      </c>
      <c r="AP102" s="1" t="s">
        <v>2</v>
      </c>
      <c r="AQ102" s="1" t="s">
        <v>2</v>
      </c>
      <c r="AR102" s="1" t="s">
        <v>2</v>
      </c>
      <c r="AS102" s="1">
        <v>0</v>
      </c>
      <c r="AT102" s="1" t="s">
        <v>2</v>
      </c>
      <c r="AU102" s="1" t="s">
        <v>2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 t="s">
        <v>6</v>
      </c>
    </row>
    <row r="103" spans="1:99" s="1" customFormat="1" x14ac:dyDescent="0.25">
      <c r="A103" s="1" t="s">
        <v>589</v>
      </c>
      <c r="B103" s="1" t="s">
        <v>590</v>
      </c>
      <c r="C103" s="1" t="s">
        <v>591</v>
      </c>
      <c r="D103" s="1">
        <v>1969</v>
      </c>
      <c r="E103" s="1">
        <f t="shared" si="22"/>
        <v>46</v>
      </c>
      <c r="F103" s="1">
        <v>29</v>
      </c>
      <c r="G103" s="1">
        <v>29</v>
      </c>
      <c r="H103" s="1">
        <v>1030</v>
      </c>
      <c r="I103" s="1">
        <v>5365</v>
      </c>
      <c r="J103" s="1">
        <v>3450</v>
      </c>
      <c r="K103" s="1">
        <v>5365</v>
      </c>
      <c r="L103" s="1">
        <f t="shared" si="23"/>
        <v>233698863.5</v>
      </c>
      <c r="M103" s="1">
        <v>297</v>
      </c>
      <c r="N103" s="1">
        <f t="shared" si="24"/>
        <v>12937320</v>
      </c>
      <c r="O103" s="1">
        <f t="shared" si="25"/>
        <v>0.46406250000000004</v>
      </c>
      <c r="P103" s="1">
        <f t="shared" si="26"/>
        <v>1201917.42</v>
      </c>
      <c r="Q103" s="1">
        <f t="shared" si="27"/>
        <v>1.20191742</v>
      </c>
      <c r="R103" s="1">
        <v>40.9</v>
      </c>
      <c r="S103" s="1">
        <f t="shared" si="28"/>
        <v>105.93059099999999</v>
      </c>
      <c r="T103" s="1">
        <f t="shared" si="29"/>
        <v>26176</v>
      </c>
      <c r="U103" s="1">
        <f t="shared" si="30"/>
        <v>1140292000</v>
      </c>
      <c r="W103" s="1">
        <f t="shared" si="31"/>
        <v>0</v>
      </c>
      <c r="X103" s="1">
        <f t="shared" si="32"/>
        <v>0</v>
      </c>
      <c r="Y103" s="1">
        <f t="shared" si="33"/>
        <v>0</v>
      </c>
      <c r="Z103" s="1">
        <f t="shared" si="34"/>
        <v>18.063931594797069</v>
      </c>
      <c r="AA103" s="1">
        <f t="shared" si="35"/>
        <v>0</v>
      </c>
      <c r="AB103" s="1">
        <f t="shared" si="36"/>
        <v>1.8686825787721106</v>
      </c>
      <c r="AC103" s="1">
        <v>29</v>
      </c>
      <c r="AD103" s="1">
        <f t="shared" si="37"/>
        <v>0.6228941929240368</v>
      </c>
      <c r="AE103" s="1" t="s">
        <v>2</v>
      </c>
      <c r="AF103" s="1">
        <f t="shared" si="38"/>
        <v>88.134680134680139</v>
      </c>
      <c r="AG103" s="1">
        <f t="shared" si="39"/>
        <v>0.44507742651578736</v>
      </c>
      <c r="AH103" s="1">
        <f t="shared" si="40"/>
        <v>0.28243819183899632</v>
      </c>
      <c r="AI103" s="1">
        <f t="shared" si="41"/>
        <v>150281655</v>
      </c>
      <c r="AJ103" s="1">
        <f t="shared" si="42"/>
        <v>4255506</v>
      </c>
      <c r="AK103" s="1">
        <f t="shared" si="43"/>
        <v>4.2555059999999996</v>
      </c>
      <c r="AL103" s="1" t="s">
        <v>2</v>
      </c>
      <c r="AM103" s="1" t="s">
        <v>2</v>
      </c>
      <c r="AN103" s="1" t="s">
        <v>2</v>
      </c>
      <c r="AO103" s="1" t="s">
        <v>2</v>
      </c>
      <c r="AP103" s="1" t="s">
        <v>2</v>
      </c>
      <c r="AQ103" s="1" t="s">
        <v>2</v>
      </c>
      <c r="AR103" s="1" t="s">
        <v>2</v>
      </c>
      <c r="AS103" s="1">
        <v>0</v>
      </c>
      <c r="AT103" s="1" t="s">
        <v>2</v>
      </c>
      <c r="AU103" s="1" t="s">
        <v>2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 t="s">
        <v>6</v>
      </c>
    </row>
    <row r="104" spans="1:99" s="1" customFormat="1" x14ac:dyDescent="0.25">
      <c r="A104" s="1" t="s">
        <v>592</v>
      </c>
      <c r="B104" s="1" t="s">
        <v>593</v>
      </c>
      <c r="C104" s="1" t="s">
        <v>594</v>
      </c>
      <c r="D104" s="1">
        <v>1978</v>
      </c>
      <c r="E104" s="1">
        <f t="shared" si="22"/>
        <v>37</v>
      </c>
      <c r="F104" s="1">
        <v>12</v>
      </c>
      <c r="G104" s="1">
        <v>12</v>
      </c>
      <c r="H104" s="1">
        <v>1380</v>
      </c>
      <c r="I104" s="1">
        <v>4272</v>
      </c>
      <c r="J104" s="1">
        <v>3560</v>
      </c>
      <c r="K104" s="1">
        <v>4272</v>
      </c>
      <c r="L104" s="1">
        <f t="shared" si="23"/>
        <v>186087892.80000001</v>
      </c>
      <c r="M104" s="1">
        <v>935</v>
      </c>
      <c r="N104" s="1">
        <f t="shared" si="24"/>
        <v>40728600</v>
      </c>
      <c r="O104" s="1">
        <f t="shared" si="25"/>
        <v>1.4609375</v>
      </c>
      <c r="P104" s="1">
        <f t="shared" si="26"/>
        <v>3783814.1</v>
      </c>
      <c r="Q104" s="1">
        <f t="shared" si="27"/>
        <v>3.7838141000000003</v>
      </c>
      <c r="R104" s="1">
        <v>0</v>
      </c>
      <c r="S104" s="1">
        <f t="shared" si="28"/>
        <v>0</v>
      </c>
      <c r="T104" s="1">
        <f t="shared" si="29"/>
        <v>0</v>
      </c>
      <c r="U104" s="1">
        <f t="shared" si="30"/>
        <v>0</v>
      </c>
      <c r="V104" s="1">
        <v>41835.018348999998</v>
      </c>
      <c r="W104" s="1">
        <f t="shared" si="31"/>
        <v>12.751313592775199</v>
      </c>
      <c r="X104" s="1">
        <f t="shared" si="32"/>
        <v>7.923301465190506</v>
      </c>
      <c r="Y104" s="1">
        <f t="shared" si="33"/>
        <v>1.8492044165108228</v>
      </c>
      <c r="Z104" s="1">
        <f t="shared" si="34"/>
        <v>4.5689734682753649</v>
      </c>
      <c r="AA104" s="1">
        <f t="shared" si="35"/>
        <v>2.9038408899146395</v>
      </c>
      <c r="AB104" s="1">
        <f t="shared" si="36"/>
        <v>1.1422433670688412</v>
      </c>
      <c r="AC104" s="1">
        <v>12</v>
      </c>
      <c r="AD104" s="1">
        <f t="shared" si="37"/>
        <v>0.38074778902294709</v>
      </c>
      <c r="AE104" s="1">
        <v>819.58399999999995</v>
      </c>
      <c r="AF104" s="1">
        <f t="shared" si="38"/>
        <v>0</v>
      </c>
      <c r="AG104" s="1">
        <f t="shared" si="39"/>
        <v>6.3447475050353863E-2</v>
      </c>
      <c r="AH104" s="1">
        <f t="shared" si="40"/>
        <v>0.86168330999568965</v>
      </c>
      <c r="AI104" s="1">
        <f t="shared" si="41"/>
        <v>155073244</v>
      </c>
      <c r="AJ104" s="1">
        <f t="shared" si="42"/>
        <v>4391188.8</v>
      </c>
      <c r="AK104" s="1">
        <f t="shared" si="43"/>
        <v>4.3911888000000001</v>
      </c>
      <c r="AL104" s="1" t="s">
        <v>595</v>
      </c>
      <c r="AM104" s="1" t="s">
        <v>2</v>
      </c>
      <c r="AN104" s="1" t="s">
        <v>596</v>
      </c>
      <c r="AO104" s="1" t="s">
        <v>597</v>
      </c>
      <c r="AP104" s="1" t="s">
        <v>598</v>
      </c>
      <c r="AQ104" s="1" t="s">
        <v>305</v>
      </c>
      <c r="AR104" s="1" t="s">
        <v>136</v>
      </c>
      <c r="AS104" s="1">
        <v>3</v>
      </c>
      <c r="AT104" s="1" t="s">
        <v>599</v>
      </c>
      <c r="AU104" s="1" t="s">
        <v>600</v>
      </c>
      <c r="AV104" s="1">
        <v>8</v>
      </c>
      <c r="AW104" s="2">
        <v>17</v>
      </c>
      <c r="AX104" s="2">
        <v>82</v>
      </c>
      <c r="AY104" s="2">
        <v>1</v>
      </c>
      <c r="AZ104" s="2">
        <v>2.1</v>
      </c>
      <c r="BA104" s="2">
        <v>18.100000000000001</v>
      </c>
      <c r="BB104" s="1">
        <v>0</v>
      </c>
      <c r="BC104" s="1">
        <v>0</v>
      </c>
      <c r="BD104" s="1">
        <v>0</v>
      </c>
      <c r="BE104" s="2">
        <v>0.1</v>
      </c>
      <c r="BF104" s="2">
        <v>45.9</v>
      </c>
      <c r="BG104" s="2">
        <v>12.3</v>
      </c>
      <c r="BH104" s="2">
        <v>14.4</v>
      </c>
      <c r="BI104" s="1">
        <v>0</v>
      </c>
      <c r="BJ104" s="2">
        <v>0.4</v>
      </c>
      <c r="BK104" s="2">
        <v>2.5</v>
      </c>
      <c r="BL104" s="2">
        <v>3.4</v>
      </c>
      <c r="BM104" s="1">
        <v>0</v>
      </c>
      <c r="BN104" s="2">
        <v>0.7</v>
      </c>
      <c r="BO104" s="2">
        <v>110221</v>
      </c>
      <c r="BP104" s="2">
        <v>10268</v>
      </c>
      <c r="BQ104" s="2">
        <v>60</v>
      </c>
      <c r="BR104" s="2">
        <v>6</v>
      </c>
      <c r="BS104" s="2">
        <v>0.13</v>
      </c>
      <c r="BT104" s="2">
        <v>0.01</v>
      </c>
      <c r="BU104" s="2">
        <v>157569</v>
      </c>
      <c r="BV104" s="2">
        <v>86</v>
      </c>
      <c r="BW104" s="2">
        <v>0.19</v>
      </c>
      <c r="BX104" s="2">
        <v>447390</v>
      </c>
      <c r="BY104" s="2">
        <v>22548</v>
      </c>
      <c r="BZ104" s="2">
        <v>245</v>
      </c>
      <c r="CA104" s="2">
        <v>12</v>
      </c>
      <c r="CB104" s="2">
        <v>0.61</v>
      </c>
      <c r="CC104" s="2">
        <v>0.03</v>
      </c>
      <c r="CD104" s="2">
        <v>2</v>
      </c>
      <c r="CE104" s="2">
        <v>4</v>
      </c>
      <c r="CF104" s="2">
        <v>1</v>
      </c>
      <c r="CG104" s="2">
        <v>2</v>
      </c>
      <c r="CH104" s="2">
        <v>53</v>
      </c>
      <c r="CI104" s="2">
        <v>42</v>
      </c>
      <c r="CJ104" s="2">
        <v>84</v>
      </c>
      <c r="CK104" s="2">
        <v>2</v>
      </c>
      <c r="CL104" s="2">
        <v>3</v>
      </c>
      <c r="CM104" s="1">
        <v>0</v>
      </c>
      <c r="CN104" s="1">
        <v>0</v>
      </c>
      <c r="CO104" s="1">
        <v>0</v>
      </c>
      <c r="CP104" s="2">
        <v>1</v>
      </c>
      <c r="CQ104" s="2">
        <v>1</v>
      </c>
      <c r="CR104" s="2">
        <v>7</v>
      </c>
      <c r="CS104" s="2">
        <v>0.85545000000000004</v>
      </c>
      <c r="CT104" s="2">
        <v>0.47314000000000001</v>
      </c>
      <c r="CU104" s="1" t="s">
        <v>6</v>
      </c>
    </row>
    <row r="105" spans="1:99" s="1" customFormat="1" x14ac:dyDescent="0.25">
      <c r="A105" s="1" t="s">
        <v>601</v>
      </c>
      <c r="C105" s="1" t="s">
        <v>602</v>
      </c>
      <c r="D105" s="1">
        <v>1967</v>
      </c>
      <c r="E105" s="1">
        <f t="shared" si="22"/>
        <v>48</v>
      </c>
      <c r="F105" s="1">
        <v>45</v>
      </c>
      <c r="G105" s="1">
        <v>45</v>
      </c>
      <c r="H105" s="1">
        <v>11600</v>
      </c>
      <c r="I105" s="1">
        <v>13500</v>
      </c>
      <c r="J105" s="1">
        <v>5760</v>
      </c>
      <c r="K105" s="1">
        <v>13500</v>
      </c>
      <c r="L105" s="1">
        <f t="shared" si="23"/>
        <v>588058650</v>
      </c>
      <c r="M105" s="1">
        <v>730</v>
      </c>
      <c r="N105" s="1">
        <f t="shared" si="24"/>
        <v>31798800</v>
      </c>
      <c r="O105" s="1">
        <f t="shared" si="25"/>
        <v>1.140625</v>
      </c>
      <c r="P105" s="1">
        <f t="shared" si="26"/>
        <v>2954207.8000000003</v>
      </c>
      <c r="Q105" s="1">
        <f t="shared" si="27"/>
        <v>2.9542078000000003</v>
      </c>
      <c r="R105" s="1">
        <v>416</v>
      </c>
      <c r="S105" s="1">
        <f t="shared" si="28"/>
        <v>1077.4358399999999</v>
      </c>
      <c r="T105" s="1">
        <f t="shared" si="29"/>
        <v>266240</v>
      </c>
      <c r="U105" s="1">
        <f t="shared" si="30"/>
        <v>11598080000</v>
      </c>
      <c r="V105" s="1">
        <v>88580.075075000001</v>
      </c>
      <c r="W105" s="1">
        <f t="shared" si="31"/>
        <v>26.999206882859998</v>
      </c>
      <c r="X105" s="1">
        <f t="shared" si="32"/>
        <v>16.776534738754552</v>
      </c>
      <c r="Y105" s="1">
        <f t="shared" si="33"/>
        <v>4.4312410729101535</v>
      </c>
      <c r="Z105" s="1">
        <f t="shared" si="34"/>
        <v>18.493108230499264</v>
      </c>
      <c r="AA105" s="1">
        <f t="shared" si="35"/>
        <v>3.8001121267082429</v>
      </c>
      <c r="AB105" s="1">
        <f t="shared" si="36"/>
        <v>1.2328738820332843</v>
      </c>
      <c r="AC105" s="1">
        <v>45</v>
      </c>
      <c r="AD105" s="1">
        <f t="shared" si="37"/>
        <v>0.41095796067776141</v>
      </c>
      <c r="AE105" s="1">
        <v>123.274</v>
      </c>
      <c r="AF105" s="1">
        <f t="shared" si="38"/>
        <v>364.71232876712327</v>
      </c>
      <c r="AG105" s="1">
        <f t="shared" si="39"/>
        <v>0.29063639249432149</v>
      </c>
      <c r="AH105" s="1">
        <f t="shared" si="40"/>
        <v>0.41580187648856176</v>
      </c>
      <c r="AI105" s="1">
        <f t="shared" si="41"/>
        <v>250905024</v>
      </c>
      <c r="AJ105" s="1">
        <f t="shared" si="42"/>
        <v>7104844.7999999998</v>
      </c>
      <c r="AK105" s="1">
        <f t="shared" si="43"/>
        <v>7.1048447999999995</v>
      </c>
      <c r="AL105" s="1" t="s">
        <v>603</v>
      </c>
      <c r="AM105" s="1" t="s">
        <v>2</v>
      </c>
      <c r="AN105" s="1" t="s">
        <v>604</v>
      </c>
      <c r="AO105" s="1" t="s">
        <v>605</v>
      </c>
      <c r="AP105" s="1" t="s">
        <v>606</v>
      </c>
      <c r="AQ105" s="1" t="s">
        <v>546</v>
      </c>
      <c r="AR105" s="1" t="s">
        <v>607</v>
      </c>
      <c r="AS105" s="1">
        <v>2</v>
      </c>
      <c r="AT105" s="1" t="s">
        <v>608</v>
      </c>
      <c r="AU105" s="1" t="s">
        <v>609</v>
      </c>
      <c r="AV105" s="1">
        <v>7</v>
      </c>
      <c r="AW105" s="2">
        <v>86</v>
      </c>
      <c r="AX105" s="2">
        <v>14</v>
      </c>
      <c r="AY105" s="1">
        <v>0</v>
      </c>
      <c r="AZ105" s="2">
        <v>3.9</v>
      </c>
      <c r="BA105" s="2">
        <v>11.4</v>
      </c>
      <c r="BB105" s="1">
        <v>0</v>
      </c>
      <c r="BC105" s="2">
        <v>0.2</v>
      </c>
      <c r="BD105" s="1">
        <v>0</v>
      </c>
      <c r="BE105" s="2">
        <v>0.1</v>
      </c>
      <c r="BF105" s="2">
        <v>36.9</v>
      </c>
      <c r="BG105" s="2">
        <v>3.4</v>
      </c>
      <c r="BH105" s="2">
        <v>0.2</v>
      </c>
      <c r="BI105" s="1">
        <v>0</v>
      </c>
      <c r="BJ105" s="1">
        <v>0</v>
      </c>
      <c r="BK105" s="2">
        <v>9.4</v>
      </c>
      <c r="BL105" s="2">
        <v>34.4</v>
      </c>
      <c r="BM105" s="1">
        <v>0</v>
      </c>
      <c r="BN105" s="1">
        <v>0</v>
      </c>
      <c r="BO105" s="2">
        <v>18318</v>
      </c>
      <c r="BP105" s="2">
        <v>3102</v>
      </c>
      <c r="BQ105" s="2">
        <v>35</v>
      </c>
      <c r="BR105" s="2">
        <v>6</v>
      </c>
      <c r="BS105" s="2">
        <v>0.12</v>
      </c>
      <c r="BT105" s="2">
        <v>0.02</v>
      </c>
      <c r="BU105" s="2">
        <v>35198</v>
      </c>
      <c r="BV105" s="2">
        <v>67</v>
      </c>
      <c r="BW105" s="2">
        <v>0.23</v>
      </c>
      <c r="BX105" s="2">
        <v>195943</v>
      </c>
      <c r="BY105" s="2">
        <v>4724</v>
      </c>
      <c r="BZ105" s="2">
        <v>375</v>
      </c>
      <c r="CA105" s="2">
        <v>9</v>
      </c>
      <c r="CB105" s="2">
        <v>1.79</v>
      </c>
      <c r="CC105" s="2">
        <v>0.05</v>
      </c>
      <c r="CD105" s="2">
        <v>7</v>
      </c>
      <c r="CE105" s="2">
        <v>19</v>
      </c>
      <c r="CF105" s="2">
        <v>32</v>
      </c>
      <c r="CG105" s="2">
        <v>27</v>
      </c>
      <c r="CH105" s="2">
        <v>40</v>
      </c>
      <c r="CI105" s="2">
        <v>10</v>
      </c>
      <c r="CJ105" s="2">
        <v>17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2">
        <v>12</v>
      </c>
      <c r="CR105" s="2">
        <v>37</v>
      </c>
      <c r="CS105" s="2">
        <v>0.71240999999999999</v>
      </c>
      <c r="CT105" s="2">
        <v>0.47837000000000002</v>
      </c>
      <c r="CU105" s="1" t="s">
        <v>6</v>
      </c>
    </row>
    <row r="106" spans="1:99" s="1" customFormat="1" x14ac:dyDescent="0.25">
      <c r="A106" s="1" t="s">
        <v>610</v>
      </c>
      <c r="B106" s="1" t="s">
        <v>611</v>
      </c>
      <c r="C106" s="1" t="s">
        <v>612</v>
      </c>
      <c r="D106" s="1">
        <v>1906</v>
      </c>
      <c r="E106" s="1">
        <f t="shared" si="22"/>
        <v>109</v>
      </c>
      <c r="F106" s="1">
        <v>18</v>
      </c>
      <c r="G106" s="1">
        <v>18</v>
      </c>
      <c r="H106" s="1">
        <v>1150</v>
      </c>
      <c r="I106" s="1">
        <v>12180</v>
      </c>
      <c r="J106" s="1">
        <v>6210</v>
      </c>
      <c r="K106" s="1">
        <v>12180</v>
      </c>
      <c r="L106" s="1">
        <f t="shared" si="23"/>
        <v>530559582</v>
      </c>
      <c r="M106" s="1">
        <v>1520</v>
      </c>
      <c r="N106" s="1">
        <f t="shared" si="24"/>
        <v>66211200</v>
      </c>
      <c r="O106" s="1">
        <f t="shared" si="25"/>
        <v>2.375</v>
      </c>
      <c r="P106" s="1">
        <f t="shared" si="26"/>
        <v>6151227.2000000002</v>
      </c>
      <c r="Q106" s="1">
        <f t="shared" si="27"/>
        <v>6.1512272000000001</v>
      </c>
      <c r="R106" s="1">
        <v>145.4</v>
      </c>
      <c r="S106" s="1">
        <f t="shared" si="28"/>
        <v>376.58454599999999</v>
      </c>
      <c r="T106" s="1">
        <f t="shared" si="29"/>
        <v>93056</v>
      </c>
      <c r="U106" s="1">
        <f t="shared" si="30"/>
        <v>4053752000</v>
      </c>
      <c r="V106" s="1">
        <v>63390.545065999999</v>
      </c>
      <c r="W106" s="1">
        <f t="shared" si="31"/>
        <v>19.3214381361168</v>
      </c>
      <c r="X106" s="1">
        <f t="shared" si="32"/>
        <v>12.005788892230004</v>
      </c>
      <c r="Y106" s="1">
        <f t="shared" si="33"/>
        <v>2.197624336158591</v>
      </c>
      <c r="Z106" s="1">
        <f t="shared" si="34"/>
        <v>8.0131394990575604</v>
      </c>
      <c r="AA106" s="1">
        <f t="shared" si="35"/>
        <v>2.5224103309553945</v>
      </c>
      <c r="AB106" s="1">
        <f t="shared" si="36"/>
        <v>1.3355232498429268</v>
      </c>
      <c r="AC106" s="1">
        <v>18</v>
      </c>
      <c r="AD106" s="1">
        <f t="shared" si="37"/>
        <v>0.4451744166143089</v>
      </c>
      <c r="AE106" s="1">
        <v>21.997900000000001</v>
      </c>
      <c r="AF106" s="1">
        <f t="shared" si="38"/>
        <v>61.221052631578949</v>
      </c>
      <c r="AG106" s="1">
        <f t="shared" si="39"/>
        <v>8.7273505851980029E-2</v>
      </c>
      <c r="AH106" s="1">
        <f t="shared" si="40"/>
        <v>0.80304162288678349</v>
      </c>
      <c r="AI106" s="1">
        <f t="shared" si="41"/>
        <v>270506979</v>
      </c>
      <c r="AJ106" s="1">
        <f t="shared" si="42"/>
        <v>7659910.7999999998</v>
      </c>
      <c r="AK106" s="1">
        <f t="shared" si="43"/>
        <v>7.6599107999999996</v>
      </c>
      <c r="AL106" s="1" t="s">
        <v>613</v>
      </c>
      <c r="AM106" s="1" t="s">
        <v>2</v>
      </c>
      <c r="AN106" s="1" t="s">
        <v>614</v>
      </c>
      <c r="AO106" s="1" t="s">
        <v>615</v>
      </c>
      <c r="AP106" s="1" t="s">
        <v>616</v>
      </c>
      <c r="AQ106" s="1" t="s">
        <v>617</v>
      </c>
      <c r="AR106" s="1" t="s">
        <v>618</v>
      </c>
      <c r="AS106" s="1">
        <v>1</v>
      </c>
      <c r="AT106" s="1" t="s">
        <v>619</v>
      </c>
      <c r="AU106" s="1" t="s">
        <v>620</v>
      </c>
      <c r="AV106" s="1">
        <v>8</v>
      </c>
      <c r="AW106" s="2">
        <v>38</v>
      </c>
      <c r="AX106" s="2">
        <v>61</v>
      </c>
      <c r="AY106" s="2">
        <v>2</v>
      </c>
      <c r="AZ106" s="2">
        <v>18.7</v>
      </c>
      <c r="BA106" s="2">
        <v>27.3</v>
      </c>
      <c r="BB106" s="1">
        <v>0</v>
      </c>
      <c r="BC106" s="2">
        <v>1.8</v>
      </c>
      <c r="BD106" s="2">
        <v>2.2000000000000002</v>
      </c>
      <c r="BE106" s="2">
        <v>1.3</v>
      </c>
      <c r="BF106" s="2">
        <v>28</v>
      </c>
      <c r="BG106" s="2">
        <v>4.3</v>
      </c>
      <c r="BH106" s="2">
        <v>3.1</v>
      </c>
      <c r="BI106" s="1">
        <v>0</v>
      </c>
      <c r="BJ106" s="2">
        <v>7.7</v>
      </c>
      <c r="BK106" s="2">
        <v>0.3</v>
      </c>
      <c r="BL106" s="2">
        <v>5.4</v>
      </c>
      <c r="BM106" s="1">
        <v>0</v>
      </c>
      <c r="BN106" s="1">
        <v>0</v>
      </c>
      <c r="BO106" s="2">
        <v>494</v>
      </c>
      <c r="BP106" s="2">
        <v>24</v>
      </c>
      <c r="BQ106" s="2">
        <v>82</v>
      </c>
      <c r="BR106" s="2">
        <v>4</v>
      </c>
      <c r="BS106" s="2">
        <v>0.22</v>
      </c>
      <c r="BT106" s="2">
        <v>0.01</v>
      </c>
      <c r="BU106" s="2">
        <v>844</v>
      </c>
      <c r="BV106" s="2">
        <v>141</v>
      </c>
      <c r="BW106" s="2">
        <v>0.37</v>
      </c>
      <c r="BX106" s="2">
        <v>1091</v>
      </c>
      <c r="BY106" s="2">
        <v>12</v>
      </c>
      <c r="BZ106" s="2">
        <v>182</v>
      </c>
      <c r="CA106" s="2">
        <v>2</v>
      </c>
      <c r="CB106" s="2">
        <v>0.06</v>
      </c>
      <c r="CC106" s="1">
        <v>0</v>
      </c>
      <c r="CD106" s="2">
        <v>20</v>
      </c>
      <c r="CE106" s="2">
        <v>59</v>
      </c>
      <c r="CF106" s="2">
        <v>9</v>
      </c>
      <c r="CG106" s="2">
        <v>9</v>
      </c>
      <c r="CH106" s="2">
        <v>54</v>
      </c>
      <c r="CI106" s="2">
        <v>13</v>
      </c>
      <c r="CJ106" s="2">
        <v>19</v>
      </c>
      <c r="CK106" s="1">
        <v>0</v>
      </c>
      <c r="CL106" s="1">
        <v>0</v>
      </c>
      <c r="CM106" s="1">
        <v>0</v>
      </c>
      <c r="CN106" s="1">
        <v>0</v>
      </c>
      <c r="CO106" s="2">
        <v>2</v>
      </c>
      <c r="CP106" s="2">
        <v>8</v>
      </c>
      <c r="CQ106" s="2">
        <v>2</v>
      </c>
      <c r="CR106" s="2">
        <v>5</v>
      </c>
      <c r="CS106" s="2">
        <v>5.6349999999999997E-2</v>
      </c>
      <c r="CT106" s="1">
        <v>0</v>
      </c>
      <c r="CU106" s="1" t="s">
        <v>6</v>
      </c>
    </row>
    <row r="107" spans="1:99" s="1" customFormat="1" x14ac:dyDescent="0.25">
      <c r="A107" s="1" t="s">
        <v>621</v>
      </c>
      <c r="B107" s="1" t="s">
        <v>622</v>
      </c>
      <c r="C107" s="1" t="s">
        <v>623</v>
      </c>
      <c r="D107" s="1">
        <v>1971</v>
      </c>
      <c r="E107" s="1">
        <f t="shared" si="22"/>
        <v>44</v>
      </c>
      <c r="F107" s="1">
        <v>48</v>
      </c>
      <c r="G107" s="1">
        <v>48</v>
      </c>
      <c r="H107" s="1">
        <v>4000</v>
      </c>
      <c r="I107" s="1">
        <v>7440</v>
      </c>
      <c r="J107" s="1">
        <v>6405</v>
      </c>
      <c r="K107" s="1">
        <v>7440</v>
      </c>
      <c r="L107" s="1">
        <f t="shared" si="23"/>
        <v>324085656</v>
      </c>
      <c r="M107" s="1">
        <v>305</v>
      </c>
      <c r="N107" s="1">
        <f t="shared" si="24"/>
        <v>13285800</v>
      </c>
      <c r="O107" s="1">
        <f t="shared" si="25"/>
        <v>0.4765625</v>
      </c>
      <c r="P107" s="1">
        <f t="shared" si="26"/>
        <v>1234292.3</v>
      </c>
      <c r="Q107" s="1">
        <f t="shared" si="27"/>
        <v>1.2342923000000001</v>
      </c>
      <c r="R107" s="1">
        <v>0</v>
      </c>
      <c r="S107" s="1">
        <f t="shared" si="28"/>
        <v>0</v>
      </c>
      <c r="T107" s="1">
        <f t="shared" si="29"/>
        <v>0</v>
      </c>
      <c r="U107" s="1">
        <f t="shared" si="30"/>
        <v>0</v>
      </c>
      <c r="W107" s="1">
        <f t="shared" si="31"/>
        <v>0</v>
      </c>
      <c r="X107" s="1">
        <f t="shared" si="32"/>
        <v>0</v>
      </c>
      <c r="Y107" s="1">
        <f t="shared" si="33"/>
        <v>0</v>
      </c>
      <c r="Z107" s="1">
        <f t="shared" si="34"/>
        <v>24.393386623312107</v>
      </c>
      <c r="AA107" s="1">
        <f t="shared" si="35"/>
        <v>0</v>
      </c>
      <c r="AB107" s="1">
        <f t="shared" si="36"/>
        <v>1.5245866639570067</v>
      </c>
      <c r="AC107" s="1">
        <v>48</v>
      </c>
      <c r="AD107" s="1">
        <f t="shared" si="37"/>
        <v>0.50819555465233557</v>
      </c>
      <c r="AE107" s="1" t="s">
        <v>2</v>
      </c>
      <c r="AF107" s="1">
        <f t="shared" si="38"/>
        <v>0</v>
      </c>
      <c r="AG107" s="1">
        <f t="shared" si="39"/>
        <v>0.59309422110626298</v>
      </c>
      <c r="AH107" s="1">
        <f t="shared" si="40"/>
        <v>0.15623084204658289</v>
      </c>
      <c r="AI107" s="1">
        <f t="shared" si="41"/>
        <v>279001159.5</v>
      </c>
      <c r="AJ107" s="1">
        <f t="shared" si="42"/>
        <v>7900439.4000000004</v>
      </c>
      <c r="AK107" s="1">
        <f t="shared" si="43"/>
        <v>7.9004394000000007</v>
      </c>
      <c r="AL107" s="1" t="s">
        <v>2</v>
      </c>
      <c r="AM107" s="1" t="s">
        <v>2</v>
      </c>
      <c r="AN107" s="1" t="s">
        <v>2</v>
      </c>
      <c r="AO107" s="1" t="s">
        <v>2</v>
      </c>
      <c r="AP107" s="1" t="s">
        <v>2</v>
      </c>
      <c r="AQ107" s="1" t="s">
        <v>2</v>
      </c>
      <c r="AR107" s="1" t="s">
        <v>2</v>
      </c>
      <c r="AS107" s="1">
        <v>0</v>
      </c>
      <c r="AT107" s="1" t="s">
        <v>2</v>
      </c>
      <c r="AU107" s="1" t="s">
        <v>2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 t="s">
        <v>6</v>
      </c>
    </row>
    <row r="108" spans="1:99" s="1" customFormat="1" x14ac:dyDescent="0.25">
      <c r="A108" s="1" t="s">
        <v>624</v>
      </c>
      <c r="C108" s="1" t="s">
        <v>625</v>
      </c>
      <c r="D108" s="1">
        <v>1913</v>
      </c>
      <c r="E108" s="1">
        <f t="shared" si="22"/>
        <v>102</v>
      </c>
      <c r="F108" s="1">
        <v>14</v>
      </c>
      <c r="G108" s="1">
        <v>14</v>
      </c>
      <c r="H108" s="1">
        <v>0</v>
      </c>
      <c r="I108" s="1">
        <v>16100</v>
      </c>
      <c r="J108" s="1">
        <v>9330</v>
      </c>
      <c r="K108" s="1">
        <v>16100</v>
      </c>
      <c r="L108" s="1">
        <f t="shared" si="23"/>
        <v>701314390</v>
      </c>
      <c r="M108" s="1">
        <v>2071</v>
      </c>
      <c r="N108" s="1">
        <f t="shared" si="24"/>
        <v>90212760</v>
      </c>
      <c r="O108" s="1">
        <f t="shared" si="25"/>
        <v>3.2359375000000004</v>
      </c>
      <c r="P108" s="1">
        <f t="shared" si="26"/>
        <v>8381047.0600000005</v>
      </c>
      <c r="Q108" s="1">
        <f t="shared" si="27"/>
        <v>8.3810470600000002</v>
      </c>
      <c r="R108" s="1">
        <v>95</v>
      </c>
      <c r="S108" s="1">
        <f t="shared" si="28"/>
        <v>246.04904999999999</v>
      </c>
      <c r="T108" s="1">
        <f t="shared" si="29"/>
        <v>60800</v>
      </c>
      <c r="U108" s="1">
        <f t="shared" si="30"/>
        <v>2648600000</v>
      </c>
      <c r="V108" s="1">
        <v>65451.137219999997</v>
      </c>
      <c r="W108" s="1">
        <f t="shared" si="31"/>
        <v>19.949506624655999</v>
      </c>
      <c r="X108" s="1">
        <f t="shared" si="32"/>
        <v>12.39605268264468</v>
      </c>
      <c r="Y108" s="1">
        <f t="shared" si="33"/>
        <v>1.9439178650677076</v>
      </c>
      <c r="Z108" s="1">
        <f t="shared" si="34"/>
        <v>7.7740043647927415</v>
      </c>
      <c r="AA108" s="1">
        <f t="shared" si="35"/>
        <v>1.7334782769602681</v>
      </c>
      <c r="AB108" s="1">
        <f t="shared" si="36"/>
        <v>1.6658580781698731</v>
      </c>
      <c r="AC108" s="1">
        <v>14</v>
      </c>
      <c r="AD108" s="1">
        <f t="shared" si="37"/>
        <v>0.55528602605662436</v>
      </c>
      <c r="AE108" s="1">
        <v>136.41399999999999</v>
      </c>
      <c r="AF108" s="1">
        <f t="shared" si="38"/>
        <v>29.357798165137616</v>
      </c>
      <c r="AG108" s="1">
        <f t="shared" si="39"/>
        <v>7.2536441083787317E-2</v>
      </c>
      <c r="AH108" s="1">
        <f t="shared" si="40"/>
        <v>0.72825675792582378</v>
      </c>
      <c r="AI108" s="1">
        <f t="shared" si="41"/>
        <v>406413867</v>
      </c>
      <c r="AJ108" s="1">
        <f t="shared" si="42"/>
        <v>11508368.4</v>
      </c>
      <c r="AK108" s="1">
        <f t="shared" si="43"/>
        <v>11.5083684</v>
      </c>
      <c r="AL108" s="1" t="s">
        <v>626</v>
      </c>
      <c r="AM108" s="1" t="s">
        <v>2</v>
      </c>
      <c r="AN108" s="1" t="s">
        <v>627</v>
      </c>
      <c r="AO108" s="1" t="s">
        <v>628</v>
      </c>
      <c r="AP108" s="1" t="s">
        <v>629</v>
      </c>
      <c r="AQ108" s="1" t="s">
        <v>196</v>
      </c>
      <c r="AR108" s="1" t="s">
        <v>630</v>
      </c>
      <c r="AS108" s="1">
        <v>1</v>
      </c>
      <c r="AT108" s="1" t="s">
        <v>631</v>
      </c>
      <c r="AU108" s="1" t="s">
        <v>632</v>
      </c>
      <c r="AV108" s="1">
        <v>8</v>
      </c>
      <c r="AW108" s="2">
        <v>8</v>
      </c>
      <c r="AX108" s="2">
        <v>89</v>
      </c>
      <c r="AY108" s="2">
        <v>4</v>
      </c>
      <c r="AZ108" s="2">
        <v>3.6</v>
      </c>
      <c r="BA108" s="2">
        <v>8.1</v>
      </c>
      <c r="BB108" s="1">
        <v>0</v>
      </c>
      <c r="BC108" s="1">
        <v>0</v>
      </c>
      <c r="BD108" s="1">
        <v>0</v>
      </c>
      <c r="BE108" s="2">
        <v>0.2</v>
      </c>
      <c r="BF108" s="2">
        <v>38.9</v>
      </c>
      <c r="BG108" s="2">
        <v>20.8</v>
      </c>
      <c r="BH108" s="2">
        <v>26.2</v>
      </c>
      <c r="BI108" s="1">
        <v>0</v>
      </c>
      <c r="BJ108" s="2">
        <v>0.4</v>
      </c>
      <c r="BK108" s="2">
        <v>0.2</v>
      </c>
      <c r="BL108" s="2">
        <v>0.3</v>
      </c>
      <c r="BM108" s="1">
        <v>0</v>
      </c>
      <c r="BN108" s="2">
        <v>1.5</v>
      </c>
      <c r="BO108" s="2">
        <v>17900</v>
      </c>
      <c r="BP108" s="2">
        <v>1585</v>
      </c>
      <c r="BQ108" s="2">
        <v>78</v>
      </c>
      <c r="BR108" s="2">
        <v>7</v>
      </c>
      <c r="BS108" s="2">
        <v>0.17</v>
      </c>
      <c r="BT108" s="2">
        <v>0.02</v>
      </c>
      <c r="BU108" s="2">
        <v>26280</v>
      </c>
      <c r="BV108" s="2">
        <v>114</v>
      </c>
      <c r="BW108" s="2">
        <v>0.25</v>
      </c>
      <c r="BX108" s="2">
        <v>50217</v>
      </c>
      <c r="BY108" s="2">
        <v>639</v>
      </c>
      <c r="BZ108" s="2">
        <v>218</v>
      </c>
      <c r="CA108" s="2">
        <v>3</v>
      </c>
      <c r="CB108" s="2">
        <v>0.41</v>
      </c>
      <c r="CC108" s="2">
        <v>0.01</v>
      </c>
      <c r="CD108" s="2">
        <v>1</v>
      </c>
      <c r="CE108" s="2">
        <v>3</v>
      </c>
      <c r="CF108" s="1">
        <v>0</v>
      </c>
      <c r="CG108" s="1">
        <v>0</v>
      </c>
      <c r="CH108" s="2">
        <v>51</v>
      </c>
      <c r="CI108" s="2">
        <v>45</v>
      </c>
      <c r="CJ108" s="2">
        <v>88</v>
      </c>
      <c r="CK108" s="2">
        <v>3</v>
      </c>
      <c r="CL108" s="2">
        <v>7</v>
      </c>
      <c r="CM108" s="1">
        <v>0</v>
      </c>
      <c r="CN108" s="1">
        <v>0</v>
      </c>
      <c r="CO108" s="1">
        <v>0</v>
      </c>
      <c r="CP108" s="2">
        <v>1</v>
      </c>
      <c r="CQ108" s="1">
        <v>0</v>
      </c>
      <c r="CR108" s="1">
        <v>0</v>
      </c>
      <c r="CS108" s="2">
        <v>0.79564000000000001</v>
      </c>
      <c r="CT108" s="2">
        <v>0.41759000000000002</v>
      </c>
      <c r="CU108" s="1" t="s">
        <v>6</v>
      </c>
    </row>
    <row r="109" spans="1:99" s="1" customFormat="1" x14ac:dyDescent="0.25">
      <c r="A109" s="1" t="s">
        <v>633</v>
      </c>
      <c r="C109" s="1" t="s">
        <v>634</v>
      </c>
      <c r="D109" s="1">
        <v>1971</v>
      </c>
      <c r="E109" s="1">
        <f t="shared" si="22"/>
        <v>44</v>
      </c>
      <c r="F109" s="1">
        <v>18</v>
      </c>
      <c r="G109" s="1">
        <v>18</v>
      </c>
      <c r="H109" s="1">
        <v>1400</v>
      </c>
      <c r="I109" s="1">
        <v>6336</v>
      </c>
      <c r="J109" s="1">
        <v>4665</v>
      </c>
      <c r="K109" s="1">
        <v>6336</v>
      </c>
      <c r="L109" s="1">
        <f t="shared" si="23"/>
        <v>275995526.40000004</v>
      </c>
      <c r="M109" s="1">
        <v>622</v>
      </c>
      <c r="N109" s="1">
        <f t="shared" si="24"/>
        <v>27094320</v>
      </c>
      <c r="O109" s="1">
        <f t="shared" si="25"/>
        <v>0.97187500000000004</v>
      </c>
      <c r="P109" s="1">
        <f t="shared" si="26"/>
        <v>2517146.92</v>
      </c>
      <c r="Q109" s="1">
        <f t="shared" si="27"/>
        <v>2.5171469200000001</v>
      </c>
      <c r="R109" s="1">
        <v>0</v>
      </c>
      <c r="S109" s="1">
        <f t="shared" si="28"/>
        <v>0</v>
      </c>
      <c r="T109" s="1">
        <f t="shared" si="29"/>
        <v>0</v>
      </c>
      <c r="U109" s="1">
        <f t="shared" si="30"/>
        <v>0</v>
      </c>
      <c r="V109" s="1">
        <v>73936.249586999998</v>
      </c>
      <c r="W109" s="1">
        <f t="shared" si="31"/>
        <v>22.535768874117597</v>
      </c>
      <c r="X109" s="1">
        <f t="shared" si="32"/>
        <v>14.003082054280279</v>
      </c>
      <c r="Y109" s="1">
        <f t="shared" si="33"/>
        <v>4.0069413763091095</v>
      </c>
      <c r="Z109" s="1">
        <f t="shared" si="34"/>
        <v>10.186471791873723</v>
      </c>
      <c r="AA109" s="1">
        <f t="shared" si="35"/>
        <v>3.9164142284700576</v>
      </c>
      <c r="AB109" s="1">
        <f t="shared" si="36"/>
        <v>1.6977452986456205</v>
      </c>
      <c r="AC109" s="1">
        <v>18</v>
      </c>
      <c r="AD109" s="1">
        <f t="shared" si="37"/>
        <v>0.56591509954854013</v>
      </c>
      <c r="AE109" s="1" t="s">
        <v>2</v>
      </c>
      <c r="AF109" s="1">
        <f t="shared" si="38"/>
        <v>0</v>
      </c>
      <c r="AG109" s="1">
        <f t="shared" si="39"/>
        <v>0.17343234946586589</v>
      </c>
      <c r="AH109" s="1">
        <f t="shared" si="40"/>
        <v>0.43744635773043206</v>
      </c>
      <c r="AI109" s="1">
        <f t="shared" si="41"/>
        <v>203206933.5</v>
      </c>
      <c r="AJ109" s="1">
        <f t="shared" si="42"/>
        <v>5754184.2000000002</v>
      </c>
      <c r="AK109" s="1">
        <f t="shared" si="43"/>
        <v>5.7541842000000001</v>
      </c>
      <c r="AL109" s="1" t="s">
        <v>635</v>
      </c>
      <c r="AM109" s="1" t="s">
        <v>2</v>
      </c>
      <c r="AN109" s="1" t="s">
        <v>2</v>
      </c>
      <c r="AO109" s="1" t="s">
        <v>636</v>
      </c>
      <c r="AP109" s="1" t="s">
        <v>2</v>
      </c>
      <c r="AQ109" s="1" t="s">
        <v>2</v>
      </c>
      <c r="AR109" s="1" t="s">
        <v>2</v>
      </c>
      <c r="AS109" s="1">
        <v>0</v>
      </c>
      <c r="AT109" s="1" t="s">
        <v>2</v>
      </c>
      <c r="AU109" s="1" t="s">
        <v>2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 t="s">
        <v>6</v>
      </c>
    </row>
    <row r="110" spans="1:99" s="1" customFormat="1" x14ac:dyDescent="0.25">
      <c r="A110" s="1" t="s">
        <v>637</v>
      </c>
      <c r="C110" s="1" t="s">
        <v>638</v>
      </c>
      <c r="D110" s="1">
        <v>1972</v>
      </c>
      <c r="E110" s="1">
        <f t="shared" si="22"/>
        <v>43</v>
      </c>
      <c r="F110" s="1">
        <v>22.6</v>
      </c>
      <c r="G110" s="1">
        <v>27.8</v>
      </c>
      <c r="H110" s="1">
        <v>280</v>
      </c>
      <c r="I110" s="1">
        <v>7300</v>
      </c>
      <c r="J110" s="1">
        <v>3800</v>
      </c>
      <c r="K110" s="1">
        <v>7300</v>
      </c>
      <c r="L110" s="1">
        <f t="shared" si="23"/>
        <v>317987270</v>
      </c>
      <c r="M110" s="1">
        <v>430</v>
      </c>
      <c r="N110" s="1">
        <f t="shared" si="24"/>
        <v>18730800</v>
      </c>
      <c r="O110" s="1">
        <f t="shared" si="25"/>
        <v>0.671875</v>
      </c>
      <c r="P110" s="1">
        <f t="shared" si="26"/>
        <v>1740149.8</v>
      </c>
      <c r="Q110" s="1">
        <f t="shared" si="27"/>
        <v>1.7401498000000002</v>
      </c>
      <c r="R110" s="1">
        <v>10.5</v>
      </c>
      <c r="S110" s="1">
        <f t="shared" si="28"/>
        <v>27.194894999999999</v>
      </c>
      <c r="T110" s="1">
        <f t="shared" si="29"/>
        <v>6720</v>
      </c>
      <c r="U110" s="1">
        <f t="shared" si="30"/>
        <v>292740000</v>
      </c>
      <c r="V110" s="1">
        <v>53729.586345999996</v>
      </c>
      <c r="W110" s="1">
        <f t="shared" si="31"/>
        <v>16.3767779182608</v>
      </c>
      <c r="X110" s="1">
        <f t="shared" si="32"/>
        <v>10.176061276414323</v>
      </c>
      <c r="Y110" s="1">
        <f t="shared" si="33"/>
        <v>3.5021120150420701</v>
      </c>
      <c r="Z110" s="1">
        <f t="shared" si="34"/>
        <v>16.976705212804578</v>
      </c>
      <c r="AA110" s="1">
        <f t="shared" si="35"/>
        <v>3.4939183444744271</v>
      </c>
      <c r="AB110" s="1">
        <f t="shared" si="36"/>
        <v>2.2535449397528202</v>
      </c>
      <c r="AC110" s="1">
        <v>22.6</v>
      </c>
      <c r="AD110" s="1">
        <f t="shared" si="37"/>
        <v>0.75118164658427333</v>
      </c>
      <c r="AE110" s="1">
        <v>49.496000000000002</v>
      </c>
      <c r="AF110" s="1">
        <f t="shared" si="38"/>
        <v>15.627906976744185</v>
      </c>
      <c r="AG110" s="1">
        <f t="shared" si="39"/>
        <v>0.34763275695320095</v>
      </c>
      <c r="AH110" s="1">
        <f t="shared" si="40"/>
        <v>0.37125381675806407</v>
      </c>
      <c r="AI110" s="1">
        <f t="shared" si="41"/>
        <v>165527620</v>
      </c>
      <c r="AJ110" s="1">
        <f t="shared" si="42"/>
        <v>4687224</v>
      </c>
      <c r="AK110" s="1">
        <f t="shared" si="43"/>
        <v>4.6872239999999996</v>
      </c>
      <c r="AL110" s="1" t="s">
        <v>639</v>
      </c>
      <c r="AM110" s="1" t="s">
        <v>2</v>
      </c>
      <c r="AN110" s="1" t="s">
        <v>2</v>
      </c>
      <c r="AO110" s="1" t="s">
        <v>640</v>
      </c>
      <c r="AP110" s="1" t="s">
        <v>641</v>
      </c>
      <c r="AQ110" s="1" t="s">
        <v>642</v>
      </c>
      <c r="AR110" s="1" t="s">
        <v>643</v>
      </c>
      <c r="AS110" s="1">
        <v>1</v>
      </c>
      <c r="AT110" s="1" t="s">
        <v>644</v>
      </c>
      <c r="AU110" s="1" t="s">
        <v>645</v>
      </c>
      <c r="AV110" s="1">
        <v>6</v>
      </c>
      <c r="AW110" s="2">
        <v>100</v>
      </c>
      <c r="AX110" s="1">
        <v>0</v>
      </c>
      <c r="AY110" s="1">
        <v>0</v>
      </c>
      <c r="AZ110" s="2">
        <v>0.8</v>
      </c>
      <c r="BA110" s="2">
        <v>2.2000000000000002</v>
      </c>
      <c r="BB110" s="2">
        <v>0.1</v>
      </c>
      <c r="BC110" s="2">
        <v>0.6</v>
      </c>
      <c r="BD110" s="2">
        <v>0.1</v>
      </c>
      <c r="BE110" s="2">
        <v>0.4</v>
      </c>
      <c r="BF110" s="2">
        <v>12.3</v>
      </c>
      <c r="BG110" s="2">
        <v>0.1</v>
      </c>
      <c r="BH110" s="1">
        <v>0</v>
      </c>
      <c r="BI110" s="1">
        <v>0</v>
      </c>
      <c r="BJ110" s="1">
        <v>0</v>
      </c>
      <c r="BK110" s="2">
        <v>16</v>
      </c>
      <c r="BL110" s="2">
        <v>67.400000000000006</v>
      </c>
      <c r="BM110" s="1">
        <v>0</v>
      </c>
      <c r="BN110" s="1">
        <v>0</v>
      </c>
      <c r="BO110" s="2">
        <v>8888</v>
      </c>
      <c r="BP110" s="2">
        <v>1585</v>
      </c>
      <c r="BQ110" s="2">
        <v>33</v>
      </c>
      <c r="BR110" s="2">
        <v>6</v>
      </c>
      <c r="BS110" s="2">
        <v>0.14000000000000001</v>
      </c>
      <c r="BT110" s="2">
        <v>0.02</v>
      </c>
      <c r="BU110" s="2">
        <v>18859</v>
      </c>
      <c r="BV110" s="2">
        <v>71</v>
      </c>
      <c r="BW110" s="2">
        <v>0.28999999999999998</v>
      </c>
      <c r="BX110" s="2">
        <v>476419</v>
      </c>
      <c r="BY110" s="2">
        <v>26599</v>
      </c>
      <c r="BZ110" s="2">
        <v>1784</v>
      </c>
      <c r="CA110" s="2">
        <v>100</v>
      </c>
      <c r="CB110" s="2">
        <v>10.85</v>
      </c>
      <c r="CC110" s="2">
        <v>0.63</v>
      </c>
      <c r="CD110" s="2">
        <v>4</v>
      </c>
      <c r="CE110" s="2">
        <v>7</v>
      </c>
      <c r="CF110" s="2">
        <v>79</v>
      </c>
      <c r="CG110" s="2">
        <v>61</v>
      </c>
      <c r="CH110" s="2">
        <v>12</v>
      </c>
      <c r="CI110" s="2">
        <v>1</v>
      </c>
      <c r="CJ110" s="2">
        <v>3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2">
        <v>4</v>
      </c>
      <c r="CR110" s="2">
        <v>28</v>
      </c>
      <c r="CS110" s="2">
        <v>0.75338000000000005</v>
      </c>
      <c r="CT110" s="2">
        <v>0.81694</v>
      </c>
      <c r="CU110" s="1" t="s">
        <v>6</v>
      </c>
    </row>
    <row r="111" spans="1:99" s="1" customFormat="1" x14ac:dyDescent="0.25">
      <c r="A111" s="1" t="s">
        <v>646</v>
      </c>
      <c r="C111" s="1" t="s">
        <v>647</v>
      </c>
      <c r="D111" s="1">
        <v>1971</v>
      </c>
      <c r="E111" s="1">
        <f t="shared" si="22"/>
        <v>44</v>
      </c>
      <c r="F111" s="1">
        <v>16.100000000000001</v>
      </c>
      <c r="G111" s="1">
        <v>22</v>
      </c>
      <c r="H111" s="1">
        <v>80800</v>
      </c>
      <c r="I111" s="1">
        <v>6887</v>
      </c>
      <c r="J111" s="1">
        <v>5200</v>
      </c>
      <c r="K111" s="1">
        <v>6887</v>
      </c>
      <c r="L111" s="1">
        <f t="shared" si="23"/>
        <v>299997031.30000001</v>
      </c>
      <c r="M111" s="1">
        <v>684</v>
      </c>
      <c r="N111" s="1">
        <f t="shared" si="24"/>
        <v>29795040</v>
      </c>
      <c r="O111" s="1">
        <f t="shared" si="25"/>
        <v>1.0687500000000001</v>
      </c>
      <c r="P111" s="1">
        <f t="shared" si="26"/>
        <v>2768052.24</v>
      </c>
      <c r="Q111" s="1">
        <f t="shared" si="27"/>
        <v>2.7680522400000003</v>
      </c>
      <c r="R111" s="1">
        <v>612</v>
      </c>
      <c r="S111" s="1">
        <f t="shared" si="28"/>
        <v>1585.0738799999999</v>
      </c>
      <c r="T111" s="1">
        <f t="shared" si="29"/>
        <v>391680</v>
      </c>
      <c r="U111" s="1">
        <f t="shared" si="30"/>
        <v>17062560000</v>
      </c>
      <c r="V111" s="1">
        <v>82182.478031000006</v>
      </c>
      <c r="W111" s="1">
        <f t="shared" si="31"/>
        <v>25.049219303848801</v>
      </c>
      <c r="X111" s="1">
        <f t="shared" si="32"/>
        <v>15.564868244203216</v>
      </c>
      <c r="Y111" s="1">
        <f t="shared" si="33"/>
        <v>4.247192496729431</v>
      </c>
      <c r="Z111" s="1">
        <f t="shared" si="34"/>
        <v>10.068690335706883</v>
      </c>
      <c r="AA111" s="1">
        <f t="shared" si="35"/>
        <v>3.9053390070633185</v>
      </c>
      <c r="AB111" s="1">
        <f t="shared" si="36"/>
        <v>1.8761534787031457</v>
      </c>
      <c r="AC111" s="1">
        <v>16.100000000000001</v>
      </c>
      <c r="AD111" s="1">
        <f t="shared" si="37"/>
        <v>0.62538449290104858</v>
      </c>
      <c r="AE111" s="1">
        <v>375.87700000000001</v>
      </c>
      <c r="AF111" s="1">
        <f t="shared" si="38"/>
        <v>572.63157894736844</v>
      </c>
      <c r="AG111" s="1">
        <f t="shared" si="39"/>
        <v>0.16347315568618129</v>
      </c>
      <c r="AH111" s="1">
        <f t="shared" si="40"/>
        <v>0.43155765676098395</v>
      </c>
      <c r="AI111" s="1">
        <f t="shared" si="41"/>
        <v>226511480</v>
      </c>
      <c r="AJ111" s="1">
        <f t="shared" si="42"/>
        <v>6414096</v>
      </c>
      <c r="AK111" s="1">
        <f t="shared" si="43"/>
        <v>6.4140959999999998</v>
      </c>
      <c r="AL111" s="1" t="s">
        <v>648</v>
      </c>
      <c r="AM111" s="1" t="s">
        <v>2</v>
      </c>
      <c r="AN111" s="1" t="s">
        <v>649</v>
      </c>
      <c r="AO111" s="1" t="s">
        <v>650</v>
      </c>
      <c r="AP111" s="1" t="s">
        <v>651</v>
      </c>
      <c r="AQ111" s="1" t="s">
        <v>70</v>
      </c>
      <c r="AR111" s="1" t="s">
        <v>652</v>
      </c>
      <c r="AS111" s="1">
        <v>2</v>
      </c>
      <c r="AT111" s="1" t="s">
        <v>653</v>
      </c>
      <c r="AU111" s="1" t="s">
        <v>654</v>
      </c>
      <c r="AV111" s="1">
        <v>7</v>
      </c>
      <c r="AW111" s="2">
        <v>72</v>
      </c>
      <c r="AX111" s="2">
        <v>28</v>
      </c>
      <c r="AY111" s="1">
        <v>0</v>
      </c>
      <c r="AZ111" s="2">
        <v>2.2000000000000002</v>
      </c>
      <c r="BA111" s="2">
        <v>9.5</v>
      </c>
      <c r="BB111" s="2">
        <v>0.1</v>
      </c>
      <c r="BC111" s="2">
        <v>1.8</v>
      </c>
      <c r="BD111" s="2">
        <v>0.2</v>
      </c>
      <c r="BE111" s="2">
        <v>0.5</v>
      </c>
      <c r="BF111" s="2">
        <v>20.5</v>
      </c>
      <c r="BG111" s="2">
        <v>2</v>
      </c>
      <c r="BH111" s="2">
        <v>0.3</v>
      </c>
      <c r="BI111" s="1">
        <v>0</v>
      </c>
      <c r="BJ111" s="1">
        <v>0</v>
      </c>
      <c r="BK111" s="2">
        <v>17.5</v>
      </c>
      <c r="BL111" s="2">
        <v>45</v>
      </c>
      <c r="BM111" s="1">
        <v>0</v>
      </c>
      <c r="BN111" s="2">
        <v>0.2</v>
      </c>
      <c r="BO111" s="2">
        <v>40238</v>
      </c>
      <c r="BP111" s="2">
        <v>7979</v>
      </c>
      <c r="BQ111" s="2">
        <v>27</v>
      </c>
      <c r="BR111" s="2">
        <v>5</v>
      </c>
      <c r="BS111" s="2">
        <v>0.13</v>
      </c>
      <c r="BT111" s="2">
        <v>0.02</v>
      </c>
      <c r="BU111" s="2">
        <v>85579</v>
      </c>
      <c r="BV111" s="2">
        <v>57</v>
      </c>
      <c r="BW111" s="2">
        <v>0.27</v>
      </c>
      <c r="BX111" s="2">
        <v>1203836</v>
      </c>
      <c r="BY111" s="2">
        <v>53491</v>
      </c>
      <c r="BZ111" s="2">
        <v>798</v>
      </c>
      <c r="CA111" s="2">
        <v>35</v>
      </c>
      <c r="CB111" s="2">
        <v>3.62</v>
      </c>
      <c r="CC111" s="2">
        <v>0.17</v>
      </c>
      <c r="CD111" s="2">
        <v>15</v>
      </c>
      <c r="CE111" s="2">
        <v>30</v>
      </c>
      <c r="CF111" s="2">
        <v>57</v>
      </c>
      <c r="CG111" s="2">
        <v>40</v>
      </c>
      <c r="CH111" s="2">
        <v>18</v>
      </c>
      <c r="CI111" s="2">
        <v>2</v>
      </c>
      <c r="CJ111" s="2">
        <v>5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2">
        <v>7</v>
      </c>
      <c r="CR111" s="2">
        <v>25</v>
      </c>
      <c r="CS111" s="2">
        <v>0.87910999999999995</v>
      </c>
      <c r="CT111" s="2">
        <v>0.91225000000000001</v>
      </c>
      <c r="CU111" s="1" t="s">
        <v>6</v>
      </c>
    </row>
    <row r="112" spans="1:99" s="1" customFormat="1" x14ac:dyDescent="0.25">
      <c r="A112" s="1" t="s">
        <v>655</v>
      </c>
      <c r="B112" s="1" t="s">
        <v>656</v>
      </c>
      <c r="C112" s="1" t="s">
        <v>657</v>
      </c>
      <c r="D112" s="1">
        <v>1972</v>
      </c>
      <c r="E112" s="1">
        <f t="shared" si="22"/>
        <v>43</v>
      </c>
      <c r="F112" s="1">
        <v>18</v>
      </c>
      <c r="G112" s="1">
        <v>18</v>
      </c>
      <c r="H112" s="1">
        <v>12000</v>
      </c>
      <c r="I112" s="1">
        <v>8550</v>
      </c>
      <c r="J112" s="1">
        <v>5225</v>
      </c>
      <c r="K112" s="1">
        <v>8550</v>
      </c>
      <c r="L112" s="1">
        <f t="shared" si="23"/>
        <v>372437145</v>
      </c>
      <c r="M112" s="1">
        <v>950</v>
      </c>
      <c r="N112" s="1">
        <f t="shared" si="24"/>
        <v>41382000</v>
      </c>
      <c r="O112" s="1">
        <f t="shared" si="25"/>
        <v>1.484375</v>
      </c>
      <c r="P112" s="1">
        <f t="shared" si="26"/>
        <v>3844517</v>
      </c>
      <c r="Q112" s="1">
        <f t="shared" si="27"/>
        <v>3.8445170000000002</v>
      </c>
      <c r="R112" s="1">
        <v>0</v>
      </c>
      <c r="S112" s="1">
        <f t="shared" si="28"/>
        <v>0</v>
      </c>
      <c r="T112" s="1">
        <f t="shared" si="29"/>
        <v>0</v>
      </c>
      <c r="U112" s="1">
        <f t="shared" si="30"/>
        <v>0</v>
      </c>
      <c r="V112" s="1">
        <v>104779.21875</v>
      </c>
      <c r="W112" s="1">
        <f t="shared" si="31"/>
        <v>31.936705874999998</v>
      </c>
      <c r="X112" s="1">
        <f t="shared" si="32"/>
        <v>19.844555355937501</v>
      </c>
      <c r="Y112" s="1">
        <f t="shared" si="33"/>
        <v>4.5947735984710256</v>
      </c>
      <c r="Z112" s="1">
        <f t="shared" si="34"/>
        <v>8.9999793388429747</v>
      </c>
      <c r="AA112" s="1">
        <f t="shared" si="35"/>
        <v>4.9553200747005439</v>
      </c>
      <c r="AB112" s="1">
        <f t="shared" si="36"/>
        <v>1.4999965564738291</v>
      </c>
      <c r="AC112" s="1">
        <v>18</v>
      </c>
      <c r="AD112" s="1">
        <f t="shared" si="37"/>
        <v>0.49999885215794304</v>
      </c>
      <c r="AE112" s="1">
        <v>176.39500000000001</v>
      </c>
      <c r="AF112" s="1">
        <f t="shared" si="38"/>
        <v>0</v>
      </c>
      <c r="AG112" s="1">
        <f t="shared" si="39"/>
        <v>0.12398844767823901</v>
      </c>
      <c r="AH112" s="1">
        <f t="shared" si="40"/>
        <v>0.5965177605414983</v>
      </c>
      <c r="AI112" s="1">
        <f t="shared" si="41"/>
        <v>227600477.5</v>
      </c>
      <c r="AJ112" s="1">
        <f t="shared" si="42"/>
        <v>6444933</v>
      </c>
      <c r="AK112" s="1">
        <f t="shared" si="43"/>
        <v>6.4449329999999998</v>
      </c>
      <c r="AL112" s="1" t="s">
        <v>658</v>
      </c>
      <c r="AM112" s="1" t="s">
        <v>659</v>
      </c>
      <c r="AN112" s="1" t="s">
        <v>2</v>
      </c>
      <c r="AO112" s="1" t="s">
        <v>660</v>
      </c>
      <c r="AP112" s="1" t="s">
        <v>661</v>
      </c>
      <c r="AQ112" s="1" t="s">
        <v>558</v>
      </c>
      <c r="AR112" s="1" t="s">
        <v>662</v>
      </c>
      <c r="AS112" s="1">
        <v>1</v>
      </c>
      <c r="AT112" s="1" t="s">
        <v>663</v>
      </c>
      <c r="AU112" s="1" t="s">
        <v>664</v>
      </c>
      <c r="AV112" s="1">
        <v>7</v>
      </c>
      <c r="AW112" s="2">
        <v>87</v>
      </c>
      <c r="AX112" s="2">
        <v>13</v>
      </c>
      <c r="AY112" s="1">
        <v>0</v>
      </c>
      <c r="AZ112" s="2">
        <v>4</v>
      </c>
      <c r="BA112" s="2">
        <v>7.4</v>
      </c>
      <c r="BB112" s="2">
        <v>0.2</v>
      </c>
      <c r="BC112" s="2">
        <v>0.7</v>
      </c>
      <c r="BD112" s="2">
        <v>0.1</v>
      </c>
      <c r="BE112" s="2">
        <v>0.4</v>
      </c>
      <c r="BF112" s="2">
        <v>13.8</v>
      </c>
      <c r="BG112" s="2">
        <v>0.2</v>
      </c>
      <c r="BH112" s="1">
        <v>0</v>
      </c>
      <c r="BI112" s="1">
        <v>0</v>
      </c>
      <c r="BJ112" s="1">
        <v>0</v>
      </c>
      <c r="BK112" s="2">
        <v>13.5</v>
      </c>
      <c r="BL112" s="2">
        <v>59.7</v>
      </c>
      <c r="BM112" s="1">
        <v>0</v>
      </c>
      <c r="BN112" s="1">
        <v>0</v>
      </c>
      <c r="BO112" s="2">
        <v>30585</v>
      </c>
      <c r="BP112" s="2">
        <v>5967</v>
      </c>
      <c r="BQ112" s="2">
        <v>42</v>
      </c>
      <c r="BR112" s="2">
        <v>8</v>
      </c>
      <c r="BS112" s="2">
        <v>0.15</v>
      </c>
      <c r="BT112" s="2">
        <v>0.03</v>
      </c>
      <c r="BU112" s="2">
        <v>60926</v>
      </c>
      <c r="BV112" s="2">
        <v>84</v>
      </c>
      <c r="BW112" s="2">
        <v>0.28999999999999998</v>
      </c>
      <c r="BX112" s="2">
        <v>1128306</v>
      </c>
      <c r="BY112" s="2">
        <v>26997</v>
      </c>
      <c r="BZ112" s="2">
        <v>1558</v>
      </c>
      <c r="CA112" s="2">
        <v>37</v>
      </c>
      <c r="CB112" s="2">
        <v>7.2</v>
      </c>
      <c r="CC112" s="2">
        <v>0.19</v>
      </c>
      <c r="CD112" s="2">
        <v>3</v>
      </c>
      <c r="CE112" s="2">
        <v>11</v>
      </c>
      <c r="CF112" s="2">
        <v>76</v>
      </c>
      <c r="CG112" s="2">
        <v>46</v>
      </c>
      <c r="CH112" s="2">
        <v>12</v>
      </c>
      <c r="CI112" s="2">
        <v>1</v>
      </c>
      <c r="CJ112" s="2">
        <v>3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2">
        <v>7</v>
      </c>
      <c r="CR112" s="2">
        <v>40</v>
      </c>
      <c r="CS112" s="2">
        <v>0.79054000000000002</v>
      </c>
      <c r="CT112" s="2">
        <v>0.56586000000000003</v>
      </c>
      <c r="CU112" s="1" t="s">
        <v>6</v>
      </c>
    </row>
    <row r="113" spans="1:99" s="1" customFormat="1" x14ac:dyDescent="0.25">
      <c r="A113" s="1" t="s">
        <v>665</v>
      </c>
      <c r="B113" s="1" t="s">
        <v>666</v>
      </c>
      <c r="C113" s="1" t="s">
        <v>667</v>
      </c>
      <c r="D113" s="1">
        <v>1976</v>
      </c>
      <c r="E113" s="1">
        <f t="shared" si="22"/>
        <v>39</v>
      </c>
      <c r="F113" s="1">
        <v>36</v>
      </c>
      <c r="G113" s="1">
        <v>36</v>
      </c>
      <c r="H113" s="1">
        <v>14900</v>
      </c>
      <c r="I113" s="1">
        <v>17500</v>
      </c>
      <c r="J113" s="1">
        <v>12500</v>
      </c>
      <c r="K113" s="1">
        <v>17500</v>
      </c>
      <c r="L113" s="1">
        <f t="shared" si="23"/>
        <v>762298250</v>
      </c>
      <c r="M113" s="1">
        <v>977</v>
      </c>
      <c r="N113" s="1">
        <f t="shared" si="24"/>
        <v>42558120</v>
      </c>
      <c r="O113" s="1">
        <f t="shared" si="25"/>
        <v>1.5265625</v>
      </c>
      <c r="P113" s="1">
        <f t="shared" si="26"/>
        <v>3953782.22</v>
      </c>
      <c r="Q113" s="1">
        <f t="shared" si="27"/>
        <v>3.9537822200000003</v>
      </c>
      <c r="R113" s="1">
        <v>33.200000000000003</v>
      </c>
      <c r="S113" s="1">
        <f t="shared" si="28"/>
        <v>85.987667999999999</v>
      </c>
      <c r="T113" s="1">
        <f t="shared" si="29"/>
        <v>21248</v>
      </c>
      <c r="U113" s="1">
        <f t="shared" si="30"/>
        <v>925616000.00000012</v>
      </c>
      <c r="W113" s="1">
        <f t="shared" si="31"/>
        <v>0</v>
      </c>
      <c r="X113" s="1">
        <f t="shared" si="32"/>
        <v>0</v>
      </c>
      <c r="Y113" s="1">
        <f t="shared" si="33"/>
        <v>0</v>
      </c>
      <c r="Z113" s="1">
        <f t="shared" si="34"/>
        <v>17.911934314767663</v>
      </c>
      <c r="AA113" s="1">
        <f t="shared" si="35"/>
        <v>0</v>
      </c>
      <c r="AB113" s="1">
        <f t="shared" si="36"/>
        <v>1.4926611928973053</v>
      </c>
      <c r="AC113" s="1">
        <v>36</v>
      </c>
      <c r="AD113" s="1">
        <f t="shared" si="37"/>
        <v>0.49755373096576844</v>
      </c>
      <c r="AE113" s="1" t="s">
        <v>2</v>
      </c>
      <c r="AF113" s="1">
        <f t="shared" si="38"/>
        <v>21.748208802456499</v>
      </c>
      <c r="AG113" s="1">
        <f t="shared" si="39"/>
        <v>0.24333059553581374</v>
      </c>
      <c r="AH113" s="1">
        <f t="shared" si="40"/>
        <v>0.2564310549015793</v>
      </c>
      <c r="AI113" s="1">
        <f t="shared" si="41"/>
        <v>544498750</v>
      </c>
      <c r="AJ113" s="1">
        <f t="shared" si="42"/>
        <v>15418500</v>
      </c>
      <c r="AK113" s="1">
        <f t="shared" si="43"/>
        <v>15.4185</v>
      </c>
      <c r="AL113" s="1" t="s">
        <v>2</v>
      </c>
      <c r="AM113" s="1" t="s">
        <v>2</v>
      </c>
      <c r="AN113" s="1" t="s">
        <v>2</v>
      </c>
      <c r="AO113" s="1" t="s">
        <v>2</v>
      </c>
      <c r="AP113" s="1" t="s">
        <v>2</v>
      </c>
      <c r="AQ113" s="1" t="s">
        <v>2</v>
      </c>
      <c r="AR113" s="1" t="s">
        <v>2</v>
      </c>
      <c r="AS113" s="1">
        <v>0</v>
      </c>
      <c r="AT113" s="1" t="s">
        <v>2</v>
      </c>
      <c r="AU113" s="1" t="s">
        <v>2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 t="s">
        <v>6</v>
      </c>
    </row>
    <row r="114" spans="1:99" s="1" customFormat="1" x14ac:dyDescent="0.25">
      <c r="A114" s="1" t="s">
        <v>668</v>
      </c>
      <c r="C114" s="1" t="s">
        <v>669</v>
      </c>
      <c r="D114" s="1">
        <v>1973</v>
      </c>
      <c r="E114" s="1">
        <f t="shared" si="22"/>
        <v>42</v>
      </c>
      <c r="F114" s="1">
        <v>54</v>
      </c>
      <c r="G114" s="1">
        <v>60</v>
      </c>
      <c r="H114" s="1">
        <v>23700</v>
      </c>
      <c r="I114" s="1">
        <v>22750</v>
      </c>
      <c r="J114" s="1">
        <v>18000</v>
      </c>
      <c r="K114" s="1">
        <v>22750</v>
      </c>
      <c r="L114" s="1">
        <f t="shared" si="23"/>
        <v>990987725</v>
      </c>
      <c r="M114" s="1">
        <v>1112</v>
      </c>
      <c r="N114" s="1">
        <f t="shared" si="24"/>
        <v>48438720</v>
      </c>
      <c r="O114" s="1">
        <f t="shared" si="25"/>
        <v>1.7375</v>
      </c>
      <c r="P114" s="1">
        <f t="shared" si="26"/>
        <v>4500108.32</v>
      </c>
      <c r="Q114" s="1">
        <f t="shared" si="27"/>
        <v>4.5001083199999998</v>
      </c>
      <c r="R114" s="1">
        <v>0</v>
      </c>
      <c r="S114" s="1">
        <f t="shared" si="28"/>
        <v>0</v>
      </c>
      <c r="T114" s="1">
        <f t="shared" si="29"/>
        <v>0</v>
      </c>
      <c r="U114" s="1">
        <f t="shared" si="30"/>
        <v>0</v>
      </c>
      <c r="V114" s="1">
        <v>137387.31523000001</v>
      </c>
      <c r="W114" s="1">
        <f t="shared" si="31"/>
        <v>41.875653682104002</v>
      </c>
      <c r="X114" s="1">
        <f t="shared" si="32"/>
        <v>26.020333180670622</v>
      </c>
      <c r="Y114" s="1">
        <f t="shared" si="33"/>
        <v>5.5685869695874155</v>
      </c>
      <c r="Z114" s="1">
        <f t="shared" si="34"/>
        <v>20.458586126966196</v>
      </c>
      <c r="AA114" s="1">
        <f t="shared" si="35"/>
        <v>1.8860664174217121</v>
      </c>
      <c r="AB114" s="1">
        <f t="shared" si="36"/>
        <v>1.1365881181647888</v>
      </c>
      <c r="AC114" s="1">
        <v>54</v>
      </c>
      <c r="AD114" s="1">
        <f t="shared" si="37"/>
        <v>0.37886270605492955</v>
      </c>
      <c r="AE114" s="1">
        <v>239.79900000000001</v>
      </c>
      <c r="AF114" s="1">
        <f t="shared" si="38"/>
        <v>0</v>
      </c>
      <c r="AG114" s="1">
        <f t="shared" si="39"/>
        <v>0.26051020224223909</v>
      </c>
      <c r="AH114" s="1">
        <f t="shared" si="40"/>
        <v>0.20268347908176687</v>
      </c>
      <c r="AI114" s="1">
        <f t="shared" si="41"/>
        <v>784078200</v>
      </c>
      <c r="AJ114" s="1">
        <f t="shared" si="42"/>
        <v>22202640</v>
      </c>
      <c r="AK114" s="1">
        <f t="shared" si="43"/>
        <v>22.202639999999999</v>
      </c>
      <c r="AL114" s="1" t="s">
        <v>670</v>
      </c>
      <c r="AM114" s="1" t="s">
        <v>2</v>
      </c>
      <c r="AN114" s="1" t="s">
        <v>671</v>
      </c>
      <c r="AO114" s="1" t="s">
        <v>672</v>
      </c>
      <c r="AP114" s="1" t="s">
        <v>673</v>
      </c>
      <c r="AQ114" s="1" t="s">
        <v>674</v>
      </c>
      <c r="AR114" s="1" t="s">
        <v>675</v>
      </c>
      <c r="AS114" s="1">
        <v>1</v>
      </c>
      <c r="AT114" s="1" t="s">
        <v>676</v>
      </c>
      <c r="AU114" s="1" t="s">
        <v>677</v>
      </c>
      <c r="AV114" s="1">
        <v>8</v>
      </c>
      <c r="AW114" s="2">
        <v>17</v>
      </c>
      <c r="AX114" s="2">
        <v>80</v>
      </c>
      <c r="AY114" s="2">
        <v>2</v>
      </c>
      <c r="AZ114" s="2">
        <v>3</v>
      </c>
      <c r="BA114" s="2">
        <v>32.6</v>
      </c>
      <c r="BB114" s="1">
        <v>0</v>
      </c>
      <c r="BC114" s="1">
        <v>0</v>
      </c>
      <c r="BD114" s="1">
        <v>0</v>
      </c>
      <c r="BE114" s="2">
        <v>0.1</v>
      </c>
      <c r="BF114" s="2">
        <v>25.6</v>
      </c>
      <c r="BG114" s="2">
        <v>19.399999999999999</v>
      </c>
      <c r="BH114" s="2">
        <v>12.8</v>
      </c>
      <c r="BI114" s="1">
        <v>0</v>
      </c>
      <c r="BJ114" s="2">
        <v>1.2</v>
      </c>
      <c r="BK114" s="2">
        <v>0.4</v>
      </c>
      <c r="BL114" s="2">
        <v>0.5</v>
      </c>
      <c r="BM114" s="1">
        <v>0</v>
      </c>
      <c r="BN114" s="2">
        <v>4.2</v>
      </c>
      <c r="BO114" s="2">
        <v>30529</v>
      </c>
      <c r="BP114" s="2">
        <v>3299</v>
      </c>
      <c r="BQ114" s="2">
        <v>60</v>
      </c>
      <c r="BR114" s="2">
        <v>6</v>
      </c>
      <c r="BS114" s="2">
        <v>0.15</v>
      </c>
      <c r="BT114" s="2">
        <v>0.02</v>
      </c>
      <c r="BU114" s="2">
        <v>47103</v>
      </c>
      <c r="BV114" s="2">
        <v>92</v>
      </c>
      <c r="BW114" s="2">
        <v>0.23</v>
      </c>
      <c r="BX114" s="2">
        <v>133115</v>
      </c>
      <c r="BY114" s="2">
        <v>2533</v>
      </c>
      <c r="BZ114" s="2">
        <v>259</v>
      </c>
      <c r="CA114" s="2">
        <v>5</v>
      </c>
      <c r="CB114" s="2">
        <v>0.62</v>
      </c>
      <c r="CC114" s="2">
        <v>0.01</v>
      </c>
      <c r="CD114" s="2">
        <v>4</v>
      </c>
      <c r="CE114" s="2">
        <v>14</v>
      </c>
      <c r="CF114" s="1">
        <v>0</v>
      </c>
      <c r="CG114" s="2">
        <v>1</v>
      </c>
      <c r="CH114" s="2">
        <v>56</v>
      </c>
      <c r="CI114" s="2">
        <v>31</v>
      </c>
      <c r="CJ114" s="2">
        <v>64</v>
      </c>
      <c r="CK114" s="2">
        <v>8</v>
      </c>
      <c r="CL114" s="2">
        <v>17</v>
      </c>
      <c r="CM114" s="1">
        <v>0</v>
      </c>
      <c r="CN114" s="1">
        <v>0</v>
      </c>
      <c r="CO114" s="1">
        <v>0</v>
      </c>
      <c r="CP114" s="2">
        <v>3</v>
      </c>
      <c r="CQ114" s="1">
        <v>0</v>
      </c>
      <c r="CR114" s="2">
        <v>1</v>
      </c>
      <c r="CS114" s="2">
        <v>0.79010999999999998</v>
      </c>
      <c r="CT114" s="2">
        <v>0.55994999999999995</v>
      </c>
      <c r="CU114" s="1" t="s">
        <v>6</v>
      </c>
    </row>
    <row r="115" spans="1:99" s="1" customFormat="1" x14ac:dyDescent="0.25">
      <c r="A115" s="1" t="s">
        <v>678</v>
      </c>
      <c r="C115" s="1" t="s">
        <v>679</v>
      </c>
      <c r="D115" s="1">
        <v>1976</v>
      </c>
      <c r="E115" s="1">
        <f t="shared" si="22"/>
        <v>39</v>
      </c>
      <c r="F115" s="1">
        <v>17</v>
      </c>
      <c r="G115" s="1">
        <v>17</v>
      </c>
      <c r="H115" s="1">
        <v>180</v>
      </c>
      <c r="I115" s="1">
        <v>2100</v>
      </c>
      <c r="J115" s="1">
        <v>1950</v>
      </c>
      <c r="K115" s="1">
        <v>2100</v>
      </c>
      <c r="L115" s="1">
        <f t="shared" si="23"/>
        <v>91475790</v>
      </c>
      <c r="M115" s="1">
        <v>250</v>
      </c>
      <c r="N115" s="1">
        <f t="shared" si="24"/>
        <v>10890000</v>
      </c>
      <c r="O115" s="1">
        <f t="shared" si="25"/>
        <v>0.390625</v>
      </c>
      <c r="P115" s="1">
        <f t="shared" si="26"/>
        <v>1011715</v>
      </c>
      <c r="Q115" s="1">
        <f t="shared" si="27"/>
        <v>1.0117150000000001</v>
      </c>
      <c r="R115" s="1">
        <v>0</v>
      </c>
      <c r="S115" s="1">
        <f t="shared" si="28"/>
        <v>0</v>
      </c>
      <c r="T115" s="1">
        <f t="shared" si="29"/>
        <v>0</v>
      </c>
      <c r="U115" s="1">
        <f t="shared" si="30"/>
        <v>0</v>
      </c>
      <c r="V115" s="1">
        <v>93859.047892999995</v>
      </c>
      <c r="W115" s="1">
        <f t="shared" si="31"/>
        <v>28.608237797786398</v>
      </c>
      <c r="X115" s="1">
        <f t="shared" si="32"/>
        <v>17.776340516646844</v>
      </c>
      <c r="Y115" s="1">
        <f t="shared" si="33"/>
        <v>8.0233715414111533</v>
      </c>
      <c r="Z115" s="1">
        <f t="shared" si="34"/>
        <v>8.3999807162534434</v>
      </c>
      <c r="AA115" s="1">
        <f t="shared" si="35"/>
        <v>11.893902761578623</v>
      </c>
      <c r="AB115" s="1">
        <f t="shared" si="36"/>
        <v>1.4823495381623724</v>
      </c>
      <c r="AC115" s="1">
        <v>17</v>
      </c>
      <c r="AD115" s="1">
        <f t="shared" si="37"/>
        <v>0.49411651272079077</v>
      </c>
      <c r="AE115" s="1">
        <v>45.547499999999999</v>
      </c>
      <c r="AF115" s="1">
        <f t="shared" si="38"/>
        <v>0</v>
      </c>
      <c r="AG115" s="1">
        <f t="shared" si="39"/>
        <v>0.22558478145502173</v>
      </c>
      <c r="AH115" s="1">
        <f t="shared" si="40"/>
        <v>0.42062149781772312</v>
      </c>
      <c r="AI115" s="1">
        <f t="shared" si="41"/>
        <v>84941805</v>
      </c>
      <c r="AJ115" s="1">
        <f t="shared" si="42"/>
        <v>2405286</v>
      </c>
      <c r="AK115" s="1">
        <f t="shared" si="43"/>
        <v>2.4052859999999998</v>
      </c>
      <c r="AL115" s="1" t="s">
        <v>680</v>
      </c>
      <c r="AM115" s="1" t="s">
        <v>2</v>
      </c>
      <c r="AN115" s="1" t="s">
        <v>2</v>
      </c>
      <c r="AO115" s="1" t="s">
        <v>681</v>
      </c>
      <c r="AP115" s="1" t="s">
        <v>682</v>
      </c>
      <c r="AQ115" s="1" t="s">
        <v>683</v>
      </c>
      <c r="AR115" s="1" t="s">
        <v>684</v>
      </c>
      <c r="AS115" s="1">
        <v>1</v>
      </c>
      <c r="AT115" s="1" t="s">
        <v>685</v>
      </c>
      <c r="AU115" s="1" t="s">
        <v>686</v>
      </c>
      <c r="AV115" s="1">
        <v>8</v>
      </c>
      <c r="AW115" s="2">
        <v>20</v>
      </c>
      <c r="AX115" s="2">
        <v>76</v>
      </c>
      <c r="AY115" s="2">
        <v>3</v>
      </c>
      <c r="AZ115" s="2">
        <v>4.0999999999999996</v>
      </c>
      <c r="BA115" s="2">
        <v>19.100000000000001</v>
      </c>
      <c r="BB115" s="2">
        <v>0.5</v>
      </c>
      <c r="BC115" s="1">
        <v>0</v>
      </c>
      <c r="BD115" s="1">
        <v>0</v>
      </c>
      <c r="BE115" s="1">
        <v>0</v>
      </c>
      <c r="BF115" s="2">
        <v>24.7</v>
      </c>
      <c r="BG115" s="2">
        <v>4.3</v>
      </c>
      <c r="BH115" s="2">
        <v>7.6</v>
      </c>
      <c r="BI115" s="1">
        <v>0</v>
      </c>
      <c r="BJ115" s="2">
        <v>9</v>
      </c>
      <c r="BK115" s="2">
        <v>13.6</v>
      </c>
      <c r="BL115" s="2">
        <v>16.899999999999999</v>
      </c>
      <c r="BM115" s="1">
        <v>0</v>
      </c>
      <c r="BN115" s="2">
        <v>0.1</v>
      </c>
      <c r="BO115" s="2">
        <v>5639</v>
      </c>
      <c r="BP115" s="2">
        <v>502</v>
      </c>
      <c r="BQ115" s="2">
        <v>46</v>
      </c>
      <c r="BR115" s="2">
        <v>4</v>
      </c>
      <c r="BS115" s="2">
        <v>0.18</v>
      </c>
      <c r="BT115" s="2">
        <v>0.02</v>
      </c>
      <c r="BU115" s="2">
        <v>10749</v>
      </c>
      <c r="BV115" s="2">
        <v>88</v>
      </c>
      <c r="BW115" s="2">
        <v>0.34</v>
      </c>
      <c r="BX115" s="2">
        <v>32419</v>
      </c>
      <c r="BY115" s="2">
        <v>1541</v>
      </c>
      <c r="BZ115" s="2">
        <v>266</v>
      </c>
      <c r="CA115" s="2">
        <v>13</v>
      </c>
      <c r="CB115" s="2">
        <v>0.8</v>
      </c>
      <c r="CC115" s="2">
        <v>0.04</v>
      </c>
      <c r="CD115" s="2">
        <v>10</v>
      </c>
      <c r="CE115" s="2">
        <v>23</v>
      </c>
      <c r="CF115" s="2">
        <v>15</v>
      </c>
      <c r="CG115" s="2">
        <v>16</v>
      </c>
      <c r="CH115" s="2">
        <v>53</v>
      </c>
      <c r="CI115" s="2">
        <v>13</v>
      </c>
      <c r="CJ115" s="2">
        <v>22</v>
      </c>
      <c r="CK115" s="1">
        <v>0</v>
      </c>
      <c r="CL115" s="1">
        <v>0</v>
      </c>
      <c r="CM115" s="1">
        <v>0</v>
      </c>
      <c r="CN115" s="1">
        <v>0</v>
      </c>
      <c r="CO115" s="2">
        <v>2</v>
      </c>
      <c r="CP115" s="2">
        <v>11</v>
      </c>
      <c r="CQ115" s="2">
        <v>8</v>
      </c>
      <c r="CR115" s="2">
        <v>28</v>
      </c>
      <c r="CS115" s="2">
        <v>0.74261999999999995</v>
      </c>
      <c r="CT115" s="2">
        <v>0.52473999999999998</v>
      </c>
      <c r="CU115" s="1" t="s">
        <v>6</v>
      </c>
    </row>
    <row r="116" spans="1:99" s="1" customFormat="1" x14ac:dyDescent="0.25">
      <c r="A116" s="1" t="s">
        <v>687</v>
      </c>
      <c r="C116" s="1" t="s">
        <v>688</v>
      </c>
      <c r="D116" s="1">
        <v>1957</v>
      </c>
      <c r="E116" s="1">
        <f t="shared" si="22"/>
        <v>58</v>
      </c>
      <c r="F116" s="1">
        <v>5.2</v>
      </c>
      <c r="G116" s="1">
        <v>6.5</v>
      </c>
      <c r="H116" s="1">
        <v>70</v>
      </c>
      <c r="I116" s="1">
        <v>1870</v>
      </c>
      <c r="J116" s="1">
        <v>830</v>
      </c>
      <c r="K116" s="1">
        <v>1870</v>
      </c>
      <c r="L116" s="1">
        <f t="shared" si="23"/>
        <v>81457013</v>
      </c>
      <c r="M116" s="1">
        <v>520</v>
      </c>
      <c r="N116" s="1">
        <f t="shared" si="24"/>
        <v>22651200</v>
      </c>
      <c r="O116" s="1">
        <f t="shared" si="25"/>
        <v>0.8125</v>
      </c>
      <c r="P116" s="1">
        <f t="shared" si="26"/>
        <v>2104367.2000000002</v>
      </c>
      <c r="Q116" s="1">
        <f t="shared" si="27"/>
        <v>2.1043672</v>
      </c>
      <c r="R116" s="1">
        <v>3.1</v>
      </c>
      <c r="S116" s="1">
        <f t="shared" si="28"/>
        <v>8.028969</v>
      </c>
      <c r="T116" s="1">
        <f t="shared" si="29"/>
        <v>1984</v>
      </c>
      <c r="U116" s="1">
        <f t="shared" si="30"/>
        <v>86428000</v>
      </c>
      <c r="W116" s="1">
        <f t="shared" si="31"/>
        <v>0</v>
      </c>
      <c r="X116" s="1">
        <f t="shared" si="32"/>
        <v>0</v>
      </c>
      <c r="Y116" s="1">
        <f t="shared" si="33"/>
        <v>0</v>
      </c>
      <c r="Z116" s="1">
        <f t="shared" si="34"/>
        <v>3.5961455905205906</v>
      </c>
      <c r="AA116" s="1">
        <f t="shared" si="35"/>
        <v>0</v>
      </c>
      <c r="AB116" s="1">
        <f t="shared" si="36"/>
        <v>2.0746993791464945</v>
      </c>
      <c r="AC116" s="1">
        <v>5.2</v>
      </c>
      <c r="AD116" s="1">
        <f t="shared" si="37"/>
        <v>0.69156645971549813</v>
      </c>
      <c r="AE116" s="1" t="s">
        <v>2</v>
      </c>
      <c r="AF116" s="1">
        <f t="shared" si="38"/>
        <v>3.8153846153846156</v>
      </c>
      <c r="AG116" s="1">
        <f t="shared" si="39"/>
        <v>6.6963339957372831E-2</v>
      </c>
      <c r="AH116" s="1">
        <f t="shared" si="40"/>
        <v>2.0554708375285364</v>
      </c>
      <c r="AI116" s="1">
        <f t="shared" si="41"/>
        <v>36154717</v>
      </c>
      <c r="AJ116" s="1">
        <f t="shared" si="42"/>
        <v>1023788.4</v>
      </c>
      <c r="AK116" s="1">
        <f t="shared" si="43"/>
        <v>1.0237883999999999</v>
      </c>
      <c r="AL116" s="1" t="s">
        <v>2</v>
      </c>
      <c r="AM116" s="1" t="s">
        <v>2</v>
      </c>
      <c r="AN116" s="1" t="s">
        <v>2</v>
      </c>
      <c r="AO116" s="1" t="s">
        <v>2</v>
      </c>
      <c r="AP116" s="1" t="s">
        <v>2</v>
      </c>
      <c r="AQ116" s="1" t="s">
        <v>2</v>
      </c>
      <c r="AR116" s="1" t="s">
        <v>2</v>
      </c>
      <c r="AS116" s="1">
        <v>0</v>
      </c>
      <c r="AT116" s="1" t="s">
        <v>2</v>
      </c>
      <c r="AU116" s="1" t="s">
        <v>2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 t="s">
        <v>6</v>
      </c>
    </row>
    <row r="117" spans="1:99" s="1" customFormat="1" x14ac:dyDescent="0.25">
      <c r="A117" s="1" t="s">
        <v>689</v>
      </c>
      <c r="B117" s="1" t="s">
        <v>690</v>
      </c>
      <c r="C117" s="1" t="s">
        <v>691</v>
      </c>
      <c r="D117" s="1">
        <v>1949</v>
      </c>
      <c r="E117" s="1">
        <f t="shared" si="22"/>
        <v>66</v>
      </c>
      <c r="F117" s="1">
        <v>7</v>
      </c>
      <c r="G117" s="1">
        <v>8</v>
      </c>
      <c r="H117" s="1">
        <v>0</v>
      </c>
      <c r="I117" s="1">
        <v>2720</v>
      </c>
      <c r="J117" s="1">
        <v>1280</v>
      </c>
      <c r="K117" s="1">
        <v>2720</v>
      </c>
      <c r="L117" s="1">
        <f t="shared" si="23"/>
        <v>118482928</v>
      </c>
      <c r="M117" s="1">
        <v>800</v>
      </c>
      <c r="N117" s="1">
        <f t="shared" si="24"/>
        <v>34848000</v>
      </c>
      <c r="O117" s="1">
        <f t="shared" si="25"/>
        <v>1.25</v>
      </c>
      <c r="P117" s="1">
        <f t="shared" si="26"/>
        <v>3237488</v>
      </c>
      <c r="Q117" s="1">
        <f t="shared" si="27"/>
        <v>3.2374880000000004</v>
      </c>
      <c r="R117" s="1">
        <v>9.8000000000000007</v>
      </c>
      <c r="S117" s="1">
        <f t="shared" si="28"/>
        <v>25.381902</v>
      </c>
      <c r="T117" s="1">
        <f t="shared" si="29"/>
        <v>6272</v>
      </c>
      <c r="U117" s="1">
        <f t="shared" si="30"/>
        <v>273224000</v>
      </c>
      <c r="V117" s="1">
        <v>30994.497305000001</v>
      </c>
      <c r="W117" s="1">
        <f t="shared" si="31"/>
        <v>9.4471227785639993</v>
      </c>
      <c r="X117" s="1">
        <f t="shared" si="32"/>
        <v>5.8701718225831705</v>
      </c>
      <c r="Y117" s="1">
        <f t="shared" si="33"/>
        <v>1.4811204117897052</v>
      </c>
      <c r="Z117" s="1">
        <f t="shared" si="34"/>
        <v>3.399992194674013</v>
      </c>
      <c r="AA117" s="1">
        <f t="shared" si="35"/>
        <v>5.9835300700077214</v>
      </c>
      <c r="AB117" s="1">
        <f t="shared" si="36"/>
        <v>1.4571395120031485</v>
      </c>
      <c r="AC117" s="1">
        <v>7</v>
      </c>
      <c r="AD117" s="1">
        <f t="shared" si="37"/>
        <v>0.48571317066771613</v>
      </c>
      <c r="AE117" s="1" t="s">
        <v>2</v>
      </c>
      <c r="AF117" s="1">
        <f t="shared" si="38"/>
        <v>7.84</v>
      </c>
      <c r="AG117" s="1">
        <f t="shared" si="39"/>
        <v>5.1042794061837288E-2</v>
      </c>
      <c r="AH117" s="1">
        <f t="shared" si="40"/>
        <v>2.0505298018614004</v>
      </c>
      <c r="AI117" s="1">
        <f t="shared" si="41"/>
        <v>55756672</v>
      </c>
      <c r="AJ117" s="1">
        <f t="shared" si="42"/>
        <v>1578854.3999999999</v>
      </c>
      <c r="AK117" s="1">
        <f t="shared" si="43"/>
        <v>1.5788544</v>
      </c>
      <c r="AL117" s="1" t="s">
        <v>692</v>
      </c>
      <c r="AM117" s="1" t="s">
        <v>2</v>
      </c>
      <c r="AN117" s="1" t="s">
        <v>693</v>
      </c>
      <c r="AO117" s="1" t="s">
        <v>694</v>
      </c>
      <c r="AP117" s="1" t="s">
        <v>2</v>
      </c>
      <c r="AQ117" s="1" t="s">
        <v>2</v>
      </c>
      <c r="AR117" s="1" t="s">
        <v>2</v>
      </c>
      <c r="AS117" s="1">
        <v>0</v>
      </c>
      <c r="AT117" s="1" t="s">
        <v>2</v>
      </c>
      <c r="AU117" s="1" t="s">
        <v>2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 t="s">
        <v>6</v>
      </c>
    </row>
    <row r="118" spans="1:99" s="1" customFormat="1" x14ac:dyDescent="0.25">
      <c r="A118" s="1" t="s">
        <v>695</v>
      </c>
      <c r="C118" s="1" t="s">
        <v>696</v>
      </c>
      <c r="D118" s="1">
        <v>1906</v>
      </c>
      <c r="E118" s="1">
        <f t="shared" si="22"/>
        <v>109</v>
      </c>
      <c r="F118" s="1">
        <v>23</v>
      </c>
      <c r="G118" s="1">
        <v>23</v>
      </c>
      <c r="H118" s="1">
        <v>8000</v>
      </c>
      <c r="I118" s="1">
        <v>3500</v>
      </c>
      <c r="J118" s="1">
        <v>2200</v>
      </c>
      <c r="K118" s="1">
        <v>3500</v>
      </c>
      <c r="L118" s="1">
        <f t="shared" si="23"/>
        <v>152459650</v>
      </c>
      <c r="M118" s="1">
        <v>367</v>
      </c>
      <c r="N118" s="1">
        <f t="shared" si="24"/>
        <v>15986520</v>
      </c>
      <c r="O118" s="1">
        <f t="shared" si="25"/>
        <v>0.57343750000000004</v>
      </c>
      <c r="P118" s="1">
        <f t="shared" si="26"/>
        <v>1485197.62</v>
      </c>
      <c r="Q118" s="1">
        <f t="shared" si="27"/>
        <v>1.4851976200000001</v>
      </c>
      <c r="R118" s="1">
        <v>482</v>
      </c>
      <c r="S118" s="1">
        <f t="shared" si="28"/>
        <v>1248.37518</v>
      </c>
      <c r="T118" s="1">
        <f t="shared" si="29"/>
        <v>308480</v>
      </c>
      <c r="U118" s="1">
        <f t="shared" si="30"/>
        <v>13438160000</v>
      </c>
      <c r="W118" s="1">
        <f t="shared" si="31"/>
        <v>0</v>
      </c>
      <c r="X118" s="1">
        <f t="shared" si="32"/>
        <v>0</v>
      </c>
      <c r="Y118" s="1">
        <f t="shared" si="33"/>
        <v>0</v>
      </c>
      <c r="Z118" s="1">
        <f t="shared" si="34"/>
        <v>9.5367628476991868</v>
      </c>
      <c r="AA118" s="1">
        <f t="shared" si="35"/>
        <v>0</v>
      </c>
      <c r="AB118" s="1">
        <f t="shared" si="36"/>
        <v>1.2439255888303287</v>
      </c>
      <c r="AC118" s="1">
        <v>23</v>
      </c>
      <c r="AD118" s="1">
        <f t="shared" si="37"/>
        <v>0.41464186294344291</v>
      </c>
      <c r="AE118" s="1" t="s">
        <v>2</v>
      </c>
      <c r="AF118" s="1">
        <f t="shared" si="38"/>
        <v>840.54495912806544</v>
      </c>
      <c r="AG118" s="1">
        <f t="shared" si="39"/>
        <v>0.21138271121010838</v>
      </c>
      <c r="AH118" s="1">
        <f t="shared" si="40"/>
        <v>0.54730504529682467</v>
      </c>
      <c r="AI118" s="1">
        <f t="shared" si="41"/>
        <v>95831780</v>
      </c>
      <c r="AJ118" s="1">
        <f t="shared" si="42"/>
        <v>2713656</v>
      </c>
      <c r="AK118" s="1">
        <f t="shared" si="43"/>
        <v>2.7136559999999998</v>
      </c>
      <c r="AL118" s="1" t="s">
        <v>2</v>
      </c>
      <c r="AM118" s="1" t="s">
        <v>2</v>
      </c>
      <c r="AN118" s="1" t="s">
        <v>2</v>
      </c>
      <c r="AO118" s="1" t="s">
        <v>2</v>
      </c>
      <c r="AP118" s="1" t="s">
        <v>2</v>
      </c>
      <c r="AQ118" s="1" t="s">
        <v>2</v>
      </c>
      <c r="AR118" s="1" t="s">
        <v>2</v>
      </c>
      <c r="AS118" s="1">
        <v>0</v>
      </c>
      <c r="AT118" s="1" t="s">
        <v>2</v>
      </c>
      <c r="AU118" s="1" t="s">
        <v>2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 t="s">
        <v>6</v>
      </c>
    </row>
    <row r="119" spans="1:99" s="1" customFormat="1" x14ac:dyDescent="0.25">
      <c r="A119" s="1" t="s">
        <v>697</v>
      </c>
      <c r="C119" s="1" t="s">
        <v>698</v>
      </c>
      <c r="D119" s="1">
        <v>1926</v>
      </c>
      <c r="E119" s="1">
        <f t="shared" si="22"/>
        <v>89</v>
      </c>
      <c r="F119" s="1">
        <v>31</v>
      </c>
      <c r="G119" s="1">
        <v>31</v>
      </c>
      <c r="H119" s="1">
        <v>13000</v>
      </c>
      <c r="I119" s="1">
        <v>4400</v>
      </c>
      <c r="J119" s="1">
        <v>2800</v>
      </c>
      <c r="K119" s="1">
        <v>4400</v>
      </c>
      <c r="L119" s="1">
        <f t="shared" si="23"/>
        <v>191663560</v>
      </c>
      <c r="M119" s="1">
        <v>318</v>
      </c>
      <c r="N119" s="1">
        <f t="shared" si="24"/>
        <v>13852080</v>
      </c>
      <c r="O119" s="1">
        <f t="shared" si="25"/>
        <v>0.49687500000000001</v>
      </c>
      <c r="P119" s="1">
        <f t="shared" si="26"/>
        <v>1286901.48</v>
      </c>
      <c r="Q119" s="1">
        <f t="shared" si="27"/>
        <v>1.28690148</v>
      </c>
      <c r="R119" s="1">
        <v>824</v>
      </c>
      <c r="S119" s="1">
        <f t="shared" si="28"/>
        <v>2134.1517599999997</v>
      </c>
      <c r="T119" s="1">
        <f t="shared" si="29"/>
        <v>527360</v>
      </c>
      <c r="U119" s="1">
        <f t="shared" si="30"/>
        <v>22973120000</v>
      </c>
      <c r="W119" s="1">
        <f t="shared" si="31"/>
        <v>0</v>
      </c>
      <c r="X119" s="1">
        <f t="shared" si="32"/>
        <v>0</v>
      </c>
      <c r="Y119" s="1">
        <f t="shared" si="33"/>
        <v>0</v>
      </c>
      <c r="Z119" s="1">
        <f t="shared" si="34"/>
        <v>13.836446223238676</v>
      </c>
      <c r="AA119" s="1">
        <f t="shared" si="35"/>
        <v>0</v>
      </c>
      <c r="AB119" s="1">
        <f t="shared" si="36"/>
        <v>1.3390109248295494</v>
      </c>
      <c r="AC119" s="1">
        <v>31</v>
      </c>
      <c r="AD119" s="1">
        <f t="shared" si="37"/>
        <v>0.44633697494318308</v>
      </c>
      <c r="AE119" s="1" t="s">
        <v>2</v>
      </c>
      <c r="AF119" s="1">
        <f t="shared" si="38"/>
        <v>1658.3647798742138</v>
      </c>
      <c r="AG119" s="1">
        <f t="shared" si="39"/>
        <v>0.32946744837030861</v>
      </c>
      <c r="AH119" s="1">
        <f t="shared" si="40"/>
        <v>0.37261055828110018</v>
      </c>
      <c r="AI119" s="1">
        <f t="shared" si="41"/>
        <v>121967720</v>
      </c>
      <c r="AJ119" s="1">
        <f t="shared" si="42"/>
        <v>3453744</v>
      </c>
      <c r="AK119" s="1">
        <f t="shared" si="43"/>
        <v>3.4537439999999999</v>
      </c>
      <c r="AL119" s="1" t="s">
        <v>2</v>
      </c>
      <c r="AM119" s="1" t="s">
        <v>2</v>
      </c>
      <c r="AN119" s="1" t="s">
        <v>2</v>
      </c>
      <c r="AO119" s="1" t="s">
        <v>2</v>
      </c>
      <c r="AP119" s="1" t="s">
        <v>2</v>
      </c>
      <c r="AQ119" s="1" t="s">
        <v>2</v>
      </c>
      <c r="AR119" s="1" t="s">
        <v>2</v>
      </c>
      <c r="AS119" s="1">
        <v>0</v>
      </c>
      <c r="AT119" s="1" t="s">
        <v>2</v>
      </c>
      <c r="AU119" s="1" t="s">
        <v>2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 t="s">
        <v>6</v>
      </c>
    </row>
    <row r="120" spans="1:99" s="1" customFormat="1" x14ac:dyDescent="0.25">
      <c r="A120" s="1" t="s">
        <v>699</v>
      </c>
      <c r="B120" s="1" t="s">
        <v>700</v>
      </c>
      <c r="C120" s="1" t="s">
        <v>701</v>
      </c>
      <c r="D120" s="1">
        <v>1900</v>
      </c>
      <c r="E120" s="1">
        <f t="shared" si="22"/>
        <v>115</v>
      </c>
      <c r="F120" s="1">
        <v>40</v>
      </c>
      <c r="G120" s="1">
        <v>40</v>
      </c>
      <c r="H120" s="1">
        <v>19500</v>
      </c>
      <c r="I120" s="1">
        <v>3300</v>
      </c>
      <c r="J120" s="1">
        <v>2380</v>
      </c>
      <c r="K120" s="1">
        <v>3300</v>
      </c>
      <c r="L120" s="1">
        <f t="shared" si="23"/>
        <v>143747670</v>
      </c>
      <c r="M120" s="1">
        <v>259</v>
      </c>
      <c r="N120" s="1">
        <f t="shared" si="24"/>
        <v>11282040</v>
      </c>
      <c r="O120" s="1">
        <f t="shared" si="25"/>
        <v>0.40468750000000003</v>
      </c>
      <c r="P120" s="1">
        <f t="shared" si="26"/>
        <v>1048136.74</v>
      </c>
      <c r="Q120" s="1">
        <f t="shared" si="27"/>
        <v>1.0481367400000001</v>
      </c>
      <c r="R120" s="1">
        <v>568</v>
      </c>
      <c r="S120" s="1">
        <f t="shared" si="28"/>
        <v>1471.1143199999999</v>
      </c>
      <c r="T120" s="1">
        <f t="shared" si="29"/>
        <v>363520</v>
      </c>
      <c r="U120" s="1">
        <f t="shared" si="30"/>
        <v>15835840000</v>
      </c>
      <c r="W120" s="1">
        <f t="shared" si="31"/>
        <v>0</v>
      </c>
      <c r="X120" s="1">
        <f t="shared" si="32"/>
        <v>0</v>
      </c>
      <c r="Y120" s="1">
        <f t="shared" si="33"/>
        <v>0</v>
      </c>
      <c r="Z120" s="1">
        <f t="shared" si="34"/>
        <v>12.741283491283491</v>
      </c>
      <c r="AA120" s="1">
        <f t="shared" si="35"/>
        <v>0</v>
      </c>
      <c r="AB120" s="1">
        <f t="shared" si="36"/>
        <v>0.9555962618462619</v>
      </c>
      <c r="AC120" s="1">
        <v>40</v>
      </c>
      <c r="AD120" s="1">
        <f t="shared" si="37"/>
        <v>0.31853208728208726</v>
      </c>
      <c r="AE120" s="1" t="s">
        <v>2</v>
      </c>
      <c r="AF120" s="1">
        <f t="shared" si="38"/>
        <v>1403.5521235521235</v>
      </c>
      <c r="AG120" s="1">
        <f t="shared" si="39"/>
        <v>0.33617453256117336</v>
      </c>
      <c r="AH120" s="1">
        <f t="shared" si="40"/>
        <v>0.35703342432410262</v>
      </c>
      <c r="AI120" s="1">
        <f t="shared" si="41"/>
        <v>103672562</v>
      </c>
      <c r="AJ120" s="1">
        <f t="shared" si="42"/>
        <v>2935682.4</v>
      </c>
      <c r="AK120" s="1">
        <f t="shared" si="43"/>
        <v>2.9356823999999997</v>
      </c>
      <c r="AL120" s="1" t="s">
        <v>2</v>
      </c>
      <c r="AM120" s="1" t="s">
        <v>2</v>
      </c>
      <c r="AN120" s="1" t="s">
        <v>2</v>
      </c>
      <c r="AO120" s="1" t="s">
        <v>2</v>
      </c>
      <c r="AP120" s="1" t="s">
        <v>2</v>
      </c>
      <c r="AQ120" s="1" t="s">
        <v>2</v>
      </c>
      <c r="AR120" s="1" t="s">
        <v>2</v>
      </c>
      <c r="AS120" s="1">
        <v>0</v>
      </c>
      <c r="AT120" s="1" t="s">
        <v>2</v>
      </c>
      <c r="AU120" s="1" t="s">
        <v>2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 t="s">
        <v>6</v>
      </c>
    </row>
    <row r="121" spans="1:99" s="1" customFormat="1" x14ac:dyDescent="0.25">
      <c r="A121" s="1" t="s">
        <v>702</v>
      </c>
      <c r="B121" s="1" t="s">
        <v>703</v>
      </c>
      <c r="C121" s="1" t="s">
        <v>704</v>
      </c>
      <c r="D121" s="1">
        <v>1910</v>
      </c>
      <c r="E121" s="1">
        <f t="shared" si="22"/>
        <v>105</v>
      </c>
      <c r="F121" s="1">
        <v>19</v>
      </c>
      <c r="G121" s="1">
        <v>19</v>
      </c>
      <c r="H121" s="1">
        <v>4830</v>
      </c>
      <c r="I121" s="1">
        <v>86950</v>
      </c>
      <c r="J121" s="1">
        <v>45150</v>
      </c>
      <c r="K121" s="1">
        <v>86950</v>
      </c>
      <c r="L121" s="1">
        <f t="shared" si="23"/>
        <v>3787533305</v>
      </c>
      <c r="M121" s="1">
        <v>2849</v>
      </c>
      <c r="N121" s="1">
        <f t="shared" si="24"/>
        <v>124102440</v>
      </c>
      <c r="O121" s="1">
        <f t="shared" si="25"/>
        <v>4.4515625000000005</v>
      </c>
      <c r="P121" s="1">
        <f t="shared" si="26"/>
        <v>11529504.140000001</v>
      </c>
      <c r="Q121" s="1">
        <f t="shared" si="27"/>
        <v>11.52950414</v>
      </c>
      <c r="R121" s="1">
        <v>140</v>
      </c>
      <c r="S121" s="1">
        <f t="shared" si="28"/>
        <v>362.59859999999998</v>
      </c>
      <c r="T121" s="1">
        <f t="shared" si="29"/>
        <v>89600</v>
      </c>
      <c r="U121" s="1">
        <f t="shared" si="30"/>
        <v>3903200000</v>
      </c>
      <c r="V121" s="1">
        <v>223182.82164000001</v>
      </c>
      <c r="W121" s="1">
        <f t="shared" si="31"/>
        <v>68.026124035872002</v>
      </c>
      <c r="X121" s="1">
        <f t="shared" si="32"/>
        <v>42.269487321686164</v>
      </c>
      <c r="Y121" s="1">
        <f t="shared" si="33"/>
        <v>5.6515204439258948</v>
      </c>
      <c r="Z121" s="1">
        <f t="shared" si="34"/>
        <v>30.519410456393928</v>
      </c>
      <c r="AA121" s="1">
        <f t="shared" si="35"/>
        <v>1.221478592163683</v>
      </c>
      <c r="AB121" s="1">
        <f t="shared" si="36"/>
        <v>4.8188542825885152</v>
      </c>
      <c r="AC121" s="1">
        <v>19</v>
      </c>
      <c r="AD121" s="1">
        <f t="shared" si="37"/>
        <v>1.6062847608628383</v>
      </c>
      <c r="AE121" s="1">
        <v>158.768</v>
      </c>
      <c r="AF121" s="1">
        <f t="shared" si="38"/>
        <v>31.44963144963145</v>
      </c>
      <c r="AG121" s="1">
        <f t="shared" si="39"/>
        <v>0.24279035403682153</v>
      </c>
      <c r="AH121" s="1">
        <f t="shared" si="40"/>
        <v>0.20702403208870448</v>
      </c>
      <c r="AI121" s="1">
        <f t="shared" si="41"/>
        <v>1966729485</v>
      </c>
      <c r="AJ121" s="1">
        <f t="shared" si="42"/>
        <v>55691622</v>
      </c>
      <c r="AK121" s="1">
        <f t="shared" si="43"/>
        <v>55.691622000000002</v>
      </c>
      <c r="AL121" s="1" t="s">
        <v>705</v>
      </c>
      <c r="AM121" s="1" t="s">
        <v>706</v>
      </c>
      <c r="AN121" s="1" t="s">
        <v>707</v>
      </c>
      <c r="AO121" s="1" t="s">
        <v>708</v>
      </c>
      <c r="AP121" s="1" t="s">
        <v>709</v>
      </c>
      <c r="AQ121" s="1" t="s">
        <v>710</v>
      </c>
      <c r="AR121" s="1" t="s">
        <v>493</v>
      </c>
      <c r="AS121" s="1">
        <v>1</v>
      </c>
      <c r="AT121" s="1" t="s">
        <v>711</v>
      </c>
      <c r="AU121" s="1" t="s">
        <v>712</v>
      </c>
      <c r="AV121" s="1">
        <v>7</v>
      </c>
      <c r="AW121" s="2">
        <v>74</v>
      </c>
      <c r="AX121" s="2">
        <v>26</v>
      </c>
      <c r="AY121" s="1">
        <v>0</v>
      </c>
      <c r="AZ121" s="2">
        <v>11.2</v>
      </c>
      <c r="BA121" s="2">
        <v>10.3</v>
      </c>
      <c r="BB121" s="2">
        <v>0.1</v>
      </c>
      <c r="BC121" s="2">
        <v>0.1</v>
      </c>
      <c r="BD121" s="2">
        <v>0.1</v>
      </c>
      <c r="BE121" s="2">
        <v>0.2</v>
      </c>
      <c r="BF121" s="2">
        <v>32.299999999999997</v>
      </c>
      <c r="BG121" s="2">
        <v>7.7</v>
      </c>
      <c r="BH121" s="2">
        <v>5.5</v>
      </c>
      <c r="BI121" s="1">
        <v>0</v>
      </c>
      <c r="BJ121" s="2">
        <v>11.4</v>
      </c>
      <c r="BK121" s="2">
        <v>5.2</v>
      </c>
      <c r="BL121" s="2">
        <v>15.9</v>
      </c>
      <c r="BM121" s="1">
        <v>0</v>
      </c>
      <c r="BN121" s="2">
        <v>0.1</v>
      </c>
      <c r="BO121" s="2">
        <v>27483</v>
      </c>
      <c r="BP121" s="2">
        <v>3798</v>
      </c>
      <c r="BQ121" s="2">
        <v>69</v>
      </c>
      <c r="BR121" s="2">
        <v>10</v>
      </c>
      <c r="BS121" s="2">
        <v>0.17</v>
      </c>
      <c r="BT121" s="2">
        <v>0.02</v>
      </c>
      <c r="BU121" s="2">
        <v>47887</v>
      </c>
      <c r="BV121" s="2">
        <v>121</v>
      </c>
      <c r="BW121" s="2">
        <v>0.3</v>
      </c>
      <c r="BX121" s="2">
        <v>111230</v>
      </c>
      <c r="BY121" s="2">
        <v>1389</v>
      </c>
      <c r="BZ121" s="2">
        <v>280</v>
      </c>
      <c r="CA121" s="2">
        <v>3</v>
      </c>
      <c r="CB121" s="2">
        <v>0.79</v>
      </c>
      <c r="CC121" s="2">
        <v>0.01</v>
      </c>
      <c r="CD121" s="2">
        <v>15</v>
      </c>
      <c r="CE121" s="2">
        <v>39</v>
      </c>
      <c r="CF121" s="2">
        <v>34</v>
      </c>
      <c r="CG121" s="2">
        <v>27</v>
      </c>
      <c r="CH121" s="2">
        <v>36</v>
      </c>
      <c r="CI121" s="2">
        <v>10</v>
      </c>
      <c r="CJ121" s="2">
        <v>16</v>
      </c>
      <c r="CK121" s="1">
        <v>0</v>
      </c>
      <c r="CL121" s="1">
        <v>0</v>
      </c>
      <c r="CM121" s="1">
        <v>0</v>
      </c>
      <c r="CN121" s="1">
        <v>0</v>
      </c>
      <c r="CO121" s="2">
        <v>1</v>
      </c>
      <c r="CP121" s="2">
        <v>8</v>
      </c>
      <c r="CQ121" s="2">
        <v>3</v>
      </c>
      <c r="CR121" s="2">
        <v>10</v>
      </c>
      <c r="CS121" s="2">
        <v>0.99897000000000002</v>
      </c>
      <c r="CT121" s="2">
        <v>0.99926999999999999</v>
      </c>
      <c r="CU121" s="1" t="s">
        <v>6</v>
      </c>
    </row>
    <row r="122" spans="1:99" s="1" customFormat="1" x14ac:dyDescent="0.25">
      <c r="A122" s="1" t="s">
        <v>713</v>
      </c>
      <c r="B122" s="1" t="s">
        <v>714</v>
      </c>
      <c r="C122" s="1" t="s">
        <v>715</v>
      </c>
      <c r="D122" s="1">
        <v>1867</v>
      </c>
      <c r="E122" s="1">
        <f t="shared" si="22"/>
        <v>148</v>
      </c>
      <c r="F122" s="1">
        <v>20</v>
      </c>
      <c r="G122" s="1">
        <v>21</v>
      </c>
      <c r="H122" s="1">
        <v>0</v>
      </c>
      <c r="I122" s="1">
        <v>11200</v>
      </c>
      <c r="J122" s="1">
        <v>9000</v>
      </c>
      <c r="K122" s="1">
        <v>11200</v>
      </c>
      <c r="L122" s="1">
        <f t="shared" si="23"/>
        <v>487870880</v>
      </c>
      <c r="M122" s="1">
        <v>350</v>
      </c>
      <c r="N122" s="1">
        <f t="shared" si="24"/>
        <v>15246000</v>
      </c>
      <c r="O122" s="1">
        <f t="shared" si="25"/>
        <v>0.546875</v>
      </c>
      <c r="P122" s="1">
        <f t="shared" si="26"/>
        <v>1416401</v>
      </c>
      <c r="Q122" s="1">
        <f t="shared" si="27"/>
        <v>1.416401</v>
      </c>
      <c r="R122" s="1">
        <v>276</v>
      </c>
      <c r="S122" s="1">
        <f t="shared" si="28"/>
        <v>714.83723999999995</v>
      </c>
      <c r="T122" s="1">
        <f t="shared" si="29"/>
        <v>176640</v>
      </c>
      <c r="U122" s="1">
        <f t="shared" si="30"/>
        <v>7694880000</v>
      </c>
      <c r="V122" s="1">
        <v>25043.052247</v>
      </c>
      <c r="W122" s="1">
        <f t="shared" si="31"/>
        <v>7.6331223248855995</v>
      </c>
      <c r="X122" s="1">
        <f t="shared" si="32"/>
        <v>4.7430038372683185</v>
      </c>
      <c r="Y122" s="1">
        <f t="shared" si="33"/>
        <v>1.8092725785018433</v>
      </c>
      <c r="Z122" s="1">
        <f t="shared" si="34"/>
        <v>31.999926538108355</v>
      </c>
      <c r="AA122" s="1">
        <f t="shared" si="35"/>
        <v>0.68758691082552348</v>
      </c>
      <c r="AB122" s="1">
        <f t="shared" si="36"/>
        <v>4.799988980716253</v>
      </c>
      <c r="AC122" s="1">
        <v>20</v>
      </c>
      <c r="AD122" s="1">
        <f t="shared" si="37"/>
        <v>1.5999963269054178</v>
      </c>
      <c r="AE122" s="1" t="s">
        <v>2</v>
      </c>
      <c r="AF122" s="1">
        <f t="shared" si="38"/>
        <v>504.68571428571431</v>
      </c>
      <c r="AG122" s="1">
        <f t="shared" si="39"/>
        <v>0.72630071561414933</v>
      </c>
      <c r="AH122" s="1">
        <f t="shared" si="40"/>
        <v>0.12758852100470935</v>
      </c>
      <c r="AI122" s="1">
        <f t="shared" si="41"/>
        <v>392039100</v>
      </c>
      <c r="AJ122" s="1">
        <f t="shared" si="42"/>
        <v>11101320</v>
      </c>
      <c r="AK122" s="1">
        <f t="shared" si="43"/>
        <v>11.101319999999999</v>
      </c>
      <c r="AL122" s="1" t="s">
        <v>716</v>
      </c>
      <c r="AM122" s="1" t="s">
        <v>2</v>
      </c>
      <c r="AN122" s="1" t="s">
        <v>717</v>
      </c>
      <c r="AO122" s="1" t="s">
        <v>718</v>
      </c>
      <c r="AP122" s="1" t="s">
        <v>2</v>
      </c>
      <c r="AQ122" s="1" t="s">
        <v>2</v>
      </c>
      <c r="AR122" s="1" t="s">
        <v>2</v>
      </c>
      <c r="AS122" s="1">
        <v>0</v>
      </c>
      <c r="AT122" s="1" t="s">
        <v>2</v>
      </c>
      <c r="AU122" s="1" t="s">
        <v>2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  <c r="CI122" s="1">
        <v>0</v>
      </c>
      <c r="CJ122" s="1">
        <v>0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1">
        <v>0</v>
      </c>
      <c r="CR122" s="1">
        <v>0</v>
      </c>
      <c r="CS122" s="1">
        <v>0</v>
      </c>
      <c r="CT122" s="1">
        <v>0</v>
      </c>
      <c r="CU122" s="1" t="s">
        <v>6</v>
      </c>
    </row>
    <row r="123" spans="1:99" s="1" customFormat="1" x14ac:dyDescent="0.25">
      <c r="A123" s="1" t="s">
        <v>719</v>
      </c>
      <c r="B123" s="1" t="s">
        <v>720</v>
      </c>
      <c r="C123" s="1" t="s">
        <v>721</v>
      </c>
      <c r="D123" s="1">
        <v>1904</v>
      </c>
      <c r="E123" s="1">
        <f t="shared" si="22"/>
        <v>111</v>
      </c>
      <c r="F123" s="1">
        <v>28</v>
      </c>
      <c r="G123" s="1">
        <v>28</v>
      </c>
      <c r="H123" s="1">
        <v>4270</v>
      </c>
      <c r="I123" s="1">
        <v>1260</v>
      </c>
      <c r="J123" s="1">
        <v>870</v>
      </c>
      <c r="K123" s="1">
        <v>1260</v>
      </c>
      <c r="L123" s="1">
        <f t="shared" si="23"/>
        <v>54885474</v>
      </c>
      <c r="M123" s="1">
        <v>1025</v>
      </c>
      <c r="N123" s="1">
        <f t="shared" si="24"/>
        <v>44649000</v>
      </c>
      <c r="O123" s="1">
        <f t="shared" si="25"/>
        <v>1.6015625</v>
      </c>
      <c r="P123" s="1">
        <f t="shared" si="26"/>
        <v>4148031.5</v>
      </c>
      <c r="Q123" s="1">
        <f t="shared" si="27"/>
        <v>4.1480315000000001</v>
      </c>
      <c r="R123" s="1">
        <v>621</v>
      </c>
      <c r="S123" s="1">
        <f t="shared" si="28"/>
        <v>1608.3837899999999</v>
      </c>
      <c r="T123" s="1">
        <f t="shared" si="29"/>
        <v>397440</v>
      </c>
      <c r="U123" s="1">
        <f t="shared" si="30"/>
        <v>17313480000</v>
      </c>
      <c r="W123" s="1">
        <f t="shared" si="31"/>
        <v>0</v>
      </c>
      <c r="X123" s="1">
        <f t="shared" si="32"/>
        <v>0</v>
      </c>
      <c r="Y123" s="1">
        <f t="shared" si="33"/>
        <v>0</v>
      </c>
      <c r="Z123" s="1">
        <f t="shared" si="34"/>
        <v>1.2292654706712356</v>
      </c>
      <c r="AA123" s="1">
        <f t="shared" si="35"/>
        <v>0</v>
      </c>
      <c r="AB123" s="1">
        <f t="shared" si="36"/>
        <v>0.13170701471477525</v>
      </c>
      <c r="AC123" s="1">
        <v>28</v>
      </c>
      <c r="AD123" s="1">
        <f t="shared" si="37"/>
        <v>4.3902338238258412E-2</v>
      </c>
      <c r="AE123" s="1" t="s">
        <v>2</v>
      </c>
      <c r="AF123" s="1">
        <f t="shared" si="38"/>
        <v>387.74634146341464</v>
      </c>
      <c r="AG123" s="1">
        <f t="shared" si="39"/>
        <v>1.63036657461113E-2</v>
      </c>
      <c r="AH123" s="1">
        <f t="shared" si="40"/>
        <v>3.8653665230490759</v>
      </c>
      <c r="AI123" s="1">
        <f t="shared" si="41"/>
        <v>37897113</v>
      </c>
      <c r="AJ123" s="1">
        <f t="shared" si="42"/>
        <v>1073127.6000000001</v>
      </c>
      <c r="AK123" s="1">
        <f t="shared" si="43"/>
        <v>1.0731276000000001</v>
      </c>
      <c r="AL123" s="1" t="s">
        <v>2</v>
      </c>
      <c r="AM123" s="1" t="s">
        <v>2</v>
      </c>
      <c r="AN123" s="1" t="s">
        <v>2</v>
      </c>
      <c r="AO123" s="1" t="s">
        <v>2</v>
      </c>
      <c r="AP123" s="1" t="s">
        <v>2</v>
      </c>
      <c r="AQ123" s="1" t="s">
        <v>2</v>
      </c>
      <c r="AR123" s="1" t="s">
        <v>2</v>
      </c>
      <c r="AS123" s="1">
        <v>0</v>
      </c>
      <c r="AT123" s="1" t="s">
        <v>2</v>
      </c>
      <c r="AU123" s="1" t="s">
        <v>2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T123" s="1">
        <v>0</v>
      </c>
      <c r="CU123" s="1" t="s">
        <v>6</v>
      </c>
    </row>
    <row r="124" spans="1:99" s="1" customFormat="1" x14ac:dyDescent="0.25">
      <c r="A124" s="1" t="s">
        <v>722</v>
      </c>
      <c r="C124" s="1" t="s">
        <v>723</v>
      </c>
      <c r="D124" s="1">
        <v>1919</v>
      </c>
      <c r="E124" s="1">
        <f t="shared" si="22"/>
        <v>96</v>
      </c>
      <c r="F124" s="1">
        <v>0</v>
      </c>
      <c r="G124" s="1">
        <v>20</v>
      </c>
      <c r="H124" s="1">
        <v>40000</v>
      </c>
      <c r="I124" s="1">
        <v>2160</v>
      </c>
      <c r="J124" s="1">
        <v>2390</v>
      </c>
      <c r="K124" s="1">
        <v>2390</v>
      </c>
      <c r="L124" s="1">
        <f t="shared" si="23"/>
        <v>104108161</v>
      </c>
      <c r="M124" s="1">
        <v>250</v>
      </c>
      <c r="N124" s="1">
        <f t="shared" si="24"/>
        <v>10890000</v>
      </c>
      <c r="O124" s="1">
        <f t="shared" si="25"/>
        <v>0.390625</v>
      </c>
      <c r="P124" s="1">
        <f t="shared" si="26"/>
        <v>1011715</v>
      </c>
      <c r="Q124" s="1">
        <f t="shared" si="27"/>
        <v>1.0117150000000001</v>
      </c>
      <c r="R124" s="1">
        <v>487</v>
      </c>
      <c r="S124" s="1">
        <f t="shared" si="28"/>
        <v>1261.3251299999999</v>
      </c>
      <c r="T124" s="1">
        <f t="shared" si="29"/>
        <v>311680</v>
      </c>
      <c r="U124" s="1">
        <f t="shared" si="30"/>
        <v>13577560000</v>
      </c>
      <c r="W124" s="1">
        <f t="shared" si="31"/>
        <v>0</v>
      </c>
      <c r="X124" s="1">
        <f t="shared" si="32"/>
        <v>0</v>
      </c>
      <c r="Y124" s="1">
        <f t="shared" si="33"/>
        <v>0</v>
      </c>
      <c r="Z124" s="1">
        <f t="shared" si="34"/>
        <v>9.5599780532598722</v>
      </c>
      <c r="AA124" s="1">
        <f t="shared" si="35"/>
        <v>0</v>
      </c>
      <c r="AB124" s="1" t="e">
        <f t="shared" si="36"/>
        <v>#DIV/0!</v>
      </c>
      <c r="AC124" s="1">
        <v>0</v>
      </c>
      <c r="AD124" s="1" t="e">
        <f t="shared" si="37"/>
        <v>#DIV/0!</v>
      </c>
      <c r="AE124" s="1" t="s">
        <v>2</v>
      </c>
      <c r="AF124" s="1">
        <f t="shared" si="38"/>
        <v>1246.72</v>
      </c>
      <c r="AG124" s="1">
        <f t="shared" si="39"/>
        <v>0.25673696556071524</v>
      </c>
      <c r="AH124" s="1">
        <f t="shared" si="40"/>
        <v>0.3431849040772218</v>
      </c>
      <c r="AI124" s="1">
        <f t="shared" si="41"/>
        <v>104108161</v>
      </c>
      <c r="AJ124" s="1">
        <f t="shared" si="42"/>
        <v>2948017.2</v>
      </c>
      <c r="AK124" s="1">
        <f t="shared" si="43"/>
        <v>2.9480172000000002</v>
      </c>
      <c r="AL124" s="1" t="s">
        <v>2</v>
      </c>
      <c r="AM124" s="1" t="s">
        <v>2</v>
      </c>
      <c r="AN124" s="1" t="s">
        <v>2</v>
      </c>
      <c r="AO124" s="1" t="s">
        <v>2</v>
      </c>
      <c r="AP124" s="1" t="s">
        <v>2</v>
      </c>
      <c r="AQ124" s="1" t="s">
        <v>2</v>
      </c>
      <c r="AR124" s="1" t="s">
        <v>2</v>
      </c>
      <c r="AS124" s="1">
        <v>0</v>
      </c>
      <c r="AT124" s="1" t="s">
        <v>2</v>
      </c>
      <c r="AU124" s="1" t="s">
        <v>2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 t="s">
        <v>6</v>
      </c>
    </row>
    <row r="125" spans="1:99" s="1" customFormat="1" x14ac:dyDescent="0.25">
      <c r="A125" s="1" t="s">
        <v>724</v>
      </c>
      <c r="C125" s="1" t="s">
        <v>725</v>
      </c>
      <c r="D125" s="1">
        <v>1910</v>
      </c>
      <c r="E125" s="1">
        <f t="shared" si="22"/>
        <v>105</v>
      </c>
      <c r="F125" s="1">
        <v>32</v>
      </c>
      <c r="G125" s="1">
        <v>32</v>
      </c>
      <c r="H125" s="1">
        <v>3340</v>
      </c>
      <c r="I125" s="1">
        <v>4650</v>
      </c>
      <c r="J125" s="1">
        <v>4280</v>
      </c>
      <c r="K125" s="1">
        <v>4650</v>
      </c>
      <c r="L125" s="1">
        <f t="shared" si="23"/>
        <v>202553535</v>
      </c>
      <c r="M125" s="1">
        <v>435</v>
      </c>
      <c r="N125" s="1">
        <f t="shared" si="24"/>
        <v>18948600</v>
      </c>
      <c r="O125" s="1">
        <f t="shared" si="25"/>
        <v>0.6796875</v>
      </c>
      <c r="P125" s="1">
        <f t="shared" si="26"/>
        <v>1760384.1</v>
      </c>
      <c r="Q125" s="1">
        <f t="shared" si="27"/>
        <v>1.7603841</v>
      </c>
      <c r="R125" s="1">
        <v>123</v>
      </c>
      <c r="S125" s="1">
        <f t="shared" si="28"/>
        <v>318.56876999999997</v>
      </c>
      <c r="T125" s="1">
        <f t="shared" si="29"/>
        <v>78720</v>
      </c>
      <c r="U125" s="1">
        <f t="shared" si="30"/>
        <v>3429240000</v>
      </c>
      <c r="V125" s="1">
        <v>56092.247722</v>
      </c>
      <c r="W125" s="1">
        <f t="shared" si="31"/>
        <v>17.0969171056656</v>
      </c>
      <c r="X125" s="1">
        <f t="shared" si="32"/>
        <v>10.623535165060469</v>
      </c>
      <c r="Y125" s="1">
        <f t="shared" si="33"/>
        <v>3.6350381947246944</v>
      </c>
      <c r="Z125" s="1">
        <f t="shared" si="34"/>
        <v>10.689630632342231</v>
      </c>
      <c r="AA125" s="1">
        <f t="shared" si="35"/>
        <v>3.2384852615276767</v>
      </c>
      <c r="AB125" s="1">
        <f t="shared" si="36"/>
        <v>1.0021528717820842</v>
      </c>
      <c r="AC125" s="1">
        <v>32</v>
      </c>
      <c r="AD125" s="1">
        <f t="shared" si="37"/>
        <v>0.33405095726069473</v>
      </c>
      <c r="AE125" s="1">
        <v>132.04</v>
      </c>
      <c r="AF125" s="1">
        <f t="shared" si="38"/>
        <v>180.9655172413793</v>
      </c>
      <c r="AG125" s="1">
        <f t="shared" si="39"/>
        <v>0.21763041157426197</v>
      </c>
      <c r="AH125" s="1">
        <f t="shared" si="40"/>
        <v>0.33345064067652674</v>
      </c>
      <c r="AI125" s="1">
        <f t="shared" si="41"/>
        <v>186436372</v>
      </c>
      <c r="AJ125" s="1">
        <f t="shared" si="42"/>
        <v>5279294.4000000004</v>
      </c>
      <c r="AK125" s="1">
        <f t="shared" si="43"/>
        <v>5.2792944000000004</v>
      </c>
      <c r="AL125" s="1" t="s">
        <v>726</v>
      </c>
      <c r="AM125" s="1" t="s">
        <v>2</v>
      </c>
      <c r="AN125" s="1" t="s">
        <v>727</v>
      </c>
      <c r="AO125" s="1" t="s">
        <v>728</v>
      </c>
      <c r="AP125" s="1" t="s">
        <v>729</v>
      </c>
      <c r="AQ125" s="1" t="s">
        <v>683</v>
      </c>
      <c r="AR125" s="1" t="s">
        <v>730</v>
      </c>
      <c r="AS125" s="1">
        <v>1</v>
      </c>
      <c r="AT125" s="1" t="s">
        <v>731</v>
      </c>
      <c r="AU125" s="1" t="s">
        <v>732</v>
      </c>
      <c r="AV125" s="1">
        <v>8</v>
      </c>
      <c r="AW125" s="2">
        <v>23</v>
      </c>
      <c r="AX125" s="2">
        <v>74</v>
      </c>
      <c r="AY125" s="2">
        <v>4</v>
      </c>
      <c r="AZ125" s="2">
        <v>1.7</v>
      </c>
      <c r="BA125" s="2">
        <v>14.8</v>
      </c>
      <c r="BB125" s="1">
        <v>0</v>
      </c>
      <c r="BC125" s="1">
        <v>0</v>
      </c>
      <c r="BD125" s="2">
        <v>0.1</v>
      </c>
      <c r="BE125" s="2">
        <v>0.1</v>
      </c>
      <c r="BF125" s="2">
        <v>44.6</v>
      </c>
      <c r="BG125" s="2">
        <v>2.6</v>
      </c>
      <c r="BH125" s="2">
        <v>8.6</v>
      </c>
      <c r="BI125" s="1">
        <v>0</v>
      </c>
      <c r="BJ125" s="2">
        <v>7.7</v>
      </c>
      <c r="BK125" s="2">
        <v>10.6</v>
      </c>
      <c r="BL125" s="2">
        <v>9</v>
      </c>
      <c r="BM125" s="1">
        <v>0</v>
      </c>
      <c r="BN125" s="2">
        <v>0.1</v>
      </c>
      <c r="BO125" s="2">
        <v>17543</v>
      </c>
      <c r="BP125" s="2">
        <v>1528</v>
      </c>
      <c r="BQ125" s="2">
        <v>55</v>
      </c>
      <c r="BR125" s="2">
        <v>5</v>
      </c>
      <c r="BS125" s="2">
        <v>0.21</v>
      </c>
      <c r="BT125" s="2">
        <v>0.02</v>
      </c>
      <c r="BU125" s="2">
        <v>33385</v>
      </c>
      <c r="BV125" s="2">
        <v>104</v>
      </c>
      <c r="BW125" s="2">
        <v>0.39</v>
      </c>
      <c r="BX125" s="2">
        <v>84209</v>
      </c>
      <c r="BY125" s="2">
        <v>2223</v>
      </c>
      <c r="BZ125" s="2">
        <v>263</v>
      </c>
      <c r="CA125" s="2">
        <v>7</v>
      </c>
      <c r="CB125" s="2">
        <v>0.71</v>
      </c>
      <c r="CC125" s="2">
        <v>0.02</v>
      </c>
      <c r="CD125" s="2">
        <v>10</v>
      </c>
      <c r="CE125" s="2">
        <v>29</v>
      </c>
      <c r="CF125" s="2">
        <v>9</v>
      </c>
      <c r="CG125" s="2">
        <v>10</v>
      </c>
      <c r="CH125" s="2">
        <v>53</v>
      </c>
      <c r="CI125" s="2">
        <v>19</v>
      </c>
      <c r="CJ125" s="2">
        <v>33</v>
      </c>
      <c r="CK125" s="1">
        <v>0</v>
      </c>
      <c r="CL125" s="1">
        <v>0</v>
      </c>
      <c r="CM125" s="1">
        <v>0</v>
      </c>
      <c r="CN125" s="1">
        <v>0</v>
      </c>
      <c r="CO125" s="2">
        <v>1</v>
      </c>
      <c r="CP125" s="2">
        <v>9</v>
      </c>
      <c r="CQ125" s="2">
        <v>6</v>
      </c>
      <c r="CR125" s="2">
        <v>19</v>
      </c>
      <c r="CS125" s="2">
        <v>0.75299000000000005</v>
      </c>
      <c r="CT125" s="2">
        <v>0.34401999999999999</v>
      </c>
      <c r="CU125" s="1" t="s">
        <v>6</v>
      </c>
    </row>
    <row r="126" spans="1:99" s="1" customFormat="1" x14ac:dyDescent="0.25">
      <c r="A126" s="1" t="s">
        <v>733</v>
      </c>
      <c r="C126" s="1" t="s">
        <v>734</v>
      </c>
      <c r="D126" s="1">
        <v>1951</v>
      </c>
      <c r="E126" s="1">
        <f t="shared" si="22"/>
        <v>64</v>
      </c>
      <c r="F126" s="1">
        <v>5.4</v>
      </c>
      <c r="G126" s="1">
        <v>8.4</v>
      </c>
      <c r="H126" s="1">
        <v>1600</v>
      </c>
      <c r="I126" s="1">
        <v>5200</v>
      </c>
      <c r="J126" s="1">
        <v>675</v>
      </c>
      <c r="K126" s="1">
        <v>5200</v>
      </c>
      <c r="L126" s="1">
        <f t="shared" si="23"/>
        <v>226511480</v>
      </c>
      <c r="M126" s="1">
        <v>482</v>
      </c>
      <c r="N126" s="1">
        <f t="shared" si="24"/>
        <v>20995920</v>
      </c>
      <c r="O126" s="1">
        <f t="shared" si="25"/>
        <v>0.75312500000000004</v>
      </c>
      <c r="P126" s="1">
        <f t="shared" si="26"/>
        <v>1950586.52</v>
      </c>
      <c r="Q126" s="1">
        <f t="shared" si="27"/>
        <v>1.9505865200000001</v>
      </c>
      <c r="R126" s="1">
        <v>77.900000000000006</v>
      </c>
      <c r="S126" s="1">
        <f t="shared" si="28"/>
        <v>201.760221</v>
      </c>
      <c r="T126" s="1">
        <f t="shared" si="29"/>
        <v>49856</v>
      </c>
      <c r="U126" s="1">
        <f t="shared" si="30"/>
        <v>2171852000</v>
      </c>
      <c r="W126" s="1">
        <f t="shared" si="31"/>
        <v>0</v>
      </c>
      <c r="X126" s="1">
        <f t="shared" si="32"/>
        <v>0</v>
      </c>
      <c r="Y126" s="1">
        <f t="shared" si="33"/>
        <v>0</v>
      </c>
      <c r="Z126" s="1">
        <f t="shared" si="34"/>
        <v>10.788356976022008</v>
      </c>
      <c r="AA126" s="1">
        <f t="shared" si="35"/>
        <v>0</v>
      </c>
      <c r="AB126" s="1">
        <f t="shared" si="36"/>
        <v>5.9935316533455598</v>
      </c>
      <c r="AC126" s="1">
        <v>5.4</v>
      </c>
      <c r="AD126" s="1">
        <f t="shared" si="37"/>
        <v>1.99784388444852</v>
      </c>
      <c r="AE126" s="1" t="s">
        <v>2</v>
      </c>
      <c r="AF126" s="1">
        <f t="shared" si="38"/>
        <v>103.43568464730291</v>
      </c>
      <c r="AG126" s="1">
        <f t="shared" si="39"/>
        <v>0.20865716491300515</v>
      </c>
      <c r="AH126" s="1">
        <f t="shared" si="40"/>
        <v>2.3427682714007583</v>
      </c>
      <c r="AI126" s="1">
        <f t="shared" si="41"/>
        <v>29402932.5</v>
      </c>
      <c r="AJ126" s="1">
        <f t="shared" si="42"/>
        <v>832599</v>
      </c>
      <c r="AK126" s="1">
        <f t="shared" si="43"/>
        <v>0.83259899999999998</v>
      </c>
      <c r="AL126" s="1" t="s">
        <v>2</v>
      </c>
      <c r="AM126" s="1" t="s">
        <v>2</v>
      </c>
      <c r="AN126" s="1" t="s">
        <v>2</v>
      </c>
      <c r="AO126" s="1" t="s">
        <v>2</v>
      </c>
      <c r="AP126" s="1" t="s">
        <v>2</v>
      </c>
      <c r="AQ126" s="1" t="s">
        <v>2</v>
      </c>
      <c r="AR126" s="1" t="s">
        <v>2</v>
      </c>
      <c r="AS126" s="1">
        <v>0</v>
      </c>
      <c r="AT126" s="1" t="s">
        <v>2</v>
      </c>
      <c r="AU126" s="1" t="s">
        <v>2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 t="s">
        <v>6</v>
      </c>
    </row>
    <row r="127" spans="1:99" s="1" customFormat="1" x14ac:dyDescent="0.25">
      <c r="A127" s="1" t="s">
        <v>735</v>
      </c>
      <c r="C127" s="1" t="s">
        <v>736</v>
      </c>
      <c r="D127" s="1">
        <v>1923</v>
      </c>
      <c r="E127" s="1">
        <f t="shared" si="22"/>
        <v>92</v>
      </c>
      <c r="F127" s="1">
        <v>17.3</v>
      </c>
      <c r="G127" s="1">
        <v>20.3</v>
      </c>
      <c r="H127" s="1">
        <v>10000</v>
      </c>
      <c r="I127" s="1">
        <v>5000</v>
      </c>
      <c r="J127" s="1">
        <v>3240</v>
      </c>
      <c r="K127" s="1">
        <v>5000</v>
      </c>
      <c r="L127" s="1">
        <f t="shared" si="23"/>
        <v>217799500</v>
      </c>
      <c r="M127" s="1">
        <v>518</v>
      </c>
      <c r="N127" s="1">
        <f t="shared" si="24"/>
        <v>22564080</v>
      </c>
      <c r="O127" s="1">
        <f t="shared" si="25"/>
        <v>0.80937500000000007</v>
      </c>
      <c r="P127" s="1">
        <f t="shared" si="26"/>
        <v>2096273.48</v>
      </c>
      <c r="Q127" s="1">
        <f t="shared" si="27"/>
        <v>2.0962734800000002</v>
      </c>
      <c r="R127" s="1">
        <v>523</v>
      </c>
      <c r="S127" s="1">
        <f t="shared" si="28"/>
        <v>1354.56477</v>
      </c>
      <c r="T127" s="1">
        <f t="shared" si="29"/>
        <v>334720</v>
      </c>
      <c r="U127" s="1">
        <f t="shared" si="30"/>
        <v>14581240000</v>
      </c>
      <c r="V127" s="1">
        <v>48032.873670000001</v>
      </c>
      <c r="W127" s="1">
        <f t="shared" si="31"/>
        <v>14.640419894615999</v>
      </c>
      <c r="X127" s="1">
        <f t="shared" si="32"/>
        <v>9.0971380758559803</v>
      </c>
      <c r="Y127" s="1">
        <f t="shared" si="33"/>
        <v>2.8524921228086364</v>
      </c>
      <c r="Z127" s="1">
        <f t="shared" si="34"/>
        <v>9.6524874933965847</v>
      </c>
      <c r="AA127" s="1">
        <f t="shared" si="35"/>
        <v>3.6633331027841729</v>
      </c>
      <c r="AB127" s="1">
        <f t="shared" si="36"/>
        <v>1.6738417618606793</v>
      </c>
      <c r="AC127" s="1">
        <v>17.3</v>
      </c>
      <c r="AD127" s="1">
        <f t="shared" si="37"/>
        <v>0.55794725395355982</v>
      </c>
      <c r="AE127" s="1" t="s">
        <v>2</v>
      </c>
      <c r="AF127" s="1">
        <f t="shared" si="38"/>
        <v>646.17760617760621</v>
      </c>
      <c r="AG127" s="1">
        <f t="shared" si="39"/>
        <v>0.18008431184562387</v>
      </c>
      <c r="AH127" s="1">
        <f t="shared" si="40"/>
        <v>0.52453058635269401</v>
      </c>
      <c r="AI127" s="1">
        <f t="shared" si="41"/>
        <v>141134076</v>
      </c>
      <c r="AJ127" s="1">
        <f t="shared" si="42"/>
        <v>3996475.2</v>
      </c>
      <c r="AK127" s="1">
        <f t="shared" si="43"/>
        <v>3.9964752000000003</v>
      </c>
      <c r="AL127" s="1" t="s">
        <v>737</v>
      </c>
      <c r="AM127" s="1" t="s">
        <v>738</v>
      </c>
      <c r="AN127" s="1" t="s">
        <v>739</v>
      </c>
      <c r="AO127" s="1" t="s">
        <v>740</v>
      </c>
      <c r="AP127" s="1" t="s">
        <v>2</v>
      </c>
      <c r="AQ127" s="1" t="s">
        <v>2</v>
      </c>
      <c r="AR127" s="1" t="s">
        <v>2</v>
      </c>
      <c r="AS127" s="1">
        <v>0</v>
      </c>
      <c r="AT127" s="1" t="s">
        <v>2</v>
      </c>
      <c r="AU127" s="1" t="s">
        <v>2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 t="s">
        <v>6</v>
      </c>
    </row>
    <row r="128" spans="1:99" s="1" customFormat="1" x14ac:dyDescent="0.25">
      <c r="A128" s="1" t="s">
        <v>741</v>
      </c>
      <c r="C128" s="1" t="s">
        <v>742</v>
      </c>
      <c r="D128" s="1">
        <v>1908</v>
      </c>
      <c r="E128" s="1">
        <f t="shared" si="22"/>
        <v>107</v>
      </c>
      <c r="F128" s="1">
        <v>36</v>
      </c>
      <c r="G128" s="1">
        <v>36</v>
      </c>
      <c r="H128" s="1">
        <v>61000</v>
      </c>
      <c r="I128" s="1">
        <v>6400</v>
      </c>
      <c r="J128" s="1">
        <v>5500</v>
      </c>
      <c r="K128" s="1">
        <v>6400</v>
      </c>
      <c r="L128" s="1">
        <f t="shared" si="23"/>
        <v>278783360</v>
      </c>
      <c r="M128" s="1">
        <v>600</v>
      </c>
      <c r="N128" s="1">
        <f t="shared" si="24"/>
        <v>26136000</v>
      </c>
      <c r="O128" s="1">
        <f t="shared" si="25"/>
        <v>0.9375</v>
      </c>
      <c r="P128" s="1">
        <f t="shared" si="26"/>
        <v>2428116</v>
      </c>
      <c r="Q128" s="1">
        <f t="shared" si="27"/>
        <v>2.4281160000000002</v>
      </c>
      <c r="R128" s="1">
        <v>4081</v>
      </c>
      <c r="S128" s="1">
        <f t="shared" si="28"/>
        <v>10569.749189999999</v>
      </c>
      <c r="T128" s="1">
        <f t="shared" si="29"/>
        <v>2611840</v>
      </c>
      <c r="U128" s="1">
        <f t="shared" si="30"/>
        <v>113778280000</v>
      </c>
      <c r="V128" s="1">
        <v>43078.461730000003</v>
      </c>
      <c r="W128" s="1">
        <f t="shared" si="31"/>
        <v>13.130315135304</v>
      </c>
      <c r="X128" s="1">
        <f t="shared" si="32"/>
        <v>8.1588021808916213</v>
      </c>
      <c r="Y128" s="1">
        <f t="shared" si="33"/>
        <v>2.3770336255974813</v>
      </c>
      <c r="Z128" s="1">
        <f t="shared" si="34"/>
        <v>10.666642179369452</v>
      </c>
      <c r="AA128" s="1">
        <f t="shared" si="35"/>
        <v>1.9354428321502801</v>
      </c>
      <c r="AB128" s="1">
        <f t="shared" si="36"/>
        <v>0.88888684828078768</v>
      </c>
      <c r="AC128" s="1">
        <v>36</v>
      </c>
      <c r="AD128" s="1">
        <f t="shared" si="37"/>
        <v>0.29629561609359589</v>
      </c>
      <c r="AE128" s="1">
        <v>3729.19</v>
      </c>
      <c r="AF128" s="1">
        <f t="shared" si="38"/>
        <v>4353.0666666666666</v>
      </c>
      <c r="AG128" s="1">
        <f t="shared" si="39"/>
        <v>0.18490711147791303</v>
      </c>
      <c r="AH128" s="1">
        <f t="shared" si="40"/>
        <v>0.35791065632489893</v>
      </c>
      <c r="AI128" s="1">
        <f t="shared" si="41"/>
        <v>239579450</v>
      </c>
      <c r="AJ128" s="1">
        <f t="shared" si="42"/>
        <v>6784140</v>
      </c>
      <c r="AK128" s="1">
        <f t="shared" si="43"/>
        <v>6.7841399999999998</v>
      </c>
      <c r="AL128" s="1" t="s">
        <v>743</v>
      </c>
      <c r="AM128" s="1" t="s">
        <v>2</v>
      </c>
      <c r="AN128" s="1" t="s">
        <v>744</v>
      </c>
      <c r="AO128" s="1" t="s">
        <v>745</v>
      </c>
      <c r="AP128" s="1" t="s">
        <v>746</v>
      </c>
      <c r="AQ128" s="1" t="s">
        <v>558</v>
      </c>
      <c r="AR128" s="1" t="s">
        <v>747</v>
      </c>
      <c r="AS128" s="1">
        <v>4</v>
      </c>
      <c r="AT128" s="1" t="s">
        <v>748</v>
      </c>
      <c r="AU128" s="1" t="s">
        <v>749</v>
      </c>
      <c r="AV128" s="1">
        <v>7</v>
      </c>
      <c r="AW128" s="2">
        <v>79</v>
      </c>
      <c r="AX128" s="2">
        <v>20</v>
      </c>
      <c r="AY128" s="2">
        <v>1</v>
      </c>
      <c r="AZ128" s="2">
        <v>2.7</v>
      </c>
      <c r="BA128" s="2">
        <v>5.7</v>
      </c>
      <c r="BB128" s="2">
        <v>0.5</v>
      </c>
      <c r="BC128" s="2">
        <v>2.2000000000000002</v>
      </c>
      <c r="BD128" s="2">
        <v>0.3</v>
      </c>
      <c r="BE128" s="2">
        <v>1</v>
      </c>
      <c r="BF128" s="2">
        <v>15.4</v>
      </c>
      <c r="BG128" s="2">
        <v>0.4</v>
      </c>
      <c r="BH128" s="1">
        <v>0</v>
      </c>
      <c r="BI128" s="1">
        <v>0</v>
      </c>
      <c r="BJ128" s="1">
        <v>0</v>
      </c>
      <c r="BK128" s="2">
        <v>17.600000000000001</v>
      </c>
      <c r="BL128" s="2">
        <v>54</v>
      </c>
      <c r="BM128" s="1">
        <v>0</v>
      </c>
      <c r="BN128" s="1">
        <v>0</v>
      </c>
      <c r="BO128" s="2">
        <v>378585</v>
      </c>
      <c r="BP128" s="2">
        <v>67367</v>
      </c>
      <c r="BQ128" s="2">
        <v>36</v>
      </c>
      <c r="BR128" s="2">
        <v>6</v>
      </c>
      <c r="BS128" s="2">
        <v>0.12</v>
      </c>
      <c r="BT128" s="2">
        <v>0.02</v>
      </c>
      <c r="BU128" s="2">
        <v>749041</v>
      </c>
      <c r="BV128" s="2">
        <v>71</v>
      </c>
      <c r="BW128" s="2">
        <v>0.23</v>
      </c>
      <c r="BX128" s="2">
        <v>11857384</v>
      </c>
      <c r="BY128" s="2">
        <v>312430</v>
      </c>
      <c r="BZ128" s="2">
        <v>1117</v>
      </c>
      <c r="CA128" s="2">
        <v>29</v>
      </c>
      <c r="CB128" s="2">
        <v>3.56</v>
      </c>
      <c r="CC128" s="2">
        <v>0.1</v>
      </c>
      <c r="CD128" s="2">
        <v>10</v>
      </c>
      <c r="CE128" s="2">
        <v>27</v>
      </c>
      <c r="CF128" s="2">
        <v>67</v>
      </c>
      <c r="CG128" s="2">
        <v>34</v>
      </c>
      <c r="CH128" s="2">
        <v>13</v>
      </c>
      <c r="CI128" s="2">
        <v>1</v>
      </c>
      <c r="CJ128" s="2">
        <v>3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2">
        <v>8</v>
      </c>
      <c r="CR128" s="2">
        <v>36</v>
      </c>
      <c r="CS128" s="2">
        <v>0.98843999999999999</v>
      </c>
      <c r="CT128" s="2">
        <v>0.99175999999999997</v>
      </c>
      <c r="CU128" s="1" t="s">
        <v>6</v>
      </c>
    </row>
    <row r="129" spans="1:99" s="1" customFormat="1" x14ac:dyDescent="0.25">
      <c r="A129" s="1" t="s">
        <v>750</v>
      </c>
      <c r="C129" s="1" t="s">
        <v>751</v>
      </c>
      <c r="D129" s="1">
        <v>1948</v>
      </c>
      <c r="E129" s="1">
        <f t="shared" ref="E129:E177" si="44">2015-D129</f>
        <v>67</v>
      </c>
      <c r="F129" s="1">
        <v>44</v>
      </c>
      <c r="G129" s="1">
        <v>46</v>
      </c>
      <c r="H129" s="1">
        <v>14300</v>
      </c>
      <c r="I129" s="1">
        <v>3000</v>
      </c>
      <c r="J129" s="1">
        <v>3000</v>
      </c>
      <c r="K129" s="1">
        <v>3000</v>
      </c>
      <c r="L129" s="1">
        <f t="shared" ref="L129:L192" si="45">K129*43559.9</f>
        <v>130679700</v>
      </c>
      <c r="M129" s="1">
        <v>295</v>
      </c>
      <c r="N129" s="1">
        <f t="shared" ref="N129:N192" si="46">M129*43560</f>
        <v>12850200</v>
      </c>
      <c r="O129" s="1">
        <f t="shared" ref="O129:O192" si="47">M129*0.0015625</f>
        <v>0.4609375</v>
      </c>
      <c r="P129" s="1">
        <f t="shared" ref="P129:P192" si="48">M129*4046.86</f>
        <v>1193823.7</v>
      </c>
      <c r="Q129" s="1">
        <f t="shared" ref="Q129:Q192" si="49">M129*0.00404686</f>
        <v>1.1938237</v>
      </c>
      <c r="R129" s="1">
        <v>313</v>
      </c>
      <c r="S129" s="1">
        <f t="shared" ref="S129:S192" si="50">R129*2.58999</f>
        <v>810.6668699999999</v>
      </c>
      <c r="T129" s="1">
        <f t="shared" ref="T129:T192" si="51">R129*640</f>
        <v>200320</v>
      </c>
      <c r="U129" s="1">
        <f t="shared" ref="U129:U192" si="52">R129*27880000</f>
        <v>8726440000</v>
      </c>
      <c r="V129" s="1">
        <v>40042.527098999999</v>
      </c>
      <c r="W129" s="1">
        <f t="shared" ref="W129:W192" si="53">V129*0.0003048</f>
        <v>12.204962259775199</v>
      </c>
      <c r="X129" s="1">
        <f t="shared" ref="X129:X192" si="54">V129*0.000189394</f>
        <v>7.5838143773880065</v>
      </c>
      <c r="Y129" s="1">
        <f t="shared" ref="Y129:Y192" si="55">X129/(2*(SQRT(3.1416*O129)))</f>
        <v>3.1510930933496417</v>
      </c>
      <c r="Z129" s="1">
        <f t="shared" ref="Z129:Z192" si="56">L129/N129</f>
        <v>10.169468179483587</v>
      </c>
      <c r="AA129" s="1">
        <f t="shared" ref="AA129:AA192" si="57">W129/AK129</f>
        <v>3.2982462247125204</v>
      </c>
      <c r="AB129" s="1">
        <f t="shared" ref="AB129:AB192" si="58">3*Z129/AC129</f>
        <v>0.69337283041933551</v>
      </c>
      <c r="AC129" s="1">
        <v>44</v>
      </c>
      <c r="AD129" s="1">
        <f t="shared" ref="AD129:AD192" si="59">Z129/AC129</f>
        <v>0.23112427680644518</v>
      </c>
      <c r="AE129" s="1">
        <v>292.05</v>
      </c>
      <c r="AF129" s="1">
        <f t="shared" ref="AF129:AF192" si="60">T129/M129</f>
        <v>679.05084745762713</v>
      </c>
      <c r="AG129" s="1">
        <f t="shared" ref="AG129:AG192" si="61">50*Z129*SQRT(3.1416)*(SQRT(N129))^-1</f>
        <v>0.25141358836759498</v>
      </c>
      <c r="AH129" s="1">
        <f t="shared" ref="AH129:AH192" si="62">P129/AJ129</f>
        <v>0.32261668882619365</v>
      </c>
      <c r="AI129" s="1">
        <f t="shared" ref="AI129:AI192" si="63">J129*43559.9</f>
        <v>130679700</v>
      </c>
      <c r="AJ129" s="1">
        <f t="shared" ref="AJ129:AJ192" si="64">J129*1233.48</f>
        <v>3700440</v>
      </c>
      <c r="AK129" s="1">
        <f t="shared" ref="AK129:AK192" si="65">AJ129/10^6</f>
        <v>3.70044</v>
      </c>
      <c r="AL129" s="1" t="s">
        <v>752</v>
      </c>
      <c r="AM129" s="1" t="s">
        <v>2</v>
      </c>
      <c r="AN129" s="1" t="s">
        <v>2</v>
      </c>
      <c r="AO129" s="1" t="s">
        <v>753</v>
      </c>
      <c r="AP129" s="1" t="s">
        <v>754</v>
      </c>
      <c r="AQ129" s="1" t="s">
        <v>346</v>
      </c>
      <c r="AR129" s="1" t="s">
        <v>428</v>
      </c>
      <c r="AS129" s="1">
        <v>2</v>
      </c>
      <c r="AT129" s="1" t="s">
        <v>755</v>
      </c>
      <c r="AU129" s="1" t="s">
        <v>756</v>
      </c>
      <c r="AV129" s="1">
        <v>8</v>
      </c>
      <c r="AW129" s="2">
        <v>78</v>
      </c>
      <c r="AX129" s="2">
        <v>22</v>
      </c>
      <c r="AY129" s="1">
        <v>0</v>
      </c>
      <c r="AZ129" s="2">
        <v>1.6</v>
      </c>
      <c r="BA129" s="2">
        <v>27.7</v>
      </c>
      <c r="BB129" s="1">
        <v>0</v>
      </c>
      <c r="BC129" s="1">
        <v>0</v>
      </c>
      <c r="BD129" s="1">
        <v>0</v>
      </c>
      <c r="BE129" s="2">
        <v>0.1</v>
      </c>
      <c r="BF129" s="2">
        <v>39.9</v>
      </c>
      <c r="BG129" s="2">
        <v>6.7</v>
      </c>
      <c r="BH129" s="2">
        <v>12.3</v>
      </c>
      <c r="BI129" s="1">
        <v>0</v>
      </c>
      <c r="BJ129" s="2">
        <v>5.7</v>
      </c>
      <c r="BK129" s="2">
        <v>1.9</v>
      </c>
      <c r="BL129" s="2">
        <v>3.2</v>
      </c>
      <c r="BM129" s="1">
        <v>0</v>
      </c>
      <c r="BN129" s="2">
        <v>0.8</v>
      </c>
      <c r="BO129" s="2">
        <v>37184</v>
      </c>
      <c r="BP129" s="2">
        <v>3989</v>
      </c>
      <c r="BQ129" s="2">
        <v>38</v>
      </c>
      <c r="BR129" s="2">
        <v>4</v>
      </c>
      <c r="BS129" s="2">
        <v>0.13</v>
      </c>
      <c r="BT129" s="2">
        <v>0.01</v>
      </c>
      <c r="BU129" s="2">
        <v>63793</v>
      </c>
      <c r="BV129" s="2">
        <v>66</v>
      </c>
      <c r="BW129" s="2">
        <v>0.22</v>
      </c>
      <c r="BX129" s="2">
        <v>228235</v>
      </c>
      <c r="BY129" s="2">
        <v>7041</v>
      </c>
      <c r="BZ129" s="2">
        <v>235</v>
      </c>
      <c r="CA129" s="2">
        <v>7</v>
      </c>
      <c r="CB129" s="2">
        <v>0.87</v>
      </c>
      <c r="CC129" s="2">
        <v>0.03</v>
      </c>
      <c r="CD129" s="2">
        <v>4</v>
      </c>
      <c r="CE129" s="2">
        <v>13</v>
      </c>
      <c r="CF129" s="2">
        <v>5</v>
      </c>
      <c r="CG129" s="2">
        <v>8</v>
      </c>
      <c r="CH129" s="2">
        <v>60</v>
      </c>
      <c r="CI129" s="2">
        <v>26</v>
      </c>
      <c r="CJ129" s="2">
        <v>54</v>
      </c>
      <c r="CK129" s="2">
        <v>2</v>
      </c>
      <c r="CL129" s="2">
        <v>4</v>
      </c>
      <c r="CM129" s="1">
        <v>0</v>
      </c>
      <c r="CN129" s="1">
        <v>0</v>
      </c>
      <c r="CO129" s="2">
        <v>1</v>
      </c>
      <c r="CP129" s="2">
        <v>11</v>
      </c>
      <c r="CQ129" s="2">
        <v>2</v>
      </c>
      <c r="CR129" s="2">
        <v>9</v>
      </c>
      <c r="CS129" s="2">
        <v>0.72202</v>
      </c>
      <c r="CT129" s="2">
        <v>0.28692000000000001</v>
      </c>
      <c r="CU129" s="1" t="s">
        <v>6</v>
      </c>
    </row>
    <row r="130" spans="1:99" s="1" customFormat="1" x14ac:dyDescent="0.25">
      <c r="A130" s="1" t="s">
        <v>757</v>
      </c>
      <c r="C130" s="1" t="s">
        <v>758</v>
      </c>
      <c r="D130" s="1">
        <v>1924</v>
      </c>
      <c r="E130" s="1">
        <f t="shared" si="44"/>
        <v>91</v>
      </c>
      <c r="F130" s="1">
        <v>34</v>
      </c>
      <c r="G130" s="1">
        <v>38</v>
      </c>
      <c r="H130" s="1">
        <v>23000</v>
      </c>
      <c r="I130" s="1">
        <v>25000</v>
      </c>
      <c r="J130" s="1">
        <v>17780</v>
      </c>
      <c r="K130" s="1">
        <v>25000</v>
      </c>
      <c r="L130" s="1">
        <f t="shared" si="45"/>
        <v>1088997500</v>
      </c>
      <c r="M130" s="1">
        <v>1290</v>
      </c>
      <c r="N130" s="1">
        <f t="shared" si="46"/>
        <v>56192400</v>
      </c>
      <c r="O130" s="1">
        <f t="shared" si="47"/>
        <v>2.015625</v>
      </c>
      <c r="P130" s="1">
        <f t="shared" si="48"/>
        <v>5220449.4000000004</v>
      </c>
      <c r="Q130" s="1">
        <f t="shared" si="49"/>
        <v>5.2204494000000006</v>
      </c>
      <c r="R130" s="1">
        <v>833</v>
      </c>
      <c r="S130" s="1">
        <f t="shared" si="50"/>
        <v>2157.4616699999997</v>
      </c>
      <c r="T130" s="1">
        <f t="shared" si="51"/>
        <v>533120</v>
      </c>
      <c r="U130" s="1">
        <f t="shared" si="52"/>
        <v>23224040000</v>
      </c>
      <c r="V130" s="1">
        <v>111468.38261</v>
      </c>
      <c r="W130" s="1">
        <f t="shared" si="53"/>
        <v>33.975563019527996</v>
      </c>
      <c r="X130" s="1">
        <f t="shared" si="54"/>
        <v>21.111442856038341</v>
      </c>
      <c r="Y130" s="1">
        <f t="shared" si="55"/>
        <v>4.1947647334340052</v>
      </c>
      <c r="Z130" s="1">
        <f t="shared" si="56"/>
        <v>19.379800471238102</v>
      </c>
      <c r="AA130" s="1">
        <f t="shared" si="57"/>
        <v>1.5491832530957708</v>
      </c>
      <c r="AB130" s="1">
        <f t="shared" si="58"/>
        <v>1.7099823945210091</v>
      </c>
      <c r="AC130" s="1">
        <v>34</v>
      </c>
      <c r="AD130" s="1">
        <f t="shared" si="59"/>
        <v>0.56999413150700295</v>
      </c>
      <c r="AE130" s="1">
        <v>672.59</v>
      </c>
      <c r="AF130" s="1">
        <f t="shared" si="60"/>
        <v>413.27131782945736</v>
      </c>
      <c r="AG130" s="1">
        <f t="shared" si="61"/>
        <v>0.22911628516673779</v>
      </c>
      <c r="AH130" s="1">
        <f t="shared" si="62"/>
        <v>0.2380367554016834</v>
      </c>
      <c r="AI130" s="1">
        <f t="shared" si="63"/>
        <v>774495022</v>
      </c>
      <c r="AJ130" s="1">
        <f t="shared" si="64"/>
        <v>21931274.399999999</v>
      </c>
      <c r="AK130" s="1">
        <f t="shared" si="65"/>
        <v>21.9312744</v>
      </c>
      <c r="AL130" s="1" t="s">
        <v>759</v>
      </c>
      <c r="AM130" s="1" t="s">
        <v>2</v>
      </c>
      <c r="AN130" s="1" t="s">
        <v>760</v>
      </c>
      <c r="AO130" s="1" t="s">
        <v>761</v>
      </c>
      <c r="AP130" s="1" t="s">
        <v>762</v>
      </c>
      <c r="AQ130" s="1" t="s">
        <v>15</v>
      </c>
      <c r="AR130" s="1" t="s">
        <v>763</v>
      </c>
      <c r="AS130" s="1">
        <v>2</v>
      </c>
      <c r="AT130" s="1" t="s">
        <v>764</v>
      </c>
      <c r="AU130" s="1" t="s">
        <v>765</v>
      </c>
      <c r="AV130" s="1">
        <v>7</v>
      </c>
      <c r="AW130" s="2">
        <v>85</v>
      </c>
      <c r="AX130" s="2">
        <v>14</v>
      </c>
      <c r="AY130" s="2">
        <v>1</v>
      </c>
      <c r="AZ130" s="2">
        <v>5</v>
      </c>
      <c r="BA130" s="2">
        <v>9.1999999999999993</v>
      </c>
      <c r="BB130" s="2">
        <v>2.7</v>
      </c>
      <c r="BC130" s="2">
        <v>5.0999999999999996</v>
      </c>
      <c r="BD130" s="2">
        <v>1.4</v>
      </c>
      <c r="BE130" s="2">
        <v>2.5</v>
      </c>
      <c r="BF130" s="2">
        <v>26.2</v>
      </c>
      <c r="BG130" s="2">
        <v>1.1000000000000001</v>
      </c>
      <c r="BH130" s="2">
        <v>0.1</v>
      </c>
      <c r="BI130" s="1">
        <v>0</v>
      </c>
      <c r="BJ130" s="2">
        <v>0.1</v>
      </c>
      <c r="BK130" s="2">
        <v>18</v>
      </c>
      <c r="BL130" s="2">
        <v>28.1</v>
      </c>
      <c r="BM130" s="1">
        <v>0</v>
      </c>
      <c r="BN130" s="2">
        <v>0.5</v>
      </c>
      <c r="BO130" s="2">
        <v>50204</v>
      </c>
      <c r="BP130" s="2">
        <v>10641</v>
      </c>
      <c r="BQ130" s="2">
        <v>24</v>
      </c>
      <c r="BR130" s="2">
        <v>5</v>
      </c>
      <c r="BS130" s="2">
        <v>0.11</v>
      </c>
      <c r="BT130" s="2">
        <v>0.02</v>
      </c>
      <c r="BU130" s="2">
        <v>110456</v>
      </c>
      <c r="BV130" s="2">
        <v>52</v>
      </c>
      <c r="BW130" s="2">
        <v>0.25</v>
      </c>
      <c r="BX130" s="2">
        <v>1832086</v>
      </c>
      <c r="BY130" s="2">
        <v>98670</v>
      </c>
      <c r="BZ130" s="2">
        <v>866</v>
      </c>
      <c r="CA130" s="2">
        <v>47</v>
      </c>
      <c r="CB130" s="2">
        <v>3.05</v>
      </c>
      <c r="CC130" s="2">
        <v>0.17</v>
      </c>
      <c r="CD130" s="2">
        <v>50</v>
      </c>
      <c r="CE130" s="2">
        <v>72</v>
      </c>
      <c r="CF130" s="2">
        <v>26</v>
      </c>
      <c r="CG130" s="2">
        <v>14</v>
      </c>
      <c r="CH130" s="2">
        <v>18</v>
      </c>
      <c r="CI130" s="2">
        <v>3</v>
      </c>
      <c r="CJ130" s="2">
        <v>4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2">
        <v>3</v>
      </c>
      <c r="CR130" s="2">
        <v>9</v>
      </c>
      <c r="CS130" s="2">
        <v>0.93994999999999995</v>
      </c>
      <c r="CT130" s="2">
        <v>0.82572999999999996</v>
      </c>
      <c r="CU130" s="1" t="s">
        <v>6</v>
      </c>
    </row>
    <row r="131" spans="1:99" s="1" customFormat="1" x14ac:dyDescent="0.25">
      <c r="A131" s="1" t="s">
        <v>766</v>
      </c>
      <c r="C131" s="1" t="s">
        <v>767</v>
      </c>
      <c r="D131" s="1">
        <v>1919</v>
      </c>
      <c r="E131" s="1">
        <f t="shared" si="44"/>
        <v>96</v>
      </c>
      <c r="F131" s="1">
        <v>16.5</v>
      </c>
      <c r="G131" s="1">
        <v>35</v>
      </c>
      <c r="H131" s="1">
        <v>17200</v>
      </c>
      <c r="I131" s="1">
        <v>2803</v>
      </c>
      <c r="J131" s="1">
        <v>700</v>
      </c>
      <c r="K131" s="1">
        <v>2803</v>
      </c>
      <c r="L131" s="1">
        <f t="shared" si="45"/>
        <v>122098399.7</v>
      </c>
      <c r="M131" s="1">
        <v>730.5</v>
      </c>
      <c r="N131" s="1">
        <f t="shared" si="46"/>
        <v>31820580</v>
      </c>
      <c r="O131" s="1">
        <f t="shared" si="47"/>
        <v>1.14140625</v>
      </c>
      <c r="P131" s="1">
        <f t="shared" si="48"/>
        <v>2956231.23</v>
      </c>
      <c r="Q131" s="1">
        <f t="shared" si="49"/>
        <v>2.9562312300000002</v>
      </c>
      <c r="R131" s="1">
        <v>801</v>
      </c>
      <c r="S131" s="1">
        <f t="shared" si="50"/>
        <v>2074.5819899999997</v>
      </c>
      <c r="T131" s="1">
        <f t="shared" si="51"/>
        <v>512640</v>
      </c>
      <c r="U131" s="1">
        <f t="shared" si="52"/>
        <v>22331880000</v>
      </c>
      <c r="W131" s="1">
        <f t="shared" si="53"/>
        <v>0</v>
      </c>
      <c r="X131" s="1">
        <f t="shared" si="54"/>
        <v>0</v>
      </c>
      <c r="Y131" s="1">
        <f t="shared" si="55"/>
        <v>0</v>
      </c>
      <c r="Z131" s="1">
        <f t="shared" si="56"/>
        <v>3.837089069400998</v>
      </c>
      <c r="AA131" s="1">
        <f t="shared" si="57"/>
        <v>0</v>
      </c>
      <c r="AB131" s="1">
        <f t="shared" si="58"/>
        <v>0.69765255807290871</v>
      </c>
      <c r="AC131" s="1">
        <v>16.5</v>
      </c>
      <c r="AD131" s="1">
        <f t="shared" si="59"/>
        <v>0.23255085269096959</v>
      </c>
      <c r="AE131" s="1" t="s">
        <v>2</v>
      </c>
      <c r="AF131" s="1">
        <f t="shared" si="60"/>
        <v>701.76591375770022</v>
      </c>
      <c r="AG131" s="1">
        <f t="shared" si="61"/>
        <v>6.0282781561880182E-2</v>
      </c>
      <c r="AH131" s="1">
        <f t="shared" si="62"/>
        <v>3.4237989034508636</v>
      </c>
      <c r="AI131" s="1">
        <f t="shared" si="63"/>
        <v>30491930</v>
      </c>
      <c r="AJ131" s="1">
        <f t="shared" si="64"/>
        <v>863436</v>
      </c>
      <c r="AK131" s="1">
        <f t="shared" si="65"/>
        <v>0.86343599999999998</v>
      </c>
      <c r="AL131" s="1" t="s">
        <v>2</v>
      </c>
      <c r="AM131" s="1" t="s">
        <v>2</v>
      </c>
      <c r="AN131" s="1" t="s">
        <v>2</v>
      </c>
      <c r="AO131" s="1" t="s">
        <v>2</v>
      </c>
      <c r="AP131" s="1" t="s">
        <v>2</v>
      </c>
      <c r="AQ131" s="1" t="s">
        <v>2</v>
      </c>
      <c r="AR131" s="1" t="s">
        <v>2</v>
      </c>
      <c r="AS131" s="1">
        <v>0</v>
      </c>
      <c r="AT131" s="1" t="s">
        <v>2</v>
      </c>
      <c r="AU131" s="1" t="s">
        <v>2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0</v>
      </c>
      <c r="CH131" s="1">
        <v>0</v>
      </c>
      <c r="CI131" s="1">
        <v>0</v>
      </c>
      <c r="CJ131" s="1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R131" s="1">
        <v>0</v>
      </c>
      <c r="CS131" s="1">
        <v>0</v>
      </c>
      <c r="CT131" s="1">
        <v>0</v>
      </c>
      <c r="CU131" s="1" t="s">
        <v>6</v>
      </c>
    </row>
    <row r="132" spans="1:99" s="1" customFormat="1" x14ac:dyDescent="0.25">
      <c r="A132" s="1" t="s">
        <v>768</v>
      </c>
      <c r="C132" s="1" t="s">
        <v>769</v>
      </c>
      <c r="D132" s="1">
        <v>1913</v>
      </c>
      <c r="E132" s="1">
        <f t="shared" si="44"/>
        <v>102</v>
      </c>
      <c r="F132" s="1">
        <v>20.5</v>
      </c>
      <c r="G132" s="1">
        <v>34</v>
      </c>
      <c r="H132" s="1">
        <v>15100</v>
      </c>
      <c r="I132" s="1">
        <v>7298</v>
      </c>
      <c r="J132" s="1">
        <v>5040</v>
      </c>
      <c r="K132" s="1">
        <v>7298</v>
      </c>
      <c r="L132" s="1">
        <f t="shared" si="45"/>
        <v>317900150.19999999</v>
      </c>
      <c r="M132" s="1">
        <v>797</v>
      </c>
      <c r="N132" s="1">
        <f t="shared" si="46"/>
        <v>34717320</v>
      </c>
      <c r="O132" s="1">
        <f t="shared" si="47"/>
        <v>1.2453125</v>
      </c>
      <c r="P132" s="1">
        <f t="shared" si="48"/>
        <v>3225347.42</v>
      </c>
      <c r="Q132" s="1">
        <f t="shared" si="49"/>
        <v>3.2253474200000003</v>
      </c>
      <c r="R132" s="1">
        <v>728</v>
      </c>
      <c r="S132" s="1">
        <f t="shared" si="50"/>
        <v>1885.5127199999999</v>
      </c>
      <c r="T132" s="1">
        <f t="shared" si="51"/>
        <v>465920</v>
      </c>
      <c r="U132" s="1">
        <f t="shared" si="52"/>
        <v>20296640000</v>
      </c>
      <c r="W132" s="1">
        <f t="shared" si="53"/>
        <v>0</v>
      </c>
      <c r="X132" s="1">
        <f t="shared" si="54"/>
        <v>0</v>
      </c>
      <c r="Y132" s="1">
        <f t="shared" si="55"/>
        <v>0</v>
      </c>
      <c r="Z132" s="1">
        <f t="shared" si="56"/>
        <v>9.1568171218285279</v>
      </c>
      <c r="AA132" s="1">
        <f t="shared" si="57"/>
        <v>0</v>
      </c>
      <c r="AB132" s="1">
        <f t="shared" si="58"/>
        <v>1.3400220178285651</v>
      </c>
      <c r="AC132" s="1">
        <v>20.5</v>
      </c>
      <c r="AD132" s="1">
        <f t="shared" si="59"/>
        <v>0.446674005942855</v>
      </c>
      <c r="AE132" s="1" t="s">
        <v>2</v>
      </c>
      <c r="AF132" s="1">
        <f t="shared" si="60"/>
        <v>584.59222082810538</v>
      </c>
      <c r="AG132" s="1">
        <f t="shared" si="61"/>
        <v>0.13772630395799229</v>
      </c>
      <c r="AH132" s="1">
        <f t="shared" si="62"/>
        <v>0.51881658796302732</v>
      </c>
      <c r="AI132" s="1">
        <f t="shared" si="63"/>
        <v>219541896</v>
      </c>
      <c r="AJ132" s="1">
        <f t="shared" si="64"/>
        <v>6216739.2000000002</v>
      </c>
      <c r="AK132" s="1">
        <f t="shared" si="65"/>
        <v>6.2167392000000001</v>
      </c>
      <c r="AL132" s="1" t="s">
        <v>2</v>
      </c>
      <c r="AM132" s="1" t="s">
        <v>2</v>
      </c>
      <c r="AN132" s="1" t="s">
        <v>2</v>
      </c>
      <c r="AO132" s="1" t="s">
        <v>2</v>
      </c>
      <c r="AP132" s="1" t="s">
        <v>2</v>
      </c>
      <c r="AQ132" s="1" t="s">
        <v>2</v>
      </c>
      <c r="AR132" s="1" t="s">
        <v>2</v>
      </c>
      <c r="AS132" s="1">
        <v>0</v>
      </c>
      <c r="AT132" s="1" t="s">
        <v>2</v>
      </c>
      <c r="AU132" s="1" t="s">
        <v>2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0</v>
      </c>
      <c r="CJ132" s="1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R132" s="1">
        <v>0</v>
      </c>
      <c r="CS132" s="1">
        <v>0</v>
      </c>
      <c r="CT132" s="1">
        <v>0</v>
      </c>
      <c r="CU132" s="1" t="s">
        <v>6</v>
      </c>
    </row>
    <row r="133" spans="1:99" s="1" customFormat="1" x14ac:dyDescent="0.25">
      <c r="A133" s="1" t="s">
        <v>770</v>
      </c>
      <c r="C133" s="1" t="s">
        <v>771</v>
      </c>
      <c r="D133" s="1">
        <v>1920</v>
      </c>
      <c r="E133" s="1">
        <f t="shared" si="44"/>
        <v>95</v>
      </c>
      <c r="F133" s="1">
        <v>24.5</v>
      </c>
      <c r="G133" s="1">
        <v>28</v>
      </c>
      <c r="H133" s="1">
        <v>10490</v>
      </c>
      <c r="I133" s="1">
        <v>3100</v>
      </c>
      <c r="J133" s="1">
        <v>4250</v>
      </c>
      <c r="K133" s="1">
        <v>4250</v>
      </c>
      <c r="L133" s="1">
        <f t="shared" si="45"/>
        <v>185129575</v>
      </c>
      <c r="M133" s="1">
        <v>261</v>
      </c>
      <c r="N133" s="1">
        <f t="shared" si="46"/>
        <v>11369160</v>
      </c>
      <c r="O133" s="1">
        <f t="shared" si="47"/>
        <v>0.40781250000000002</v>
      </c>
      <c r="P133" s="1">
        <f t="shared" si="48"/>
        <v>1056230.46</v>
      </c>
      <c r="Q133" s="1">
        <f t="shared" si="49"/>
        <v>1.0562304600000001</v>
      </c>
      <c r="R133" s="1">
        <v>765</v>
      </c>
      <c r="S133" s="1">
        <f t="shared" si="50"/>
        <v>1981.3423499999999</v>
      </c>
      <c r="T133" s="1">
        <f t="shared" si="51"/>
        <v>489600</v>
      </c>
      <c r="U133" s="1">
        <f t="shared" si="52"/>
        <v>21328200000</v>
      </c>
      <c r="W133" s="1">
        <f t="shared" si="53"/>
        <v>0</v>
      </c>
      <c r="X133" s="1">
        <f t="shared" si="54"/>
        <v>0</v>
      </c>
      <c r="Y133" s="1">
        <f t="shared" si="55"/>
        <v>0</v>
      </c>
      <c r="Z133" s="1">
        <f t="shared" si="56"/>
        <v>16.283487522385119</v>
      </c>
      <c r="AA133" s="1">
        <f t="shared" si="57"/>
        <v>0</v>
      </c>
      <c r="AB133" s="1">
        <f t="shared" si="58"/>
        <v>1.9938964313124636</v>
      </c>
      <c r="AC133" s="1">
        <v>24.5</v>
      </c>
      <c r="AD133" s="1">
        <f t="shared" si="59"/>
        <v>0.66463214377082114</v>
      </c>
      <c r="AE133" s="1" t="s">
        <v>2</v>
      </c>
      <c r="AF133" s="1">
        <f t="shared" si="60"/>
        <v>1875.8620689655172</v>
      </c>
      <c r="AG133" s="1">
        <f t="shared" si="61"/>
        <v>0.4279851348309886</v>
      </c>
      <c r="AH133" s="1">
        <f t="shared" si="62"/>
        <v>0.201482645942899</v>
      </c>
      <c r="AI133" s="1">
        <f t="shared" si="63"/>
        <v>185129575</v>
      </c>
      <c r="AJ133" s="1">
        <f t="shared" si="64"/>
        <v>5242290</v>
      </c>
      <c r="AK133" s="1">
        <f t="shared" si="65"/>
        <v>5.2422899999999997</v>
      </c>
      <c r="AL133" s="1" t="s">
        <v>2</v>
      </c>
      <c r="AM133" s="1" t="s">
        <v>2</v>
      </c>
      <c r="AN133" s="1" t="s">
        <v>2</v>
      </c>
      <c r="AO133" s="1" t="s">
        <v>2</v>
      </c>
      <c r="AP133" s="1" t="s">
        <v>2</v>
      </c>
      <c r="AQ133" s="1" t="s">
        <v>2</v>
      </c>
      <c r="AR133" s="1" t="s">
        <v>2</v>
      </c>
      <c r="AS133" s="1">
        <v>0</v>
      </c>
      <c r="AT133" s="1" t="s">
        <v>2</v>
      </c>
      <c r="AU133" s="1" t="s">
        <v>2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0</v>
      </c>
      <c r="CG133" s="1">
        <v>0</v>
      </c>
      <c r="CH133" s="1">
        <v>0</v>
      </c>
      <c r="CI133" s="1">
        <v>0</v>
      </c>
      <c r="CJ133" s="1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0</v>
      </c>
      <c r="CR133" s="1">
        <v>0</v>
      </c>
      <c r="CS133" s="1">
        <v>0</v>
      </c>
      <c r="CT133" s="1">
        <v>0</v>
      </c>
      <c r="CU133" s="1" t="s">
        <v>6</v>
      </c>
    </row>
    <row r="134" spans="1:99" s="1" customFormat="1" x14ac:dyDescent="0.25">
      <c r="A134" s="1" t="s">
        <v>772</v>
      </c>
      <c r="B134" s="1" t="s">
        <v>773</v>
      </c>
      <c r="C134" s="1" t="s">
        <v>774</v>
      </c>
      <c r="D134" s="1">
        <v>1920</v>
      </c>
      <c r="E134" s="1">
        <f t="shared" si="44"/>
        <v>95</v>
      </c>
      <c r="F134" s="1">
        <v>21</v>
      </c>
      <c r="G134" s="1">
        <v>21</v>
      </c>
      <c r="H134" s="1">
        <v>153</v>
      </c>
      <c r="I134" s="1">
        <v>5393</v>
      </c>
      <c r="J134" s="1">
        <v>0</v>
      </c>
      <c r="K134" s="1">
        <v>5393</v>
      </c>
      <c r="L134" s="1">
        <f t="shared" si="45"/>
        <v>234918540.70000002</v>
      </c>
      <c r="M134" s="1">
        <v>2050</v>
      </c>
      <c r="N134" s="1">
        <f t="shared" si="46"/>
        <v>89298000</v>
      </c>
      <c r="O134" s="1">
        <f t="shared" si="47"/>
        <v>3.203125</v>
      </c>
      <c r="P134" s="1">
        <f t="shared" si="48"/>
        <v>8296063</v>
      </c>
      <c r="Q134" s="1">
        <f t="shared" si="49"/>
        <v>8.2960630000000002</v>
      </c>
      <c r="R134" s="1">
        <v>29</v>
      </c>
      <c r="S134" s="1">
        <f t="shared" si="50"/>
        <v>75.109709999999993</v>
      </c>
      <c r="T134" s="1">
        <f t="shared" si="51"/>
        <v>18560</v>
      </c>
      <c r="U134" s="1">
        <f t="shared" si="52"/>
        <v>808520000</v>
      </c>
      <c r="V134" s="1">
        <v>74454.968452999994</v>
      </c>
      <c r="W134" s="1">
        <f t="shared" si="53"/>
        <v>22.693874384474398</v>
      </c>
      <c r="X134" s="1">
        <f t="shared" si="54"/>
        <v>14.101324295187482</v>
      </c>
      <c r="Y134" s="1">
        <f t="shared" si="55"/>
        <v>2.2226317662012125</v>
      </c>
      <c r="Z134" s="1">
        <f t="shared" si="56"/>
        <v>2.6307256679880848</v>
      </c>
      <c r="AA134" s="1" t="e">
        <f t="shared" si="57"/>
        <v>#DIV/0!</v>
      </c>
      <c r="AB134" s="1">
        <f t="shared" si="58"/>
        <v>0.37581795256972644</v>
      </c>
      <c r="AC134" s="1">
        <v>21</v>
      </c>
      <c r="AD134" s="1">
        <f t="shared" si="59"/>
        <v>0.12527265085657546</v>
      </c>
      <c r="AE134" s="1" t="s">
        <v>2</v>
      </c>
      <c r="AF134" s="1">
        <f t="shared" si="60"/>
        <v>9.053658536585365</v>
      </c>
      <c r="AG134" s="1">
        <f t="shared" si="61"/>
        <v>2.4671760734535478E-2</v>
      </c>
      <c r="AH134" s="1" t="e">
        <f t="shared" si="62"/>
        <v>#DIV/0!</v>
      </c>
      <c r="AI134" s="1">
        <f t="shared" si="63"/>
        <v>0</v>
      </c>
      <c r="AJ134" s="1">
        <f t="shared" si="64"/>
        <v>0</v>
      </c>
      <c r="AK134" s="1">
        <f t="shared" si="65"/>
        <v>0</v>
      </c>
      <c r="AL134" s="1" t="s">
        <v>775</v>
      </c>
      <c r="AM134" s="1" t="s">
        <v>2</v>
      </c>
      <c r="AN134" s="1" t="s">
        <v>776</v>
      </c>
      <c r="AO134" s="1" t="s">
        <v>777</v>
      </c>
      <c r="AP134" s="1" t="s">
        <v>2</v>
      </c>
      <c r="AQ134" s="1" t="s">
        <v>2</v>
      </c>
      <c r="AR134" s="1" t="s">
        <v>2</v>
      </c>
      <c r="AS134" s="1">
        <v>0</v>
      </c>
      <c r="AT134" s="1" t="s">
        <v>2</v>
      </c>
      <c r="AU134" s="1" t="s">
        <v>2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0</v>
      </c>
      <c r="CH134" s="1">
        <v>0</v>
      </c>
      <c r="CI134" s="1">
        <v>0</v>
      </c>
      <c r="CJ134" s="1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T134" s="1">
        <v>0</v>
      </c>
      <c r="CU134" s="1" t="s">
        <v>6</v>
      </c>
    </row>
    <row r="135" spans="1:99" s="1" customFormat="1" x14ac:dyDescent="0.25">
      <c r="A135" s="1" t="s">
        <v>778</v>
      </c>
      <c r="B135" s="1" t="s">
        <v>779</v>
      </c>
      <c r="C135" s="1" t="s">
        <v>780</v>
      </c>
      <c r="D135" s="1">
        <v>1960</v>
      </c>
      <c r="E135" s="1">
        <f t="shared" si="44"/>
        <v>55</v>
      </c>
      <c r="F135" s="1">
        <v>42</v>
      </c>
      <c r="G135" s="1">
        <v>42</v>
      </c>
      <c r="H135" s="1">
        <v>0</v>
      </c>
      <c r="I135" s="1">
        <v>5000</v>
      </c>
      <c r="J135" s="1">
        <v>4500</v>
      </c>
      <c r="K135" s="1">
        <v>5000</v>
      </c>
      <c r="L135" s="1">
        <f t="shared" si="45"/>
        <v>217799500</v>
      </c>
      <c r="M135" s="1">
        <v>288</v>
      </c>
      <c r="N135" s="1">
        <f t="shared" si="46"/>
        <v>12545280</v>
      </c>
      <c r="O135" s="1">
        <f t="shared" si="47"/>
        <v>0.45</v>
      </c>
      <c r="P135" s="1">
        <f t="shared" si="48"/>
        <v>1165495.68</v>
      </c>
      <c r="Q135" s="1">
        <f t="shared" si="49"/>
        <v>1.16549568</v>
      </c>
      <c r="R135" s="1">
        <v>0</v>
      </c>
      <c r="S135" s="1">
        <f t="shared" si="50"/>
        <v>0</v>
      </c>
      <c r="T135" s="1">
        <f t="shared" si="51"/>
        <v>0</v>
      </c>
      <c r="U135" s="1">
        <f t="shared" si="52"/>
        <v>0</v>
      </c>
      <c r="W135" s="1">
        <f t="shared" si="53"/>
        <v>0</v>
      </c>
      <c r="X135" s="1">
        <f t="shared" si="54"/>
        <v>0</v>
      </c>
      <c r="Y135" s="1">
        <f t="shared" si="55"/>
        <v>0</v>
      </c>
      <c r="Z135" s="1">
        <f t="shared" si="56"/>
        <v>17.361071255484134</v>
      </c>
      <c r="AA135" s="1">
        <f t="shared" si="57"/>
        <v>0</v>
      </c>
      <c r="AB135" s="1">
        <f t="shared" si="58"/>
        <v>1.2400765182488667</v>
      </c>
      <c r="AC135" s="1">
        <v>42</v>
      </c>
      <c r="AD135" s="1">
        <f t="shared" si="59"/>
        <v>0.41335883941628893</v>
      </c>
      <c r="AE135" s="1" t="s">
        <v>2</v>
      </c>
      <c r="AF135" s="1">
        <f t="shared" si="60"/>
        <v>0</v>
      </c>
      <c r="AG135" s="1">
        <f t="shared" si="61"/>
        <v>0.43439197016133313</v>
      </c>
      <c r="AH135" s="1">
        <f t="shared" si="62"/>
        <v>0.20997425171060738</v>
      </c>
      <c r="AI135" s="1">
        <f t="shared" si="63"/>
        <v>196019550</v>
      </c>
      <c r="AJ135" s="1">
        <f t="shared" si="64"/>
        <v>5550660</v>
      </c>
      <c r="AK135" s="1">
        <f t="shared" si="65"/>
        <v>5.5506599999999997</v>
      </c>
      <c r="AL135" s="1" t="s">
        <v>2</v>
      </c>
      <c r="AM135" s="1" t="s">
        <v>2</v>
      </c>
      <c r="AN135" s="1" t="s">
        <v>2</v>
      </c>
      <c r="AO135" s="1" t="s">
        <v>2</v>
      </c>
      <c r="AP135" s="1" t="s">
        <v>2</v>
      </c>
      <c r="AQ135" s="1" t="s">
        <v>2</v>
      </c>
      <c r="AR135" s="1" t="s">
        <v>2</v>
      </c>
      <c r="AS135" s="1">
        <v>0</v>
      </c>
      <c r="AT135" s="1" t="s">
        <v>2</v>
      </c>
      <c r="AU135" s="1" t="s">
        <v>2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  <c r="CI135" s="1">
        <v>0</v>
      </c>
      <c r="CJ135" s="1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T135" s="1">
        <v>0</v>
      </c>
      <c r="CU135" s="1" t="s">
        <v>6</v>
      </c>
    </row>
    <row r="136" spans="1:99" s="1" customFormat="1" x14ac:dyDescent="0.25">
      <c r="A136" s="1" t="s">
        <v>781</v>
      </c>
      <c r="C136" s="1" t="s">
        <v>782</v>
      </c>
      <c r="D136" s="1">
        <v>1965</v>
      </c>
      <c r="E136" s="1">
        <f t="shared" si="44"/>
        <v>50</v>
      </c>
      <c r="F136" s="1">
        <v>9.3000000000000007</v>
      </c>
      <c r="G136" s="1">
        <v>11</v>
      </c>
      <c r="H136" s="1">
        <v>100</v>
      </c>
      <c r="I136" s="1">
        <v>1455</v>
      </c>
      <c r="J136" s="1">
        <v>600</v>
      </c>
      <c r="K136" s="1">
        <v>1455</v>
      </c>
      <c r="L136" s="1">
        <f t="shared" si="45"/>
        <v>63379654.5</v>
      </c>
      <c r="M136" s="1">
        <v>285</v>
      </c>
      <c r="N136" s="1">
        <f t="shared" si="46"/>
        <v>12414600</v>
      </c>
      <c r="O136" s="1">
        <f t="shared" si="47"/>
        <v>0.4453125</v>
      </c>
      <c r="P136" s="1">
        <f t="shared" si="48"/>
        <v>1153355.1000000001</v>
      </c>
      <c r="Q136" s="1">
        <f t="shared" si="49"/>
        <v>1.1533551</v>
      </c>
      <c r="R136" s="1">
        <v>4.5</v>
      </c>
      <c r="S136" s="1">
        <f t="shared" si="50"/>
        <v>11.654954999999999</v>
      </c>
      <c r="T136" s="1">
        <f t="shared" si="51"/>
        <v>2880</v>
      </c>
      <c r="U136" s="1">
        <f t="shared" si="52"/>
        <v>125460000</v>
      </c>
      <c r="V136" s="1">
        <v>31524.890504999999</v>
      </c>
      <c r="W136" s="1">
        <f t="shared" si="53"/>
        <v>9.6087866259239991</v>
      </c>
      <c r="X136" s="1">
        <f t="shared" si="54"/>
        <v>5.9706251123039706</v>
      </c>
      <c r="Y136" s="1">
        <f t="shared" si="55"/>
        <v>2.5239568185515844</v>
      </c>
      <c r="Z136" s="1">
        <f t="shared" si="56"/>
        <v>5.1052514378232079</v>
      </c>
      <c r="AA136" s="1">
        <f t="shared" si="57"/>
        <v>12.983302831452475</v>
      </c>
      <c r="AB136" s="1">
        <f t="shared" si="58"/>
        <v>1.6468553025236152</v>
      </c>
      <c r="AC136" s="1">
        <v>9.3000000000000007</v>
      </c>
      <c r="AD136" s="1">
        <f t="shared" si="59"/>
        <v>0.54895176750787178</v>
      </c>
      <c r="AE136" s="1" t="s">
        <v>2</v>
      </c>
      <c r="AF136" s="1">
        <f t="shared" si="60"/>
        <v>10.105263157894736</v>
      </c>
      <c r="AG136" s="1">
        <f t="shared" si="61"/>
        <v>0.12840922334019089</v>
      </c>
      <c r="AH136" s="1">
        <f t="shared" si="62"/>
        <v>1.5584026494146643</v>
      </c>
      <c r="AI136" s="1">
        <f t="shared" si="63"/>
        <v>26135940</v>
      </c>
      <c r="AJ136" s="1">
        <f t="shared" si="64"/>
        <v>740088</v>
      </c>
      <c r="AK136" s="1">
        <f t="shared" si="65"/>
        <v>0.74008799999999997</v>
      </c>
      <c r="AL136" s="1" t="s">
        <v>783</v>
      </c>
      <c r="AM136" s="1" t="s">
        <v>2</v>
      </c>
      <c r="AN136" s="1" t="s">
        <v>784</v>
      </c>
      <c r="AO136" s="1" t="s">
        <v>785</v>
      </c>
      <c r="AP136" s="1" t="s">
        <v>2</v>
      </c>
      <c r="AQ136" s="1" t="s">
        <v>2</v>
      </c>
      <c r="AR136" s="1" t="s">
        <v>2</v>
      </c>
      <c r="AS136" s="1">
        <v>0</v>
      </c>
      <c r="AT136" s="1" t="s">
        <v>2</v>
      </c>
      <c r="AU136" s="1" t="s">
        <v>2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0</v>
      </c>
      <c r="CJ136" s="1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 t="s">
        <v>6</v>
      </c>
    </row>
    <row r="137" spans="1:99" s="1" customFormat="1" x14ac:dyDescent="0.25">
      <c r="A137" s="1" t="s">
        <v>786</v>
      </c>
      <c r="C137" s="1" t="s">
        <v>787</v>
      </c>
      <c r="D137" s="1">
        <v>1981</v>
      </c>
      <c r="E137" s="1">
        <f t="shared" si="44"/>
        <v>34</v>
      </c>
      <c r="F137" s="1">
        <v>10.5</v>
      </c>
      <c r="G137" s="1">
        <v>12</v>
      </c>
      <c r="H137" s="1">
        <v>1900</v>
      </c>
      <c r="I137" s="1">
        <v>2747</v>
      </c>
      <c r="J137" s="1">
        <v>492</v>
      </c>
      <c r="K137" s="1">
        <v>2747</v>
      </c>
      <c r="L137" s="1">
        <f t="shared" si="45"/>
        <v>119659045.3</v>
      </c>
      <c r="M137" s="1">
        <v>410</v>
      </c>
      <c r="N137" s="1">
        <f t="shared" si="46"/>
        <v>17859600</v>
      </c>
      <c r="O137" s="1">
        <f t="shared" si="47"/>
        <v>0.640625</v>
      </c>
      <c r="P137" s="1">
        <f t="shared" si="48"/>
        <v>1659212.6</v>
      </c>
      <c r="Q137" s="1">
        <f t="shared" si="49"/>
        <v>1.6592126</v>
      </c>
      <c r="R137" s="1">
        <v>28.6</v>
      </c>
      <c r="S137" s="1">
        <f t="shared" si="50"/>
        <v>74.073713999999995</v>
      </c>
      <c r="T137" s="1">
        <f t="shared" si="51"/>
        <v>18304</v>
      </c>
      <c r="U137" s="1">
        <f t="shared" si="52"/>
        <v>797368000</v>
      </c>
      <c r="W137" s="1">
        <f t="shared" si="53"/>
        <v>0</v>
      </c>
      <c r="X137" s="1">
        <f t="shared" si="54"/>
        <v>0</v>
      </c>
      <c r="Y137" s="1">
        <f t="shared" si="55"/>
        <v>0</v>
      </c>
      <c r="Z137" s="1">
        <f t="shared" si="56"/>
        <v>6.6999846189164369</v>
      </c>
      <c r="AA137" s="1">
        <f t="shared" si="57"/>
        <v>0</v>
      </c>
      <c r="AB137" s="1">
        <f t="shared" si="58"/>
        <v>1.9142813196904105</v>
      </c>
      <c r="AC137" s="1">
        <v>10.5</v>
      </c>
      <c r="AD137" s="1">
        <f t="shared" si="59"/>
        <v>0.63809377323013683</v>
      </c>
      <c r="AE137" s="1" t="s">
        <v>2</v>
      </c>
      <c r="AF137" s="1">
        <f t="shared" si="60"/>
        <v>44.643902439024387</v>
      </c>
      <c r="AG137" s="1">
        <f t="shared" si="61"/>
        <v>0.14050228596973435</v>
      </c>
      <c r="AH137" s="1">
        <f t="shared" si="62"/>
        <v>2.7340397358152004</v>
      </c>
      <c r="AI137" s="1">
        <f t="shared" si="63"/>
        <v>21431470.800000001</v>
      </c>
      <c r="AJ137" s="1">
        <f t="shared" si="64"/>
        <v>606872.16</v>
      </c>
      <c r="AK137" s="1">
        <f t="shared" si="65"/>
        <v>0.60687215999999999</v>
      </c>
      <c r="AL137" s="1" t="s">
        <v>2</v>
      </c>
      <c r="AM137" s="1" t="s">
        <v>2</v>
      </c>
      <c r="AN137" s="1" t="s">
        <v>2</v>
      </c>
      <c r="AO137" s="1" t="s">
        <v>2</v>
      </c>
      <c r="AP137" s="1" t="s">
        <v>2</v>
      </c>
      <c r="AQ137" s="1" t="s">
        <v>2</v>
      </c>
      <c r="AR137" s="1" t="s">
        <v>2</v>
      </c>
      <c r="AS137" s="1">
        <v>0</v>
      </c>
      <c r="AT137" s="1" t="s">
        <v>2</v>
      </c>
      <c r="AU137" s="1" t="s">
        <v>2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  <c r="CI137" s="1">
        <v>0</v>
      </c>
      <c r="CJ137" s="1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T137" s="1">
        <v>0</v>
      </c>
      <c r="CU137" s="1" t="s">
        <v>6</v>
      </c>
    </row>
    <row r="138" spans="1:99" s="1" customFormat="1" x14ac:dyDescent="0.25">
      <c r="A138" s="1" t="s">
        <v>788</v>
      </c>
      <c r="C138" s="1" t="s">
        <v>789</v>
      </c>
      <c r="D138" s="1">
        <v>1856</v>
      </c>
      <c r="E138" s="1">
        <f t="shared" si="44"/>
        <v>159</v>
      </c>
      <c r="F138" s="1">
        <v>15</v>
      </c>
      <c r="G138" s="1">
        <v>16</v>
      </c>
      <c r="H138" s="1">
        <v>60</v>
      </c>
      <c r="I138" s="1">
        <v>1600</v>
      </c>
      <c r="J138" s="1">
        <v>1100</v>
      </c>
      <c r="K138" s="1">
        <v>1600</v>
      </c>
      <c r="L138" s="1">
        <f t="shared" si="45"/>
        <v>69695840</v>
      </c>
      <c r="M138" s="1">
        <v>250</v>
      </c>
      <c r="N138" s="1">
        <f t="shared" si="46"/>
        <v>10890000</v>
      </c>
      <c r="O138" s="1">
        <f t="shared" si="47"/>
        <v>0.390625</v>
      </c>
      <c r="P138" s="1">
        <f t="shared" si="48"/>
        <v>1011715</v>
      </c>
      <c r="Q138" s="1">
        <f t="shared" si="49"/>
        <v>1.0117150000000001</v>
      </c>
      <c r="R138" s="1">
        <v>6.5</v>
      </c>
      <c r="S138" s="1">
        <f t="shared" si="50"/>
        <v>16.834934999999998</v>
      </c>
      <c r="T138" s="1">
        <f t="shared" si="51"/>
        <v>4160</v>
      </c>
      <c r="U138" s="1">
        <f t="shared" si="52"/>
        <v>181220000</v>
      </c>
      <c r="W138" s="1">
        <f t="shared" si="53"/>
        <v>0</v>
      </c>
      <c r="X138" s="1">
        <f t="shared" si="54"/>
        <v>0</v>
      </c>
      <c r="Y138" s="1">
        <f t="shared" si="55"/>
        <v>0</v>
      </c>
      <c r="Z138" s="1">
        <f t="shared" si="56"/>
        <v>6.3999853076216713</v>
      </c>
      <c r="AA138" s="1">
        <f t="shared" si="57"/>
        <v>0</v>
      </c>
      <c r="AB138" s="1">
        <f t="shared" si="58"/>
        <v>1.2799970615243343</v>
      </c>
      <c r="AC138" s="1">
        <v>15</v>
      </c>
      <c r="AD138" s="1">
        <f t="shared" si="59"/>
        <v>0.4266656871747781</v>
      </c>
      <c r="AE138" s="1" t="s">
        <v>2</v>
      </c>
      <c r="AF138" s="1">
        <f t="shared" si="60"/>
        <v>16.64</v>
      </c>
      <c r="AG138" s="1">
        <f t="shared" si="61"/>
        <v>0.17187411920382609</v>
      </c>
      <c r="AH138" s="1">
        <f t="shared" si="62"/>
        <v>0.74564720067687285</v>
      </c>
      <c r="AI138" s="1">
        <f t="shared" si="63"/>
        <v>47915890</v>
      </c>
      <c r="AJ138" s="1">
        <f t="shared" si="64"/>
        <v>1356828</v>
      </c>
      <c r="AK138" s="1">
        <f t="shared" si="65"/>
        <v>1.3568279999999999</v>
      </c>
      <c r="AL138" s="1" t="s">
        <v>2</v>
      </c>
      <c r="AM138" s="1" t="s">
        <v>2</v>
      </c>
      <c r="AN138" s="1" t="s">
        <v>2</v>
      </c>
      <c r="AO138" s="1" t="s">
        <v>2</v>
      </c>
      <c r="AP138" s="1" t="s">
        <v>2</v>
      </c>
      <c r="AQ138" s="1" t="s">
        <v>2</v>
      </c>
      <c r="AR138" s="1" t="s">
        <v>2</v>
      </c>
      <c r="AS138" s="1">
        <v>0</v>
      </c>
      <c r="AT138" s="1" t="s">
        <v>2</v>
      </c>
      <c r="AU138" s="1" t="s">
        <v>2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  <c r="CI138" s="1">
        <v>0</v>
      </c>
      <c r="CJ138" s="1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 t="s">
        <v>6</v>
      </c>
    </row>
    <row r="139" spans="1:99" s="1" customFormat="1" x14ac:dyDescent="0.25">
      <c r="A139" s="1" t="s">
        <v>790</v>
      </c>
      <c r="C139" s="1" t="s">
        <v>791</v>
      </c>
      <c r="D139" s="1">
        <v>1964</v>
      </c>
      <c r="E139" s="1">
        <f t="shared" si="44"/>
        <v>51</v>
      </c>
      <c r="F139" s="1">
        <v>6</v>
      </c>
      <c r="G139" s="1">
        <v>8</v>
      </c>
      <c r="H139" s="1">
        <v>85</v>
      </c>
      <c r="I139" s="1">
        <v>950</v>
      </c>
      <c r="J139" s="1">
        <v>250</v>
      </c>
      <c r="K139" s="1">
        <v>950</v>
      </c>
      <c r="L139" s="1">
        <f t="shared" si="45"/>
        <v>41381905</v>
      </c>
      <c r="M139" s="1">
        <v>250</v>
      </c>
      <c r="N139" s="1">
        <f t="shared" si="46"/>
        <v>10890000</v>
      </c>
      <c r="O139" s="1">
        <f t="shared" si="47"/>
        <v>0.390625</v>
      </c>
      <c r="P139" s="1">
        <f t="shared" si="48"/>
        <v>1011715</v>
      </c>
      <c r="Q139" s="1">
        <f t="shared" si="49"/>
        <v>1.0117150000000001</v>
      </c>
      <c r="R139" s="1">
        <v>3.7</v>
      </c>
      <c r="S139" s="1">
        <f t="shared" si="50"/>
        <v>9.5829629999999995</v>
      </c>
      <c r="T139" s="1">
        <f t="shared" si="51"/>
        <v>2368</v>
      </c>
      <c r="U139" s="1">
        <f t="shared" si="52"/>
        <v>103156000</v>
      </c>
      <c r="V139" s="1">
        <v>54805.488034000002</v>
      </c>
      <c r="W139" s="1">
        <f t="shared" si="53"/>
        <v>16.7047127527632</v>
      </c>
      <c r="X139" s="1">
        <f t="shared" si="54"/>
        <v>10.379830600711397</v>
      </c>
      <c r="Y139" s="1">
        <f t="shared" si="55"/>
        <v>4.6849483654088901</v>
      </c>
      <c r="Z139" s="1">
        <f t="shared" si="56"/>
        <v>3.7999912764003674</v>
      </c>
      <c r="AA139" s="1">
        <f t="shared" si="57"/>
        <v>54.171004808389924</v>
      </c>
      <c r="AB139" s="1">
        <f t="shared" si="58"/>
        <v>1.8999956382001837</v>
      </c>
      <c r="AC139" s="1">
        <v>6</v>
      </c>
      <c r="AD139" s="1">
        <f t="shared" si="59"/>
        <v>0.63333187940006119</v>
      </c>
      <c r="AE139" s="1" t="s">
        <v>2</v>
      </c>
      <c r="AF139" s="1">
        <f t="shared" si="60"/>
        <v>9.4719999999999995</v>
      </c>
      <c r="AG139" s="1">
        <f t="shared" si="61"/>
        <v>0.10205025827727175</v>
      </c>
      <c r="AH139" s="1">
        <f t="shared" si="62"/>
        <v>3.2808476829782403</v>
      </c>
      <c r="AI139" s="1">
        <f t="shared" si="63"/>
        <v>10889975</v>
      </c>
      <c r="AJ139" s="1">
        <f t="shared" si="64"/>
        <v>308370</v>
      </c>
      <c r="AK139" s="1">
        <f t="shared" si="65"/>
        <v>0.30836999999999998</v>
      </c>
      <c r="AL139" s="1" t="s">
        <v>792</v>
      </c>
      <c r="AM139" s="1" t="s">
        <v>2</v>
      </c>
      <c r="AN139" s="1" t="s">
        <v>793</v>
      </c>
      <c r="AO139" s="1" t="s">
        <v>2</v>
      </c>
      <c r="AP139" s="1" t="s">
        <v>2</v>
      </c>
      <c r="AQ139" s="1" t="s">
        <v>2</v>
      </c>
      <c r="AR139" s="1" t="s">
        <v>2</v>
      </c>
      <c r="AS139" s="1">
        <v>0</v>
      </c>
      <c r="AT139" s="1" t="s">
        <v>2</v>
      </c>
      <c r="AU139" s="1" t="s">
        <v>2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  <c r="CI139" s="1">
        <v>0</v>
      </c>
      <c r="CJ139" s="1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 t="s">
        <v>6</v>
      </c>
    </row>
    <row r="140" spans="1:99" s="1" customFormat="1" x14ac:dyDescent="0.25">
      <c r="A140" s="1" t="s">
        <v>794</v>
      </c>
      <c r="C140" s="1" t="s">
        <v>795</v>
      </c>
      <c r="D140" s="1">
        <v>1929</v>
      </c>
      <c r="E140" s="1">
        <f t="shared" si="44"/>
        <v>86</v>
      </c>
      <c r="F140" s="1">
        <v>20</v>
      </c>
      <c r="G140" s="1">
        <v>20</v>
      </c>
      <c r="H140" s="1">
        <v>1100</v>
      </c>
      <c r="I140" s="1">
        <v>2725</v>
      </c>
      <c r="J140" s="1">
        <v>2330</v>
      </c>
      <c r="K140" s="1">
        <v>2725</v>
      </c>
      <c r="L140" s="1">
        <f t="shared" si="45"/>
        <v>118700727.5</v>
      </c>
      <c r="M140" s="1">
        <v>600</v>
      </c>
      <c r="N140" s="1">
        <f t="shared" si="46"/>
        <v>26136000</v>
      </c>
      <c r="O140" s="1">
        <f t="shared" si="47"/>
        <v>0.9375</v>
      </c>
      <c r="P140" s="1">
        <f t="shared" si="48"/>
        <v>2428116</v>
      </c>
      <c r="Q140" s="1">
        <f t="shared" si="49"/>
        <v>2.4281160000000002</v>
      </c>
      <c r="R140" s="1">
        <v>19.8</v>
      </c>
      <c r="S140" s="1">
        <f t="shared" si="50"/>
        <v>51.281801999999999</v>
      </c>
      <c r="T140" s="1">
        <f t="shared" si="51"/>
        <v>12672</v>
      </c>
      <c r="U140" s="1">
        <f t="shared" si="52"/>
        <v>552024000</v>
      </c>
      <c r="W140" s="1">
        <f t="shared" si="53"/>
        <v>0</v>
      </c>
      <c r="X140" s="1">
        <f t="shared" si="54"/>
        <v>0</v>
      </c>
      <c r="Y140" s="1">
        <f t="shared" si="55"/>
        <v>0</v>
      </c>
      <c r="Z140" s="1">
        <f t="shared" si="56"/>
        <v>4.5416562404346497</v>
      </c>
      <c r="AA140" s="1">
        <f t="shared" si="57"/>
        <v>0</v>
      </c>
      <c r="AB140" s="1">
        <f t="shared" si="58"/>
        <v>0.68124843606519747</v>
      </c>
      <c r="AC140" s="1">
        <v>20</v>
      </c>
      <c r="AD140" s="1">
        <f t="shared" si="59"/>
        <v>0.22708281202173247</v>
      </c>
      <c r="AE140" s="1" t="s">
        <v>2</v>
      </c>
      <c r="AF140" s="1">
        <f t="shared" si="60"/>
        <v>21.12</v>
      </c>
      <c r="AG140" s="1">
        <f t="shared" si="61"/>
        <v>7.8729981058955151E-2</v>
      </c>
      <c r="AH140" s="1">
        <f t="shared" si="62"/>
        <v>0.84485348059525511</v>
      </c>
      <c r="AI140" s="1">
        <f t="shared" si="63"/>
        <v>101494567</v>
      </c>
      <c r="AJ140" s="1">
        <f t="shared" si="64"/>
        <v>2874008.4</v>
      </c>
      <c r="AK140" s="1">
        <f t="shared" si="65"/>
        <v>2.8740083999999997</v>
      </c>
      <c r="AL140" s="1" t="s">
        <v>2</v>
      </c>
      <c r="AM140" s="1" t="s">
        <v>2</v>
      </c>
      <c r="AN140" s="1" t="s">
        <v>2</v>
      </c>
      <c r="AO140" s="1" t="s">
        <v>2</v>
      </c>
      <c r="AP140" s="1" t="s">
        <v>2</v>
      </c>
      <c r="AQ140" s="1" t="s">
        <v>2</v>
      </c>
      <c r="AR140" s="1" t="s">
        <v>2</v>
      </c>
      <c r="AS140" s="1">
        <v>0</v>
      </c>
      <c r="AT140" s="1" t="s">
        <v>2</v>
      </c>
      <c r="AU140" s="1" t="s">
        <v>2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0</v>
      </c>
      <c r="CF140" s="1">
        <v>0</v>
      </c>
      <c r="CG140" s="1">
        <v>0</v>
      </c>
      <c r="CH140" s="1">
        <v>0</v>
      </c>
      <c r="CI140" s="1">
        <v>0</v>
      </c>
      <c r="CJ140" s="1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T140" s="1">
        <v>0</v>
      </c>
      <c r="CU140" s="1" t="s">
        <v>6</v>
      </c>
    </row>
    <row r="141" spans="1:99" s="1" customFormat="1" x14ac:dyDescent="0.25">
      <c r="A141" s="1" t="s">
        <v>796</v>
      </c>
      <c r="C141" s="1" t="s">
        <v>797</v>
      </c>
      <c r="D141" s="1">
        <v>1882</v>
      </c>
      <c r="E141" s="1">
        <f t="shared" si="44"/>
        <v>133</v>
      </c>
      <c r="F141" s="1">
        <v>14</v>
      </c>
      <c r="G141" s="1">
        <v>14</v>
      </c>
      <c r="H141" s="1">
        <v>750</v>
      </c>
      <c r="I141" s="1">
        <v>900</v>
      </c>
      <c r="J141" s="1">
        <v>740</v>
      </c>
      <c r="K141" s="1">
        <v>900</v>
      </c>
      <c r="L141" s="1">
        <f t="shared" si="45"/>
        <v>39203910</v>
      </c>
      <c r="M141" s="1">
        <v>527</v>
      </c>
      <c r="N141" s="1">
        <f t="shared" si="46"/>
        <v>22956120</v>
      </c>
      <c r="O141" s="1">
        <f t="shared" si="47"/>
        <v>0.82343750000000004</v>
      </c>
      <c r="P141" s="1">
        <f t="shared" si="48"/>
        <v>2132695.2200000002</v>
      </c>
      <c r="Q141" s="1">
        <f t="shared" si="49"/>
        <v>2.13269522</v>
      </c>
      <c r="R141" s="1">
        <v>76.3</v>
      </c>
      <c r="S141" s="1">
        <f t="shared" si="50"/>
        <v>197.61623699999998</v>
      </c>
      <c r="T141" s="1">
        <f t="shared" si="51"/>
        <v>48832</v>
      </c>
      <c r="U141" s="1">
        <f t="shared" si="52"/>
        <v>2127244000</v>
      </c>
      <c r="W141" s="1">
        <f t="shared" si="53"/>
        <v>0</v>
      </c>
      <c r="X141" s="1">
        <f t="shared" si="54"/>
        <v>0</v>
      </c>
      <c r="Y141" s="1">
        <f t="shared" si="55"/>
        <v>0</v>
      </c>
      <c r="Z141" s="1">
        <f t="shared" si="56"/>
        <v>1.707775965624853</v>
      </c>
      <c r="AA141" s="1">
        <f t="shared" si="57"/>
        <v>0</v>
      </c>
      <c r="AB141" s="1">
        <f t="shared" si="58"/>
        <v>0.36595199263389711</v>
      </c>
      <c r="AC141" s="1">
        <v>14</v>
      </c>
      <c r="AD141" s="1">
        <f t="shared" si="59"/>
        <v>0.12198399754463236</v>
      </c>
      <c r="AE141" s="1" t="s">
        <v>2</v>
      </c>
      <c r="AF141" s="1">
        <f t="shared" si="60"/>
        <v>92.660341555977226</v>
      </c>
      <c r="AG141" s="1">
        <f t="shared" si="61"/>
        <v>3.1588361723140529E-2</v>
      </c>
      <c r="AH141" s="1">
        <f t="shared" si="62"/>
        <v>2.3364955796345037</v>
      </c>
      <c r="AI141" s="1">
        <f t="shared" si="63"/>
        <v>32234326</v>
      </c>
      <c r="AJ141" s="1">
        <f t="shared" si="64"/>
        <v>912775.20000000007</v>
      </c>
      <c r="AK141" s="1">
        <f t="shared" si="65"/>
        <v>0.91277520000000012</v>
      </c>
      <c r="AL141" s="1" t="s">
        <v>2</v>
      </c>
      <c r="AM141" s="1" t="s">
        <v>2</v>
      </c>
      <c r="AN141" s="1" t="s">
        <v>2</v>
      </c>
      <c r="AO141" s="1" t="s">
        <v>2</v>
      </c>
      <c r="AP141" s="1" t="s">
        <v>2</v>
      </c>
      <c r="AQ141" s="1" t="s">
        <v>2</v>
      </c>
      <c r="AR141" s="1" t="s">
        <v>2</v>
      </c>
      <c r="AS141" s="1">
        <v>0</v>
      </c>
      <c r="AT141" s="1" t="s">
        <v>2</v>
      </c>
      <c r="AU141" s="1" t="s">
        <v>2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0</v>
      </c>
      <c r="CE141" s="1">
        <v>0</v>
      </c>
      <c r="CF141" s="1">
        <v>0</v>
      </c>
      <c r="CG141" s="1">
        <v>0</v>
      </c>
      <c r="CH141" s="1">
        <v>0</v>
      </c>
      <c r="CI141" s="1">
        <v>0</v>
      </c>
      <c r="CJ141" s="1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0</v>
      </c>
      <c r="CR141" s="1">
        <v>0</v>
      </c>
      <c r="CS141" s="1">
        <v>0</v>
      </c>
      <c r="CT141" s="1">
        <v>0</v>
      </c>
      <c r="CU141" s="1" t="s">
        <v>6</v>
      </c>
    </row>
    <row r="142" spans="1:99" s="1" customFormat="1" x14ac:dyDescent="0.25">
      <c r="A142" s="1" t="s">
        <v>798</v>
      </c>
      <c r="C142" s="1" t="s">
        <v>799</v>
      </c>
      <c r="D142" s="1">
        <v>1928</v>
      </c>
      <c r="E142" s="1">
        <f t="shared" si="44"/>
        <v>87</v>
      </c>
      <c r="F142" s="1">
        <v>19</v>
      </c>
      <c r="G142" s="1">
        <v>19</v>
      </c>
      <c r="H142" s="1">
        <v>545</v>
      </c>
      <c r="I142" s="1">
        <v>3500</v>
      </c>
      <c r="J142" s="1">
        <v>2896</v>
      </c>
      <c r="K142" s="1">
        <v>3500</v>
      </c>
      <c r="L142" s="1">
        <f t="shared" si="45"/>
        <v>152459650</v>
      </c>
      <c r="M142" s="1">
        <v>290</v>
      </c>
      <c r="N142" s="1">
        <f t="shared" si="46"/>
        <v>12632400</v>
      </c>
      <c r="O142" s="1">
        <f t="shared" si="47"/>
        <v>0.453125</v>
      </c>
      <c r="P142" s="1">
        <f t="shared" si="48"/>
        <v>1173589.4000000001</v>
      </c>
      <c r="Q142" s="1">
        <f t="shared" si="49"/>
        <v>1.1735894</v>
      </c>
      <c r="R142" s="1">
        <v>15.9</v>
      </c>
      <c r="S142" s="1">
        <f t="shared" si="50"/>
        <v>41.180841000000001</v>
      </c>
      <c r="T142" s="1">
        <f t="shared" si="51"/>
        <v>10176</v>
      </c>
      <c r="U142" s="1">
        <f t="shared" si="52"/>
        <v>443292000</v>
      </c>
      <c r="V142" s="1">
        <v>32901.433590000001</v>
      </c>
      <c r="W142" s="1">
        <f t="shared" si="53"/>
        <v>10.028356958231999</v>
      </c>
      <c r="X142" s="1">
        <f t="shared" si="54"/>
        <v>6.2313341133444604</v>
      </c>
      <c r="Y142" s="1">
        <f t="shared" si="55"/>
        <v>2.6113590307507919</v>
      </c>
      <c r="Z142" s="1">
        <f t="shared" si="56"/>
        <v>12.06893781070897</v>
      </c>
      <c r="AA142" s="1">
        <f t="shared" si="57"/>
        <v>2.8073665088841757</v>
      </c>
      <c r="AB142" s="1">
        <f t="shared" si="58"/>
        <v>1.9056217595856266</v>
      </c>
      <c r="AC142" s="1">
        <v>19</v>
      </c>
      <c r="AD142" s="1">
        <f t="shared" si="59"/>
        <v>0.63520725319520899</v>
      </c>
      <c r="AE142" s="1" t="s">
        <v>2</v>
      </c>
      <c r="AF142" s="1">
        <f t="shared" si="60"/>
        <v>35.089655172413792</v>
      </c>
      <c r="AG142" s="1">
        <f t="shared" si="61"/>
        <v>0.30093421178079444</v>
      </c>
      <c r="AH142" s="1">
        <f t="shared" si="62"/>
        <v>0.32853792405514148</v>
      </c>
      <c r="AI142" s="1">
        <f t="shared" si="63"/>
        <v>126149470.40000001</v>
      </c>
      <c r="AJ142" s="1">
        <f t="shared" si="64"/>
        <v>3572158.08</v>
      </c>
      <c r="AK142" s="1">
        <f t="shared" si="65"/>
        <v>3.5721580799999999</v>
      </c>
      <c r="AL142" s="1" t="s">
        <v>800</v>
      </c>
      <c r="AM142" s="1" t="s">
        <v>2</v>
      </c>
      <c r="AN142" s="1" t="s">
        <v>801</v>
      </c>
      <c r="AO142" s="1" t="s">
        <v>802</v>
      </c>
      <c r="AP142" s="1" t="s">
        <v>2</v>
      </c>
      <c r="AQ142" s="1" t="s">
        <v>2</v>
      </c>
      <c r="AR142" s="1" t="s">
        <v>2</v>
      </c>
      <c r="AS142" s="1">
        <v>0</v>
      </c>
      <c r="AT142" s="1" t="s">
        <v>2</v>
      </c>
      <c r="AU142" s="1" t="s">
        <v>2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0</v>
      </c>
      <c r="CE142" s="1">
        <v>0</v>
      </c>
      <c r="CF142" s="1">
        <v>0</v>
      </c>
      <c r="CG142" s="1">
        <v>0</v>
      </c>
      <c r="CH142" s="1">
        <v>0</v>
      </c>
      <c r="CI142" s="1">
        <v>0</v>
      </c>
      <c r="CJ142" s="1">
        <v>0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1">
        <v>0</v>
      </c>
      <c r="CR142" s="1">
        <v>0</v>
      </c>
      <c r="CS142" s="1">
        <v>0</v>
      </c>
      <c r="CT142" s="1">
        <v>0</v>
      </c>
      <c r="CU142" s="1" t="s">
        <v>6</v>
      </c>
    </row>
    <row r="143" spans="1:99" s="1" customFormat="1" x14ac:dyDescent="0.25">
      <c r="A143" s="1" t="s">
        <v>803</v>
      </c>
      <c r="C143" s="1" t="s">
        <v>804</v>
      </c>
      <c r="D143" s="1">
        <v>1973</v>
      </c>
      <c r="E143" s="1">
        <f t="shared" si="44"/>
        <v>42</v>
      </c>
      <c r="F143" s="1">
        <v>100</v>
      </c>
      <c r="G143" s="1">
        <v>100</v>
      </c>
      <c r="H143" s="1">
        <v>55</v>
      </c>
      <c r="I143" s="1">
        <v>0</v>
      </c>
      <c r="J143" s="1">
        <v>9546</v>
      </c>
      <c r="K143" s="1">
        <v>9546</v>
      </c>
      <c r="L143" s="1">
        <f t="shared" si="45"/>
        <v>415822805.40000004</v>
      </c>
      <c r="M143" s="1">
        <v>600</v>
      </c>
      <c r="N143" s="1">
        <f t="shared" si="46"/>
        <v>26136000</v>
      </c>
      <c r="O143" s="1">
        <f t="shared" si="47"/>
        <v>0.9375</v>
      </c>
      <c r="P143" s="1">
        <f t="shared" si="48"/>
        <v>2428116</v>
      </c>
      <c r="Q143" s="1">
        <f t="shared" si="49"/>
        <v>2.4281160000000002</v>
      </c>
      <c r="R143" s="1">
        <v>1.9</v>
      </c>
      <c r="S143" s="1">
        <f t="shared" si="50"/>
        <v>4.9209809999999994</v>
      </c>
      <c r="T143" s="1">
        <f t="shared" si="51"/>
        <v>1216</v>
      </c>
      <c r="U143" s="1">
        <f t="shared" si="52"/>
        <v>52972000</v>
      </c>
      <c r="V143" s="1">
        <v>26960.327169</v>
      </c>
      <c r="W143" s="1">
        <f t="shared" si="53"/>
        <v>8.2175077211112004</v>
      </c>
      <c r="X143" s="1">
        <f t="shared" si="54"/>
        <v>5.1061242038455861</v>
      </c>
      <c r="Y143" s="1">
        <f t="shared" si="55"/>
        <v>1.487648390035081</v>
      </c>
      <c r="Z143" s="1">
        <f t="shared" si="56"/>
        <v>15.90996347566575</v>
      </c>
      <c r="AA143" s="1">
        <f t="shared" si="57"/>
        <v>0.69788936247580013</v>
      </c>
      <c r="AB143" s="1">
        <f t="shared" si="58"/>
        <v>0.47729890426997251</v>
      </c>
      <c r="AC143" s="1">
        <v>100</v>
      </c>
      <c r="AD143" s="1">
        <f t="shared" si="59"/>
        <v>0.1590996347566575</v>
      </c>
      <c r="AE143" s="1" t="s">
        <v>2</v>
      </c>
      <c r="AF143" s="1">
        <f t="shared" si="60"/>
        <v>2.0266666666666668</v>
      </c>
      <c r="AG143" s="1">
        <f t="shared" si="61"/>
        <v>0.27580051346377465</v>
      </c>
      <c r="AH143" s="1">
        <f t="shared" si="62"/>
        <v>0.20621292790560908</v>
      </c>
      <c r="AI143" s="1">
        <f t="shared" si="63"/>
        <v>415822805.40000004</v>
      </c>
      <c r="AJ143" s="1">
        <f t="shared" si="64"/>
        <v>11774800.08</v>
      </c>
      <c r="AK143" s="1">
        <f t="shared" si="65"/>
        <v>11.77480008</v>
      </c>
      <c r="AL143" s="1" t="s">
        <v>805</v>
      </c>
      <c r="AM143" s="1" t="s">
        <v>2</v>
      </c>
      <c r="AN143" s="1" t="s">
        <v>2</v>
      </c>
      <c r="AO143" s="1" t="s">
        <v>806</v>
      </c>
      <c r="AP143" s="1" t="s">
        <v>2</v>
      </c>
      <c r="AQ143" s="1" t="s">
        <v>2</v>
      </c>
      <c r="AR143" s="1" t="s">
        <v>2</v>
      </c>
      <c r="AS143" s="1">
        <v>0</v>
      </c>
      <c r="AT143" s="1" t="s">
        <v>2</v>
      </c>
      <c r="AU143" s="1" t="s">
        <v>2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0</v>
      </c>
      <c r="CI143" s="1">
        <v>0</v>
      </c>
      <c r="CJ143" s="1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T143" s="1">
        <v>0</v>
      </c>
      <c r="CU143" s="1" t="s">
        <v>6</v>
      </c>
    </row>
    <row r="144" spans="1:99" s="1" customFormat="1" x14ac:dyDescent="0.25">
      <c r="A144" s="1" t="s">
        <v>807</v>
      </c>
      <c r="C144" s="1" t="s">
        <v>808</v>
      </c>
      <c r="D144" s="1">
        <v>1962</v>
      </c>
      <c r="E144" s="1">
        <f t="shared" si="44"/>
        <v>53</v>
      </c>
      <c r="F144" s="1">
        <v>54</v>
      </c>
      <c r="G144" s="1">
        <v>54</v>
      </c>
      <c r="H144" s="1">
        <v>11700</v>
      </c>
      <c r="I144" s="1">
        <v>9000</v>
      </c>
      <c r="J144" s="1">
        <v>5500</v>
      </c>
      <c r="K144" s="1">
        <v>9000</v>
      </c>
      <c r="L144" s="1">
        <f t="shared" si="45"/>
        <v>392039100</v>
      </c>
      <c r="M144" s="1">
        <v>255</v>
      </c>
      <c r="N144" s="1">
        <f t="shared" si="46"/>
        <v>11107800</v>
      </c>
      <c r="O144" s="1">
        <f t="shared" si="47"/>
        <v>0.3984375</v>
      </c>
      <c r="P144" s="1">
        <f t="shared" si="48"/>
        <v>1031949.3</v>
      </c>
      <c r="Q144" s="1">
        <f t="shared" si="49"/>
        <v>1.0319493</v>
      </c>
      <c r="R144" s="1">
        <v>25</v>
      </c>
      <c r="S144" s="1">
        <f t="shared" si="50"/>
        <v>64.749749999999992</v>
      </c>
      <c r="T144" s="1">
        <f t="shared" si="51"/>
        <v>16000</v>
      </c>
      <c r="U144" s="1">
        <f t="shared" si="52"/>
        <v>697000000</v>
      </c>
      <c r="W144" s="1">
        <f t="shared" si="53"/>
        <v>0</v>
      </c>
      <c r="X144" s="1">
        <f t="shared" si="54"/>
        <v>0</v>
      </c>
      <c r="Y144" s="1">
        <f t="shared" si="55"/>
        <v>0</v>
      </c>
      <c r="Z144" s="1">
        <f t="shared" si="56"/>
        <v>35.29403662291363</v>
      </c>
      <c r="AA144" s="1">
        <f t="shared" si="57"/>
        <v>0</v>
      </c>
      <c r="AB144" s="1">
        <f t="shared" si="58"/>
        <v>1.9607798123840905</v>
      </c>
      <c r="AC144" s="1">
        <v>54</v>
      </c>
      <c r="AD144" s="1">
        <f t="shared" si="59"/>
        <v>0.65359327079469687</v>
      </c>
      <c r="AE144" s="1" t="s">
        <v>2</v>
      </c>
      <c r="AF144" s="1">
        <f t="shared" si="60"/>
        <v>62.745098039215684</v>
      </c>
      <c r="AG144" s="1">
        <f t="shared" si="61"/>
        <v>0.93849671046478922</v>
      </c>
      <c r="AH144" s="1">
        <f t="shared" si="62"/>
        <v>0.15211202893808207</v>
      </c>
      <c r="AI144" s="1">
        <f t="shared" si="63"/>
        <v>239579450</v>
      </c>
      <c r="AJ144" s="1">
        <f t="shared" si="64"/>
        <v>6784140</v>
      </c>
      <c r="AK144" s="1">
        <f t="shared" si="65"/>
        <v>6.7841399999999998</v>
      </c>
      <c r="AL144" s="1" t="s">
        <v>2</v>
      </c>
      <c r="AM144" s="1" t="s">
        <v>2</v>
      </c>
      <c r="AN144" s="1" t="s">
        <v>2</v>
      </c>
      <c r="AO144" s="1" t="s">
        <v>2</v>
      </c>
      <c r="AP144" s="1" t="s">
        <v>2</v>
      </c>
      <c r="AQ144" s="1" t="s">
        <v>2</v>
      </c>
      <c r="AR144" s="1" t="s">
        <v>2</v>
      </c>
      <c r="AS144" s="1">
        <v>0</v>
      </c>
      <c r="AT144" s="1" t="s">
        <v>2</v>
      </c>
      <c r="AU144" s="1" t="s">
        <v>2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0</v>
      </c>
      <c r="CI144" s="1">
        <v>0</v>
      </c>
      <c r="CJ144" s="1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 t="s">
        <v>6</v>
      </c>
    </row>
    <row r="145" spans="1:99" s="1" customFormat="1" x14ac:dyDescent="0.25">
      <c r="A145" s="1" t="s">
        <v>809</v>
      </c>
      <c r="C145" s="1" t="s">
        <v>810</v>
      </c>
      <c r="D145" s="1">
        <v>1973</v>
      </c>
      <c r="E145" s="1">
        <f t="shared" si="44"/>
        <v>42</v>
      </c>
      <c r="F145" s="1">
        <v>18.600000000000001</v>
      </c>
      <c r="G145" s="1">
        <v>21</v>
      </c>
      <c r="H145" s="1">
        <v>0</v>
      </c>
      <c r="I145" s="1">
        <v>20616</v>
      </c>
      <c r="J145" s="1">
        <v>15432</v>
      </c>
      <c r="K145" s="1">
        <v>20616</v>
      </c>
      <c r="L145" s="1">
        <f t="shared" si="45"/>
        <v>898030898.39999998</v>
      </c>
      <c r="M145" s="1">
        <v>1728</v>
      </c>
      <c r="N145" s="1">
        <f t="shared" si="46"/>
        <v>75271680</v>
      </c>
      <c r="O145" s="1">
        <f t="shared" si="47"/>
        <v>2.7</v>
      </c>
      <c r="P145" s="1">
        <f t="shared" si="48"/>
        <v>6992974.0800000001</v>
      </c>
      <c r="Q145" s="1">
        <f t="shared" si="49"/>
        <v>6.9929740800000006</v>
      </c>
      <c r="R145" s="1">
        <v>2.7</v>
      </c>
      <c r="S145" s="1">
        <f t="shared" si="50"/>
        <v>6.9929730000000001</v>
      </c>
      <c r="T145" s="1">
        <f t="shared" si="51"/>
        <v>1728</v>
      </c>
      <c r="U145" s="1">
        <f t="shared" si="52"/>
        <v>75276000</v>
      </c>
      <c r="V145" s="1">
        <v>23389.916625000002</v>
      </c>
      <c r="W145" s="1">
        <f t="shared" si="53"/>
        <v>7.1292465872999999</v>
      </c>
      <c r="X145" s="1">
        <f t="shared" si="54"/>
        <v>4.4299098692752503</v>
      </c>
      <c r="Y145" s="1">
        <f t="shared" si="55"/>
        <v>0.76051462181082718</v>
      </c>
      <c r="Z145" s="1">
        <f t="shared" si="56"/>
        <v>11.930528166768697</v>
      </c>
      <c r="AA145" s="1">
        <f t="shared" si="57"/>
        <v>0.37453232765598737</v>
      </c>
      <c r="AB145" s="1">
        <f t="shared" si="58"/>
        <v>1.9242787365755962</v>
      </c>
      <c r="AC145" s="1">
        <v>18.600000000000001</v>
      </c>
      <c r="AD145" s="1">
        <f t="shared" si="59"/>
        <v>0.64142624552519878</v>
      </c>
      <c r="AE145" s="1" t="s">
        <v>2</v>
      </c>
      <c r="AF145" s="1">
        <f t="shared" si="60"/>
        <v>1</v>
      </c>
      <c r="AG145" s="1">
        <f t="shared" si="61"/>
        <v>0.12186789627283272</v>
      </c>
      <c r="AH145" s="1">
        <f t="shared" si="62"/>
        <v>0.3673733019820114</v>
      </c>
      <c r="AI145" s="1">
        <f t="shared" si="63"/>
        <v>672216376.80000007</v>
      </c>
      <c r="AJ145" s="1">
        <f t="shared" si="64"/>
        <v>19035063.359999999</v>
      </c>
      <c r="AK145" s="1">
        <f t="shared" si="65"/>
        <v>19.035063359999999</v>
      </c>
      <c r="AL145" s="1" t="s">
        <v>811</v>
      </c>
      <c r="AM145" s="1" t="s">
        <v>2</v>
      </c>
      <c r="AN145" s="1" t="s">
        <v>2</v>
      </c>
      <c r="AO145" s="1" t="s">
        <v>812</v>
      </c>
      <c r="AP145" s="1" t="s">
        <v>2</v>
      </c>
      <c r="AQ145" s="1" t="s">
        <v>2</v>
      </c>
      <c r="AR145" s="1" t="s">
        <v>2</v>
      </c>
      <c r="AS145" s="1">
        <v>0</v>
      </c>
      <c r="AT145" s="1" t="s">
        <v>2</v>
      </c>
      <c r="AU145" s="1" t="s">
        <v>2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0</v>
      </c>
      <c r="CG145" s="1">
        <v>0</v>
      </c>
      <c r="CH145" s="1">
        <v>0</v>
      </c>
      <c r="CI145" s="1">
        <v>0</v>
      </c>
      <c r="CJ145" s="1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0</v>
      </c>
      <c r="CR145" s="1">
        <v>0</v>
      </c>
      <c r="CS145" s="1">
        <v>0</v>
      </c>
      <c r="CT145" s="1">
        <v>0</v>
      </c>
      <c r="CU145" s="1" t="s">
        <v>6</v>
      </c>
    </row>
    <row r="146" spans="1:99" s="1" customFormat="1" x14ac:dyDescent="0.25">
      <c r="A146" s="1" t="s">
        <v>813</v>
      </c>
      <c r="C146" s="1" t="s">
        <v>814</v>
      </c>
      <c r="D146" s="1">
        <v>1957</v>
      </c>
      <c r="E146" s="1">
        <f t="shared" si="44"/>
        <v>58</v>
      </c>
      <c r="F146" s="1">
        <v>22</v>
      </c>
      <c r="G146" s="1">
        <v>22</v>
      </c>
      <c r="H146" s="1">
        <v>200</v>
      </c>
      <c r="I146" s="1">
        <v>2300</v>
      </c>
      <c r="J146" s="1">
        <v>1600</v>
      </c>
      <c r="K146" s="1">
        <v>2300</v>
      </c>
      <c r="L146" s="1">
        <f t="shared" si="45"/>
        <v>100187770</v>
      </c>
      <c r="M146" s="1">
        <v>260</v>
      </c>
      <c r="N146" s="1">
        <f t="shared" si="46"/>
        <v>11325600</v>
      </c>
      <c r="O146" s="1">
        <f t="shared" si="47"/>
        <v>0.40625</v>
      </c>
      <c r="P146" s="1">
        <f t="shared" si="48"/>
        <v>1052183.6000000001</v>
      </c>
      <c r="Q146" s="1">
        <f t="shared" si="49"/>
        <v>1.0521836</v>
      </c>
      <c r="R146" s="1">
        <v>9.8000000000000007</v>
      </c>
      <c r="S146" s="1">
        <f t="shared" si="50"/>
        <v>25.381902</v>
      </c>
      <c r="T146" s="1">
        <f t="shared" si="51"/>
        <v>6272</v>
      </c>
      <c r="U146" s="1">
        <f t="shared" si="52"/>
        <v>273224000</v>
      </c>
      <c r="V146" s="1">
        <v>70501.964296999999</v>
      </c>
      <c r="W146" s="1">
        <f t="shared" si="53"/>
        <v>21.488998717725597</v>
      </c>
      <c r="X146" s="1">
        <f t="shared" si="54"/>
        <v>13.352649026066018</v>
      </c>
      <c r="Y146" s="1">
        <f t="shared" si="55"/>
        <v>5.9096982586520914</v>
      </c>
      <c r="Z146" s="1">
        <f t="shared" si="56"/>
        <v>8.8461335381789929</v>
      </c>
      <c r="AA146" s="1">
        <f t="shared" si="57"/>
        <v>10.888400459333347</v>
      </c>
      <c r="AB146" s="1">
        <f t="shared" si="58"/>
        <v>1.2062909370244081</v>
      </c>
      <c r="AC146" s="1">
        <v>22</v>
      </c>
      <c r="AD146" s="1">
        <f t="shared" si="59"/>
        <v>0.40209697900813607</v>
      </c>
      <c r="AE146" s="1" t="s">
        <v>2</v>
      </c>
      <c r="AF146" s="1">
        <f t="shared" si="60"/>
        <v>24.123076923076923</v>
      </c>
      <c r="AG146" s="1">
        <f t="shared" si="61"/>
        <v>0.23295301193998794</v>
      </c>
      <c r="AH146" s="1">
        <f t="shared" si="62"/>
        <v>0.53313774848396411</v>
      </c>
      <c r="AI146" s="1">
        <f t="shared" si="63"/>
        <v>69695840</v>
      </c>
      <c r="AJ146" s="1">
        <f t="shared" si="64"/>
        <v>1973568</v>
      </c>
      <c r="AK146" s="1">
        <f t="shared" si="65"/>
        <v>1.973568</v>
      </c>
      <c r="AL146" s="1" t="s">
        <v>815</v>
      </c>
      <c r="AM146" s="1" t="s">
        <v>2</v>
      </c>
      <c r="AN146" s="1" t="s">
        <v>816</v>
      </c>
      <c r="AO146" s="1" t="s">
        <v>817</v>
      </c>
      <c r="AP146" s="1" t="s">
        <v>2</v>
      </c>
      <c r="AQ146" s="1" t="s">
        <v>2</v>
      </c>
      <c r="AR146" s="1" t="s">
        <v>2</v>
      </c>
      <c r="AS146" s="1">
        <v>0</v>
      </c>
      <c r="AT146" s="1" t="s">
        <v>2</v>
      </c>
      <c r="AU146" s="1" t="s">
        <v>2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0</v>
      </c>
      <c r="CG146" s="1">
        <v>0</v>
      </c>
      <c r="CH146" s="1">
        <v>0</v>
      </c>
      <c r="CI146" s="1">
        <v>0</v>
      </c>
      <c r="CJ146" s="1">
        <v>0</v>
      </c>
      <c r="CK146" s="1">
        <v>0</v>
      </c>
      <c r="CL146" s="1">
        <v>0</v>
      </c>
      <c r="CM146" s="1">
        <v>0</v>
      </c>
      <c r="CN146" s="1">
        <v>0</v>
      </c>
      <c r="CO146" s="1">
        <v>0</v>
      </c>
      <c r="CP146" s="1">
        <v>0</v>
      </c>
      <c r="CQ146" s="1">
        <v>0</v>
      </c>
      <c r="CR146" s="1">
        <v>0</v>
      </c>
      <c r="CS146" s="1">
        <v>0</v>
      </c>
      <c r="CT146" s="1">
        <v>0</v>
      </c>
      <c r="CU146" s="1" t="s">
        <v>6</v>
      </c>
    </row>
    <row r="147" spans="1:99" s="1" customFormat="1" x14ac:dyDescent="0.25">
      <c r="A147" s="1" t="s">
        <v>818</v>
      </c>
      <c r="C147" s="1" t="s">
        <v>819</v>
      </c>
      <c r="D147" s="1">
        <v>1955</v>
      </c>
      <c r="E147" s="1">
        <f t="shared" si="44"/>
        <v>60</v>
      </c>
      <c r="F147" s="1">
        <v>21</v>
      </c>
      <c r="G147" s="1">
        <v>21</v>
      </c>
      <c r="H147" s="1">
        <v>30</v>
      </c>
      <c r="I147" s="1">
        <v>350</v>
      </c>
      <c r="J147" s="1">
        <v>300</v>
      </c>
      <c r="K147" s="1">
        <v>350</v>
      </c>
      <c r="L147" s="1">
        <f t="shared" si="45"/>
        <v>15245965</v>
      </c>
      <c r="M147" s="1">
        <v>300</v>
      </c>
      <c r="N147" s="1">
        <f t="shared" si="46"/>
        <v>13068000</v>
      </c>
      <c r="O147" s="1">
        <f t="shared" si="47"/>
        <v>0.46875</v>
      </c>
      <c r="P147" s="1">
        <f t="shared" si="48"/>
        <v>1214058</v>
      </c>
      <c r="Q147" s="1">
        <f t="shared" si="49"/>
        <v>1.2140580000000001</v>
      </c>
      <c r="R147" s="1">
        <v>0.6</v>
      </c>
      <c r="S147" s="1">
        <f t="shared" si="50"/>
        <v>1.5539939999999999</v>
      </c>
      <c r="T147" s="1">
        <f t="shared" si="51"/>
        <v>384</v>
      </c>
      <c r="U147" s="1">
        <f t="shared" si="52"/>
        <v>16728000</v>
      </c>
      <c r="W147" s="1">
        <f t="shared" si="53"/>
        <v>0</v>
      </c>
      <c r="X147" s="1">
        <f t="shared" si="54"/>
        <v>0</v>
      </c>
      <c r="Y147" s="1">
        <f t="shared" si="55"/>
        <v>0</v>
      </c>
      <c r="Z147" s="1">
        <f t="shared" si="56"/>
        <v>1.1666639883685339</v>
      </c>
      <c r="AA147" s="1">
        <f t="shared" si="57"/>
        <v>0</v>
      </c>
      <c r="AB147" s="1">
        <f t="shared" si="58"/>
        <v>0.16666628405264769</v>
      </c>
      <c r="AC147" s="1">
        <v>21</v>
      </c>
      <c r="AD147" s="1">
        <f t="shared" si="59"/>
        <v>5.5555428017549237E-2</v>
      </c>
      <c r="AE147" s="1" t="s">
        <v>2</v>
      </c>
      <c r="AF147" s="1">
        <f t="shared" si="60"/>
        <v>1.28</v>
      </c>
      <c r="AG147" s="1">
        <f t="shared" si="61"/>
        <v>2.8601359590923258E-2</v>
      </c>
      <c r="AH147" s="1">
        <f t="shared" si="62"/>
        <v>3.2808476829782403</v>
      </c>
      <c r="AI147" s="1">
        <f t="shared" si="63"/>
        <v>13067970</v>
      </c>
      <c r="AJ147" s="1">
        <f t="shared" si="64"/>
        <v>370044</v>
      </c>
      <c r="AK147" s="1">
        <f t="shared" si="65"/>
        <v>0.37004399999999998</v>
      </c>
      <c r="AL147" s="1" t="s">
        <v>2</v>
      </c>
      <c r="AM147" s="1" t="s">
        <v>2</v>
      </c>
      <c r="AN147" s="1" t="s">
        <v>2</v>
      </c>
      <c r="AO147" s="1" t="s">
        <v>2</v>
      </c>
      <c r="AP147" s="1" t="s">
        <v>2</v>
      </c>
      <c r="AQ147" s="1" t="s">
        <v>2</v>
      </c>
      <c r="AR147" s="1" t="s">
        <v>2</v>
      </c>
      <c r="AS147" s="1">
        <v>0</v>
      </c>
      <c r="AT147" s="1" t="s">
        <v>2</v>
      </c>
      <c r="AU147" s="1" t="s">
        <v>2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">
        <v>0</v>
      </c>
      <c r="CF147" s="1">
        <v>0</v>
      </c>
      <c r="CG147" s="1">
        <v>0</v>
      </c>
      <c r="CH147" s="1">
        <v>0</v>
      </c>
      <c r="CI147" s="1">
        <v>0</v>
      </c>
      <c r="CJ147" s="1">
        <v>0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1">
        <v>0</v>
      </c>
      <c r="CR147" s="1">
        <v>0</v>
      </c>
      <c r="CS147" s="1">
        <v>0</v>
      </c>
      <c r="CT147" s="1">
        <v>0</v>
      </c>
      <c r="CU147" s="1" t="s">
        <v>6</v>
      </c>
    </row>
    <row r="148" spans="1:99" s="1" customFormat="1" x14ac:dyDescent="0.25">
      <c r="A148" s="1" t="s">
        <v>820</v>
      </c>
      <c r="C148" s="1" t="s">
        <v>821</v>
      </c>
      <c r="D148" s="1">
        <v>1961</v>
      </c>
      <c r="E148" s="1">
        <f t="shared" si="44"/>
        <v>54</v>
      </c>
      <c r="F148" s="1">
        <v>33</v>
      </c>
      <c r="G148" s="1">
        <v>33</v>
      </c>
      <c r="H148" s="1">
        <v>1400</v>
      </c>
      <c r="I148" s="1">
        <v>73000</v>
      </c>
      <c r="J148" s="1">
        <v>56000</v>
      </c>
      <c r="K148" s="1">
        <v>73000</v>
      </c>
      <c r="L148" s="1">
        <f t="shared" si="45"/>
        <v>3179872700</v>
      </c>
      <c r="M148" s="1">
        <v>800</v>
      </c>
      <c r="N148" s="1">
        <f t="shared" si="46"/>
        <v>34848000</v>
      </c>
      <c r="O148" s="1">
        <f t="shared" si="47"/>
        <v>1.25</v>
      </c>
      <c r="P148" s="1">
        <f t="shared" si="48"/>
        <v>3237488</v>
      </c>
      <c r="Q148" s="1">
        <f t="shared" si="49"/>
        <v>3.2374880000000004</v>
      </c>
      <c r="R148" s="1">
        <v>33.6</v>
      </c>
      <c r="S148" s="1">
        <f t="shared" si="50"/>
        <v>87.023663999999997</v>
      </c>
      <c r="T148" s="1">
        <f t="shared" si="51"/>
        <v>21504</v>
      </c>
      <c r="U148" s="1">
        <f t="shared" si="52"/>
        <v>936768000</v>
      </c>
      <c r="V148" s="1">
        <v>77108.354045999993</v>
      </c>
      <c r="W148" s="1">
        <f t="shared" si="53"/>
        <v>23.502626313220798</v>
      </c>
      <c r="X148" s="1">
        <f t="shared" si="54"/>
        <v>14.603859606188124</v>
      </c>
      <c r="Y148" s="1">
        <f t="shared" si="55"/>
        <v>3.6847430036754996</v>
      </c>
      <c r="Z148" s="1">
        <f t="shared" si="56"/>
        <v>91.249790518824611</v>
      </c>
      <c r="AA148" s="1">
        <f t="shared" si="57"/>
        <v>0.3402485290343002</v>
      </c>
      <c r="AB148" s="1">
        <f t="shared" si="58"/>
        <v>8.2954355017113279</v>
      </c>
      <c r="AC148" s="1">
        <v>33</v>
      </c>
      <c r="AD148" s="1">
        <f t="shared" si="59"/>
        <v>2.7651451672371095</v>
      </c>
      <c r="AE148" s="1">
        <v>122.83</v>
      </c>
      <c r="AF148" s="1">
        <f t="shared" si="60"/>
        <v>26.88</v>
      </c>
      <c r="AG148" s="1">
        <f t="shared" si="61"/>
        <v>1.36989851710078</v>
      </c>
      <c r="AH148" s="1">
        <f t="shared" si="62"/>
        <v>4.6869252613974864E-2</v>
      </c>
      <c r="AI148" s="1">
        <f t="shared" si="63"/>
        <v>2439354400</v>
      </c>
      <c r="AJ148" s="1">
        <f t="shared" si="64"/>
        <v>69074880</v>
      </c>
      <c r="AK148" s="1">
        <f t="shared" si="65"/>
        <v>69.074879999999993</v>
      </c>
      <c r="AL148" s="1" t="s">
        <v>822</v>
      </c>
      <c r="AM148" s="1" t="s">
        <v>2</v>
      </c>
      <c r="AN148" s="1" t="s">
        <v>823</v>
      </c>
      <c r="AO148" s="1" t="s">
        <v>824</v>
      </c>
      <c r="AP148" s="1" t="s">
        <v>825</v>
      </c>
      <c r="AQ148" s="1" t="s">
        <v>642</v>
      </c>
      <c r="AR148" s="1" t="s">
        <v>587</v>
      </c>
      <c r="AS148" s="1">
        <v>1</v>
      </c>
      <c r="AT148" s="1" t="s">
        <v>826</v>
      </c>
      <c r="AU148" s="1" t="s">
        <v>827</v>
      </c>
      <c r="AV148" s="1">
        <v>7</v>
      </c>
      <c r="AW148" s="2">
        <v>99</v>
      </c>
      <c r="AX148" s="2">
        <v>1</v>
      </c>
      <c r="AY148" s="1">
        <v>0</v>
      </c>
      <c r="AZ148" s="2">
        <v>3.2</v>
      </c>
      <c r="BA148" s="2">
        <v>6.3</v>
      </c>
      <c r="BB148" s="2">
        <v>0.2</v>
      </c>
      <c r="BC148" s="2">
        <v>1</v>
      </c>
      <c r="BD148" s="2">
        <v>0.1</v>
      </c>
      <c r="BE148" s="2">
        <v>0.3</v>
      </c>
      <c r="BF148" s="2">
        <v>24.6</v>
      </c>
      <c r="BG148" s="2">
        <v>0.7</v>
      </c>
      <c r="BH148" s="2">
        <v>0.1</v>
      </c>
      <c r="BI148" s="1">
        <v>0</v>
      </c>
      <c r="BJ148" s="1">
        <v>0</v>
      </c>
      <c r="BK148" s="2">
        <v>18.3</v>
      </c>
      <c r="BL148" s="2">
        <v>45.1</v>
      </c>
      <c r="BM148" s="1">
        <v>0</v>
      </c>
      <c r="BN148" s="1">
        <v>0</v>
      </c>
      <c r="BO148" s="2">
        <v>12907</v>
      </c>
      <c r="BP148" s="2">
        <v>2403</v>
      </c>
      <c r="BQ148" s="2">
        <v>33</v>
      </c>
      <c r="BR148" s="2">
        <v>6</v>
      </c>
      <c r="BS148" s="2">
        <v>0.15</v>
      </c>
      <c r="BT148" s="2">
        <v>0.03</v>
      </c>
      <c r="BU148" s="2">
        <v>28091</v>
      </c>
      <c r="BV148" s="2">
        <v>72</v>
      </c>
      <c r="BW148" s="2">
        <v>0.33</v>
      </c>
      <c r="BX148" s="2">
        <v>326518</v>
      </c>
      <c r="BY148" s="2">
        <v>12788</v>
      </c>
      <c r="BZ148" s="2">
        <v>833</v>
      </c>
      <c r="CA148" s="2">
        <v>33</v>
      </c>
      <c r="CB148" s="2">
        <v>2.97</v>
      </c>
      <c r="CC148" s="2">
        <v>0.12</v>
      </c>
      <c r="CD148" s="2">
        <v>10</v>
      </c>
      <c r="CE148" s="2">
        <v>28</v>
      </c>
      <c r="CF148" s="2">
        <v>59</v>
      </c>
      <c r="CG148" s="2">
        <v>36</v>
      </c>
      <c r="CH148" s="2">
        <v>21</v>
      </c>
      <c r="CI148" s="2">
        <v>3</v>
      </c>
      <c r="CJ148" s="2">
        <v>7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2">
        <v>7</v>
      </c>
      <c r="CR148" s="2">
        <v>29</v>
      </c>
      <c r="CS148" s="2">
        <v>0.74082000000000003</v>
      </c>
      <c r="CT148" s="2">
        <v>0.80715000000000003</v>
      </c>
      <c r="CU148" s="1" t="s">
        <v>6</v>
      </c>
    </row>
    <row r="149" spans="1:99" s="1" customFormat="1" x14ac:dyDescent="0.25">
      <c r="A149" s="1" t="s">
        <v>828</v>
      </c>
      <c r="C149" s="1" t="s">
        <v>829</v>
      </c>
      <c r="D149" s="1">
        <v>1975</v>
      </c>
      <c r="E149" s="1">
        <f t="shared" si="44"/>
        <v>40</v>
      </c>
      <c r="F149" s="1">
        <v>22</v>
      </c>
      <c r="G149" s="1">
        <v>22</v>
      </c>
      <c r="H149" s="1">
        <v>1250</v>
      </c>
      <c r="I149" s="1">
        <v>3410</v>
      </c>
      <c r="J149" s="1">
        <v>2790</v>
      </c>
      <c r="K149" s="1">
        <v>3410</v>
      </c>
      <c r="L149" s="1">
        <f t="shared" si="45"/>
        <v>148539259</v>
      </c>
      <c r="M149" s="1">
        <v>317</v>
      </c>
      <c r="N149" s="1">
        <f t="shared" si="46"/>
        <v>13808520</v>
      </c>
      <c r="O149" s="1">
        <f t="shared" si="47"/>
        <v>0.49531250000000004</v>
      </c>
      <c r="P149" s="1">
        <f t="shared" si="48"/>
        <v>1282854.6200000001</v>
      </c>
      <c r="Q149" s="1">
        <f t="shared" si="49"/>
        <v>1.2828546200000002</v>
      </c>
      <c r="R149" s="1">
        <v>53</v>
      </c>
      <c r="S149" s="1">
        <f t="shared" si="50"/>
        <v>137.26946999999998</v>
      </c>
      <c r="T149" s="1">
        <f t="shared" si="51"/>
        <v>33920</v>
      </c>
      <c r="U149" s="1">
        <f t="shared" si="52"/>
        <v>1477640000</v>
      </c>
      <c r="V149" s="1">
        <v>55370.03499</v>
      </c>
      <c r="W149" s="1">
        <f t="shared" si="53"/>
        <v>16.876786664952</v>
      </c>
      <c r="X149" s="1">
        <f t="shared" si="54"/>
        <v>10.486752406896061</v>
      </c>
      <c r="Y149" s="1">
        <f t="shared" si="55"/>
        <v>4.203353645048467</v>
      </c>
      <c r="Z149" s="1">
        <f t="shared" si="56"/>
        <v>10.757073096899596</v>
      </c>
      <c r="AA149" s="1">
        <f t="shared" si="57"/>
        <v>4.9040336920561494</v>
      </c>
      <c r="AB149" s="1">
        <f t="shared" si="58"/>
        <v>1.4668736041226722</v>
      </c>
      <c r="AC149" s="1">
        <v>22</v>
      </c>
      <c r="AD149" s="1">
        <f t="shared" si="59"/>
        <v>0.48895786804089075</v>
      </c>
      <c r="AE149" s="1">
        <v>36.718000000000004</v>
      </c>
      <c r="AF149" s="1">
        <f t="shared" si="60"/>
        <v>107.00315457413249</v>
      </c>
      <c r="AG149" s="1">
        <f t="shared" si="61"/>
        <v>0.25654644537418758</v>
      </c>
      <c r="AH149" s="1">
        <f t="shared" si="62"/>
        <v>0.37277014892620153</v>
      </c>
      <c r="AI149" s="1">
        <f t="shared" si="63"/>
        <v>121532121</v>
      </c>
      <c r="AJ149" s="1">
        <f t="shared" si="64"/>
        <v>3441409.2</v>
      </c>
      <c r="AK149" s="1">
        <f t="shared" si="65"/>
        <v>3.4414092000000003</v>
      </c>
      <c r="AL149" s="1" t="s">
        <v>830</v>
      </c>
      <c r="AM149" s="1" t="s">
        <v>2</v>
      </c>
      <c r="AN149" s="1" t="s">
        <v>831</v>
      </c>
      <c r="AO149" s="1" t="s">
        <v>832</v>
      </c>
      <c r="AP149" s="1" t="s">
        <v>833</v>
      </c>
      <c r="AQ149" s="1" t="s">
        <v>113</v>
      </c>
      <c r="AR149" s="1" t="s">
        <v>834</v>
      </c>
      <c r="AS149" s="1">
        <v>1</v>
      </c>
      <c r="AT149" s="1" t="s">
        <v>835</v>
      </c>
      <c r="AU149" s="1" t="s">
        <v>836</v>
      </c>
      <c r="AV149" s="1">
        <v>7</v>
      </c>
      <c r="AW149" s="2">
        <v>68</v>
      </c>
      <c r="AX149" s="2">
        <v>32</v>
      </c>
      <c r="AY149" s="1">
        <v>0</v>
      </c>
      <c r="AZ149" s="2">
        <v>3.5</v>
      </c>
      <c r="BA149" s="2">
        <v>6.6</v>
      </c>
      <c r="BB149" s="2">
        <v>1</v>
      </c>
      <c r="BC149" s="2">
        <v>1.9</v>
      </c>
      <c r="BD149" s="2">
        <v>0.1</v>
      </c>
      <c r="BE149" s="2">
        <v>1.5</v>
      </c>
      <c r="BF149" s="2">
        <v>26.1</v>
      </c>
      <c r="BG149" s="2">
        <v>1.3</v>
      </c>
      <c r="BH149" s="2">
        <v>0.1</v>
      </c>
      <c r="BI149" s="1">
        <v>0</v>
      </c>
      <c r="BJ149" s="1">
        <v>0</v>
      </c>
      <c r="BK149" s="2">
        <v>24.7</v>
      </c>
      <c r="BL149" s="2">
        <v>32.6</v>
      </c>
      <c r="BM149" s="1">
        <v>0</v>
      </c>
      <c r="BN149" s="2">
        <v>0.5</v>
      </c>
      <c r="BO149" s="2">
        <v>8075</v>
      </c>
      <c r="BP149" s="2">
        <v>1304</v>
      </c>
      <c r="BQ149" s="2">
        <v>37</v>
      </c>
      <c r="BR149" s="2">
        <v>6</v>
      </c>
      <c r="BS149" s="2">
        <v>0.17</v>
      </c>
      <c r="BT149" s="2">
        <v>0.03</v>
      </c>
      <c r="BU149" s="2">
        <v>17446</v>
      </c>
      <c r="BV149" s="2">
        <v>80</v>
      </c>
      <c r="BW149" s="2">
        <v>0.37</v>
      </c>
      <c r="BX149" s="2">
        <v>93651</v>
      </c>
      <c r="BY149" s="2">
        <v>3182</v>
      </c>
      <c r="BZ149" s="2">
        <v>432</v>
      </c>
      <c r="CA149" s="2">
        <v>15</v>
      </c>
      <c r="CB149" s="2">
        <v>2.85</v>
      </c>
      <c r="CC149" s="2">
        <v>0.11</v>
      </c>
      <c r="CD149" s="2">
        <v>35</v>
      </c>
      <c r="CE149" s="2">
        <v>55</v>
      </c>
      <c r="CF149" s="2">
        <v>29</v>
      </c>
      <c r="CG149" s="2">
        <v>20</v>
      </c>
      <c r="CH149" s="2">
        <v>27</v>
      </c>
      <c r="CI149" s="2">
        <v>4</v>
      </c>
      <c r="CJ149" s="2">
        <v>9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2">
        <v>4</v>
      </c>
      <c r="CR149" s="2">
        <v>16</v>
      </c>
      <c r="CS149" s="2">
        <v>0.57265999999999995</v>
      </c>
      <c r="CT149" s="2">
        <v>0.29992000000000002</v>
      </c>
      <c r="CU149" s="1" t="s">
        <v>6</v>
      </c>
    </row>
    <row r="150" spans="1:99" s="1" customFormat="1" x14ac:dyDescent="0.25">
      <c r="A150" s="1" t="s">
        <v>837</v>
      </c>
      <c r="C150" s="1" t="s">
        <v>838</v>
      </c>
      <c r="D150" s="1">
        <v>1937</v>
      </c>
      <c r="E150" s="1">
        <f t="shared" si="44"/>
        <v>78</v>
      </c>
      <c r="F150" s="1">
        <v>12</v>
      </c>
      <c r="G150" s="1">
        <v>12</v>
      </c>
      <c r="H150" s="1">
        <v>1230</v>
      </c>
      <c r="I150" s="1">
        <v>1200</v>
      </c>
      <c r="J150" s="1">
        <v>900</v>
      </c>
      <c r="K150" s="1">
        <v>1200</v>
      </c>
      <c r="L150" s="1">
        <f t="shared" si="45"/>
        <v>52271880</v>
      </c>
      <c r="M150" s="1">
        <v>250</v>
      </c>
      <c r="N150" s="1">
        <f t="shared" si="46"/>
        <v>10890000</v>
      </c>
      <c r="O150" s="1">
        <f t="shared" si="47"/>
        <v>0.390625</v>
      </c>
      <c r="P150" s="1">
        <f t="shared" si="48"/>
        <v>1011715</v>
      </c>
      <c r="Q150" s="1">
        <f t="shared" si="49"/>
        <v>1.0117150000000001</v>
      </c>
      <c r="R150" s="1">
        <v>0</v>
      </c>
      <c r="S150" s="1">
        <f t="shared" si="50"/>
        <v>0</v>
      </c>
      <c r="T150" s="1">
        <f t="shared" si="51"/>
        <v>0</v>
      </c>
      <c r="U150" s="1">
        <f t="shared" si="52"/>
        <v>0</v>
      </c>
      <c r="W150" s="1">
        <f t="shared" si="53"/>
        <v>0</v>
      </c>
      <c r="X150" s="1">
        <f t="shared" si="54"/>
        <v>0</v>
      </c>
      <c r="Y150" s="1">
        <f t="shared" si="55"/>
        <v>0</v>
      </c>
      <c r="Z150" s="1">
        <f t="shared" si="56"/>
        <v>4.799988980716253</v>
      </c>
      <c r="AA150" s="1">
        <f t="shared" si="57"/>
        <v>0</v>
      </c>
      <c r="AB150" s="1">
        <f t="shared" si="58"/>
        <v>1.1999972451790633</v>
      </c>
      <c r="AC150" s="1">
        <v>12</v>
      </c>
      <c r="AD150" s="1">
        <f t="shared" si="59"/>
        <v>0.3999990817263544</v>
      </c>
      <c r="AE150" s="1" t="s">
        <v>2</v>
      </c>
      <c r="AF150" s="1">
        <f t="shared" si="60"/>
        <v>0</v>
      </c>
      <c r="AG150" s="1">
        <f t="shared" si="61"/>
        <v>0.12890558940286956</v>
      </c>
      <c r="AH150" s="1">
        <f t="shared" si="62"/>
        <v>0.91134657860506674</v>
      </c>
      <c r="AI150" s="1">
        <f t="shared" si="63"/>
        <v>39203910</v>
      </c>
      <c r="AJ150" s="1">
        <f t="shared" si="64"/>
        <v>1110132</v>
      </c>
      <c r="AK150" s="1">
        <f t="shared" si="65"/>
        <v>1.1101319999999999</v>
      </c>
      <c r="AL150" s="1" t="s">
        <v>2</v>
      </c>
      <c r="AM150" s="1" t="s">
        <v>2</v>
      </c>
      <c r="AN150" s="1" t="s">
        <v>2</v>
      </c>
      <c r="AO150" s="1" t="s">
        <v>2</v>
      </c>
      <c r="AP150" s="1" t="s">
        <v>2</v>
      </c>
      <c r="AQ150" s="1" t="s">
        <v>2</v>
      </c>
      <c r="AR150" s="1" t="s">
        <v>2</v>
      </c>
      <c r="AS150" s="1">
        <v>0</v>
      </c>
      <c r="AT150" s="1" t="s">
        <v>2</v>
      </c>
      <c r="AU150" s="1" t="s">
        <v>2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0</v>
      </c>
      <c r="CG150" s="1">
        <v>0</v>
      </c>
      <c r="CH150" s="1">
        <v>0</v>
      </c>
      <c r="CI150" s="1">
        <v>0</v>
      </c>
      <c r="CJ150" s="1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T150" s="1">
        <v>0</v>
      </c>
      <c r="CU150" s="1" t="s">
        <v>6</v>
      </c>
    </row>
    <row r="151" spans="1:99" s="1" customFormat="1" x14ac:dyDescent="0.25">
      <c r="A151" s="1" t="s">
        <v>839</v>
      </c>
      <c r="C151" s="1" t="s">
        <v>840</v>
      </c>
      <c r="D151" s="1">
        <v>1937</v>
      </c>
      <c r="E151" s="1">
        <f t="shared" si="44"/>
        <v>78</v>
      </c>
      <c r="F151" s="1">
        <v>8</v>
      </c>
      <c r="G151" s="1">
        <v>8</v>
      </c>
      <c r="H151" s="1">
        <v>1100</v>
      </c>
      <c r="I151" s="1">
        <v>1138</v>
      </c>
      <c r="J151" s="1">
        <v>563</v>
      </c>
      <c r="K151" s="1">
        <v>1138</v>
      </c>
      <c r="L151" s="1">
        <f t="shared" si="45"/>
        <v>49571166.200000003</v>
      </c>
      <c r="M151" s="1">
        <v>302</v>
      </c>
      <c r="N151" s="1">
        <f t="shared" si="46"/>
        <v>13155120</v>
      </c>
      <c r="O151" s="1">
        <f t="shared" si="47"/>
        <v>0.47187500000000004</v>
      </c>
      <c r="P151" s="1">
        <f t="shared" si="48"/>
        <v>1222151.72</v>
      </c>
      <c r="Q151" s="1">
        <f t="shared" si="49"/>
        <v>1.2221517200000001</v>
      </c>
      <c r="R151" s="1">
        <v>43</v>
      </c>
      <c r="S151" s="1">
        <f t="shared" si="50"/>
        <v>111.36957</v>
      </c>
      <c r="T151" s="1">
        <f t="shared" si="51"/>
        <v>27520</v>
      </c>
      <c r="U151" s="1">
        <f t="shared" si="52"/>
        <v>1198840000</v>
      </c>
      <c r="W151" s="1">
        <f t="shared" si="53"/>
        <v>0</v>
      </c>
      <c r="X151" s="1">
        <f t="shared" si="54"/>
        <v>0</v>
      </c>
      <c r="Y151" s="1">
        <f t="shared" si="55"/>
        <v>0</v>
      </c>
      <c r="Z151" s="1">
        <f t="shared" si="56"/>
        <v>3.7682032699055581</v>
      </c>
      <c r="AA151" s="1">
        <f t="shared" si="57"/>
        <v>0</v>
      </c>
      <c r="AB151" s="1">
        <f t="shared" si="58"/>
        <v>1.4130762262145842</v>
      </c>
      <c r="AC151" s="1">
        <v>8</v>
      </c>
      <c r="AD151" s="1">
        <f t="shared" si="59"/>
        <v>0.47102540873819476</v>
      </c>
      <c r="AE151" s="1" t="s">
        <v>2</v>
      </c>
      <c r="AF151" s="1">
        <f t="shared" si="60"/>
        <v>91.125827814569533</v>
      </c>
      <c r="AG151" s="1">
        <f t="shared" si="61"/>
        <v>9.2073014758605798E-2</v>
      </c>
      <c r="AH151" s="1">
        <f t="shared" si="62"/>
        <v>1.7598863237290028</v>
      </c>
      <c r="AI151" s="1">
        <f t="shared" si="63"/>
        <v>24524223.699999999</v>
      </c>
      <c r="AJ151" s="1">
        <f t="shared" si="64"/>
        <v>694449.24</v>
      </c>
      <c r="AK151" s="1">
        <f t="shared" si="65"/>
        <v>0.69444923999999997</v>
      </c>
      <c r="AL151" s="1" t="s">
        <v>2</v>
      </c>
      <c r="AM151" s="1" t="s">
        <v>2</v>
      </c>
      <c r="AN151" s="1" t="s">
        <v>2</v>
      </c>
      <c r="AO151" s="1" t="s">
        <v>2</v>
      </c>
      <c r="AP151" s="1" t="s">
        <v>2</v>
      </c>
      <c r="AQ151" s="1" t="s">
        <v>2</v>
      </c>
      <c r="AR151" s="1" t="s">
        <v>2</v>
      </c>
      <c r="AS151" s="1">
        <v>0</v>
      </c>
      <c r="AT151" s="1" t="s">
        <v>2</v>
      </c>
      <c r="AU151" s="1" t="s">
        <v>2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  <c r="CC151" s="1">
        <v>0</v>
      </c>
      <c r="CD151" s="1">
        <v>0</v>
      </c>
      <c r="CE151" s="1">
        <v>0</v>
      </c>
      <c r="CF151" s="1">
        <v>0</v>
      </c>
      <c r="CG151" s="1">
        <v>0</v>
      </c>
      <c r="CH151" s="1">
        <v>0</v>
      </c>
      <c r="CI151" s="1">
        <v>0</v>
      </c>
      <c r="CJ151" s="1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1">
        <v>0</v>
      </c>
      <c r="CR151" s="1">
        <v>0</v>
      </c>
      <c r="CS151" s="1">
        <v>0</v>
      </c>
      <c r="CT151" s="1">
        <v>0</v>
      </c>
      <c r="CU151" s="1" t="s">
        <v>6</v>
      </c>
    </row>
    <row r="152" spans="1:99" s="1" customFormat="1" x14ac:dyDescent="0.25">
      <c r="A152" s="1" t="s">
        <v>841</v>
      </c>
      <c r="C152" s="1" t="s">
        <v>842</v>
      </c>
      <c r="D152" s="1">
        <v>1937</v>
      </c>
      <c r="E152" s="1">
        <f t="shared" si="44"/>
        <v>78</v>
      </c>
      <c r="F152" s="1">
        <v>8</v>
      </c>
      <c r="G152" s="1">
        <v>8</v>
      </c>
      <c r="H152" s="1">
        <v>1100</v>
      </c>
      <c r="I152" s="1">
        <v>1728</v>
      </c>
      <c r="J152" s="1">
        <v>1080</v>
      </c>
      <c r="K152" s="1">
        <v>1728</v>
      </c>
      <c r="L152" s="1">
        <f t="shared" si="45"/>
        <v>75271507.200000003</v>
      </c>
      <c r="M152" s="1">
        <v>540</v>
      </c>
      <c r="N152" s="1">
        <f t="shared" si="46"/>
        <v>23522400</v>
      </c>
      <c r="O152" s="1">
        <f t="shared" si="47"/>
        <v>0.84375</v>
      </c>
      <c r="P152" s="1">
        <f t="shared" si="48"/>
        <v>2185304.4</v>
      </c>
      <c r="Q152" s="1">
        <f t="shared" si="49"/>
        <v>2.1853044000000001</v>
      </c>
      <c r="R152" s="1">
        <v>0</v>
      </c>
      <c r="S152" s="1">
        <f t="shared" si="50"/>
        <v>0</v>
      </c>
      <c r="T152" s="1">
        <f t="shared" si="51"/>
        <v>0</v>
      </c>
      <c r="U152" s="1">
        <f t="shared" si="52"/>
        <v>0</v>
      </c>
      <c r="W152" s="1">
        <f t="shared" si="53"/>
        <v>0</v>
      </c>
      <c r="X152" s="1">
        <f t="shared" si="54"/>
        <v>0</v>
      </c>
      <c r="Y152" s="1">
        <f t="shared" si="55"/>
        <v>0</v>
      </c>
      <c r="Z152" s="1">
        <f t="shared" si="56"/>
        <v>3.1999926538108356</v>
      </c>
      <c r="AA152" s="1">
        <f t="shared" si="57"/>
        <v>0</v>
      </c>
      <c r="AB152" s="1">
        <f t="shared" si="58"/>
        <v>1.1999972451790635</v>
      </c>
      <c r="AC152" s="1">
        <v>8</v>
      </c>
      <c r="AD152" s="1">
        <f t="shared" si="59"/>
        <v>0.39999908172635446</v>
      </c>
      <c r="AE152" s="1" t="s">
        <v>2</v>
      </c>
      <c r="AF152" s="1">
        <f t="shared" si="60"/>
        <v>0</v>
      </c>
      <c r="AG152" s="1">
        <f t="shared" si="61"/>
        <v>5.8472762783286843E-2</v>
      </c>
      <c r="AH152" s="1">
        <f t="shared" si="62"/>
        <v>1.6404238414891203</v>
      </c>
      <c r="AI152" s="1">
        <f t="shared" si="63"/>
        <v>47044692</v>
      </c>
      <c r="AJ152" s="1">
        <f t="shared" si="64"/>
        <v>1332158.3999999999</v>
      </c>
      <c r="AK152" s="1">
        <f t="shared" si="65"/>
        <v>1.3321584</v>
      </c>
      <c r="AL152" s="1" t="s">
        <v>2</v>
      </c>
      <c r="AM152" s="1" t="s">
        <v>2</v>
      </c>
      <c r="AN152" s="1" t="s">
        <v>2</v>
      </c>
      <c r="AO152" s="1" t="s">
        <v>2</v>
      </c>
      <c r="AP152" s="1" t="s">
        <v>2</v>
      </c>
      <c r="AQ152" s="1" t="s">
        <v>2</v>
      </c>
      <c r="AR152" s="1" t="s">
        <v>2</v>
      </c>
      <c r="AS152" s="1">
        <v>0</v>
      </c>
      <c r="AT152" s="1" t="s">
        <v>2</v>
      </c>
      <c r="AU152" s="1" t="s">
        <v>2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0</v>
      </c>
      <c r="CG152" s="1">
        <v>0</v>
      </c>
      <c r="CH152" s="1">
        <v>0</v>
      </c>
      <c r="CI152" s="1">
        <v>0</v>
      </c>
      <c r="CJ152" s="1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0</v>
      </c>
      <c r="CR152" s="1">
        <v>0</v>
      </c>
      <c r="CS152" s="1">
        <v>0</v>
      </c>
      <c r="CT152" s="1">
        <v>0</v>
      </c>
      <c r="CU152" s="1" t="s">
        <v>6</v>
      </c>
    </row>
    <row r="153" spans="1:99" s="1" customFormat="1" x14ac:dyDescent="0.25">
      <c r="A153" s="1" t="s">
        <v>843</v>
      </c>
      <c r="C153" s="1" t="s">
        <v>844</v>
      </c>
      <c r="D153" s="1">
        <v>1937</v>
      </c>
      <c r="E153" s="1">
        <f t="shared" si="44"/>
        <v>78</v>
      </c>
      <c r="F153" s="1">
        <v>7</v>
      </c>
      <c r="G153" s="1">
        <v>7</v>
      </c>
      <c r="H153" s="1">
        <v>620</v>
      </c>
      <c r="I153" s="1">
        <v>756</v>
      </c>
      <c r="J153" s="1">
        <v>432</v>
      </c>
      <c r="K153" s="1">
        <v>756</v>
      </c>
      <c r="L153" s="1">
        <f t="shared" si="45"/>
        <v>32931284.400000002</v>
      </c>
      <c r="M153" s="1">
        <v>270</v>
      </c>
      <c r="N153" s="1">
        <f t="shared" si="46"/>
        <v>11761200</v>
      </c>
      <c r="O153" s="1">
        <f t="shared" si="47"/>
        <v>0.421875</v>
      </c>
      <c r="P153" s="1">
        <f t="shared" si="48"/>
        <v>1092652.2</v>
      </c>
      <c r="Q153" s="1">
        <f t="shared" si="49"/>
        <v>1.0926522000000001</v>
      </c>
      <c r="R153" s="1">
        <v>0</v>
      </c>
      <c r="S153" s="1">
        <f t="shared" si="50"/>
        <v>0</v>
      </c>
      <c r="T153" s="1">
        <f t="shared" si="51"/>
        <v>0</v>
      </c>
      <c r="U153" s="1">
        <f t="shared" si="52"/>
        <v>0</v>
      </c>
      <c r="W153" s="1">
        <f t="shared" si="53"/>
        <v>0</v>
      </c>
      <c r="X153" s="1">
        <f t="shared" si="54"/>
        <v>0</v>
      </c>
      <c r="Y153" s="1">
        <f t="shared" si="55"/>
        <v>0</v>
      </c>
      <c r="Z153" s="1">
        <f t="shared" si="56"/>
        <v>2.7999935720844813</v>
      </c>
      <c r="AA153" s="1">
        <f t="shared" si="57"/>
        <v>0</v>
      </c>
      <c r="AB153" s="1">
        <f t="shared" si="58"/>
        <v>1.1999972451790633</v>
      </c>
      <c r="AC153" s="1">
        <v>7</v>
      </c>
      <c r="AD153" s="1">
        <f t="shared" si="59"/>
        <v>0.39999908172635446</v>
      </c>
      <c r="AE153" s="1" t="s">
        <v>2</v>
      </c>
      <c r="AF153" s="1">
        <f t="shared" si="60"/>
        <v>0</v>
      </c>
      <c r="AG153" s="1">
        <f t="shared" si="61"/>
        <v>7.2356352387855385E-2</v>
      </c>
      <c r="AH153" s="1">
        <f t="shared" si="62"/>
        <v>2.0505298018614004</v>
      </c>
      <c r="AI153" s="1">
        <f t="shared" si="63"/>
        <v>18817876.800000001</v>
      </c>
      <c r="AJ153" s="1">
        <f t="shared" si="64"/>
        <v>532863.36</v>
      </c>
      <c r="AK153" s="1">
        <f t="shared" si="65"/>
        <v>0.53286336000000001</v>
      </c>
      <c r="AL153" s="1" t="s">
        <v>2</v>
      </c>
      <c r="AM153" s="1" t="s">
        <v>2</v>
      </c>
      <c r="AN153" s="1" t="s">
        <v>2</v>
      </c>
      <c r="AO153" s="1" t="s">
        <v>2</v>
      </c>
      <c r="AP153" s="1" t="s">
        <v>2</v>
      </c>
      <c r="AQ153" s="1" t="s">
        <v>2</v>
      </c>
      <c r="AR153" s="1" t="s">
        <v>2</v>
      </c>
      <c r="AS153" s="1">
        <v>0</v>
      </c>
      <c r="AT153" s="1" t="s">
        <v>2</v>
      </c>
      <c r="AU153" s="1" t="s">
        <v>2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">
        <v>0</v>
      </c>
      <c r="CF153" s="1">
        <v>0</v>
      </c>
      <c r="CG153" s="1">
        <v>0</v>
      </c>
      <c r="CH153" s="1">
        <v>0</v>
      </c>
      <c r="CI153" s="1">
        <v>0</v>
      </c>
      <c r="CJ153" s="1">
        <v>0</v>
      </c>
      <c r="CK153" s="1">
        <v>0</v>
      </c>
      <c r="CL153" s="1">
        <v>0</v>
      </c>
      <c r="CM153" s="1">
        <v>0</v>
      </c>
      <c r="CN153" s="1">
        <v>0</v>
      </c>
      <c r="CO153" s="1">
        <v>0</v>
      </c>
      <c r="CP153" s="1">
        <v>0</v>
      </c>
      <c r="CQ153" s="1">
        <v>0</v>
      </c>
      <c r="CR153" s="1">
        <v>0</v>
      </c>
      <c r="CS153" s="1">
        <v>0</v>
      </c>
      <c r="CT153" s="1">
        <v>0</v>
      </c>
      <c r="CU153" s="1" t="s">
        <v>6</v>
      </c>
    </row>
    <row r="154" spans="1:99" s="1" customFormat="1" x14ac:dyDescent="0.25">
      <c r="A154" s="1" t="s">
        <v>845</v>
      </c>
      <c r="C154" s="1" t="s">
        <v>846</v>
      </c>
      <c r="D154" s="1">
        <v>1937</v>
      </c>
      <c r="E154" s="1">
        <f t="shared" si="44"/>
        <v>78</v>
      </c>
      <c r="F154" s="1">
        <v>12</v>
      </c>
      <c r="G154" s="1">
        <v>12</v>
      </c>
      <c r="H154" s="1">
        <v>0</v>
      </c>
      <c r="I154" s="1">
        <v>2139</v>
      </c>
      <c r="J154" s="1">
        <v>408</v>
      </c>
      <c r="K154" s="1">
        <v>2139</v>
      </c>
      <c r="L154" s="1">
        <f t="shared" si="45"/>
        <v>93174626.100000009</v>
      </c>
      <c r="M154" s="1">
        <v>282</v>
      </c>
      <c r="N154" s="1">
        <f t="shared" si="46"/>
        <v>12283920</v>
      </c>
      <c r="O154" s="1">
        <f t="shared" si="47"/>
        <v>0.44062500000000004</v>
      </c>
      <c r="P154" s="1">
        <f t="shared" si="48"/>
        <v>1141214.52</v>
      </c>
      <c r="Q154" s="1">
        <f t="shared" si="49"/>
        <v>1.1412145200000001</v>
      </c>
      <c r="R154" s="1">
        <v>62.3</v>
      </c>
      <c r="S154" s="1">
        <f t="shared" si="50"/>
        <v>161.35637699999998</v>
      </c>
      <c r="T154" s="1">
        <f t="shared" si="51"/>
        <v>39872</v>
      </c>
      <c r="U154" s="1">
        <f t="shared" si="52"/>
        <v>1736924000</v>
      </c>
      <c r="W154" s="1">
        <f t="shared" si="53"/>
        <v>0</v>
      </c>
      <c r="X154" s="1">
        <f t="shared" si="54"/>
        <v>0</v>
      </c>
      <c r="Y154" s="1">
        <f t="shared" si="55"/>
        <v>0</v>
      </c>
      <c r="Z154" s="1">
        <f t="shared" si="56"/>
        <v>7.5850889699704984</v>
      </c>
      <c r="AA154" s="1">
        <f t="shared" si="57"/>
        <v>0</v>
      </c>
      <c r="AB154" s="1">
        <f t="shared" si="58"/>
        <v>1.8962722424926246</v>
      </c>
      <c r="AC154" s="1">
        <v>12</v>
      </c>
      <c r="AD154" s="1">
        <f t="shared" si="59"/>
        <v>0.63209074749754157</v>
      </c>
      <c r="AE154" s="1" t="s">
        <v>2</v>
      </c>
      <c r="AF154" s="1">
        <f t="shared" si="60"/>
        <v>141.39007092198582</v>
      </c>
      <c r="AG154" s="1">
        <f t="shared" si="61"/>
        <v>0.19179515760344437</v>
      </c>
      <c r="AH154" s="1">
        <f t="shared" si="62"/>
        <v>2.2676447220584897</v>
      </c>
      <c r="AI154" s="1">
        <f t="shared" si="63"/>
        <v>17772439.199999999</v>
      </c>
      <c r="AJ154" s="1">
        <f t="shared" si="64"/>
        <v>503259.84</v>
      </c>
      <c r="AK154" s="1">
        <f t="shared" si="65"/>
        <v>0.50325984000000001</v>
      </c>
      <c r="AL154" s="1" t="s">
        <v>2</v>
      </c>
      <c r="AM154" s="1" t="s">
        <v>2</v>
      </c>
      <c r="AN154" s="1" t="s">
        <v>2</v>
      </c>
      <c r="AO154" s="1" t="s">
        <v>2</v>
      </c>
      <c r="AP154" s="1" t="s">
        <v>2</v>
      </c>
      <c r="AQ154" s="1" t="s">
        <v>2</v>
      </c>
      <c r="AR154" s="1" t="s">
        <v>2</v>
      </c>
      <c r="AS154" s="1">
        <v>0</v>
      </c>
      <c r="AT154" s="1" t="s">
        <v>2</v>
      </c>
      <c r="AU154" s="1" t="s">
        <v>2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">
        <v>0</v>
      </c>
      <c r="CF154" s="1">
        <v>0</v>
      </c>
      <c r="CG154" s="1">
        <v>0</v>
      </c>
      <c r="CH154" s="1">
        <v>0</v>
      </c>
      <c r="CI154" s="1">
        <v>0</v>
      </c>
      <c r="CJ154" s="1">
        <v>0</v>
      </c>
      <c r="CK154" s="1">
        <v>0</v>
      </c>
      <c r="CL154" s="1">
        <v>0</v>
      </c>
      <c r="CM154" s="1">
        <v>0</v>
      </c>
      <c r="CN154" s="1">
        <v>0</v>
      </c>
      <c r="CO154" s="1">
        <v>0</v>
      </c>
      <c r="CP154" s="1">
        <v>0</v>
      </c>
      <c r="CQ154" s="1">
        <v>0</v>
      </c>
      <c r="CR154" s="1">
        <v>0</v>
      </c>
      <c r="CS154" s="1">
        <v>0</v>
      </c>
      <c r="CT154" s="1">
        <v>0</v>
      </c>
      <c r="CU154" s="1" t="s">
        <v>6</v>
      </c>
    </row>
    <row r="155" spans="1:99" s="1" customFormat="1" x14ac:dyDescent="0.25">
      <c r="A155" s="1" t="s">
        <v>847</v>
      </c>
      <c r="C155" s="1" t="s">
        <v>848</v>
      </c>
      <c r="D155" s="1">
        <v>1943</v>
      </c>
      <c r="E155" s="1">
        <f t="shared" si="44"/>
        <v>72</v>
      </c>
      <c r="F155" s="1">
        <v>9.1999999999999993</v>
      </c>
      <c r="G155" s="1">
        <v>9.1999999999999993</v>
      </c>
      <c r="H155" s="1">
        <v>0</v>
      </c>
      <c r="I155" s="1">
        <v>1148</v>
      </c>
      <c r="J155" s="1">
        <v>631</v>
      </c>
      <c r="K155" s="1">
        <v>1148</v>
      </c>
      <c r="L155" s="1">
        <f t="shared" si="45"/>
        <v>50006765.200000003</v>
      </c>
      <c r="M155" s="1">
        <v>501</v>
      </c>
      <c r="N155" s="1">
        <f t="shared" si="46"/>
        <v>21823560</v>
      </c>
      <c r="O155" s="1">
        <f t="shared" si="47"/>
        <v>0.78281250000000002</v>
      </c>
      <c r="P155" s="1">
        <f t="shared" si="48"/>
        <v>2027476.86</v>
      </c>
      <c r="Q155" s="1">
        <f t="shared" si="49"/>
        <v>2.0274768600000002</v>
      </c>
      <c r="R155" s="1">
        <v>65.5</v>
      </c>
      <c r="S155" s="1">
        <f t="shared" si="50"/>
        <v>169.64434499999999</v>
      </c>
      <c r="T155" s="1">
        <f t="shared" si="51"/>
        <v>41920</v>
      </c>
      <c r="U155" s="1">
        <f t="shared" si="52"/>
        <v>1826140000</v>
      </c>
      <c r="W155" s="1">
        <f t="shared" si="53"/>
        <v>0</v>
      </c>
      <c r="X155" s="1">
        <f t="shared" si="54"/>
        <v>0</v>
      </c>
      <c r="Y155" s="1">
        <f t="shared" si="55"/>
        <v>0</v>
      </c>
      <c r="Z155" s="1">
        <f t="shared" si="56"/>
        <v>2.2914119052986774</v>
      </c>
      <c r="AA155" s="1">
        <f t="shared" si="57"/>
        <v>0</v>
      </c>
      <c r="AB155" s="1">
        <f t="shared" si="58"/>
        <v>0.74719953433652531</v>
      </c>
      <c r="AC155" s="1">
        <v>9.1999999999999993</v>
      </c>
      <c r="AD155" s="1">
        <f t="shared" si="59"/>
        <v>0.24906651144550843</v>
      </c>
      <c r="AE155" s="1" t="s">
        <v>2</v>
      </c>
      <c r="AF155" s="1">
        <f t="shared" si="60"/>
        <v>83.672654690618756</v>
      </c>
      <c r="AG155" s="1">
        <f t="shared" si="61"/>
        <v>4.3469617143678974E-2</v>
      </c>
      <c r="AH155" s="1">
        <f t="shared" si="62"/>
        <v>2.6049202681015826</v>
      </c>
      <c r="AI155" s="1">
        <f t="shared" si="63"/>
        <v>27486296.900000002</v>
      </c>
      <c r="AJ155" s="1">
        <f t="shared" si="64"/>
        <v>778325.88</v>
      </c>
      <c r="AK155" s="1">
        <f t="shared" si="65"/>
        <v>0.77832588000000003</v>
      </c>
      <c r="AL155" s="1" t="s">
        <v>2</v>
      </c>
      <c r="AM155" s="1" t="s">
        <v>2</v>
      </c>
      <c r="AN155" s="1" t="s">
        <v>2</v>
      </c>
      <c r="AO155" s="1" t="s">
        <v>2</v>
      </c>
      <c r="AP155" s="1" t="s">
        <v>2</v>
      </c>
      <c r="AQ155" s="1" t="s">
        <v>2</v>
      </c>
      <c r="AR155" s="1" t="s">
        <v>2</v>
      </c>
      <c r="AS155" s="1">
        <v>0</v>
      </c>
      <c r="AT155" s="1" t="s">
        <v>2</v>
      </c>
      <c r="AU155" s="1" t="s">
        <v>2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T155" s="1">
        <v>0</v>
      </c>
      <c r="CU155" s="1" t="s">
        <v>6</v>
      </c>
    </row>
    <row r="156" spans="1:99" s="1" customFormat="1" x14ac:dyDescent="0.25">
      <c r="A156" s="1" t="s">
        <v>849</v>
      </c>
      <c r="C156" s="1" t="s">
        <v>850</v>
      </c>
      <c r="D156" s="1">
        <v>1943</v>
      </c>
      <c r="E156" s="1">
        <f t="shared" si="44"/>
        <v>72</v>
      </c>
      <c r="F156" s="1">
        <v>12.4</v>
      </c>
      <c r="G156" s="1">
        <v>15.8</v>
      </c>
      <c r="H156" s="1">
        <v>0</v>
      </c>
      <c r="I156" s="1">
        <v>2764</v>
      </c>
      <c r="J156" s="1">
        <v>503</v>
      </c>
      <c r="K156" s="1">
        <v>2764</v>
      </c>
      <c r="L156" s="1">
        <f t="shared" si="45"/>
        <v>120399563.60000001</v>
      </c>
      <c r="M156" s="1">
        <v>410</v>
      </c>
      <c r="N156" s="1">
        <f t="shared" si="46"/>
        <v>17859600</v>
      </c>
      <c r="O156" s="1">
        <f t="shared" si="47"/>
        <v>0.640625</v>
      </c>
      <c r="P156" s="1">
        <f t="shared" si="48"/>
        <v>1659212.6</v>
      </c>
      <c r="Q156" s="1">
        <f t="shared" si="49"/>
        <v>1.6592126</v>
      </c>
      <c r="R156" s="1">
        <v>71.900000000000006</v>
      </c>
      <c r="S156" s="1">
        <f t="shared" si="50"/>
        <v>186.220281</v>
      </c>
      <c r="T156" s="1">
        <f t="shared" si="51"/>
        <v>46016</v>
      </c>
      <c r="U156" s="1">
        <f t="shared" si="52"/>
        <v>2004572000.0000002</v>
      </c>
      <c r="W156" s="1">
        <f t="shared" si="53"/>
        <v>0</v>
      </c>
      <c r="X156" s="1">
        <f t="shared" si="54"/>
        <v>0</v>
      </c>
      <c r="Y156" s="1">
        <f t="shared" si="55"/>
        <v>0</v>
      </c>
      <c r="Z156" s="1">
        <f t="shared" si="56"/>
        <v>6.7414479383636818</v>
      </c>
      <c r="AA156" s="1">
        <f t="shared" si="57"/>
        <v>0</v>
      </c>
      <c r="AB156" s="1">
        <f t="shared" si="58"/>
        <v>1.6309954689589552</v>
      </c>
      <c r="AC156" s="1">
        <v>12.4</v>
      </c>
      <c r="AD156" s="1">
        <f t="shared" si="59"/>
        <v>0.54366515631965173</v>
      </c>
      <c r="AE156" s="1" t="s">
        <v>2</v>
      </c>
      <c r="AF156" s="1">
        <f t="shared" si="60"/>
        <v>112.23414634146341</v>
      </c>
      <c r="AG156" s="1">
        <f t="shared" si="61"/>
        <v>0.14137179411006395</v>
      </c>
      <c r="AH156" s="1">
        <f t="shared" si="62"/>
        <v>2.6742496024275915</v>
      </c>
      <c r="AI156" s="1">
        <f t="shared" si="63"/>
        <v>21910629.699999999</v>
      </c>
      <c r="AJ156" s="1">
        <f t="shared" si="64"/>
        <v>620440.44000000006</v>
      </c>
      <c r="AK156" s="1">
        <f t="shared" si="65"/>
        <v>0.62044044000000009</v>
      </c>
      <c r="AL156" s="1" t="s">
        <v>2</v>
      </c>
      <c r="AM156" s="1" t="s">
        <v>2</v>
      </c>
      <c r="AN156" s="1" t="s">
        <v>2</v>
      </c>
      <c r="AO156" s="1" t="s">
        <v>2</v>
      </c>
      <c r="AP156" s="1" t="s">
        <v>2</v>
      </c>
      <c r="AQ156" s="1" t="s">
        <v>2</v>
      </c>
      <c r="AR156" s="1" t="s">
        <v>2</v>
      </c>
      <c r="AS156" s="1">
        <v>0</v>
      </c>
      <c r="AT156" s="1" t="s">
        <v>2</v>
      </c>
      <c r="AU156" s="1" t="s">
        <v>2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</v>
      </c>
      <c r="CG156" s="1">
        <v>0</v>
      </c>
      <c r="CH156" s="1">
        <v>0</v>
      </c>
      <c r="CI156" s="1">
        <v>0</v>
      </c>
      <c r="CJ156" s="1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T156" s="1">
        <v>0</v>
      </c>
      <c r="CU156" s="1" t="s">
        <v>6</v>
      </c>
    </row>
    <row r="157" spans="1:99" s="1" customFormat="1" x14ac:dyDescent="0.25">
      <c r="A157" s="1" t="s">
        <v>851</v>
      </c>
      <c r="C157" s="1" t="s">
        <v>852</v>
      </c>
      <c r="D157" s="1">
        <v>1943</v>
      </c>
      <c r="E157" s="1">
        <f t="shared" si="44"/>
        <v>72</v>
      </c>
      <c r="F157" s="1">
        <v>10</v>
      </c>
      <c r="G157" s="1">
        <v>12</v>
      </c>
      <c r="H157" s="1">
        <v>0</v>
      </c>
      <c r="I157" s="1">
        <v>3495</v>
      </c>
      <c r="J157" s="1">
        <v>954</v>
      </c>
      <c r="K157" s="1">
        <v>3495</v>
      </c>
      <c r="L157" s="1">
        <f t="shared" si="45"/>
        <v>152241850.5</v>
      </c>
      <c r="M157" s="1">
        <v>702</v>
      </c>
      <c r="N157" s="1">
        <f t="shared" si="46"/>
        <v>30579120</v>
      </c>
      <c r="O157" s="1">
        <f t="shared" si="47"/>
        <v>1.096875</v>
      </c>
      <c r="P157" s="1">
        <f t="shared" si="48"/>
        <v>2840895.72</v>
      </c>
      <c r="Q157" s="1">
        <f t="shared" si="49"/>
        <v>2.8408957200000002</v>
      </c>
      <c r="R157" s="1">
        <v>48.8</v>
      </c>
      <c r="S157" s="1">
        <f t="shared" si="50"/>
        <v>126.39151199999998</v>
      </c>
      <c r="T157" s="1">
        <f t="shared" si="51"/>
        <v>31232</v>
      </c>
      <c r="U157" s="1">
        <f t="shared" si="52"/>
        <v>1360544000</v>
      </c>
      <c r="W157" s="1">
        <f t="shared" si="53"/>
        <v>0</v>
      </c>
      <c r="X157" s="1">
        <f t="shared" si="54"/>
        <v>0</v>
      </c>
      <c r="Y157" s="1">
        <f t="shared" si="55"/>
        <v>0</v>
      </c>
      <c r="Z157" s="1">
        <f t="shared" si="56"/>
        <v>4.9786210492649889</v>
      </c>
      <c r="AA157" s="1">
        <f t="shared" si="57"/>
        <v>0</v>
      </c>
      <c r="AB157" s="1">
        <f t="shared" si="58"/>
        <v>1.4935863147794968</v>
      </c>
      <c r="AC157" s="1">
        <v>10</v>
      </c>
      <c r="AD157" s="1">
        <f t="shared" si="59"/>
        <v>0.49786210492649891</v>
      </c>
      <c r="AE157" s="1" t="s">
        <v>2</v>
      </c>
      <c r="AF157" s="1">
        <f t="shared" si="60"/>
        <v>44.490028490028493</v>
      </c>
      <c r="AG157" s="1">
        <f t="shared" si="61"/>
        <v>7.9788817333452222E-2</v>
      </c>
      <c r="AH157" s="1">
        <f t="shared" si="62"/>
        <v>2.414208672380215</v>
      </c>
      <c r="AI157" s="1">
        <f t="shared" si="63"/>
        <v>41556144.600000001</v>
      </c>
      <c r="AJ157" s="1">
        <f t="shared" si="64"/>
        <v>1176739.92</v>
      </c>
      <c r="AK157" s="1">
        <f t="shared" si="65"/>
        <v>1.1767399199999999</v>
      </c>
      <c r="AL157" s="1" t="s">
        <v>2</v>
      </c>
      <c r="AM157" s="1" t="s">
        <v>2</v>
      </c>
      <c r="AN157" s="1" t="s">
        <v>2</v>
      </c>
      <c r="AO157" s="1" t="s">
        <v>2</v>
      </c>
      <c r="AP157" s="1" t="s">
        <v>2</v>
      </c>
      <c r="AQ157" s="1" t="s">
        <v>2</v>
      </c>
      <c r="AR157" s="1" t="s">
        <v>2</v>
      </c>
      <c r="AS157" s="1">
        <v>0</v>
      </c>
      <c r="AT157" s="1" t="s">
        <v>2</v>
      </c>
      <c r="AU157" s="1" t="s">
        <v>2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  <c r="CG157" s="1">
        <v>0</v>
      </c>
      <c r="CH157" s="1">
        <v>0</v>
      </c>
      <c r="CI157" s="1">
        <v>0</v>
      </c>
      <c r="CJ157" s="1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R157" s="1">
        <v>0</v>
      </c>
      <c r="CS157" s="1">
        <v>0</v>
      </c>
      <c r="CT157" s="1">
        <v>0</v>
      </c>
      <c r="CU157" s="1" t="s">
        <v>6</v>
      </c>
    </row>
    <row r="158" spans="1:99" s="1" customFormat="1" x14ac:dyDescent="0.25">
      <c r="A158" s="1" t="s">
        <v>853</v>
      </c>
      <c r="C158" s="1" t="s">
        <v>854</v>
      </c>
      <c r="D158" s="1">
        <v>1961</v>
      </c>
      <c r="E158" s="1">
        <f t="shared" si="44"/>
        <v>54</v>
      </c>
      <c r="F158" s="1">
        <v>8.1999999999999993</v>
      </c>
      <c r="G158" s="1">
        <v>9.5</v>
      </c>
      <c r="H158" s="1">
        <v>0</v>
      </c>
      <c r="I158" s="1">
        <v>16406</v>
      </c>
      <c r="J158" s="1">
        <v>10076</v>
      </c>
      <c r="K158" s="1">
        <v>16406</v>
      </c>
      <c r="L158" s="1">
        <f t="shared" si="45"/>
        <v>714643719.39999998</v>
      </c>
      <c r="M158" s="1">
        <v>2239</v>
      </c>
      <c r="N158" s="1">
        <f t="shared" si="46"/>
        <v>97530840</v>
      </c>
      <c r="O158" s="1">
        <f t="shared" si="47"/>
        <v>3.4984375000000001</v>
      </c>
      <c r="P158" s="1">
        <f t="shared" si="48"/>
        <v>9060919.540000001</v>
      </c>
      <c r="Q158" s="1">
        <f t="shared" si="49"/>
        <v>9.0609195400000004</v>
      </c>
      <c r="R158" s="1">
        <v>6703</v>
      </c>
      <c r="S158" s="1">
        <f t="shared" si="50"/>
        <v>17360.702969999998</v>
      </c>
      <c r="T158" s="1">
        <f t="shared" si="51"/>
        <v>4289920</v>
      </c>
      <c r="U158" s="1">
        <f t="shared" si="52"/>
        <v>186879640000</v>
      </c>
      <c r="W158" s="1">
        <f t="shared" si="53"/>
        <v>0</v>
      </c>
      <c r="X158" s="1">
        <f t="shared" si="54"/>
        <v>0</v>
      </c>
      <c r="Y158" s="1">
        <f t="shared" si="55"/>
        <v>0</v>
      </c>
      <c r="Z158" s="1">
        <f t="shared" si="56"/>
        <v>7.3273614725352516</v>
      </c>
      <c r="AA158" s="1">
        <f t="shared" si="57"/>
        <v>0</v>
      </c>
      <c r="AB158" s="1">
        <f t="shared" si="58"/>
        <v>2.6807420021470434</v>
      </c>
      <c r="AC158" s="1">
        <v>8.1999999999999993</v>
      </c>
      <c r="AD158" s="1">
        <f t="shared" si="59"/>
        <v>0.89358066738234787</v>
      </c>
      <c r="AE158" s="1" t="s">
        <v>2</v>
      </c>
      <c r="AF158" s="1">
        <f t="shared" si="60"/>
        <v>1915.9982134881643</v>
      </c>
      <c r="AG158" s="1">
        <f t="shared" si="61"/>
        <v>6.5753985685103919E-2</v>
      </c>
      <c r="AH158" s="1">
        <f t="shared" si="62"/>
        <v>0.72904108398057565</v>
      </c>
      <c r="AI158" s="1">
        <f t="shared" si="63"/>
        <v>438909552.40000004</v>
      </c>
      <c r="AJ158" s="1">
        <f t="shared" si="64"/>
        <v>12428544.48</v>
      </c>
      <c r="AK158" s="1">
        <f t="shared" si="65"/>
        <v>12.428544480000001</v>
      </c>
      <c r="AL158" s="1" t="s">
        <v>2</v>
      </c>
      <c r="AM158" s="1" t="s">
        <v>2</v>
      </c>
      <c r="AN158" s="1" t="s">
        <v>2</v>
      </c>
      <c r="AO158" s="1" t="s">
        <v>2</v>
      </c>
      <c r="AP158" s="1" t="s">
        <v>2</v>
      </c>
      <c r="AQ158" s="1" t="s">
        <v>2</v>
      </c>
      <c r="AR158" s="1" t="s">
        <v>2</v>
      </c>
      <c r="AS158" s="1">
        <v>0</v>
      </c>
      <c r="AT158" s="1" t="s">
        <v>2</v>
      </c>
      <c r="AU158" s="1" t="s">
        <v>2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</v>
      </c>
      <c r="CG158" s="1">
        <v>0</v>
      </c>
      <c r="CH158" s="1">
        <v>0</v>
      </c>
      <c r="CI158" s="1">
        <v>0</v>
      </c>
      <c r="CJ158" s="1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0</v>
      </c>
      <c r="CU158" s="1" t="s">
        <v>6</v>
      </c>
    </row>
    <row r="159" spans="1:99" s="1" customFormat="1" x14ac:dyDescent="0.25">
      <c r="A159" s="1" t="s">
        <v>855</v>
      </c>
      <c r="C159" s="1" t="s">
        <v>856</v>
      </c>
      <c r="D159" s="1">
        <v>1961</v>
      </c>
      <c r="E159" s="1">
        <f t="shared" si="44"/>
        <v>54</v>
      </c>
      <c r="F159" s="1">
        <v>11.7</v>
      </c>
      <c r="G159" s="1">
        <v>12.5</v>
      </c>
      <c r="H159" s="1">
        <v>85</v>
      </c>
      <c r="I159" s="1">
        <v>2416</v>
      </c>
      <c r="J159" s="1">
        <v>1305</v>
      </c>
      <c r="K159" s="1">
        <v>2416</v>
      </c>
      <c r="L159" s="1">
        <f t="shared" si="45"/>
        <v>105240718.40000001</v>
      </c>
      <c r="M159" s="1">
        <v>522</v>
      </c>
      <c r="N159" s="1">
        <f t="shared" si="46"/>
        <v>22738320</v>
      </c>
      <c r="O159" s="1">
        <f t="shared" si="47"/>
        <v>0.81562500000000004</v>
      </c>
      <c r="P159" s="1">
        <f t="shared" si="48"/>
        <v>2112460.92</v>
      </c>
      <c r="Q159" s="1">
        <f t="shared" si="49"/>
        <v>2.1124609200000002</v>
      </c>
      <c r="R159" s="1">
        <v>5.9</v>
      </c>
      <c r="S159" s="1">
        <f t="shared" si="50"/>
        <v>15.280941</v>
      </c>
      <c r="T159" s="1">
        <f t="shared" si="51"/>
        <v>3776</v>
      </c>
      <c r="U159" s="1">
        <f t="shared" si="52"/>
        <v>164492000</v>
      </c>
      <c r="W159" s="1">
        <f t="shared" si="53"/>
        <v>0</v>
      </c>
      <c r="X159" s="1">
        <f t="shared" si="54"/>
        <v>0</v>
      </c>
      <c r="Y159" s="1">
        <f t="shared" si="55"/>
        <v>0</v>
      </c>
      <c r="Z159" s="1">
        <f t="shared" si="56"/>
        <v>4.6283418651861705</v>
      </c>
      <c r="AA159" s="1">
        <f t="shared" si="57"/>
        <v>0</v>
      </c>
      <c r="AB159" s="1">
        <f t="shared" si="58"/>
        <v>1.1867543244067105</v>
      </c>
      <c r="AC159" s="1">
        <v>11.7</v>
      </c>
      <c r="AD159" s="1">
        <f t="shared" si="59"/>
        <v>0.3955847748022368</v>
      </c>
      <c r="AE159" s="1" t="s">
        <v>2</v>
      </c>
      <c r="AF159" s="1">
        <f t="shared" si="60"/>
        <v>7.2337164750957852</v>
      </c>
      <c r="AG159" s="1">
        <f t="shared" si="61"/>
        <v>8.6018465607511849E-2</v>
      </c>
      <c r="AH159" s="1">
        <f t="shared" si="62"/>
        <v>1.3123390731912961</v>
      </c>
      <c r="AI159" s="1">
        <f t="shared" si="63"/>
        <v>56845669.5</v>
      </c>
      <c r="AJ159" s="1">
        <f t="shared" si="64"/>
        <v>1609691.4000000001</v>
      </c>
      <c r="AK159" s="1">
        <f t="shared" si="65"/>
        <v>1.6096914000000002</v>
      </c>
      <c r="AL159" s="1" t="s">
        <v>2</v>
      </c>
      <c r="AM159" s="1" t="s">
        <v>2</v>
      </c>
      <c r="AN159" s="1" t="s">
        <v>2</v>
      </c>
      <c r="AO159" s="1" t="s">
        <v>2</v>
      </c>
      <c r="AP159" s="1" t="s">
        <v>2</v>
      </c>
      <c r="AQ159" s="1" t="s">
        <v>2</v>
      </c>
      <c r="AR159" s="1" t="s">
        <v>2</v>
      </c>
      <c r="AS159" s="1">
        <v>0</v>
      </c>
      <c r="AT159" s="1" t="s">
        <v>2</v>
      </c>
      <c r="AU159" s="1" t="s">
        <v>2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 t="s">
        <v>6</v>
      </c>
    </row>
    <row r="160" spans="1:99" s="1" customFormat="1" x14ac:dyDescent="0.25">
      <c r="A160" s="1" t="s">
        <v>857</v>
      </c>
      <c r="B160" s="1" t="s">
        <v>858</v>
      </c>
      <c r="C160" s="1" t="s">
        <v>859</v>
      </c>
      <c r="D160" s="1">
        <v>1921</v>
      </c>
      <c r="E160" s="1">
        <f t="shared" si="44"/>
        <v>94</v>
      </c>
      <c r="F160" s="1">
        <v>14</v>
      </c>
      <c r="G160" s="1">
        <v>17</v>
      </c>
      <c r="H160" s="1">
        <v>68000</v>
      </c>
      <c r="I160" s="1">
        <v>283570000</v>
      </c>
      <c r="J160" s="1">
        <v>283570000</v>
      </c>
      <c r="K160" s="1">
        <v>283570000</v>
      </c>
      <c r="L160" s="1">
        <f t="shared" si="45"/>
        <v>12352280843000</v>
      </c>
      <c r="M160" s="1">
        <v>20255000</v>
      </c>
      <c r="N160" s="1">
        <f t="shared" si="46"/>
        <v>882307800000</v>
      </c>
      <c r="O160" s="1">
        <f t="shared" si="47"/>
        <v>31648.4375</v>
      </c>
      <c r="P160" s="1">
        <f t="shared" si="48"/>
        <v>81969149300</v>
      </c>
      <c r="Q160" s="1">
        <f t="shared" si="49"/>
        <v>81969.149300000005</v>
      </c>
      <c r="R160" s="1">
        <v>181000</v>
      </c>
      <c r="S160" s="1">
        <f t="shared" si="50"/>
        <v>468788.18999999994</v>
      </c>
      <c r="T160" s="1">
        <f t="shared" si="51"/>
        <v>115840000</v>
      </c>
      <c r="U160" s="1">
        <f t="shared" si="52"/>
        <v>5046280000000</v>
      </c>
      <c r="W160" s="1">
        <f t="shared" si="53"/>
        <v>0</v>
      </c>
      <c r="X160" s="1">
        <f t="shared" si="54"/>
        <v>0</v>
      </c>
      <c r="Y160" s="1">
        <f t="shared" si="55"/>
        <v>0</v>
      </c>
      <c r="Z160" s="1">
        <f t="shared" si="56"/>
        <v>13.999967860422405</v>
      </c>
      <c r="AA160" s="1">
        <f t="shared" si="57"/>
        <v>0</v>
      </c>
      <c r="AB160" s="1">
        <f t="shared" si="58"/>
        <v>2.9999931129476587</v>
      </c>
      <c r="AC160" s="1">
        <v>14</v>
      </c>
      <c r="AD160" s="1">
        <f t="shared" si="59"/>
        <v>0.99999770431588608</v>
      </c>
      <c r="AE160" s="1" t="s">
        <v>2</v>
      </c>
      <c r="AF160" s="1">
        <f t="shared" si="60"/>
        <v>5.7190817082201928</v>
      </c>
      <c r="AG160" s="1">
        <f t="shared" si="61"/>
        <v>1.3208771515323145E-3</v>
      </c>
      <c r="AH160" s="1">
        <f t="shared" si="62"/>
        <v>0.23434626306987433</v>
      </c>
      <c r="AI160" s="1">
        <f t="shared" si="63"/>
        <v>12352280843000</v>
      </c>
      <c r="AJ160" s="1">
        <f t="shared" si="64"/>
        <v>349777923600</v>
      </c>
      <c r="AK160" s="1">
        <f t="shared" si="65"/>
        <v>349777.92359999998</v>
      </c>
      <c r="AL160" s="1" t="s">
        <v>2</v>
      </c>
      <c r="AM160" s="1" t="s">
        <v>2</v>
      </c>
      <c r="AN160" s="1" t="s">
        <v>2</v>
      </c>
      <c r="AO160" s="1" t="s">
        <v>2</v>
      </c>
      <c r="AP160" s="1" t="s">
        <v>2</v>
      </c>
      <c r="AQ160" s="1" t="s">
        <v>2</v>
      </c>
      <c r="AR160" s="1" t="s">
        <v>2</v>
      </c>
      <c r="AS160" s="1">
        <v>0</v>
      </c>
      <c r="AT160" s="1" t="s">
        <v>2</v>
      </c>
      <c r="AU160" s="1" t="s">
        <v>2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 t="s">
        <v>6</v>
      </c>
    </row>
    <row r="161" spans="1:99" s="1" customFormat="1" x14ac:dyDescent="0.25">
      <c r="A161" s="1" t="s">
        <v>860</v>
      </c>
      <c r="C161" s="1" t="s">
        <v>861</v>
      </c>
      <c r="D161" s="1">
        <v>1961</v>
      </c>
      <c r="E161" s="1">
        <f t="shared" si="44"/>
        <v>54</v>
      </c>
      <c r="F161" s="1">
        <v>30.1</v>
      </c>
      <c r="G161" s="1">
        <v>32</v>
      </c>
      <c r="H161" s="1">
        <v>7590</v>
      </c>
      <c r="I161" s="1">
        <v>13000</v>
      </c>
      <c r="J161" s="1">
        <v>5000</v>
      </c>
      <c r="K161" s="1">
        <v>13000</v>
      </c>
      <c r="L161" s="1">
        <f t="shared" si="45"/>
        <v>566278700</v>
      </c>
      <c r="M161" s="1">
        <v>590</v>
      </c>
      <c r="N161" s="1">
        <f t="shared" si="46"/>
        <v>25700400</v>
      </c>
      <c r="O161" s="1">
        <f t="shared" si="47"/>
        <v>0.921875</v>
      </c>
      <c r="P161" s="1">
        <f t="shared" si="48"/>
        <v>2387647.4</v>
      </c>
      <c r="Q161" s="1">
        <f t="shared" si="49"/>
        <v>2.3876474000000001</v>
      </c>
      <c r="R161" s="1">
        <v>68.2</v>
      </c>
      <c r="S161" s="1">
        <f t="shared" si="50"/>
        <v>176.63731799999999</v>
      </c>
      <c r="T161" s="1">
        <f t="shared" si="51"/>
        <v>43648</v>
      </c>
      <c r="U161" s="1">
        <f t="shared" si="52"/>
        <v>1901416000</v>
      </c>
      <c r="V161" s="1">
        <v>37097.411452</v>
      </c>
      <c r="W161" s="1">
        <f t="shared" si="53"/>
        <v>11.3072910105696</v>
      </c>
      <c r="X161" s="1">
        <f t="shared" si="54"/>
        <v>7.0260271445400884</v>
      </c>
      <c r="Y161" s="1">
        <f t="shared" si="55"/>
        <v>2.0642788583929526</v>
      </c>
      <c r="Z161" s="1">
        <f t="shared" si="56"/>
        <v>22.033847722214439</v>
      </c>
      <c r="AA161" s="1">
        <f t="shared" si="57"/>
        <v>1.8333967329133185</v>
      </c>
      <c r="AB161" s="1">
        <f t="shared" si="58"/>
        <v>2.1960645570313395</v>
      </c>
      <c r="AC161" s="1">
        <v>30.1</v>
      </c>
      <c r="AD161" s="1">
        <f t="shared" si="59"/>
        <v>0.73202151901044643</v>
      </c>
      <c r="AE161" s="1">
        <v>68.496799999999993</v>
      </c>
      <c r="AF161" s="1">
        <f t="shared" si="60"/>
        <v>73.979661016949152</v>
      </c>
      <c r="AG161" s="1">
        <f t="shared" si="61"/>
        <v>0.38518188197053432</v>
      </c>
      <c r="AH161" s="1">
        <f t="shared" si="62"/>
        <v>0.38714002659143237</v>
      </c>
      <c r="AI161" s="1">
        <f t="shared" si="63"/>
        <v>217799500</v>
      </c>
      <c r="AJ161" s="1">
        <f t="shared" si="64"/>
        <v>6167400</v>
      </c>
      <c r="AK161" s="1">
        <f t="shared" si="65"/>
        <v>6.1673999999999998</v>
      </c>
      <c r="AL161" s="1" t="s">
        <v>862</v>
      </c>
      <c r="AM161" s="1" t="s">
        <v>2</v>
      </c>
      <c r="AN161" s="1" t="s">
        <v>863</v>
      </c>
      <c r="AO161" s="1" t="s">
        <v>864</v>
      </c>
      <c r="AP161" s="1" t="s">
        <v>865</v>
      </c>
      <c r="AQ161" s="1" t="s">
        <v>866</v>
      </c>
      <c r="AR161" s="1" t="s">
        <v>867</v>
      </c>
      <c r="AS161" s="1">
        <v>1</v>
      </c>
      <c r="AT161" s="1" t="s">
        <v>868</v>
      </c>
      <c r="AU161" s="1" t="s">
        <v>869</v>
      </c>
      <c r="AV161" s="1">
        <v>7</v>
      </c>
      <c r="AW161" s="2">
        <v>69</v>
      </c>
      <c r="AX161" s="2">
        <v>30</v>
      </c>
      <c r="AY161" s="2">
        <v>1</v>
      </c>
      <c r="AZ161" s="2">
        <v>5.2</v>
      </c>
      <c r="BA161" s="2">
        <v>13.8</v>
      </c>
      <c r="BB161" s="2">
        <v>2.9</v>
      </c>
      <c r="BC161" s="2">
        <v>1.9</v>
      </c>
      <c r="BD161" s="2">
        <v>0.3</v>
      </c>
      <c r="BE161" s="2">
        <v>0.3</v>
      </c>
      <c r="BF161" s="2">
        <v>32.5</v>
      </c>
      <c r="BG161" s="2">
        <v>2.2000000000000002</v>
      </c>
      <c r="BH161" s="2">
        <v>0.5</v>
      </c>
      <c r="BI161" s="1">
        <v>0</v>
      </c>
      <c r="BJ161" s="1">
        <v>0</v>
      </c>
      <c r="BK161" s="2">
        <v>11.8</v>
      </c>
      <c r="BL161" s="2">
        <v>27.4</v>
      </c>
      <c r="BM161" s="1">
        <v>0</v>
      </c>
      <c r="BN161" s="2">
        <v>1.4</v>
      </c>
      <c r="BO161" s="2">
        <v>7415</v>
      </c>
      <c r="BP161" s="2">
        <v>1056</v>
      </c>
      <c r="BQ161" s="2">
        <v>49</v>
      </c>
      <c r="BR161" s="2">
        <v>7</v>
      </c>
      <c r="BS161" s="2">
        <v>0.18</v>
      </c>
      <c r="BT161" s="2">
        <v>0.03</v>
      </c>
      <c r="BU161" s="2">
        <v>14943</v>
      </c>
      <c r="BV161" s="2">
        <v>99</v>
      </c>
      <c r="BW161" s="2">
        <v>0.37</v>
      </c>
      <c r="BX161" s="2">
        <v>75038</v>
      </c>
      <c r="BY161" s="2">
        <v>2697</v>
      </c>
      <c r="BZ161" s="2">
        <v>497</v>
      </c>
      <c r="CA161" s="2">
        <v>18</v>
      </c>
      <c r="CB161" s="2">
        <v>1.22</v>
      </c>
      <c r="CC161" s="2">
        <v>0.05</v>
      </c>
      <c r="CD161" s="2">
        <v>39</v>
      </c>
      <c r="CE161" s="2">
        <v>71</v>
      </c>
      <c r="CF161" s="2">
        <v>22</v>
      </c>
      <c r="CG161" s="2">
        <v>12</v>
      </c>
      <c r="CH161" s="2">
        <v>31</v>
      </c>
      <c r="CI161" s="2">
        <v>6</v>
      </c>
      <c r="CJ161" s="2">
        <v>11</v>
      </c>
      <c r="CK161" s="2">
        <v>1</v>
      </c>
      <c r="CL161" s="2">
        <v>2</v>
      </c>
      <c r="CM161" s="1">
        <v>0</v>
      </c>
      <c r="CN161" s="1">
        <v>0</v>
      </c>
      <c r="CO161" s="1">
        <v>0</v>
      </c>
      <c r="CP161" s="1">
        <v>0</v>
      </c>
      <c r="CQ161" s="2">
        <v>1</v>
      </c>
      <c r="CR161" s="2">
        <v>5</v>
      </c>
      <c r="CS161" s="2">
        <v>0.74563999999999997</v>
      </c>
      <c r="CT161" s="2">
        <v>0.46294999999999997</v>
      </c>
      <c r="CU161" s="1" t="s">
        <v>6</v>
      </c>
    </row>
    <row r="162" spans="1:99" s="1" customFormat="1" x14ac:dyDescent="0.25">
      <c r="A162" s="1" t="s">
        <v>870</v>
      </c>
      <c r="B162" s="1" t="s">
        <v>871</v>
      </c>
      <c r="C162" s="1" t="s">
        <v>872</v>
      </c>
      <c r="D162" s="1">
        <v>1977</v>
      </c>
      <c r="E162" s="1">
        <f t="shared" si="44"/>
        <v>38</v>
      </c>
      <c r="F162" s="1">
        <v>30</v>
      </c>
      <c r="G162" s="1">
        <v>37</v>
      </c>
      <c r="H162" s="1">
        <v>7321</v>
      </c>
      <c r="I162" s="1">
        <v>19510</v>
      </c>
      <c r="J162" s="1">
        <v>7190</v>
      </c>
      <c r="K162" s="1">
        <v>19510</v>
      </c>
      <c r="L162" s="1">
        <f t="shared" si="45"/>
        <v>849853649</v>
      </c>
      <c r="M162" s="1">
        <v>283</v>
      </c>
      <c r="N162" s="1">
        <f t="shared" si="46"/>
        <v>12327480</v>
      </c>
      <c r="O162" s="1">
        <f t="shared" si="47"/>
        <v>0.44218750000000001</v>
      </c>
      <c r="P162" s="1">
        <f t="shared" si="48"/>
        <v>1145261.3800000001</v>
      </c>
      <c r="Q162" s="1">
        <f t="shared" si="49"/>
        <v>1.14526138</v>
      </c>
      <c r="R162" s="1">
        <v>89.5</v>
      </c>
      <c r="S162" s="1">
        <f t="shared" si="50"/>
        <v>231.80410499999999</v>
      </c>
      <c r="T162" s="1">
        <f t="shared" si="51"/>
        <v>57280</v>
      </c>
      <c r="U162" s="1">
        <f t="shared" si="52"/>
        <v>2495260000</v>
      </c>
      <c r="W162" s="1">
        <f t="shared" si="53"/>
        <v>0</v>
      </c>
      <c r="X162" s="1">
        <f t="shared" si="54"/>
        <v>0</v>
      </c>
      <c r="Y162" s="1">
        <f t="shared" si="55"/>
        <v>0</v>
      </c>
      <c r="Z162" s="1">
        <f t="shared" si="56"/>
        <v>68.939771064321334</v>
      </c>
      <c r="AA162" s="1">
        <f t="shared" si="57"/>
        <v>0</v>
      </c>
      <c r="AB162" s="1">
        <f t="shared" si="58"/>
        <v>6.8939771064321329</v>
      </c>
      <c r="AC162" s="1">
        <v>30</v>
      </c>
      <c r="AD162" s="1">
        <f t="shared" si="59"/>
        <v>2.2979923688107111</v>
      </c>
      <c r="AE162" s="1" t="s">
        <v>2</v>
      </c>
      <c r="AF162" s="1">
        <f t="shared" si="60"/>
        <v>202.40282685512366</v>
      </c>
      <c r="AG162" s="1">
        <f t="shared" si="61"/>
        <v>1.7401157265235643</v>
      </c>
      <c r="AH162" s="1">
        <f t="shared" si="62"/>
        <v>0.12913489489330213</v>
      </c>
      <c r="AI162" s="1">
        <f t="shared" si="63"/>
        <v>313195681</v>
      </c>
      <c r="AJ162" s="1">
        <f t="shared" si="64"/>
        <v>8868721.1999999993</v>
      </c>
      <c r="AK162" s="1">
        <f t="shared" si="65"/>
        <v>8.8687211999999995</v>
      </c>
      <c r="AL162" s="1" t="s">
        <v>2</v>
      </c>
      <c r="AM162" s="1" t="s">
        <v>2</v>
      </c>
      <c r="AN162" s="1" t="s">
        <v>2</v>
      </c>
      <c r="AO162" s="1" t="s">
        <v>2</v>
      </c>
      <c r="AP162" s="1" t="s">
        <v>2</v>
      </c>
      <c r="AQ162" s="1" t="s">
        <v>2</v>
      </c>
      <c r="AR162" s="1" t="s">
        <v>2</v>
      </c>
      <c r="AS162" s="1">
        <v>0</v>
      </c>
      <c r="AT162" s="1" t="s">
        <v>2</v>
      </c>
      <c r="AU162" s="1" t="s">
        <v>2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0</v>
      </c>
      <c r="CE162" s="1">
        <v>0</v>
      </c>
      <c r="CF162" s="1">
        <v>0</v>
      </c>
      <c r="CG162" s="1">
        <v>0</v>
      </c>
      <c r="CH162" s="1">
        <v>0</v>
      </c>
      <c r="CI162" s="1">
        <v>0</v>
      </c>
      <c r="CJ162" s="1">
        <v>0</v>
      </c>
      <c r="CK162" s="1">
        <v>0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R162" s="1">
        <v>0</v>
      </c>
      <c r="CS162" s="1">
        <v>0</v>
      </c>
      <c r="CT162" s="1">
        <v>0</v>
      </c>
      <c r="CU162" s="1" t="s">
        <v>6</v>
      </c>
    </row>
    <row r="163" spans="1:99" s="1" customFormat="1" x14ac:dyDescent="0.25">
      <c r="A163" s="1" t="s">
        <v>873</v>
      </c>
      <c r="B163" s="1" t="s">
        <v>874</v>
      </c>
      <c r="C163" s="1" t="s">
        <v>875</v>
      </c>
      <c r="D163" s="1">
        <v>1974</v>
      </c>
      <c r="E163" s="1">
        <f t="shared" si="44"/>
        <v>41</v>
      </c>
      <c r="F163" s="1">
        <v>26.1</v>
      </c>
      <c r="G163" s="1">
        <v>30</v>
      </c>
      <c r="H163" s="1">
        <v>6300</v>
      </c>
      <c r="I163" s="1">
        <v>7919</v>
      </c>
      <c r="J163" s="1">
        <v>3923</v>
      </c>
      <c r="K163" s="1">
        <v>7919</v>
      </c>
      <c r="L163" s="1">
        <f t="shared" si="45"/>
        <v>344950848.10000002</v>
      </c>
      <c r="M163" s="1">
        <v>413</v>
      </c>
      <c r="N163" s="1">
        <f t="shared" si="46"/>
        <v>17990280</v>
      </c>
      <c r="O163" s="1">
        <f t="shared" si="47"/>
        <v>0.64531250000000007</v>
      </c>
      <c r="P163" s="1">
        <f t="shared" si="48"/>
        <v>1671353.1800000002</v>
      </c>
      <c r="Q163" s="1">
        <f t="shared" si="49"/>
        <v>1.6713531800000001</v>
      </c>
      <c r="R163" s="1">
        <v>10.4</v>
      </c>
      <c r="S163" s="1">
        <f t="shared" si="50"/>
        <v>26.935896</v>
      </c>
      <c r="T163" s="1">
        <f t="shared" si="51"/>
        <v>6656</v>
      </c>
      <c r="U163" s="1">
        <f t="shared" si="52"/>
        <v>289952000</v>
      </c>
      <c r="V163" s="1">
        <v>39718.735992000002</v>
      </c>
      <c r="W163" s="1">
        <f t="shared" si="53"/>
        <v>12.106270730361599</v>
      </c>
      <c r="X163" s="1">
        <f t="shared" si="54"/>
        <v>7.5224902844688488</v>
      </c>
      <c r="Y163" s="1">
        <f t="shared" si="55"/>
        <v>2.6416249442275066</v>
      </c>
      <c r="Z163" s="1">
        <f t="shared" si="56"/>
        <v>19.174290122221556</v>
      </c>
      <c r="AA163" s="1">
        <f t="shared" si="57"/>
        <v>2.5018424751294601</v>
      </c>
      <c r="AB163" s="1">
        <f t="shared" si="58"/>
        <v>2.2039413933587997</v>
      </c>
      <c r="AC163" s="1">
        <v>26.1</v>
      </c>
      <c r="AD163" s="1">
        <f t="shared" si="59"/>
        <v>0.73464713111959978</v>
      </c>
      <c r="AE163" s="1">
        <v>49.899000000000001</v>
      </c>
      <c r="AF163" s="1">
        <f t="shared" si="60"/>
        <v>16.116222760290558</v>
      </c>
      <c r="AG163" s="1">
        <f t="shared" si="61"/>
        <v>0.40063213496836997</v>
      </c>
      <c r="AH163" s="1">
        <f t="shared" si="62"/>
        <v>0.34539640404537686</v>
      </c>
      <c r="AI163" s="1">
        <f t="shared" si="63"/>
        <v>170885487.70000002</v>
      </c>
      <c r="AJ163" s="1">
        <f t="shared" si="64"/>
        <v>4838942.04</v>
      </c>
      <c r="AK163" s="1">
        <f t="shared" si="65"/>
        <v>4.8389420400000001</v>
      </c>
      <c r="AL163" s="1" t="s">
        <v>876</v>
      </c>
      <c r="AM163" s="1" t="s">
        <v>2</v>
      </c>
      <c r="AN163" s="1" t="s">
        <v>877</v>
      </c>
      <c r="AO163" s="1" t="s">
        <v>878</v>
      </c>
      <c r="AP163" s="1" t="s">
        <v>879</v>
      </c>
      <c r="AQ163" s="1" t="s">
        <v>880</v>
      </c>
      <c r="AR163" s="1" t="s">
        <v>643</v>
      </c>
      <c r="AS163" s="1">
        <v>1</v>
      </c>
      <c r="AT163" s="1" t="s">
        <v>881</v>
      </c>
      <c r="AU163" s="1" t="s">
        <v>882</v>
      </c>
      <c r="AV163" s="1">
        <v>7</v>
      </c>
      <c r="AW163" s="2">
        <v>24</v>
      </c>
      <c r="AX163" s="2">
        <v>73</v>
      </c>
      <c r="AY163" s="2">
        <v>3</v>
      </c>
      <c r="AZ163" s="2">
        <v>3.3</v>
      </c>
      <c r="BA163" s="2">
        <v>6.7</v>
      </c>
      <c r="BB163" s="1">
        <v>0</v>
      </c>
      <c r="BC163" s="2">
        <v>0.1</v>
      </c>
      <c r="BD163" s="1">
        <v>0</v>
      </c>
      <c r="BE163" s="1">
        <v>0</v>
      </c>
      <c r="BF163" s="2">
        <v>12.4</v>
      </c>
      <c r="BG163" s="2">
        <v>0.3</v>
      </c>
      <c r="BH163" s="1">
        <v>0</v>
      </c>
      <c r="BI163" s="1">
        <v>0</v>
      </c>
      <c r="BJ163" s="1">
        <v>0</v>
      </c>
      <c r="BK163" s="2">
        <v>17.399999999999999</v>
      </c>
      <c r="BL163" s="2">
        <v>59.7</v>
      </c>
      <c r="BM163" s="1">
        <v>0</v>
      </c>
      <c r="BN163" s="1">
        <v>0</v>
      </c>
      <c r="BO163" s="2">
        <v>2122</v>
      </c>
      <c r="BP163" s="2">
        <v>290</v>
      </c>
      <c r="BQ163" s="2">
        <v>34</v>
      </c>
      <c r="BR163" s="2">
        <v>5</v>
      </c>
      <c r="BS163" s="2">
        <v>0.17</v>
      </c>
      <c r="BT163" s="2">
        <v>0.02</v>
      </c>
      <c r="BU163" s="2">
        <v>4699</v>
      </c>
      <c r="BV163" s="2">
        <v>75</v>
      </c>
      <c r="BW163" s="2">
        <v>0.38</v>
      </c>
      <c r="BX163" s="2">
        <v>85742</v>
      </c>
      <c r="BY163" s="2">
        <v>3301</v>
      </c>
      <c r="BZ163" s="2">
        <v>1361</v>
      </c>
      <c r="CA163" s="2">
        <v>52</v>
      </c>
      <c r="CB163" s="2">
        <v>1.97</v>
      </c>
      <c r="CC163" s="2">
        <v>0.08</v>
      </c>
      <c r="CD163" s="2">
        <v>4</v>
      </c>
      <c r="CE163" s="2">
        <v>11</v>
      </c>
      <c r="CF163" s="2">
        <v>70</v>
      </c>
      <c r="CG163" s="2">
        <v>44</v>
      </c>
      <c r="CH163" s="2">
        <v>16</v>
      </c>
      <c r="CI163" s="2">
        <v>1</v>
      </c>
      <c r="CJ163" s="2">
        <v>3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2">
        <v>10</v>
      </c>
      <c r="CR163" s="2">
        <v>42</v>
      </c>
      <c r="CS163" s="2">
        <v>0.72438999999999998</v>
      </c>
      <c r="CT163" s="2">
        <v>0.79429000000000005</v>
      </c>
      <c r="CU163" s="1" t="s">
        <v>6</v>
      </c>
    </row>
    <row r="164" spans="1:99" s="1" customFormat="1" x14ac:dyDescent="0.25">
      <c r="A164" s="1" t="s">
        <v>883</v>
      </c>
      <c r="B164" s="1" t="s">
        <v>884</v>
      </c>
      <c r="C164" s="1" t="s">
        <v>885</v>
      </c>
      <c r="D164" s="1">
        <v>1915</v>
      </c>
      <c r="E164" s="1">
        <f t="shared" si="44"/>
        <v>100</v>
      </c>
      <c r="F164" s="1">
        <v>9</v>
      </c>
      <c r="G164" s="1">
        <v>9</v>
      </c>
      <c r="H164" s="1">
        <v>1480</v>
      </c>
      <c r="I164" s="1">
        <v>3447</v>
      </c>
      <c r="J164" s="1">
        <v>110</v>
      </c>
      <c r="K164" s="1">
        <v>3447</v>
      </c>
      <c r="L164" s="1">
        <f t="shared" si="45"/>
        <v>150150975.30000001</v>
      </c>
      <c r="M164" s="1">
        <v>567</v>
      </c>
      <c r="N164" s="1">
        <f t="shared" si="46"/>
        <v>24698520</v>
      </c>
      <c r="O164" s="1">
        <f t="shared" si="47"/>
        <v>0.88593750000000004</v>
      </c>
      <c r="P164" s="1">
        <f t="shared" si="48"/>
        <v>2294569.62</v>
      </c>
      <c r="Q164" s="1">
        <f t="shared" si="49"/>
        <v>2.2945696200000003</v>
      </c>
      <c r="R164" s="1">
        <v>109</v>
      </c>
      <c r="S164" s="1">
        <f t="shared" si="50"/>
        <v>282.30890999999997</v>
      </c>
      <c r="T164" s="1">
        <f t="shared" si="51"/>
        <v>69760</v>
      </c>
      <c r="U164" s="1">
        <f t="shared" si="52"/>
        <v>3038920000</v>
      </c>
      <c r="W164" s="1">
        <f t="shared" si="53"/>
        <v>0</v>
      </c>
      <c r="X164" s="1">
        <f t="shared" si="54"/>
        <v>0</v>
      </c>
      <c r="Y164" s="1">
        <f t="shared" si="55"/>
        <v>0</v>
      </c>
      <c r="Z164" s="1">
        <f t="shared" si="56"/>
        <v>6.0793511230632449</v>
      </c>
      <c r="AA164" s="1">
        <f t="shared" si="57"/>
        <v>0</v>
      </c>
      <c r="AB164" s="1">
        <f t="shared" si="58"/>
        <v>2.0264503743544151</v>
      </c>
      <c r="AC164" s="1">
        <v>9</v>
      </c>
      <c r="AD164" s="1">
        <f t="shared" si="59"/>
        <v>0.67548345811813837</v>
      </c>
      <c r="AE164" s="1" t="s">
        <v>2</v>
      </c>
      <c r="AF164" s="1">
        <f t="shared" si="60"/>
        <v>123.03350970017637</v>
      </c>
      <c r="AG164" s="1">
        <f t="shared" si="61"/>
        <v>0.10840946744726022</v>
      </c>
      <c r="AH164" s="1">
        <f t="shared" si="62"/>
        <v>16.91127851135148</v>
      </c>
      <c r="AI164" s="1">
        <f t="shared" si="63"/>
        <v>4791589</v>
      </c>
      <c r="AJ164" s="1">
        <f t="shared" si="64"/>
        <v>135682.79999999999</v>
      </c>
      <c r="AK164" s="1">
        <f t="shared" si="65"/>
        <v>0.13568279999999999</v>
      </c>
      <c r="AL164" s="1" t="s">
        <v>2</v>
      </c>
      <c r="AM164" s="1" t="s">
        <v>2</v>
      </c>
      <c r="AN164" s="1" t="s">
        <v>2</v>
      </c>
      <c r="AO164" s="1" t="s">
        <v>2</v>
      </c>
      <c r="AP164" s="1" t="s">
        <v>2</v>
      </c>
      <c r="AQ164" s="1" t="s">
        <v>2</v>
      </c>
      <c r="AR164" s="1" t="s">
        <v>2</v>
      </c>
      <c r="AS164" s="1">
        <v>0</v>
      </c>
      <c r="AT164" s="1" t="s">
        <v>2</v>
      </c>
      <c r="AU164" s="1" t="s">
        <v>2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">
        <v>0</v>
      </c>
      <c r="CF164" s="1">
        <v>0</v>
      </c>
      <c r="CG164" s="1">
        <v>0</v>
      </c>
      <c r="CH164" s="1">
        <v>0</v>
      </c>
      <c r="CI164" s="1">
        <v>0</v>
      </c>
      <c r="CJ164" s="1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0</v>
      </c>
      <c r="CR164" s="1">
        <v>0</v>
      </c>
      <c r="CS164" s="1">
        <v>0</v>
      </c>
      <c r="CT164" s="1">
        <v>0</v>
      </c>
      <c r="CU164" s="1" t="s">
        <v>6</v>
      </c>
    </row>
    <row r="165" spans="1:99" s="1" customFormat="1" x14ac:dyDescent="0.25">
      <c r="A165" s="1" t="s">
        <v>886</v>
      </c>
      <c r="B165" s="1" t="s">
        <v>887</v>
      </c>
      <c r="C165" s="1" t="s">
        <v>888</v>
      </c>
      <c r="D165" s="1">
        <v>1975</v>
      </c>
      <c r="E165" s="1">
        <f t="shared" si="44"/>
        <v>40</v>
      </c>
      <c r="F165" s="1">
        <v>143</v>
      </c>
      <c r="G165" s="1">
        <v>163</v>
      </c>
      <c r="H165" s="1">
        <v>80</v>
      </c>
      <c r="I165" s="1">
        <v>117000</v>
      </c>
      <c r="J165" s="1">
        <v>10000</v>
      </c>
      <c r="K165" s="1">
        <v>117000</v>
      </c>
      <c r="L165" s="1">
        <f t="shared" si="45"/>
        <v>5096508300</v>
      </c>
      <c r="M165" s="1">
        <v>940</v>
      </c>
      <c r="N165" s="1">
        <f t="shared" si="46"/>
        <v>40946400</v>
      </c>
      <c r="O165" s="1">
        <f t="shared" si="47"/>
        <v>1.46875</v>
      </c>
      <c r="P165" s="1">
        <f t="shared" si="48"/>
        <v>3804048.4</v>
      </c>
      <c r="Q165" s="1">
        <f t="shared" si="49"/>
        <v>3.8040484000000001</v>
      </c>
      <c r="R165" s="1">
        <v>5.2</v>
      </c>
      <c r="S165" s="1">
        <f t="shared" si="50"/>
        <v>13.467948</v>
      </c>
      <c r="T165" s="1">
        <f t="shared" si="51"/>
        <v>3328</v>
      </c>
      <c r="U165" s="1">
        <f t="shared" si="52"/>
        <v>144976000</v>
      </c>
      <c r="W165" s="1">
        <f t="shared" si="53"/>
        <v>0</v>
      </c>
      <c r="X165" s="1">
        <f t="shared" si="54"/>
        <v>0</v>
      </c>
      <c r="Y165" s="1">
        <f t="shared" si="55"/>
        <v>0</v>
      </c>
      <c r="Z165" s="1">
        <f t="shared" si="56"/>
        <v>124.46779936697732</v>
      </c>
      <c r="AA165" s="1">
        <f t="shared" si="57"/>
        <v>0</v>
      </c>
      <c r="AB165" s="1">
        <f t="shared" si="58"/>
        <v>2.6112125741323911</v>
      </c>
      <c r="AC165" s="1">
        <v>143</v>
      </c>
      <c r="AD165" s="1">
        <f t="shared" si="59"/>
        <v>0.87040419137746372</v>
      </c>
      <c r="AE165" s="1" t="s">
        <v>2</v>
      </c>
      <c r="AF165" s="1">
        <f t="shared" si="60"/>
        <v>3.5404255319148934</v>
      </c>
      <c r="AG165" s="1">
        <f t="shared" si="61"/>
        <v>1.7238306460085271</v>
      </c>
      <c r="AH165" s="1">
        <f t="shared" si="62"/>
        <v>0.30839968219995462</v>
      </c>
      <c r="AI165" s="1">
        <f t="shared" si="63"/>
        <v>435599000</v>
      </c>
      <c r="AJ165" s="1">
        <f t="shared" si="64"/>
        <v>12334800</v>
      </c>
      <c r="AK165" s="1">
        <f t="shared" si="65"/>
        <v>12.3348</v>
      </c>
      <c r="AL165" s="1" t="s">
        <v>2</v>
      </c>
      <c r="AM165" s="1" t="s">
        <v>2</v>
      </c>
      <c r="AN165" s="1" t="s">
        <v>2</v>
      </c>
      <c r="AO165" s="1" t="s">
        <v>2</v>
      </c>
      <c r="AP165" s="1" t="s">
        <v>2</v>
      </c>
      <c r="AQ165" s="1" t="s">
        <v>2</v>
      </c>
      <c r="AR165" s="1" t="s">
        <v>2</v>
      </c>
      <c r="AS165" s="1">
        <v>0</v>
      </c>
      <c r="AT165" s="1" t="s">
        <v>2</v>
      </c>
      <c r="AU165" s="1" t="s">
        <v>2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">
        <v>0</v>
      </c>
      <c r="CF165" s="1">
        <v>0</v>
      </c>
      <c r="CG165" s="1">
        <v>0</v>
      </c>
      <c r="CH165" s="1">
        <v>0</v>
      </c>
      <c r="CI165" s="1">
        <v>0</v>
      </c>
      <c r="CJ165" s="1">
        <v>0</v>
      </c>
      <c r="CK165" s="1">
        <v>0</v>
      </c>
      <c r="CL165" s="1">
        <v>0</v>
      </c>
      <c r="CM165" s="1">
        <v>0</v>
      </c>
      <c r="CN165" s="1">
        <v>0</v>
      </c>
      <c r="CO165" s="1">
        <v>0</v>
      </c>
      <c r="CP165" s="1">
        <v>0</v>
      </c>
      <c r="CQ165" s="1">
        <v>0</v>
      </c>
      <c r="CR165" s="1">
        <v>0</v>
      </c>
      <c r="CS165" s="1">
        <v>0</v>
      </c>
      <c r="CT165" s="1">
        <v>0</v>
      </c>
      <c r="CU165" s="1" t="s">
        <v>6</v>
      </c>
    </row>
    <row r="166" spans="1:99" s="1" customFormat="1" x14ac:dyDescent="0.25">
      <c r="A166" s="1" t="s">
        <v>889</v>
      </c>
      <c r="C166" s="1" t="s">
        <v>890</v>
      </c>
      <c r="D166" s="1">
        <v>1865</v>
      </c>
      <c r="E166" s="1">
        <f t="shared" si="44"/>
        <v>150</v>
      </c>
      <c r="F166" s="1">
        <v>10</v>
      </c>
      <c r="G166" s="1">
        <v>10</v>
      </c>
      <c r="H166" s="1">
        <v>1470</v>
      </c>
      <c r="I166" s="1">
        <v>1900</v>
      </c>
      <c r="J166" s="1">
        <v>1590</v>
      </c>
      <c r="K166" s="1">
        <v>1900</v>
      </c>
      <c r="L166" s="1">
        <f t="shared" si="45"/>
        <v>82763810</v>
      </c>
      <c r="M166" s="1">
        <v>398</v>
      </c>
      <c r="N166" s="1">
        <f t="shared" si="46"/>
        <v>17336880</v>
      </c>
      <c r="O166" s="1">
        <f t="shared" si="47"/>
        <v>0.62187500000000007</v>
      </c>
      <c r="P166" s="1">
        <f t="shared" si="48"/>
        <v>1610650.28</v>
      </c>
      <c r="Q166" s="1">
        <f t="shared" si="49"/>
        <v>1.61065028</v>
      </c>
      <c r="R166" s="1">
        <v>116.5</v>
      </c>
      <c r="S166" s="1">
        <f t="shared" si="50"/>
        <v>301.733835</v>
      </c>
      <c r="T166" s="1">
        <f t="shared" si="51"/>
        <v>74560</v>
      </c>
      <c r="U166" s="1">
        <f t="shared" si="52"/>
        <v>3248020000</v>
      </c>
      <c r="W166" s="1">
        <f t="shared" si="53"/>
        <v>0</v>
      </c>
      <c r="X166" s="1">
        <f t="shared" si="54"/>
        <v>0</v>
      </c>
      <c r="Y166" s="1">
        <f t="shared" si="55"/>
        <v>0</v>
      </c>
      <c r="Z166" s="1">
        <f t="shared" si="56"/>
        <v>4.773858387437647</v>
      </c>
      <c r="AA166" s="1">
        <f t="shared" si="57"/>
        <v>0</v>
      </c>
      <c r="AB166" s="1">
        <f t="shared" si="58"/>
        <v>1.4321575162312941</v>
      </c>
      <c r="AC166" s="1">
        <v>10</v>
      </c>
      <c r="AD166" s="1">
        <f t="shared" si="59"/>
        <v>0.47738583874376472</v>
      </c>
      <c r="AE166" s="1" t="s">
        <v>2</v>
      </c>
      <c r="AF166" s="1">
        <f t="shared" si="60"/>
        <v>187.33668341708542</v>
      </c>
      <c r="AG166" s="1">
        <f t="shared" si="61"/>
        <v>0.1016083756827377</v>
      </c>
      <c r="AH166" s="1">
        <f t="shared" si="62"/>
        <v>0.82124363385241494</v>
      </c>
      <c r="AI166" s="1">
        <f t="shared" si="63"/>
        <v>69260241</v>
      </c>
      <c r="AJ166" s="1">
        <f t="shared" si="64"/>
        <v>1961233.2</v>
      </c>
      <c r="AK166" s="1">
        <f t="shared" si="65"/>
        <v>1.9612331999999999</v>
      </c>
      <c r="AL166" s="1" t="s">
        <v>2</v>
      </c>
      <c r="AM166" s="1" t="s">
        <v>2</v>
      </c>
      <c r="AN166" s="1" t="s">
        <v>2</v>
      </c>
      <c r="AO166" s="1" t="s">
        <v>2</v>
      </c>
      <c r="AP166" s="1" t="s">
        <v>2</v>
      </c>
      <c r="AQ166" s="1" t="s">
        <v>2</v>
      </c>
      <c r="AR166" s="1" t="s">
        <v>2</v>
      </c>
      <c r="AS166" s="1">
        <v>0</v>
      </c>
      <c r="AT166" s="1" t="s">
        <v>2</v>
      </c>
      <c r="AU166" s="1" t="s">
        <v>2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0</v>
      </c>
      <c r="CG166" s="1">
        <v>0</v>
      </c>
      <c r="CH166" s="1">
        <v>0</v>
      </c>
      <c r="CI166" s="1">
        <v>0</v>
      </c>
      <c r="CJ166" s="1">
        <v>0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1">
        <v>0</v>
      </c>
      <c r="CQ166" s="1">
        <v>0</v>
      </c>
      <c r="CR166" s="1">
        <v>0</v>
      </c>
      <c r="CS166" s="1">
        <v>0</v>
      </c>
      <c r="CT166" s="1">
        <v>0</v>
      </c>
      <c r="CU166" s="1" t="s">
        <v>6</v>
      </c>
    </row>
    <row r="167" spans="1:99" s="1" customFormat="1" x14ac:dyDescent="0.25">
      <c r="A167" s="1" t="s">
        <v>891</v>
      </c>
      <c r="C167" s="1" t="s">
        <v>892</v>
      </c>
      <c r="D167" s="1">
        <v>1957</v>
      </c>
      <c r="E167" s="1">
        <f t="shared" si="44"/>
        <v>58</v>
      </c>
      <c r="F167" s="1">
        <v>5.4</v>
      </c>
      <c r="G167" s="1">
        <v>7.5</v>
      </c>
      <c r="H167" s="1">
        <v>150</v>
      </c>
      <c r="I167" s="1">
        <v>6500</v>
      </c>
      <c r="J167" s="1">
        <v>5000</v>
      </c>
      <c r="K167" s="1">
        <v>6500</v>
      </c>
      <c r="L167" s="1">
        <f t="shared" si="45"/>
        <v>283139350</v>
      </c>
      <c r="M167" s="1">
        <v>400</v>
      </c>
      <c r="N167" s="1">
        <f t="shared" si="46"/>
        <v>17424000</v>
      </c>
      <c r="O167" s="1">
        <f t="shared" si="47"/>
        <v>0.625</v>
      </c>
      <c r="P167" s="1">
        <f t="shared" si="48"/>
        <v>1618744</v>
      </c>
      <c r="Q167" s="1">
        <f t="shared" si="49"/>
        <v>1.6187440000000002</v>
      </c>
      <c r="R167" s="1">
        <v>5.7</v>
      </c>
      <c r="S167" s="1">
        <f t="shared" si="50"/>
        <v>14.762943</v>
      </c>
      <c r="T167" s="1">
        <f t="shared" si="51"/>
        <v>3648</v>
      </c>
      <c r="U167" s="1">
        <f t="shared" si="52"/>
        <v>158916000</v>
      </c>
      <c r="V167" s="1">
        <v>26018.209975000002</v>
      </c>
      <c r="W167" s="1">
        <f t="shared" si="53"/>
        <v>7.9303504003800001</v>
      </c>
      <c r="X167" s="1">
        <f t="shared" si="54"/>
        <v>4.9276928600051502</v>
      </c>
      <c r="Y167" s="1">
        <f t="shared" si="55"/>
        <v>1.7583210778472316</v>
      </c>
      <c r="Z167" s="1">
        <f t="shared" si="56"/>
        <v>16.249962695133149</v>
      </c>
      <c r="AA167" s="1">
        <f t="shared" si="57"/>
        <v>1.2858498557544509</v>
      </c>
      <c r="AB167" s="1">
        <f t="shared" si="58"/>
        <v>9.027757052851749</v>
      </c>
      <c r="AC167" s="1">
        <v>5.4</v>
      </c>
      <c r="AD167" s="1">
        <f t="shared" si="59"/>
        <v>3.0092523509505829</v>
      </c>
      <c r="AE167" s="1" t="s">
        <v>2</v>
      </c>
      <c r="AF167" s="1">
        <f t="shared" si="60"/>
        <v>9.1199999999999992</v>
      </c>
      <c r="AG167" s="1">
        <f t="shared" si="61"/>
        <v>0.34500380555429155</v>
      </c>
      <c r="AH167" s="1">
        <f t="shared" si="62"/>
        <v>0.26246781463825924</v>
      </c>
      <c r="AI167" s="1">
        <f t="shared" si="63"/>
        <v>217799500</v>
      </c>
      <c r="AJ167" s="1">
        <f t="shared" si="64"/>
        <v>6167400</v>
      </c>
      <c r="AK167" s="1">
        <f t="shared" si="65"/>
        <v>6.1673999999999998</v>
      </c>
      <c r="AL167" s="1" t="s">
        <v>893</v>
      </c>
      <c r="AM167" s="1" t="s">
        <v>2</v>
      </c>
      <c r="AN167" s="1" t="s">
        <v>2</v>
      </c>
      <c r="AO167" s="1" t="s">
        <v>894</v>
      </c>
      <c r="AP167" s="1" t="s">
        <v>2</v>
      </c>
      <c r="AQ167" s="1" t="s">
        <v>2</v>
      </c>
      <c r="AR167" s="1" t="s">
        <v>2</v>
      </c>
      <c r="AS167" s="1">
        <v>0</v>
      </c>
      <c r="AT167" s="1" t="s">
        <v>2</v>
      </c>
      <c r="AU167" s="1" t="s">
        <v>2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0</v>
      </c>
      <c r="CE167" s="1">
        <v>0</v>
      </c>
      <c r="CF167" s="1">
        <v>0</v>
      </c>
      <c r="CG167" s="1">
        <v>0</v>
      </c>
      <c r="CH167" s="1">
        <v>0</v>
      </c>
      <c r="CI167" s="1">
        <v>0</v>
      </c>
      <c r="CJ167" s="1">
        <v>0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R167" s="1">
        <v>0</v>
      </c>
      <c r="CS167" s="1">
        <v>0</v>
      </c>
      <c r="CT167" s="1">
        <v>0</v>
      </c>
      <c r="CU167" s="1" t="s">
        <v>6</v>
      </c>
    </row>
    <row r="168" spans="1:99" s="1" customFormat="1" x14ac:dyDescent="0.25">
      <c r="A168" s="1" t="s">
        <v>895</v>
      </c>
      <c r="C168" s="1" t="s">
        <v>896</v>
      </c>
      <c r="D168" s="1">
        <v>1947</v>
      </c>
      <c r="E168" s="1">
        <f t="shared" si="44"/>
        <v>68</v>
      </c>
      <c r="F168" s="1">
        <v>9</v>
      </c>
      <c r="G168" s="1">
        <v>9</v>
      </c>
      <c r="H168" s="1">
        <v>5000</v>
      </c>
      <c r="I168" s="1">
        <v>5040</v>
      </c>
      <c r="J168" s="1">
        <v>2100</v>
      </c>
      <c r="K168" s="1">
        <v>5040</v>
      </c>
      <c r="L168" s="1">
        <f t="shared" si="45"/>
        <v>219541896</v>
      </c>
      <c r="M168" s="1">
        <v>1320</v>
      </c>
      <c r="N168" s="1">
        <f t="shared" si="46"/>
        <v>57499200</v>
      </c>
      <c r="O168" s="1">
        <f t="shared" si="47"/>
        <v>2.0625</v>
      </c>
      <c r="P168" s="1">
        <f t="shared" si="48"/>
        <v>5341855.2</v>
      </c>
      <c r="Q168" s="1">
        <f t="shared" si="49"/>
        <v>5.3418552000000004</v>
      </c>
      <c r="R168" s="1">
        <v>0</v>
      </c>
      <c r="S168" s="1">
        <f t="shared" si="50"/>
        <v>0</v>
      </c>
      <c r="T168" s="1">
        <f t="shared" si="51"/>
        <v>0</v>
      </c>
      <c r="U168" s="1">
        <f t="shared" si="52"/>
        <v>0</v>
      </c>
      <c r="V168" s="1">
        <v>64229.737436000003</v>
      </c>
      <c r="W168" s="1">
        <f t="shared" si="53"/>
        <v>19.577223970492799</v>
      </c>
      <c r="X168" s="1">
        <f t="shared" si="54"/>
        <v>12.164726891953785</v>
      </c>
      <c r="Y168" s="1">
        <f t="shared" si="55"/>
        <v>2.3894609901089674</v>
      </c>
      <c r="Z168" s="1">
        <f t="shared" si="56"/>
        <v>3.8181730528424742</v>
      </c>
      <c r="AA168" s="1">
        <f t="shared" si="57"/>
        <v>7.5578749594615005</v>
      </c>
      <c r="AB168" s="1">
        <f t="shared" si="58"/>
        <v>1.2727243509474913</v>
      </c>
      <c r="AC168" s="1">
        <v>9</v>
      </c>
      <c r="AD168" s="1">
        <f t="shared" si="59"/>
        <v>0.42424145031583049</v>
      </c>
      <c r="AE168" s="1">
        <v>237.57499999999999</v>
      </c>
      <c r="AF168" s="1">
        <f t="shared" si="60"/>
        <v>0</v>
      </c>
      <c r="AG168" s="1">
        <f t="shared" si="61"/>
        <v>4.4624170426100639E-2</v>
      </c>
      <c r="AH168" s="1">
        <f t="shared" si="62"/>
        <v>2.0622471150148942</v>
      </c>
      <c r="AI168" s="1">
        <f t="shared" si="63"/>
        <v>91475790</v>
      </c>
      <c r="AJ168" s="1">
        <f t="shared" si="64"/>
        <v>2590308</v>
      </c>
      <c r="AK168" s="1">
        <f t="shared" si="65"/>
        <v>2.5903079999999998</v>
      </c>
      <c r="AL168" s="1" t="s">
        <v>897</v>
      </c>
      <c r="AM168" s="1" t="s">
        <v>2</v>
      </c>
      <c r="AN168" s="1" t="s">
        <v>898</v>
      </c>
      <c r="AO168" s="1" t="s">
        <v>899</v>
      </c>
      <c r="AP168" s="1" t="s">
        <v>645</v>
      </c>
      <c r="AQ168" s="1" t="s">
        <v>151</v>
      </c>
      <c r="AR168" s="1" t="s">
        <v>900</v>
      </c>
      <c r="AS168" s="1">
        <v>2</v>
      </c>
      <c r="AT168" s="1" t="s">
        <v>901</v>
      </c>
      <c r="AU168" s="1" t="s">
        <v>902</v>
      </c>
      <c r="AV168" s="1">
        <v>8</v>
      </c>
      <c r="AW168" s="2">
        <v>65</v>
      </c>
      <c r="AX168" s="2">
        <v>35</v>
      </c>
      <c r="AY168" s="2">
        <v>1</v>
      </c>
      <c r="AZ168" s="2">
        <v>1.7</v>
      </c>
      <c r="BA168" s="2">
        <v>22.7</v>
      </c>
      <c r="BB168" s="2">
        <v>0.3</v>
      </c>
      <c r="BC168" s="2">
        <v>0.1</v>
      </c>
      <c r="BD168" s="1">
        <v>0</v>
      </c>
      <c r="BE168" s="2">
        <v>0.9</v>
      </c>
      <c r="BF168" s="2">
        <v>27.7</v>
      </c>
      <c r="BG168" s="2">
        <v>11.8</v>
      </c>
      <c r="BH168" s="2">
        <v>16.899999999999999</v>
      </c>
      <c r="BI168" s="1">
        <v>0</v>
      </c>
      <c r="BJ168" s="2">
        <v>4.0999999999999996</v>
      </c>
      <c r="BK168" s="2">
        <v>6.3</v>
      </c>
      <c r="BL168" s="2">
        <v>3.9</v>
      </c>
      <c r="BM168" s="1">
        <v>0</v>
      </c>
      <c r="BN168" s="2">
        <v>3.6</v>
      </c>
      <c r="BO168" s="2">
        <v>24532</v>
      </c>
      <c r="BP168" s="2">
        <v>2282</v>
      </c>
      <c r="BQ168" s="2">
        <v>43</v>
      </c>
      <c r="BR168" s="2">
        <v>4</v>
      </c>
      <c r="BS168" s="2">
        <v>0.15</v>
      </c>
      <c r="BT168" s="2">
        <v>0.01</v>
      </c>
      <c r="BU168" s="2">
        <v>43809</v>
      </c>
      <c r="BV168" s="2">
        <v>77</v>
      </c>
      <c r="BW168" s="2">
        <v>0.27</v>
      </c>
      <c r="BX168" s="2">
        <v>128401</v>
      </c>
      <c r="BY168" s="2">
        <v>3779</v>
      </c>
      <c r="BZ168" s="2">
        <v>226</v>
      </c>
      <c r="CA168" s="2">
        <v>7</v>
      </c>
      <c r="CB168" s="2">
        <v>0.61</v>
      </c>
      <c r="CC168" s="2">
        <v>0.02</v>
      </c>
      <c r="CD168" s="2">
        <v>9</v>
      </c>
      <c r="CE168" s="2">
        <v>24</v>
      </c>
      <c r="CF168" s="2">
        <v>3</v>
      </c>
      <c r="CG168" s="2">
        <v>6</v>
      </c>
      <c r="CH168" s="2">
        <v>56</v>
      </c>
      <c r="CI168" s="2">
        <v>22</v>
      </c>
      <c r="CJ168" s="2">
        <v>36</v>
      </c>
      <c r="CK168" s="2">
        <v>5</v>
      </c>
      <c r="CL168" s="2">
        <v>11</v>
      </c>
      <c r="CM168" s="1">
        <v>0</v>
      </c>
      <c r="CN168" s="1">
        <v>0</v>
      </c>
      <c r="CO168" s="2">
        <v>1</v>
      </c>
      <c r="CP168" s="2">
        <v>6</v>
      </c>
      <c r="CQ168" s="2">
        <v>4</v>
      </c>
      <c r="CR168" s="2">
        <v>18</v>
      </c>
      <c r="CS168" s="2">
        <v>0.91654999999999998</v>
      </c>
      <c r="CT168" s="2">
        <v>0.63254999999999995</v>
      </c>
      <c r="CU168" s="1" t="s">
        <v>6</v>
      </c>
    </row>
    <row r="169" spans="1:99" s="1" customFormat="1" x14ac:dyDescent="0.25">
      <c r="A169" s="1" t="s">
        <v>903</v>
      </c>
      <c r="B169" s="1" t="s">
        <v>904</v>
      </c>
      <c r="C169" s="1" t="s">
        <v>905</v>
      </c>
      <c r="D169" s="1">
        <v>1937</v>
      </c>
      <c r="E169" s="1">
        <f t="shared" si="44"/>
        <v>78</v>
      </c>
      <c r="F169" s="1">
        <v>6.2</v>
      </c>
      <c r="G169" s="1">
        <v>8</v>
      </c>
      <c r="H169" s="1">
        <v>500</v>
      </c>
      <c r="I169" s="1">
        <v>3000</v>
      </c>
      <c r="J169" s="1">
        <v>1000</v>
      </c>
      <c r="K169" s="1">
        <v>3000</v>
      </c>
      <c r="L169" s="1">
        <f t="shared" si="45"/>
        <v>130679700</v>
      </c>
      <c r="M169" s="1">
        <v>600</v>
      </c>
      <c r="N169" s="1">
        <f t="shared" si="46"/>
        <v>26136000</v>
      </c>
      <c r="O169" s="1">
        <f t="shared" si="47"/>
        <v>0.9375</v>
      </c>
      <c r="P169" s="1">
        <f t="shared" si="48"/>
        <v>2428116</v>
      </c>
      <c r="Q169" s="1">
        <f t="shared" si="49"/>
        <v>2.4281160000000002</v>
      </c>
      <c r="R169" s="1">
        <v>15</v>
      </c>
      <c r="S169" s="1">
        <f t="shared" si="50"/>
        <v>38.849849999999996</v>
      </c>
      <c r="T169" s="1">
        <f t="shared" si="51"/>
        <v>9600</v>
      </c>
      <c r="U169" s="1">
        <f t="shared" si="52"/>
        <v>418200000</v>
      </c>
      <c r="V169" s="1">
        <v>59697.846054000001</v>
      </c>
      <c r="W169" s="1">
        <f t="shared" si="53"/>
        <v>18.195903477259201</v>
      </c>
      <c r="X169" s="1">
        <f t="shared" si="54"/>
        <v>11.306413855551277</v>
      </c>
      <c r="Y169" s="1">
        <f t="shared" si="55"/>
        <v>3.294077405444531</v>
      </c>
      <c r="Z169" s="1">
        <f t="shared" si="56"/>
        <v>4.9999885215794304</v>
      </c>
      <c r="AA169" s="1">
        <f t="shared" si="57"/>
        <v>14.751680997875281</v>
      </c>
      <c r="AB169" s="1">
        <f t="shared" si="58"/>
        <v>2.4193492846352083</v>
      </c>
      <c r="AC169" s="1">
        <v>6.2</v>
      </c>
      <c r="AD169" s="1">
        <f t="shared" si="59"/>
        <v>0.80644976154506942</v>
      </c>
      <c r="AE169" s="1" t="s">
        <v>2</v>
      </c>
      <c r="AF169" s="1">
        <f t="shared" si="60"/>
        <v>16</v>
      </c>
      <c r="AG169" s="1">
        <f t="shared" si="61"/>
        <v>8.6675208505271717E-2</v>
      </c>
      <c r="AH169" s="1">
        <f t="shared" si="62"/>
        <v>1.9685086097869442</v>
      </c>
      <c r="AI169" s="1">
        <f t="shared" si="63"/>
        <v>43559900</v>
      </c>
      <c r="AJ169" s="1">
        <f t="shared" si="64"/>
        <v>1233480</v>
      </c>
      <c r="AK169" s="1">
        <f t="shared" si="65"/>
        <v>1.2334799999999999</v>
      </c>
      <c r="AL169" s="1" t="s">
        <v>906</v>
      </c>
      <c r="AM169" s="1" t="s">
        <v>2</v>
      </c>
      <c r="AN169" s="1" t="s">
        <v>2</v>
      </c>
      <c r="AO169" s="1" t="s">
        <v>907</v>
      </c>
      <c r="AP169" s="1" t="s">
        <v>2</v>
      </c>
      <c r="AQ169" s="1" t="s">
        <v>2</v>
      </c>
      <c r="AR169" s="1" t="s">
        <v>2</v>
      </c>
      <c r="AS169" s="1">
        <v>0</v>
      </c>
      <c r="AT169" s="1" t="s">
        <v>2</v>
      </c>
      <c r="AU169" s="1" t="s">
        <v>2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0</v>
      </c>
      <c r="CE169" s="1">
        <v>0</v>
      </c>
      <c r="CF169" s="1">
        <v>0</v>
      </c>
      <c r="CG169" s="1">
        <v>0</v>
      </c>
      <c r="CH169" s="1">
        <v>0</v>
      </c>
      <c r="CI169" s="1">
        <v>0</v>
      </c>
      <c r="CJ169" s="1">
        <v>0</v>
      </c>
      <c r="CK169" s="1">
        <v>0</v>
      </c>
      <c r="CL169" s="1">
        <v>0</v>
      </c>
      <c r="CM169" s="1">
        <v>0</v>
      </c>
      <c r="CN169" s="1">
        <v>0</v>
      </c>
      <c r="CO169" s="1">
        <v>0</v>
      </c>
      <c r="CP169" s="1">
        <v>0</v>
      </c>
      <c r="CQ169" s="1">
        <v>0</v>
      </c>
      <c r="CR169" s="1">
        <v>0</v>
      </c>
      <c r="CS169" s="1">
        <v>0</v>
      </c>
      <c r="CT169" s="1">
        <v>0</v>
      </c>
      <c r="CU169" s="1" t="s">
        <v>6</v>
      </c>
    </row>
    <row r="170" spans="1:99" s="1" customFormat="1" x14ac:dyDescent="0.25">
      <c r="A170" s="1" t="s">
        <v>908</v>
      </c>
      <c r="B170" s="1" t="s">
        <v>909</v>
      </c>
      <c r="C170" s="1" t="s">
        <v>910</v>
      </c>
      <c r="D170" s="1">
        <v>1894</v>
      </c>
      <c r="E170" s="1">
        <f t="shared" si="44"/>
        <v>121</v>
      </c>
      <c r="F170" s="1">
        <v>17</v>
      </c>
      <c r="G170" s="1">
        <v>17</v>
      </c>
      <c r="H170" s="1">
        <v>50</v>
      </c>
      <c r="I170" s="1">
        <v>2320</v>
      </c>
      <c r="J170" s="1">
        <v>1260</v>
      </c>
      <c r="K170" s="1">
        <v>2320</v>
      </c>
      <c r="L170" s="1">
        <f t="shared" si="45"/>
        <v>101058968</v>
      </c>
      <c r="M170" s="1">
        <v>260</v>
      </c>
      <c r="N170" s="1">
        <f t="shared" si="46"/>
        <v>11325600</v>
      </c>
      <c r="O170" s="1">
        <f t="shared" si="47"/>
        <v>0.40625</v>
      </c>
      <c r="P170" s="1">
        <f t="shared" si="48"/>
        <v>1052183.6000000001</v>
      </c>
      <c r="Q170" s="1">
        <f t="shared" si="49"/>
        <v>1.0521836</v>
      </c>
      <c r="R170" s="1">
        <v>12.2</v>
      </c>
      <c r="S170" s="1">
        <f t="shared" si="50"/>
        <v>31.597877999999994</v>
      </c>
      <c r="T170" s="1">
        <f t="shared" si="51"/>
        <v>7808</v>
      </c>
      <c r="U170" s="1">
        <f t="shared" si="52"/>
        <v>340136000</v>
      </c>
      <c r="V170" s="1">
        <v>30634.985036999999</v>
      </c>
      <c r="W170" s="1">
        <f t="shared" si="53"/>
        <v>9.3375434392775993</v>
      </c>
      <c r="X170" s="1">
        <f t="shared" si="54"/>
        <v>5.8020823560975776</v>
      </c>
      <c r="Y170" s="1">
        <f t="shared" si="55"/>
        <v>2.5679216108691532</v>
      </c>
      <c r="Z170" s="1">
        <f t="shared" si="56"/>
        <v>8.9230564385109847</v>
      </c>
      <c r="AA170" s="1">
        <f t="shared" si="57"/>
        <v>6.0080007469366574</v>
      </c>
      <c r="AB170" s="1">
        <f t="shared" si="58"/>
        <v>1.574657018560762</v>
      </c>
      <c r="AC170" s="1">
        <v>17</v>
      </c>
      <c r="AD170" s="1">
        <f t="shared" si="59"/>
        <v>0.52488567285358734</v>
      </c>
      <c r="AE170" s="1">
        <v>49.704500000000003</v>
      </c>
      <c r="AF170" s="1">
        <f t="shared" si="60"/>
        <v>30.030769230769231</v>
      </c>
      <c r="AG170" s="1">
        <f t="shared" si="61"/>
        <v>0.23497869030468352</v>
      </c>
      <c r="AH170" s="1">
        <f t="shared" si="62"/>
        <v>0.67700031553519247</v>
      </c>
      <c r="AI170" s="1">
        <f t="shared" si="63"/>
        <v>54885474</v>
      </c>
      <c r="AJ170" s="1">
        <f t="shared" si="64"/>
        <v>1554184.8</v>
      </c>
      <c r="AK170" s="1">
        <f t="shared" si="65"/>
        <v>1.5541848</v>
      </c>
      <c r="AL170" s="1" t="s">
        <v>419</v>
      </c>
      <c r="AM170" s="1" t="s">
        <v>2</v>
      </c>
      <c r="AN170" s="1" t="s">
        <v>911</v>
      </c>
      <c r="AO170" s="1" t="s">
        <v>912</v>
      </c>
      <c r="AP170" s="1" t="s">
        <v>913</v>
      </c>
      <c r="AQ170" s="1" t="s">
        <v>113</v>
      </c>
      <c r="AR170" s="1" t="s">
        <v>643</v>
      </c>
      <c r="AS170" s="1">
        <v>1</v>
      </c>
      <c r="AT170" s="1" t="s">
        <v>914</v>
      </c>
      <c r="AU170" s="1" t="s">
        <v>915</v>
      </c>
      <c r="AV170" s="1">
        <v>7</v>
      </c>
      <c r="AW170" s="2">
        <v>55</v>
      </c>
      <c r="AX170" s="2">
        <v>43</v>
      </c>
      <c r="AY170" s="2">
        <v>1</v>
      </c>
      <c r="AZ170" s="2">
        <v>2.4</v>
      </c>
      <c r="BA170" s="2">
        <v>6.4</v>
      </c>
      <c r="BB170" s="2">
        <v>1.8</v>
      </c>
      <c r="BC170" s="2">
        <v>2.4</v>
      </c>
      <c r="BD170" s="2">
        <v>0.4</v>
      </c>
      <c r="BE170" s="2">
        <v>0.9</v>
      </c>
      <c r="BF170" s="2">
        <v>24.9</v>
      </c>
      <c r="BG170" s="2">
        <v>1.6</v>
      </c>
      <c r="BH170" s="2">
        <v>0.1</v>
      </c>
      <c r="BI170" s="1">
        <v>0</v>
      </c>
      <c r="BJ170" s="1">
        <v>0</v>
      </c>
      <c r="BK170" s="2">
        <v>21.8</v>
      </c>
      <c r="BL170" s="2">
        <v>37.1</v>
      </c>
      <c r="BM170" s="1">
        <v>0</v>
      </c>
      <c r="BN170" s="2">
        <v>0.3</v>
      </c>
      <c r="BO170" s="2">
        <v>2939</v>
      </c>
      <c r="BP170" s="2">
        <v>405</v>
      </c>
      <c r="BQ170" s="2">
        <v>37</v>
      </c>
      <c r="BR170" s="2">
        <v>5</v>
      </c>
      <c r="BS170" s="2">
        <v>0.18</v>
      </c>
      <c r="BT170" s="2">
        <v>0.02</v>
      </c>
      <c r="BU170" s="2">
        <v>6458</v>
      </c>
      <c r="BV170" s="2">
        <v>81</v>
      </c>
      <c r="BW170" s="2">
        <v>0.39</v>
      </c>
      <c r="BX170" s="2">
        <v>54503</v>
      </c>
      <c r="BY170" s="2">
        <v>3284</v>
      </c>
      <c r="BZ170" s="2">
        <v>681</v>
      </c>
      <c r="CA170" s="2">
        <v>41</v>
      </c>
      <c r="CB170" s="2">
        <v>1.23</v>
      </c>
      <c r="CC170" s="2">
        <v>0.08</v>
      </c>
      <c r="CD170" s="2">
        <v>31</v>
      </c>
      <c r="CE170" s="2">
        <v>59</v>
      </c>
      <c r="CF170" s="2">
        <v>33</v>
      </c>
      <c r="CG170" s="2">
        <v>18</v>
      </c>
      <c r="CH170" s="2">
        <v>26</v>
      </c>
      <c r="CI170" s="2">
        <v>4</v>
      </c>
      <c r="CJ170" s="2">
        <v>7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2">
        <v>5</v>
      </c>
      <c r="CR170" s="2">
        <v>16</v>
      </c>
      <c r="CS170" s="2">
        <v>0.71538000000000002</v>
      </c>
      <c r="CT170" s="2">
        <v>0.78718999999999995</v>
      </c>
      <c r="CU170" s="1" t="s">
        <v>6</v>
      </c>
    </row>
    <row r="171" spans="1:99" s="1" customFormat="1" x14ac:dyDescent="0.25">
      <c r="A171" s="1" t="s">
        <v>916</v>
      </c>
      <c r="B171" s="1" t="s">
        <v>904</v>
      </c>
      <c r="C171" s="1" t="s">
        <v>917</v>
      </c>
      <c r="D171" s="1">
        <v>1956</v>
      </c>
      <c r="E171" s="1">
        <f t="shared" si="44"/>
        <v>59</v>
      </c>
      <c r="F171" s="1">
        <v>11</v>
      </c>
      <c r="G171" s="1">
        <v>12.5</v>
      </c>
      <c r="H171" s="1">
        <v>0</v>
      </c>
      <c r="I171" s="1">
        <v>3170</v>
      </c>
      <c r="J171" s="1">
        <v>1935</v>
      </c>
      <c r="K171" s="1">
        <v>3170</v>
      </c>
      <c r="L171" s="1">
        <f t="shared" si="45"/>
        <v>138084883</v>
      </c>
      <c r="M171" s="1">
        <v>645</v>
      </c>
      <c r="N171" s="1">
        <f t="shared" si="46"/>
        <v>28096200</v>
      </c>
      <c r="O171" s="1">
        <f t="shared" si="47"/>
        <v>1.0078125</v>
      </c>
      <c r="P171" s="1">
        <f t="shared" si="48"/>
        <v>2610224.7000000002</v>
      </c>
      <c r="Q171" s="1">
        <f t="shared" si="49"/>
        <v>2.6102247000000003</v>
      </c>
      <c r="R171" s="1">
        <v>28.7</v>
      </c>
      <c r="S171" s="1">
        <f t="shared" si="50"/>
        <v>74.332712999999998</v>
      </c>
      <c r="T171" s="1">
        <f t="shared" si="51"/>
        <v>18368</v>
      </c>
      <c r="U171" s="1">
        <f t="shared" si="52"/>
        <v>800156000</v>
      </c>
      <c r="V171" s="1">
        <v>65779.867570000002</v>
      </c>
      <c r="W171" s="1">
        <f t="shared" si="53"/>
        <v>20.049703635335998</v>
      </c>
      <c r="X171" s="1">
        <f t="shared" si="54"/>
        <v>12.458312238552582</v>
      </c>
      <c r="Y171" s="1">
        <f t="shared" si="55"/>
        <v>3.5007725996518948</v>
      </c>
      <c r="Z171" s="1">
        <f t="shared" si="56"/>
        <v>4.9147173995059834</v>
      </c>
      <c r="AA171" s="1">
        <f t="shared" si="57"/>
        <v>8.4003015419058897</v>
      </c>
      <c r="AB171" s="1">
        <f t="shared" si="58"/>
        <v>1.340377472592541</v>
      </c>
      <c r="AC171" s="1">
        <v>11</v>
      </c>
      <c r="AD171" s="1">
        <f t="shared" si="59"/>
        <v>0.44679249086418032</v>
      </c>
      <c r="AE171" s="1" t="s">
        <v>2</v>
      </c>
      <c r="AF171" s="1">
        <f t="shared" si="60"/>
        <v>28.47751937984496</v>
      </c>
      <c r="AG171" s="1">
        <f t="shared" si="61"/>
        <v>8.2171309149071586E-2</v>
      </c>
      <c r="AH171" s="1">
        <f t="shared" si="62"/>
        <v>1.0936158943260803</v>
      </c>
      <c r="AI171" s="1">
        <f t="shared" si="63"/>
        <v>84288406.5</v>
      </c>
      <c r="AJ171" s="1">
        <f t="shared" si="64"/>
        <v>2386783.7999999998</v>
      </c>
      <c r="AK171" s="1">
        <f t="shared" si="65"/>
        <v>2.3867837999999999</v>
      </c>
      <c r="AL171" s="1" t="s">
        <v>385</v>
      </c>
      <c r="AM171" s="1" t="s">
        <v>918</v>
      </c>
      <c r="AN171" s="1" t="s">
        <v>2</v>
      </c>
      <c r="AO171" s="1" t="s">
        <v>919</v>
      </c>
      <c r="AP171" s="1" t="s">
        <v>2</v>
      </c>
      <c r="AQ171" s="1" t="s">
        <v>2</v>
      </c>
      <c r="AR171" s="1" t="s">
        <v>2</v>
      </c>
      <c r="AS171" s="1">
        <v>0</v>
      </c>
      <c r="AT171" s="1" t="s">
        <v>2</v>
      </c>
      <c r="AU171" s="1" t="s">
        <v>2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D171" s="1">
        <v>0</v>
      </c>
      <c r="CE171" s="1">
        <v>0</v>
      </c>
      <c r="CF171" s="1">
        <v>0</v>
      </c>
      <c r="CG171" s="1">
        <v>0</v>
      </c>
      <c r="CH171" s="1">
        <v>0</v>
      </c>
      <c r="CI171" s="1">
        <v>0</v>
      </c>
      <c r="CJ171" s="1">
        <v>0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0</v>
      </c>
      <c r="CR171" s="1">
        <v>0</v>
      </c>
      <c r="CS171" s="1">
        <v>0</v>
      </c>
      <c r="CT171" s="1">
        <v>0</v>
      </c>
      <c r="CU171" s="1" t="s">
        <v>6</v>
      </c>
    </row>
    <row r="172" spans="1:99" s="1" customFormat="1" x14ac:dyDescent="0.25">
      <c r="A172" s="1" t="s">
        <v>920</v>
      </c>
      <c r="C172" s="1" t="s">
        <v>921</v>
      </c>
      <c r="D172" s="1">
        <v>1955</v>
      </c>
      <c r="E172" s="1">
        <f t="shared" si="44"/>
        <v>60</v>
      </c>
      <c r="F172" s="1">
        <v>9.4</v>
      </c>
      <c r="G172" s="1">
        <v>12</v>
      </c>
      <c r="H172" s="1">
        <v>0</v>
      </c>
      <c r="I172" s="1">
        <v>4100</v>
      </c>
      <c r="J172" s="1">
        <v>1400</v>
      </c>
      <c r="K172" s="1">
        <v>4100</v>
      </c>
      <c r="L172" s="1">
        <f t="shared" si="45"/>
        <v>178595590</v>
      </c>
      <c r="M172" s="1">
        <v>590</v>
      </c>
      <c r="N172" s="1">
        <f t="shared" si="46"/>
        <v>25700400</v>
      </c>
      <c r="O172" s="1">
        <f t="shared" si="47"/>
        <v>0.921875</v>
      </c>
      <c r="P172" s="1">
        <f t="shared" si="48"/>
        <v>2387647.4</v>
      </c>
      <c r="Q172" s="1">
        <f t="shared" si="49"/>
        <v>2.3876474000000001</v>
      </c>
      <c r="R172" s="1">
        <v>8.6999999999999993</v>
      </c>
      <c r="S172" s="1">
        <f t="shared" si="50"/>
        <v>22.532912999999997</v>
      </c>
      <c r="T172" s="1">
        <f t="shared" si="51"/>
        <v>5568</v>
      </c>
      <c r="U172" s="1">
        <f t="shared" si="52"/>
        <v>242555999.99999997</v>
      </c>
      <c r="W172" s="1">
        <f t="shared" si="53"/>
        <v>0</v>
      </c>
      <c r="X172" s="1">
        <f t="shared" si="54"/>
        <v>0</v>
      </c>
      <c r="Y172" s="1">
        <f t="shared" si="55"/>
        <v>0</v>
      </c>
      <c r="Z172" s="1">
        <f t="shared" si="56"/>
        <v>6.9491365893137846</v>
      </c>
      <c r="AA172" s="1">
        <f t="shared" si="57"/>
        <v>0</v>
      </c>
      <c r="AB172" s="1">
        <f t="shared" si="58"/>
        <v>2.2178095497809949</v>
      </c>
      <c r="AC172" s="1">
        <v>9.4</v>
      </c>
      <c r="AD172" s="1">
        <f t="shared" si="59"/>
        <v>0.73926984992699829</v>
      </c>
      <c r="AE172" s="1" t="s">
        <v>2</v>
      </c>
      <c r="AF172" s="1">
        <f t="shared" si="60"/>
        <v>9.4372881355932208</v>
      </c>
      <c r="AG172" s="1">
        <f t="shared" si="61"/>
        <v>0.12148043969839928</v>
      </c>
      <c r="AH172" s="1">
        <f t="shared" si="62"/>
        <v>1.3826429521122585</v>
      </c>
      <c r="AI172" s="1">
        <f t="shared" si="63"/>
        <v>60983860</v>
      </c>
      <c r="AJ172" s="1">
        <f t="shared" si="64"/>
        <v>1726872</v>
      </c>
      <c r="AK172" s="1">
        <f t="shared" si="65"/>
        <v>1.726872</v>
      </c>
      <c r="AL172" s="1" t="s">
        <v>2</v>
      </c>
      <c r="AM172" s="1" t="s">
        <v>2</v>
      </c>
      <c r="AN172" s="1" t="s">
        <v>2</v>
      </c>
      <c r="AO172" s="1" t="s">
        <v>2</v>
      </c>
      <c r="AP172" s="1" t="s">
        <v>2</v>
      </c>
      <c r="AQ172" s="1" t="s">
        <v>2</v>
      </c>
      <c r="AR172" s="1" t="s">
        <v>2</v>
      </c>
      <c r="AS172" s="1">
        <v>0</v>
      </c>
      <c r="AT172" s="1" t="s">
        <v>2</v>
      </c>
      <c r="AU172" s="1" t="s">
        <v>2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">
        <v>0</v>
      </c>
      <c r="CF172" s="1">
        <v>0</v>
      </c>
      <c r="CG172" s="1">
        <v>0</v>
      </c>
      <c r="CH172" s="1">
        <v>0</v>
      </c>
      <c r="CI172" s="1">
        <v>0</v>
      </c>
      <c r="CJ172" s="1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0</v>
      </c>
      <c r="CR172" s="1">
        <v>0</v>
      </c>
      <c r="CS172" s="1">
        <v>0</v>
      </c>
      <c r="CT172" s="1">
        <v>0</v>
      </c>
      <c r="CU172" s="1" t="s">
        <v>6</v>
      </c>
    </row>
    <row r="173" spans="1:99" s="1" customFormat="1" x14ac:dyDescent="0.25">
      <c r="A173" s="1" t="s">
        <v>922</v>
      </c>
      <c r="B173" s="1" t="s">
        <v>923</v>
      </c>
      <c r="C173" s="1" t="s">
        <v>924</v>
      </c>
      <c r="D173" s="1">
        <v>1952</v>
      </c>
      <c r="E173" s="1">
        <f t="shared" si="44"/>
        <v>63</v>
      </c>
      <c r="F173" s="1">
        <v>8.8000000000000007</v>
      </c>
      <c r="G173" s="1">
        <v>11</v>
      </c>
      <c r="H173" s="1">
        <v>450</v>
      </c>
      <c r="I173" s="1">
        <v>2000</v>
      </c>
      <c r="J173" s="1">
        <v>950</v>
      </c>
      <c r="K173" s="1">
        <v>2000</v>
      </c>
      <c r="L173" s="1">
        <f t="shared" si="45"/>
        <v>87119800</v>
      </c>
      <c r="M173" s="1">
        <v>340</v>
      </c>
      <c r="N173" s="1">
        <f t="shared" si="46"/>
        <v>14810400</v>
      </c>
      <c r="O173" s="1">
        <f t="shared" si="47"/>
        <v>0.53125</v>
      </c>
      <c r="P173" s="1">
        <f t="shared" si="48"/>
        <v>1375932.4000000001</v>
      </c>
      <c r="Q173" s="1">
        <f t="shared" si="49"/>
        <v>1.3759324000000002</v>
      </c>
      <c r="R173" s="1">
        <v>1.4</v>
      </c>
      <c r="S173" s="1">
        <f t="shared" si="50"/>
        <v>3.6259859999999993</v>
      </c>
      <c r="T173" s="1">
        <f t="shared" si="51"/>
        <v>896</v>
      </c>
      <c r="U173" s="1">
        <f t="shared" si="52"/>
        <v>39032000</v>
      </c>
      <c r="V173" s="1">
        <v>16134.374707999999</v>
      </c>
      <c r="W173" s="1">
        <f t="shared" si="53"/>
        <v>4.9177574109983997</v>
      </c>
      <c r="X173" s="1">
        <f t="shared" si="54"/>
        <v>3.055753763446952</v>
      </c>
      <c r="Y173" s="1">
        <f t="shared" si="55"/>
        <v>1.1826696282585971</v>
      </c>
      <c r="Z173" s="1">
        <f t="shared" si="56"/>
        <v>5.8823394371522717</v>
      </c>
      <c r="AA173" s="1">
        <f t="shared" si="57"/>
        <v>4.1967334277161923</v>
      </c>
      <c r="AB173" s="1">
        <f t="shared" si="58"/>
        <v>2.0053429899382742</v>
      </c>
      <c r="AC173" s="1">
        <v>8.8000000000000007</v>
      </c>
      <c r="AD173" s="1">
        <f t="shared" si="59"/>
        <v>0.66844766331275807</v>
      </c>
      <c r="AE173" s="1">
        <v>1415.69</v>
      </c>
      <c r="AF173" s="1">
        <f t="shared" si="60"/>
        <v>2.6352941176470588</v>
      </c>
      <c r="AG173" s="1">
        <f t="shared" si="61"/>
        <v>0.13546033210510611</v>
      </c>
      <c r="AH173" s="1">
        <f t="shared" si="62"/>
        <v>1.1741981181185284</v>
      </c>
      <c r="AI173" s="1">
        <f t="shared" si="63"/>
        <v>41381905</v>
      </c>
      <c r="AJ173" s="1">
        <f t="shared" si="64"/>
        <v>1171806</v>
      </c>
      <c r="AK173" s="1">
        <f t="shared" si="65"/>
        <v>1.1718059999999999</v>
      </c>
      <c r="AL173" s="1" t="s">
        <v>925</v>
      </c>
      <c r="AM173" s="1" t="s">
        <v>2</v>
      </c>
      <c r="AN173" s="1" t="s">
        <v>926</v>
      </c>
      <c r="AO173" s="1" t="s">
        <v>927</v>
      </c>
      <c r="AP173" s="1" t="s">
        <v>928</v>
      </c>
      <c r="AQ173" s="1" t="s">
        <v>135</v>
      </c>
      <c r="AR173" s="1" t="s">
        <v>929</v>
      </c>
      <c r="AS173" s="1">
        <v>3</v>
      </c>
      <c r="AT173" s="1" t="s">
        <v>930</v>
      </c>
      <c r="AU173" s="1" t="s">
        <v>931</v>
      </c>
      <c r="AV173" s="1">
        <v>7</v>
      </c>
      <c r="AW173" s="2">
        <v>98</v>
      </c>
      <c r="AX173" s="2">
        <v>1</v>
      </c>
      <c r="AY173" s="1">
        <v>0</v>
      </c>
      <c r="AZ173" s="2">
        <v>2.6</v>
      </c>
      <c r="BA173" s="2">
        <v>7</v>
      </c>
      <c r="BB173" s="2">
        <v>0.6</v>
      </c>
      <c r="BC173" s="2">
        <v>2.6</v>
      </c>
      <c r="BD173" s="2">
        <v>0.5</v>
      </c>
      <c r="BE173" s="2">
        <v>1.5</v>
      </c>
      <c r="BF173" s="2">
        <v>27</v>
      </c>
      <c r="BG173" s="2">
        <v>1.3</v>
      </c>
      <c r="BH173" s="2">
        <v>0.1</v>
      </c>
      <c r="BI173" s="1">
        <v>0</v>
      </c>
      <c r="BJ173" s="1">
        <v>0</v>
      </c>
      <c r="BK173" s="2">
        <v>20.6</v>
      </c>
      <c r="BL173" s="2">
        <v>36</v>
      </c>
      <c r="BM173" s="1">
        <v>0</v>
      </c>
      <c r="BN173" s="2">
        <v>0.2</v>
      </c>
      <c r="BO173" s="2">
        <v>164086</v>
      </c>
      <c r="BP173" s="2">
        <v>26281</v>
      </c>
      <c r="BQ173" s="2">
        <v>39</v>
      </c>
      <c r="BR173" s="2">
        <v>6</v>
      </c>
      <c r="BS173" s="2">
        <v>0.13</v>
      </c>
      <c r="BT173" s="2">
        <v>0.02</v>
      </c>
      <c r="BU173" s="2">
        <v>324488</v>
      </c>
      <c r="BV173" s="2">
        <v>76</v>
      </c>
      <c r="BW173" s="2">
        <v>0.25</v>
      </c>
      <c r="BX173" s="2">
        <v>3999873</v>
      </c>
      <c r="BY173" s="2">
        <v>181810</v>
      </c>
      <c r="BZ173" s="2">
        <v>939</v>
      </c>
      <c r="CA173" s="2">
        <v>43</v>
      </c>
      <c r="CB173" s="2">
        <v>3.17</v>
      </c>
      <c r="CC173" s="2">
        <v>0.15</v>
      </c>
      <c r="CD173" s="2">
        <v>22</v>
      </c>
      <c r="CE173" s="2">
        <v>46</v>
      </c>
      <c r="CF173" s="2">
        <v>49</v>
      </c>
      <c r="CG173" s="2">
        <v>23</v>
      </c>
      <c r="CH173" s="2">
        <v>19</v>
      </c>
      <c r="CI173" s="2">
        <v>3</v>
      </c>
      <c r="CJ173" s="2">
        <v>5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2">
        <v>7</v>
      </c>
      <c r="CR173" s="2">
        <v>25</v>
      </c>
      <c r="CS173" s="2">
        <v>0.98292999999999997</v>
      </c>
      <c r="CT173" s="2">
        <v>0.95804999999999996</v>
      </c>
      <c r="CU173" s="1" t="s">
        <v>6</v>
      </c>
    </row>
    <row r="174" spans="1:99" s="1" customFormat="1" x14ac:dyDescent="0.25">
      <c r="A174" s="1" t="s">
        <v>932</v>
      </c>
      <c r="C174" s="1" t="s">
        <v>933</v>
      </c>
      <c r="D174" s="1">
        <v>1948</v>
      </c>
      <c r="E174" s="1">
        <f t="shared" si="44"/>
        <v>67</v>
      </c>
      <c r="F174" s="1">
        <v>6.2</v>
      </c>
      <c r="G174" s="1">
        <v>7</v>
      </c>
      <c r="H174" s="1">
        <v>0</v>
      </c>
      <c r="I174" s="1">
        <v>6160</v>
      </c>
      <c r="J174" s="1">
        <v>1760</v>
      </c>
      <c r="K174" s="1">
        <v>6160</v>
      </c>
      <c r="L174" s="1">
        <f t="shared" si="45"/>
        <v>268328984</v>
      </c>
      <c r="M174" s="1">
        <v>2200</v>
      </c>
      <c r="N174" s="1">
        <f t="shared" si="46"/>
        <v>95832000</v>
      </c>
      <c r="O174" s="1">
        <f t="shared" si="47"/>
        <v>3.4375</v>
      </c>
      <c r="P174" s="1">
        <f t="shared" si="48"/>
        <v>8903092</v>
      </c>
      <c r="Q174" s="1">
        <f t="shared" si="49"/>
        <v>8.9030920000000009</v>
      </c>
      <c r="R174" s="1">
        <v>32.799999999999997</v>
      </c>
      <c r="S174" s="1">
        <f t="shared" si="50"/>
        <v>84.951671999999988</v>
      </c>
      <c r="T174" s="1">
        <f t="shared" si="51"/>
        <v>20992</v>
      </c>
      <c r="U174" s="1">
        <f t="shared" si="52"/>
        <v>914463999.99999988</v>
      </c>
      <c r="W174" s="1">
        <f t="shared" si="53"/>
        <v>0</v>
      </c>
      <c r="X174" s="1">
        <f t="shared" si="54"/>
        <v>0</v>
      </c>
      <c r="Y174" s="1">
        <f t="shared" si="55"/>
        <v>0</v>
      </c>
      <c r="Z174" s="1">
        <f t="shared" si="56"/>
        <v>2.7999935720844813</v>
      </c>
      <c r="AA174" s="1">
        <f t="shared" si="57"/>
        <v>0</v>
      </c>
      <c r="AB174" s="1">
        <f t="shared" si="58"/>
        <v>1.3548355993957166</v>
      </c>
      <c r="AC174" s="1">
        <v>6.2</v>
      </c>
      <c r="AD174" s="1">
        <f t="shared" si="59"/>
        <v>0.45161186646523893</v>
      </c>
      <c r="AE174" s="1" t="s">
        <v>2</v>
      </c>
      <c r="AF174" s="1">
        <f t="shared" si="60"/>
        <v>9.5418181818181811</v>
      </c>
      <c r="AG174" s="1">
        <f t="shared" si="61"/>
        <v>2.5348204771796033E-2</v>
      </c>
      <c r="AH174" s="1">
        <f t="shared" si="62"/>
        <v>4.1010596037228009</v>
      </c>
      <c r="AI174" s="1">
        <f t="shared" si="63"/>
        <v>76665424</v>
      </c>
      <c r="AJ174" s="1">
        <f t="shared" si="64"/>
        <v>2170924.7999999998</v>
      </c>
      <c r="AK174" s="1">
        <f t="shared" si="65"/>
        <v>2.1709247999999999</v>
      </c>
      <c r="AL174" s="1" t="s">
        <v>2</v>
      </c>
      <c r="AM174" s="1" t="s">
        <v>2</v>
      </c>
      <c r="AN174" s="1" t="s">
        <v>2</v>
      </c>
      <c r="AO174" s="1" t="s">
        <v>2</v>
      </c>
      <c r="AP174" s="1" t="s">
        <v>2</v>
      </c>
      <c r="AQ174" s="1" t="s">
        <v>2</v>
      </c>
      <c r="AR174" s="1" t="s">
        <v>2</v>
      </c>
      <c r="AS174" s="1">
        <v>0</v>
      </c>
      <c r="AT174" s="1" t="s">
        <v>2</v>
      </c>
      <c r="AU174" s="1" t="s">
        <v>2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">
        <v>0</v>
      </c>
      <c r="CF174" s="1">
        <v>0</v>
      </c>
      <c r="CG174" s="1">
        <v>0</v>
      </c>
      <c r="CH174" s="1">
        <v>0</v>
      </c>
      <c r="CI174" s="1">
        <v>0</v>
      </c>
      <c r="CJ174" s="1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0</v>
      </c>
      <c r="CR174" s="1">
        <v>0</v>
      </c>
      <c r="CS174" s="1">
        <v>0</v>
      </c>
      <c r="CT174" s="1">
        <v>0</v>
      </c>
      <c r="CU174" s="1" t="s">
        <v>6</v>
      </c>
    </row>
    <row r="175" spans="1:99" s="1" customFormat="1" x14ac:dyDescent="0.25">
      <c r="A175" s="1" t="s">
        <v>934</v>
      </c>
      <c r="C175" s="1" t="s">
        <v>935</v>
      </c>
      <c r="D175" s="1">
        <v>1995</v>
      </c>
      <c r="E175" s="1">
        <f t="shared" si="44"/>
        <v>20</v>
      </c>
      <c r="F175" s="1">
        <v>6.6</v>
      </c>
      <c r="G175" s="1">
        <v>8.6</v>
      </c>
      <c r="H175" s="1">
        <v>0</v>
      </c>
      <c r="I175" s="1">
        <v>2300</v>
      </c>
      <c r="J175" s="1">
        <v>1315</v>
      </c>
      <c r="K175" s="1">
        <v>2300</v>
      </c>
      <c r="L175" s="1">
        <f t="shared" si="45"/>
        <v>100187770</v>
      </c>
      <c r="M175" s="1">
        <v>678</v>
      </c>
      <c r="N175" s="1">
        <f t="shared" si="46"/>
        <v>29533680</v>
      </c>
      <c r="O175" s="1">
        <f t="shared" si="47"/>
        <v>1.059375</v>
      </c>
      <c r="P175" s="1">
        <f t="shared" si="48"/>
        <v>2743771.08</v>
      </c>
      <c r="Q175" s="1">
        <f t="shared" si="49"/>
        <v>2.7437710800000001</v>
      </c>
      <c r="R175" s="1">
        <v>19.3</v>
      </c>
      <c r="S175" s="1">
        <f t="shared" si="50"/>
        <v>49.986806999999999</v>
      </c>
      <c r="T175" s="1">
        <f t="shared" si="51"/>
        <v>12352</v>
      </c>
      <c r="U175" s="1">
        <f t="shared" si="52"/>
        <v>538084000</v>
      </c>
      <c r="V175" s="1">
        <v>21941.099416000001</v>
      </c>
      <c r="W175" s="1">
        <f t="shared" si="53"/>
        <v>6.6876471019967996</v>
      </c>
      <c r="X175" s="1">
        <f t="shared" si="54"/>
        <v>4.1555125827939046</v>
      </c>
      <c r="Y175" s="1">
        <f t="shared" si="55"/>
        <v>1.1389228388180352</v>
      </c>
      <c r="Z175" s="1">
        <f t="shared" si="56"/>
        <v>3.3923225957618555</v>
      </c>
      <c r="AA175" s="1">
        <f t="shared" si="57"/>
        <v>4.1230203938732926</v>
      </c>
      <c r="AB175" s="1">
        <f t="shared" si="58"/>
        <v>1.5419648162553889</v>
      </c>
      <c r="AC175" s="1">
        <v>6.6</v>
      </c>
      <c r="AD175" s="1">
        <f t="shared" si="59"/>
        <v>0.51398827208512965</v>
      </c>
      <c r="AE175" s="1" t="s">
        <v>2</v>
      </c>
      <c r="AF175" s="1">
        <f t="shared" si="60"/>
        <v>18.218289085545724</v>
      </c>
      <c r="AG175" s="1">
        <f t="shared" si="61"/>
        <v>5.5320208863876015E-2</v>
      </c>
      <c r="AH175" s="1">
        <f t="shared" si="62"/>
        <v>1.6915701361667279</v>
      </c>
      <c r="AI175" s="1">
        <f t="shared" si="63"/>
        <v>57281268.5</v>
      </c>
      <c r="AJ175" s="1">
        <f t="shared" si="64"/>
        <v>1622026.2</v>
      </c>
      <c r="AK175" s="1">
        <f t="shared" si="65"/>
        <v>1.6220261999999999</v>
      </c>
      <c r="AL175" s="1" t="s">
        <v>2</v>
      </c>
      <c r="AM175" s="1" t="s">
        <v>2</v>
      </c>
      <c r="AN175" s="1" t="s">
        <v>2</v>
      </c>
      <c r="AO175" s="1" t="s">
        <v>2</v>
      </c>
      <c r="AP175" s="1" t="s">
        <v>2</v>
      </c>
      <c r="AQ175" s="1" t="s">
        <v>2</v>
      </c>
      <c r="AR175" s="1" t="s">
        <v>2</v>
      </c>
      <c r="AS175" s="1">
        <v>0</v>
      </c>
      <c r="AT175" s="1" t="s">
        <v>2</v>
      </c>
      <c r="AU175" s="1" t="s">
        <v>2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  <c r="CI175" s="1">
        <v>0</v>
      </c>
      <c r="CJ175" s="1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R175" s="1">
        <v>0</v>
      </c>
      <c r="CS175" s="1">
        <v>0</v>
      </c>
      <c r="CT175" s="1">
        <v>0</v>
      </c>
      <c r="CU175" s="1" t="s">
        <v>6</v>
      </c>
    </row>
    <row r="176" spans="1:99" s="1" customFormat="1" x14ac:dyDescent="0.25">
      <c r="A176" s="1" t="s">
        <v>936</v>
      </c>
      <c r="B176" s="1" t="s">
        <v>937</v>
      </c>
      <c r="C176" s="1" t="s">
        <v>938</v>
      </c>
      <c r="D176" s="1">
        <v>1916</v>
      </c>
      <c r="E176" s="1">
        <f t="shared" si="44"/>
        <v>99</v>
      </c>
      <c r="F176" s="1">
        <v>65</v>
      </c>
      <c r="G176" s="1">
        <v>65</v>
      </c>
      <c r="H176" s="1">
        <v>9000</v>
      </c>
      <c r="I176" s="1">
        <v>0</v>
      </c>
      <c r="J176" s="1">
        <v>1400</v>
      </c>
      <c r="K176" s="1">
        <v>1400</v>
      </c>
      <c r="L176" s="1">
        <f t="shared" si="45"/>
        <v>60983860</v>
      </c>
      <c r="M176" s="1">
        <v>440</v>
      </c>
      <c r="N176" s="1">
        <f t="shared" si="46"/>
        <v>19166400</v>
      </c>
      <c r="O176" s="1">
        <f t="shared" si="47"/>
        <v>0.6875</v>
      </c>
      <c r="P176" s="1">
        <f t="shared" si="48"/>
        <v>1780618.4000000001</v>
      </c>
      <c r="Q176" s="1">
        <f t="shared" si="49"/>
        <v>1.7806184</v>
      </c>
      <c r="R176" s="1">
        <v>2470</v>
      </c>
      <c r="S176" s="1">
        <f t="shared" si="50"/>
        <v>6397.2752999999993</v>
      </c>
      <c r="T176" s="1">
        <f t="shared" si="51"/>
        <v>1580800</v>
      </c>
      <c r="U176" s="1">
        <f t="shared" si="52"/>
        <v>68863600000</v>
      </c>
      <c r="W176" s="1">
        <f t="shared" si="53"/>
        <v>0</v>
      </c>
      <c r="X176" s="1">
        <f t="shared" si="54"/>
        <v>0</v>
      </c>
      <c r="Y176" s="1">
        <f t="shared" si="55"/>
        <v>0</v>
      </c>
      <c r="Z176" s="1">
        <f t="shared" si="56"/>
        <v>3.1818108773687288</v>
      </c>
      <c r="AA176" s="1">
        <f t="shared" si="57"/>
        <v>0</v>
      </c>
      <c r="AB176" s="1">
        <f t="shared" si="58"/>
        <v>0.14685280972471054</v>
      </c>
      <c r="AC176" s="1">
        <v>65</v>
      </c>
      <c r="AD176" s="1">
        <f t="shared" si="59"/>
        <v>4.8950936574903521E-2</v>
      </c>
      <c r="AE176" s="1" t="s">
        <v>2</v>
      </c>
      <c r="AF176" s="1">
        <f t="shared" si="60"/>
        <v>3592.7272727272725</v>
      </c>
      <c r="AG176" s="1">
        <f t="shared" si="61"/>
        <v>6.440944201968235E-2</v>
      </c>
      <c r="AH176" s="1">
        <f t="shared" si="62"/>
        <v>1.0311235575074471</v>
      </c>
      <c r="AI176" s="1">
        <f t="shared" si="63"/>
        <v>60983860</v>
      </c>
      <c r="AJ176" s="1">
        <f t="shared" si="64"/>
        <v>1726872</v>
      </c>
      <c r="AK176" s="1">
        <f t="shared" si="65"/>
        <v>1.726872</v>
      </c>
      <c r="AL176" s="1" t="s">
        <v>2</v>
      </c>
      <c r="AM176" s="1" t="s">
        <v>2</v>
      </c>
      <c r="AN176" s="1" t="s">
        <v>2</v>
      </c>
      <c r="AO176" s="1" t="s">
        <v>2</v>
      </c>
      <c r="AP176" s="1" t="s">
        <v>2</v>
      </c>
      <c r="AQ176" s="1" t="s">
        <v>2</v>
      </c>
      <c r="AR176" s="1" t="s">
        <v>2</v>
      </c>
      <c r="AS176" s="1">
        <v>0</v>
      </c>
      <c r="AT176" s="1" t="s">
        <v>2</v>
      </c>
      <c r="AU176" s="1" t="s">
        <v>2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">
        <v>0</v>
      </c>
      <c r="CF176" s="1">
        <v>0</v>
      </c>
      <c r="CG176" s="1">
        <v>0</v>
      </c>
      <c r="CH176" s="1">
        <v>0</v>
      </c>
      <c r="CI176" s="1">
        <v>0</v>
      </c>
      <c r="CJ176" s="1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0</v>
      </c>
      <c r="CR176" s="1">
        <v>0</v>
      </c>
      <c r="CS176" s="1">
        <v>0</v>
      </c>
      <c r="CT176" s="1">
        <v>0</v>
      </c>
      <c r="CU176" s="1" t="s">
        <v>6</v>
      </c>
    </row>
    <row r="177" spans="1:99" s="1" customFormat="1" x14ac:dyDescent="0.25">
      <c r="A177" s="1" t="s">
        <v>939</v>
      </c>
      <c r="B177" s="1" t="s">
        <v>739</v>
      </c>
      <c r="C177" s="1" t="s">
        <v>940</v>
      </c>
      <c r="D177" s="1">
        <v>1964</v>
      </c>
      <c r="E177" s="1">
        <f t="shared" si="44"/>
        <v>51</v>
      </c>
      <c r="F177" s="1">
        <v>3</v>
      </c>
      <c r="G177" s="1">
        <v>7</v>
      </c>
      <c r="H177" s="1">
        <v>0</v>
      </c>
      <c r="I177" s="1">
        <v>1300</v>
      </c>
      <c r="J177" s="1">
        <v>0</v>
      </c>
      <c r="K177" s="1">
        <v>1300</v>
      </c>
      <c r="L177" s="1">
        <f t="shared" si="45"/>
        <v>56627870</v>
      </c>
      <c r="M177" s="1">
        <v>465</v>
      </c>
      <c r="N177" s="1">
        <f t="shared" si="46"/>
        <v>20255400</v>
      </c>
      <c r="O177" s="1">
        <f t="shared" si="47"/>
        <v>0.7265625</v>
      </c>
      <c r="P177" s="1">
        <f t="shared" si="48"/>
        <v>1881789.9000000001</v>
      </c>
      <c r="Q177" s="1">
        <f t="shared" si="49"/>
        <v>1.8817899</v>
      </c>
      <c r="R177" s="1">
        <v>0</v>
      </c>
      <c r="S177" s="1">
        <f t="shared" si="50"/>
        <v>0</v>
      </c>
      <c r="T177" s="1">
        <f t="shared" si="51"/>
        <v>0</v>
      </c>
      <c r="U177" s="1">
        <f t="shared" si="52"/>
        <v>0</v>
      </c>
      <c r="V177" s="1">
        <v>27267.944416999999</v>
      </c>
      <c r="W177" s="1">
        <f t="shared" si="53"/>
        <v>8.3112694583015987</v>
      </c>
      <c r="X177" s="1">
        <f t="shared" si="54"/>
        <v>5.1643850649132981</v>
      </c>
      <c r="Y177" s="1">
        <f t="shared" si="55"/>
        <v>1.7091362570502397</v>
      </c>
      <c r="Z177" s="1">
        <f t="shared" si="56"/>
        <v>2.7956925066895741</v>
      </c>
      <c r="AA177" s="1" t="e">
        <f t="shared" si="57"/>
        <v>#DIV/0!</v>
      </c>
      <c r="AB177" s="1">
        <f t="shared" si="58"/>
        <v>2.7956925066895741</v>
      </c>
      <c r="AC177" s="1">
        <v>3</v>
      </c>
      <c r="AD177" s="1">
        <f t="shared" si="59"/>
        <v>0.93189750222985801</v>
      </c>
      <c r="AE177" s="1" t="s">
        <v>2</v>
      </c>
      <c r="AF177" s="1">
        <f t="shared" si="60"/>
        <v>0</v>
      </c>
      <c r="AG177" s="1">
        <f t="shared" si="61"/>
        <v>5.5050901959846181E-2</v>
      </c>
      <c r="AH177" s="1" t="e">
        <f t="shared" si="62"/>
        <v>#DIV/0!</v>
      </c>
      <c r="AI177" s="1">
        <f t="shared" si="63"/>
        <v>0</v>
      </c>
      <c r="AJ177" s="1">
        <f t="shared" si="64"/>
        <v>0</v>
      </c>
      <c r="AK177" s="1">
        <f t="shared" si="65"/>
        <v>0</v>
      </c>
      <c r="AL177" s="1" t="s">
        <v>152</v>
      </c>
      <c r="AM177" s="1" t="s">
        <v>2</v>
      </c>
      <c r="AN177" s="1" t="s">
        <v>739</v>
      </c>
      <c r="AO177" s="1" t="s">
        <v>941</v>
      </c>
      <c r="AP177" s="1" t="s">
        <v>2</v>
      </c>
      <c r="AQ177" s="1" t="s">
        <v>2</v>
      </c>
      <c r="AR177" s="1" t="s">
        <v>2</v>
      </c>
      <c r="AS177" s="1">
        <v>0</v>
      </c>
      <c r="AT177" s="1" t="s">
        <v>2</v>
      </c>
      <c r="AU177" s="1" t="s">
        <v>2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">
        <v>0</v>
      </c>
      <c r="CF177" s="1">
        <v>0</v>
      </c>
      <c r="CG177" s="1">
        <v>0</v>
      </c>
      <c r="CH177" s="1">
        <v>0</v>
      </c>
      <c r="CI177" s="1">
        <v>0</v>
      </c>
      <c r="CJ177" s="1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0</v>
      </c>
      <c r="CR177" s="1">
        <v>0</v>
      </c>
      <c r="CS177" s="1">
        <v>0</v>
      </c>
      <c r="CT177" s="1">
        <v>0</v>
      </c>
      <c r="CU177" s="1" t="s">
        <v>6</v>
      </c>
    </row>
    <row r="178" spans="1:99" s="1" customFormat="1" x14ac:dyDescent="0.25">
      <c r="A178" s="1" t="s">
        <v>942</v>
      </c>
      <c r="C178" s="1" t="s">
        <v>943</v>
      </c>
      <c r="F178" s="1">
        <v>4.2</v>
      </c>
      <c r="G178" s="1">
        <v>7</v>
      </c>
      <c r="H178" s="1">
        <v>0</v>
      </c>
      <c r="I178" s="1">
        <v>1200</v>
      </c>
      <c r="J178" s="1">
        <v>0</v>
      </c>
      <c r="K178" s="1">
        <v>1200</v>
      </c>
      <c r="L178" s="1">
        <f t="shared" si="45"/>
        <v>52271880</v>
      </c>
      <c r="M178" s="1">
        <v>430</v>
      </c>
      <c r="N178" s="1">
        <f t="shared" si="46"/>
        <v>18730800</v>
      </c>
      <c r="O178" s="1">
        <f t="shared" si="47"/>
        <v>0.671875</v>
      </c>
      <c r="P178" s="1">
        <f t="shared" si="48"/>
        <v>1740149.8</v>
      </c>
      <c r="Q178" s="1">
        <f t="shared" si="49"/>
        <v>1.7401498000000002</v>
      </c>
      <c r="R178" s="1">
        <v>0</v>
      </c>
      <c r="S178" s="1">
        <f t="shared" si="50"/>
        <v>0</v>
      </c>
      <c r="T178" s="1">
        <f t="shared" si="51"/>
        <v>0</v>
      </c>
      <c r="U178" s="1">
        <f t="shared" si="52"/>
        <v>0</v>
      </c>
      <c r="V178" s="1">
        <v>43181.740916000002</v>
      </c>
      <c r="W178" s="1">
        <f t="shared" si="53"/>
        <v>13.1617946311968</v>
      </c>
      <c r="X178" s="1">
        <f t="shared" si="54"/>
        <v>8.178362639044904</v>
      </c>
      <c r="Y178" s="1">
        <f t="shared" si="55"/>
        <v>2.8145999993096127</v>
      </c>
      <c r="Z178" s="1">
        <f t="shared" si="56"/>
        <v>2.7906912678582869</v>
      </c>
      <c r="AA178" s="1" t="e">
        <f t="shared" si="57"/>
        <v>#DIV/0!</v>
      </c>
      <c r="AB178" s="1">
        <f t="shared" si="58"/>
        <v>1.9933509056130618</v>
      </c>
      <c r="AC178" s="1">
        <v>4.2</v>
      </c>
      <c r="AD178" s="1">
        <f t="shared" si="59"/>
        <v>0.66445030187102072</v>
      </c>
      <c r="AE178" s="1" t="s">
        <v>2</v>
      </c>
      <c r="AF178" s="1">
        <f t="shared" si="60"/>
        <v>0</v>
      </c>
      <c r="AG178" s="1">
        <f t="shared" si="61"/>
        <v>5.714511073203303E-2</v>
      </c>
      <c r="AH178" s="1" t="e">
        <f t="shared" si="62"/>
        <v>#DIV/0!</v>
      </c>
      <c r="AI178" s="1">
        <f t="shared" si="63"/>
        <v>0</v>
      </c>
      <c r="AJ178" s="1">
        <f t="shared" si="64"/>
        <v>0</v>
      </c>
      <c r="AK178" s="1">
        <f t="shared" si="65"/>
        <v>0</v>
      </c>
      <c r="AL178" s="1" t="s">
        <v>944</v>
      </c>
      <c r="AM178" s="1" t="s">
        <v>2</v>
      </c>
      <c r="AN178" s="1" t="s">
        <v>945</v>
      </c>
      <c r="AO178" s="1" t="s">
        <v>946</v>
      </c>
      <c r="AP178" s="1" t="s">
        <v>2</v>
      </c>
      <c r="AQ178" s="1" t="s">
        <v>2</v>
      </c>
      <c r="AR178" s="1" t="s">
        <v>2</v>
      </c>
      <c r="AS178" s="1">
        <v>0</v>
      </c>
      <c r="AT178" s="1" t="s">
        <v>2</v>
      </c>
      <c r="AU178" s="1" t="s">
        <v>2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0</v>
      </c>
      <c r="CI178" s="1">
        <v>0</v>
      </c>
      <c r="CJ178" s="1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R178" s="1">
        <v>0</v>
      </c>
      <c r="CS178" s="1">
        <v>0</v>
      </c>
      <c r="CT178" s="1">
        <v>0</v>
      </c>
      <c r="CU178" s="1" t="s">
        <v>6</v>
      </c>
    </row>
    <row r="179" spans="1:99" s="1" customFormat="1" x14ac:dyDescent="0.25">
      <c r="A179" s="1" t="s">
        <v>947</v>
      </c>
      <c r="B179" s="1" t="s">
        <v>948</v>
      </c>
      <c r="C179" s="1" t="s">
        <v>949</v>
      </c>
      <c r="D179" s="1">
        <v>1910</v>
      </c>
      <c r="E179" s="1">
        <f>2015-D179</f>
        <v>105</v>
      </c>
      <c r="F179" s="1">
        <v>4</v>
      </c>
      <c r="G179" s="1">
        <v>6.5</v>
      </c>
      <c r="H179" s="1">
        <v>0</v>
      </c>
      <c r="I179" s="1">
        <v>2132</v>
      </c>
      <c r="J179" s="1">
        <v>0</v>
      </c>
      <c r="K179" s="1">
        <v>2132</v>
      </c>
      <c r="L179" s="1">
        <f t="shared" si="45"/>
        <v>92869706.799999997</v>
      </c>
      <c r="M179" s="1">
        <v>820</v>
      </c>
      <c r="N179" s="1">
        <f t="shared" si="46"/>
        <v>35719200</v>
      </c>
      <c r="O179" s="1">
        <f t="shared" si="47"/>
        <v>1.28125</v>
      </c>
      <c r="P179" s="1">
        <f t="shared" si="48"/>
        <v>3318425.2</v>
      </c>
      <c r="Q179" s="1">
        <f t="shared" si="49"/>
        <v>3.3184252000000001</v>
      </c>
      <c r="R179" s="1">
        <v>45.1</v>
      </c>
      <c r="S179" s="1">
        <f t="shared" si="50"/>
        <v>116.808549</v>
      </c>
      <c r="T179" s="1">
        <f t="shared" si="51"/>
        <v>28864</v>
      </c>
      <c r="U179" s="1">
        <f t="shared" si="52"/>
        <v>1257388000</v>
      </c>
      <c r="V179" s="1">
        <v>55919.567016000001</v>
      </c>
      <c r="W179" s="1">
        <f t="shared" si="53"/>
        <v>17.044284026476799</v>
      </c>
      <c r="X179" s="1">
        <f t="shared" si="54"/>
        <v>10.590830475428305</v>
      </c>
      <c r="Y179" s="1">
        <f t="shared" si="55"/>
        <v>2.6394147384645876</v>
      </c>
      <c r="Z179" s="1">
        <f t="shared" si="56"/>
        <v>2.5999940312213039</v>
      </c>
      <c r="AA179" s="1" t="e">
        <f t="shared" si="57"/>
        <v>#DIV/0!</v>
      </c>
      <c r="AB179" s="1">
        <f t="shared" si="58"/>
        <v>1.949995523415978</v>
      </c>
      <c r="AC179" s="1">
        <v>4</v>
      </c>
      <c r="AD179" s="1">
        <f t="shared" si="59"/>
        <v>0.64999850780532598</v>
      </c>
      <c r="AE179" s="1">
        <v>41.0349</v>
      </c>
      <c r="AF179" s="1">
        <f t="shared" si="60"/>
        <v>35.200000000000003</v>
      </c>
      <c r="AG179" s="1">
        <f t="shared" si="61"/>
        <v>3.8553777592786227E-2</v>
      </c>
      <c r="AH179" s="1" t="e">
        <f t="shared" si="62"/>
        <v>#DIV/0!</v>
      </c>
      <c r="AI179" s="1">
        <f t="shared" si="63"/>
        <v>0</v>
      </c>
      <c r="AJ179" s="1">
        <f t="shared" si="64"/>
        <v>0</v>
      </c>
      <c r="AK179" s="1">
        <f t="shared" si="65"/>
        <v>0</v>
      </c>
      <c r="AL179" s="1" t="s">
        <v>950</v>
      </c>
      <c r="AM179" s="1" t="s">
        <v>2</v>
      </c>
      <c r="AN179" s="1" t="s">
        <v>951</v>
      </c>
      <c r="AO179" s="1" t="s">
        <v>952</v>
      </c>
      <c r="AP179" s="1" t="s">
        <v>953</v>
      </c>
      <c r="AQ179" s="1" t="s">
        <v>954</v>
      </c>
      <c r="AR179" s="1" t="s">
        <v>955</v>
      </c>
      <c r="AS179" s="1">
        <v>1</v>
      </c>
      <c r="AT179" s="1" t="s">
        <v>956</v>
      </c>
      <c r="AU179" s="1" t="s">
        <v>957</v>
      </c>
      <c r="AV179" s="1">
        <v>8</v>
      </c>
      <c r="AW179" s="2">
        <v>50</v>
      </c>
      <c r="AX179" s="2">
        <v>48</v>
      </c>
      <c r="AY179" s="2">
        <v>2</v>
      </c>
      <c r="AZ179" s="2">
        <v>0.7</v>
      </c>
      <c r="BA179" s="2">
        <v>33.6</v>
      </c>
      <c r="BB179" s="1">
        <v>0</v>
      </c>
      <c r="BC179" s="2">
        <v>0.1</v>
      </c>
      <c r="BD179" s="2">
        <v>0.1</v>
      </c>
      <c r="BE179" s="2">
        <v>0.1</v>
      </c>
      <c r="BF179" s="2">
        <v>15.4</v>
      </c>
      <c r="BG179" s="2">
        <v>13</v>
      </c>
      <c r="BH179" s="2">
        <v>8.1999999999999993</v>
      </c>
      <c r="BI179" s="1">
        <v>0</v>
      </c>
      <c r="BJ179" s="2">
        <v>4.3</v>
      </c>
      <c r="BK179" s="2">
        <v>14.7</v>
      </c>
      <c r="BL179" s="2">
        <v>9.6999999999999993</v>
      </c>
      <c r="BM179" s="1">
        <v>0</v>
      </c>
      <c r="BN179" s="1">
        <v>0</v>
      </c>
      <c r="BO179" s="2">
        <v>2399</v>
      </c>
      <c r="BP179" s="2">
        <v>164</v>
      </c>
      <c r="BQ179" s="2">
        <v>62</v>
      </c>
      <c r="BR179" s="2">
        <v>4</v>
      </c>
      <c r="BS179" s="2">
        <v>0.21</v>
      </c>
      <c r="BT179" s="2">
        <v>0.01</v>
      </c>
      <c r="BU179" s="2">
        <v>4164</v>
      </c>
      <c r="BV179" s="2">
        <v>107</v>
      </c>
      <c r="BW179" s="2">
        <v>0.36</v>
      </c>
      <c r="BX179" s="2">
        <v>9678</v>
      </c>
      <c r="BY179" s="2">
        <v>643</v>
      </c>
      <c r="BZ179" s="2">
        <v>248</v>
      </c>
      <c r="CA179" s="2">
        <v>16</v>
      </c>
      <c r="CB179" s="2">
        <v>0.27</v>
      </c>
      <c r="CC179" s="2">
        <v>0.02</v>
      </c>
      <c r="CD179" s="2">
        <v>13</v>
      </c>
      <c r="CE179" s="2">
        <v>22</v>
      </c>
      <c r="CF179" s="2">
        <v>20</v>
      </c>
      <c r="CG179" s="2">
        <v>25</v>
      </c>
      <c r="CH179" s="2">
        <v>45</v>
      </c>
      <c r="CI179" s="2">
        <v>12</v>
      </c>
      <c r="CJ179" s="2">
        <v>20</v>
      </c>
      <c r="CK179" s="1">
        <v>0</v>
      </c>
      <c r="CL179" s="1">
        <v>0</v>
      </c>
      <c r="CM179" s="1">
        <v>0</v>
      </c>
      <c r="CN179" s="1">
        <v>0</v>
      </c>
      <c r="CO179" s="2">
        <v>1</v>
      </c>
      <c r="CP179" s="2">
        <v>5</v>
      </c>
      <c r="CQ179" s="2">
        <v>9</v>
      </c>
      <c r="CR179" s="2">
        <v>28</v>
      </c>
      <c r="CS179" s="2">
        <v>0.96252000000000004</v>
      </c>
      <c r="CT179" s="2">
        <v>0.97316999999999998</v>
      </c>
      <c r="CU179" s="1" t="s">
        <v>6</v>
      </c>
    </row>
    <row r="180" spans="1:99" s="1" customFormat="1" x14ac:dyDescent="0.25">
      <c r="A180" s="1" t="s">
        <v>958</v>
      </c>
      <c r="B180" s="1" t="s">
        <v>959</v>
      </c>
      <c r="C180" s="1" t="s">
        <v>960</v>
      </c>
      <c r="D180" s="1">
        <v>1940</v>
      </c>
      <c r="E180" s="1">
        <f>2015-D180</f>
        <v>75</v>
      </c>
      <c r="F180" s="1">
        <v>5.9</v>
      </c>
      <c r="G180" s="1">
        <v>9</v>
      </c>
      <c r="H180" s="1">
        <v>0</v>
      </c>
      <c r="I180" s="1">
        <v>2700</v>
      </c>
      <c r="J180" s="1">
        <v>1500</v>
      </c>
      <c r="K180" s="1">
        <v>2700</v>
      </c>
      <c r="L180" s="1">
        <f t="shared" si="45"/>
        <v>117611730</v>
      </c>
      <c r="M180" s="1">
        <v>750</v>
      </c>
      <c r="N180" s="1">
        <f t="shared" si="46"/>
        <v>32670000</v>
      </c>
      <c r="O180" s="1">
        <f t="shared" si="47"/>
        <v>1.171875</v>
      </c>
      <c r="P180" s="1">
        <f t="shared" si="48"/>
        <v>3035145</v>
      </c>
      <c r="Q180" s="1">
        <f t="shared" si="49"/>
        <v>3.035145</v>
      </c>
      <c r="R180" s="1">
        <v>1.2</v>
      </c>
      <c r="S180" s="1">
        <f t="shared" si="50"/>
        <v>3.1079879999999998</v>
      </c>
      <c r="T180" s="1">
        <f t="shared" si="51"/>
        <v>768</v>
      </c>
      <c r="U180" s="1">
        <f t="shared" si="52"/>
        <v>33456000</v>
      </c>
      <c r="W180" s="1">
        <f t="shared" si="53"/>
        <v>0</v>
      </c>
      <c r="X180" s="1">
        <f t="shared" si="54"/>
        <v>0</v>
      </c>
      <c r="Y180" s="1">
        <f t="shared" si="55"/>
        <v>0</v>
      </c>
      <c r="Z180" s="1">
        <f t="shared" si="56"/>
        <v>3.59999173553719</v>
      </c>
      <c r="AA180" s="1">
        <f t="shared" si="57"/>
        <v>0</v>
      </c>
      <c r="AB180" s="1">
        <f t="shared" si="58"/>
        <v>1.8305042723070457</v>
      </c>
      <c r="AC180" s="1">
        <v>5.9</v>
      </c>
      <c r="AD180" s="1">
        <f t="shared" si="59"/>
        <v>0.61016809076901524</v>
      </c>
      <c r="AE180" s="1" t="s">
        <v>2</v>
      </c>
      <c r="AF180" s="1">
        <f t="shared" si="60"/>
        <v>1.024</v>
      </c>
      <c r="AG180" s="1">
        <f t="shared" si="61"/>
        <v>5.581775755634559E-2</v>
      </c>
      <c r="AH180" s="1">
        <f t="shared" si="62"/>
        <v>1.6404238414891201</v>
      </c>
      <c r="AI180" s="1">
        <f t="shared" si="63"/>
        <v>65339850</v>
      </c>
      <c r="AJ180" s="1">
        <f t="shared" si="64"/>
        <v>1850220</v>
      </c>
      <c r="AK180" s="1">
        <f t="shared" si="65"/>
        <v>1.85022</v>
      </c>
      <c r="AL180" s="1" t="s">
        <v>2</v>
      </c>
      <c r="AM180" s="1" t="s">
        <v>2</v>
      </c>
      <c r="AN180" s="1" t="s">
        <v>2</v>
      </c>
      <c r="AO180" s="1" t="s">
        <v>2</v>
      </c>
      <c r="AP180" s="1" t="s">
        <v>2</v>
      </c>
      <c r="AQ180" s="1" t="s">
        <v>2</v>
      </c>
      <c r="AR180" s="1" t="s">
        <v>2</v>
      </c>
      <c r="AS180" s="1">
        <v>0</v>
      </c>
      <c r="AT180" s="1" t="s">
        <v>2</v>
      </c>
      <c r="AU180" s="1" t="s">
        <v>2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">
        <v>0</v>
      </c>
      <c r="CF180" s="1">
        <v>0</v>
      </c>
      <c r="CG180" s="1">
        <v>0</v>
      </c>
      <c r="CH180" s="1">
        <v>0</v>
      </c>
      <c r="CI180" s="1">
        <v>0</v>
      </c>
      <c r="CJ180" s="1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0</v>
      </c>
      <c r="CP180" s="1">
        <v>0</v>
      </c>
      <c r="CQ180" s="1">
        <v>0</v>
      </c>
      <c r="CR180" s="1">
        <v>0</v>
      </c>
      <c r="CS180" s="1">
        <v>0</v>
      </c>
      <c r="CT180" s="1">
        <v>0</v>
      </c>
      <c r="CU180" s="1" t="s">
        <v>6</v>
      </c>
    </row>
    <row r="181" spans="1:99" s="1" customFormat="1" x14ac:dyDescent="0.25">
      <c r="A181" s="1" t="s">
        <v>904</v>
      </c>
      <c r="C181" s="1" t="s">
        <v>961</v>
      </c>
      <c r="D181" s="1">
        <v>1840</v>
      </c>
      <c r="E181" s="1">
        <f>2015-D181</f>
        <v>175</v>
      </c>
      <c r="F181" s="1">
        <v>4.8</v>
      </c>
      <c r="G181" s="1">
        <v>9</v>
      </c>
      <c r="H181" s="1">
        <v>0</v>
      </c>
      <c r="I181" s="1">
        <v>184</v>
      </c>
      <c r="J181" s="1">
        <v>184</v>
      </c>
      <c r="K181" s="1">
        <v>184</v>
      </c>
      <c r="L181" s="1">
        <f t="shared" si="45"/>
        <v>8015021.6000000006</v>
      </c>
      <c r="M181" s="1">
        <v>250</v>
      </c>
      <c r="N181" s="1">
        <f t="shared" si="46"/>
        <v>10890000</v>
      </c>
      <c r="O181" s="1">
        <f t="shared" si="47"/>
        <v>0.390625</v>
      </c>
      <c r="P181" s="1">
        <f t="shared" si="48"/>
        <v>1011715</v>
      </c>
      <c r="Q181" s="1">
        <f t="shared" si="49"/>
        <v>1.0117150000000001</v>
      </c>
      <c r="R181" s="1">
        <v>5.4</v>
      </c>
      <c r="S181" s="1">
        <f t="shared" si="50"/>
        <v>13.985946</v>
      </c>
      <c r="T181" s="1">
        <f t="shared" si="51"/>
        <v>3456</v>
      </c>
      <c r="U181" s="1">
        <f t="shared" si="52"/>
        <v>150552000</v>
      </c>
      <c r="W181" s="1">
        <f t="shared" si="53"/>
        <v>0</v>
      </c>
      <c r="X181" s="1">
        <f t="shared" si="54"/>
        <v>0</v>
      </c>
      <c r="Y181" s="1">
        <f t="shared" si="55"/>
        <v>0</v>
      </c>
      <c r="Z181" s="1">
        <f t="shared" si="56"/>
        <v>0.73599831037649222</v>
      </c>
      <c r="AA181" s="1">
        <f t="shared" si="57"/>
        <v>0</v>
      </c>
      <c r="AB181" s="1">
        <f t="shared" si="58"/>
        <v>0.45999894398530772</v>
      </c>
      <c r="AC181" s="1">
        <v>4.8</v>
      </c>
      <c r="AD181" s="1">
        <f t="shared" si="59"/>
        <v>0.1533329813284359</v>
      </c>
      <c r="AE181" s="1" t="s">
        <v>2</v>
      </c>
      <c r="AF181" s="1">
        <f t="shared" si="60"/>
        <v>13.824</v>
      </c>
      <c r="AG181" s="1">
        <f t="shared" si="61"/>
        <v>1.9765523708440001E-2</v>
      </c>
      <c r="AH181" s="1">
        <f t="shared" si="62"/>
        <v>4.457673482307392</v>
      </c>
      <c r="AI181" s="1">
        <f t="shared" si="63"/>
        <v>8015021.6000000006</v>
      </c>
      <c r="AJ181" s="1">
        <f t="shared" si="64"/>
        <v>226960.32</v>
      </c>
      <c r="AK181" s="1">
        <f t="shared" si="65"/>
        <v>0.22696031999999999</v>
      </c>
      <c r="AL181" s="1" t="s">
        <v>2</v>
      </c>
      <c r="AM181" s="1" t="s">
        <v>2</v>
      </c>
      <c r="AN181" s="1" t="s">
        <v>2</v>
      </c>
      <c r="AO181" s="1" t="s">
        <v>2</v>
      </c>
      <c r="AP181" s="1" t="s">
        <v>2</v>
      </c>
      <c r="AQ181" s="1" t="s">
        <v>2</v>
      </c>
      <c r="AR181" s="1" t="s">
        <v>2</v>
      </c>
      <c r="AS181" s="1">
        <v>0</v>
      </c>
      <c r="AT181" s="1" t="s">
        <v>2</v>
      </c>
      <c r="AU181" s="1" t="s">
        <v>2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  <c r="CG181" s="1">
        <v>0</v>
      </c>
      <c r="CH181" s="1">
        <v>0</v>
      </c>
      <c r="CI181" s="1">
        <v>0</v>
      </c>
      <c r="CJ181" s="1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R181" s="1">
        <v>0</v>
      </c>
      <c r="CS181" s="1">
        <v>0</v>
      </c>
      <c r="CT181" s="1">
        <v>0</v>
      </c>
      <c r="CU181" s="1" t="s">
        <v>6</v>
      </c>
    </row>
    <row r="182" spans="1:99" s="1" customFormat="1" x14ac:dyDescent="0.25">
      <c r="A182" s="1" t="s">
        <v>962</v>
      </c>
      <c r="C182" s="1" t="s">
        <v>963</v>
      </c>
      <c r="F182" s="1">
        <v>0</v>
      </c>
      <c r="G182" s="1">
        <v>7</v>
      </c>
      <c r="H182" s="1">
        <v>0</v>
      </c>
      <c r="I182" s="1">
        <v>2590</v>
      </c>
      <c r="J182" s="1">
        <v>8</v>
      </c>
      <c r="K182" s="1">
        <v>2590</v>
      </c>
      <c r="L182" s="1">
        <f t="shared" si="45"/>
        <v>112820141</v>
      </c>
      <c r="M182" s="1">
        <v>925</v>
      </c>
      <c r="N182" s="1">
        <f t="shared" si="46"/>
        <v>40293000</v>
      </c>
      <c r="O182" s="1">
        <f t="shared" si="47"/>
        <v>1.4453125</v>
      </c>
      <c r="P182" s="1">
        <f t="shared" si="48"/>
        <v>3743345.5</v>
      </c>
      <c r="Q182" s="1">
        <f t="shared" si="49"/>
        <v>3.7433455000000002</v>
      </c>
      <c r="R182" s="1">
        <v>0</v>
      </c>
      <c r="S182" s="1">
        <f t="shared" si="50"/>
        <v>0</v>
      </c>
      <c r="T182" s="1">
        <f t="shared" si="51"/>
        <v>0</v>
      </c>
      <c r="U182" s="1">
        <f t="shared" si="52"/>
        <v>0</v>
      </c>
      <c r="V182" s="1">
        <v>23279.191079</v>
      </c>
      <c r="W182" s="1">
        <f t="shared" si="53"/>
        <v>7.0954974408791998</v>
      </c>
      <c r="X182" s="1">
        <f t="shared" si="54"/>
        <v>4.4089391152161266</v>
      </c>
      <c r="Y182" s="1">
        <f t="shared" si="55"/>
        <v>1.0345411797045945</v>
      </c>
      <c r="Z182" s="1">
        <f t="shared" si="56"/>
        <v>2.7999935720844813</v>
      </c>
      <c r="AA182" s="1">
        <f t="shared" si="57"/>
        <v>719.05274516806105</v>
      </c>
      <c r="AB182" s="1" t="e">
        <f t="shared" si="58"/>
        <v>#DIV/0!</v>
      </c>
      <c r="AC182" s="1">
        <v>0</v>
      </c>
      <c r="AD182" s="1" t="e">
        <f t="shared" si="59"/>
        <v>#DIV/0!</v>
      </c>
      <c r="AE182" s="1" t="s">
        <v>2</v>
      </c>
      <c r="AF182" s="1">
        <f t="shared" si="60"/>
        <v>0</v>
      </c>
      <c r="AG182" s="1">
        <f t="shared" si="61"/>
        <v>3.9091981168968816E-2</v>
      </c>
      <c r="AH182" s="1">
        <f t="shared" si="62"/>
        <v>379.34801334435906</v>
      </c>
      <c r="AI182" s="1">
        <f t="shared" si="63"/>
        <v>348479.2</v>
      </c>
      <c r="AJ182" s="1">
        <f t="shared" si="64"/>
        <v>9867.84</v>
      </c>
      <c r="AK182" s="1">
        <f t="shared" si="65"/>
        <v>9.867840000000001E-3</v>
      </c>
      <c r="AL182" s="1" t="s">
        <v>964</v>
      </c>
      <c r="AM182" s="1" t="s">
        <v>2</v>
      </c>
      <c r="AN182" s="1" t="s">
        <v>965</v>
      </c>
      <c r="AO182" s="1" t="s">
        <v>966</v>
      </c>
      <c r="AP182" s="1" t="s">
        <v>2</v>
      </c>
      <c r="AQ182" s="1" t="s">
        <v>2</v>
      </c>
      <c r="AR182" s="1" t="s">
        <v>2</v>
      </c>
      <c r="AS182" s="1">
        <v>0</v>
      </c>
      <c r="AT182" s="1" t="s">
        <v>2</v>
      </c>
      <c r="AU182" s="1" t="s">
        <v>2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  <c r="CI182" s="1">
        <v>0</v>
      </c>
      <c r="CJ182" s="1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R182" s="1">
        <v>0</v>
      </c>
      <c r="CS182" s="1">
        <v>0</v>
      </c>
      <c r="CT182" s="1">
        <v>0</v>
      </c>
      <c r="CU182" s="1" t="s">
        <v>6</v>
      </c>
    </row>
    <row r="183" spans="1:99" s="1" customFormat="1" x14ac:dyDescent="0.25">
      <c r="A183" s="1" t="s">
        <v>967</v>
      </c>
      <c r="B183" s="1" t="s">
        <v>968</v>
      </c>
      <c r="C183" s="1" t="s">
        <v>969</v>
      </c>
      <c r="D183" s="1">
        <v>1930</v>
      </c>
      <c r="E183" s="1">
        <f t="shared" ref="E183:E192" si="66">2015-D183</f>
        <v>85</v>
      </c>
      <c r="F183" s="1">
        <v>5</v>
      </c>
      <c r="G183" s="1">
        <v>8</v>
      </c>
      <c r="H183" s="1">
        <v>0</v>
      </c>
      <c r="I183" s="1">
        <v>7700</v>
      </c>
      <c r="J183" s="1">
        <v>3360</v>
      </c>
      <c r="K183" s="1">
        <v>7700</v>
      </c>
      <c r="L183" s="1">
        <f t="shared" si="45"/>
        <v>335411230</v>
      </c>
      <c r="M183" s="1">
        <v>2400</v>
      </c>
      <c r="N183" s="1">
        <f t="shared" si="46"/>
        <v>104544000</v>
      </c>
      <c r="O183" s="1">
        <f t="shared" si="47"/>
        <v>3.75</v>
      </c>
      <c r="P183" s="1">
        <f t="shared" si="48"/>
        <v>9712464</v>
      </c>
      <c r="Q183" s="1">
        <f t="shared" si="49"/>
        <v>9.7124640000000007</v>
      </c>
      <c r="R183" s="1">
        <v>0</v>
      </c>
      <c r="S183" s="1">
        <f t="shared" si="50"/>
        <v>0</v>
      </c>
      <c r="T183" s="1">
        <f t="shared" si="51"/>
        <v>0</v>
      </c>
      <c r="U183" s="1">
        <f t="shared" si="52"/>
        <v>0</v>
      </c>
      <c r="V183" s="1">
        <v>84273.689192000005</v>
      </c>
      <c r="W183" s="1">
        <f t="shared" si="53"/>
        <v>25.6866204657216</v>
      </c>
      <c r="X183" s="1">
        <f t="shared" si="54"/>
        <v>15.96093109082965</v>
      </c>
      <c r="Y183" s="1">
        <f t="shared" si="55"/>
        <v>2.3250759766919726</v>
      </c>
      <c r="Z183" s="1">
        <f t="shared" si="56"/>
        <v>3.2083259680134679</v>
      </c>
      <c r="AA183" s="1">
        <f t="shared" si="57"/>
        <v>6.1977717673249666</v>
      </c>
      <c r="AB183" s="1">
        <f t="shared" si="58"/>
        <v>1.9249955808080805</v>
      </c>
      <c r="AC183" s="1">
        <v>5</v>
      </c>
      <c r="AD183" s="1">
        <f t="shared" si="59"/>
        <v>0.64166519360269358</v>
      </c>
      <c r="AE183" s="1" t="s">
        <v>2</v>
      </c>
      <c r="AF183" s="1">
        <f t="shared" si="60"/>
        <v>0</v>
      </c>
      <c r="AG183" s="1">
        <f t="shared" si="61"/>
        <v>2.7808296062108006E-2</v>
      </c>
      <c r="AH183" s="1">
        <f t="shared" si="62"/>
        <v>2.3434626306987432</v>
      </c>
      <c r="AI183" s="1">
        <f t="shared" si="63"/>
        <v>146361264</v>
      </c>
      <c r="AJ183" s="1">
        <f t="shared" si="64"/>
        <v>4144492.8000000003</v>
      </c>
      <c r="AK183" s="1">
        <f t="shared" si="65"/>
        <v>4.1444928000000001</v>
      </c>
      <c r="AL183" s="1" t="s">
        <v>970</v>
      </c>
      <c r="AM183" s="1" t="s">
        <v>2</v>
      </c>
      <c r="AN183" s="1" t="s">
        <v>971</v>
      </c>
      <c r="AO183" s="1" t="s">
        <v>972</v>
      </c>
      <c r="AP183" s="1" t="s">
        <v>2</v>
      </c>
      <c r="AQ183" s="1" t="s">
        <v>2</v>
      </c>
      <c r="AR183" s="1" t="s">
        <v>2</v>
      </c>
      <c r="AS183" s="1">
        <v>0</v>
      </c>
      <c r="AT183" s="1" t="s">
        <v>2</v>
      </c>
      <c r="AU183" s="1" t="s">
        <v>2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  <c r="CI183" s="1">
        <v>0</v>
      </c>
      <c r="CJ183" s="1">
        <v>0</v>
      </c>
      <c r="CK183" s="1">
        <v>0</v>
      </c>
      <c r="CL183" s="1">
        <v>0</v>
      </c>
      <c r="CM183" s="1">
        <v>0</v>
      </c>
      <c r="CN183" s="1">
        <v>0</v>
      </c>
      <c r="CO183" s="1">
        <v>0</v>
      </c>
      <c r="CP183" s="1">
        <v>0</v>
      </c>
      <c r="CQ183" s="1">
        <v>0</v>
      </c>
      <c r="CR183" s="1">
        <v>0</v>
      </c>
      <c r="CS183" s="1">
        <v>0</v>
      </c>
      <c r="CT183" s="1">
        <v>0</v>
      </c>
      <c r="CU183" s="1" t="s">
        <v>6</v>
      </c>
    </row>
    <row r="184" spans="1:99" s="1" customFormat="1" x14ac:dyDescent="0.25">
      <c r="A184" s="1" t="s">
        <v>973</v>
      </c>
      <c r="C184" s="1" t="s">
        <v>974</v>
      </c>
      <c r="D184" s="1">
        <v>1958</v>
      </c>
      <c r="E184" s="1">
        <f t="shared" si="66"/>
        <v>57</v>
      </c>
      <c r="F184" s="1">
        <v>7.4</v>
      </c>
      <c r="G184" s="1">
        <v>10</v>
      </c>
      <c r="H184" s="1">
        <v>0</v>
      </c>
      <c r="I184" s="1">
        <v>4030</v>
      </c>
      <c r="J184" s="1">
        <v>1000</v>
      </c>
      <c r="K184" s="1">
        <v>4030</v>
      </c>
      <c r="L184" s="1">
        <f t="shared" si="45"/>
        <v>175546397</v>
      </c>
      <c r="M184" s="1">
        <v>1010</v>
      </c>
      <c r="N184" s="1">
        <f t="shared" si="46"/>
        <v>43995600</v>
      </c>
      <c r="O184" s="1">
        <f t="shared" si="47"/>
        <v>1.578125</v>
      </c>
      <c r="P184" s="1">
        <f t="shared" si="48"/>
        <v>4087328.6</v>
      </c>
      <c r="Q184" s="1">
        <f t="shared" si="49"/>
        <v>4.0873286000000002</v>
      </c>
      <c r="R184" s="1">
        <v>1.6</v>
      </c>
      <c r="S184" s="1">
        <f t="shared" si="50"/>
        <v>4.1439839999999997</v>
      </c>
      <c r="T184" s="1">
        <f t="shared" si="51"/>
        <v>1024</v>
      </c>
      <c r="U184" s="1">
        <f t="shared" si="52"/>
        <v>44608000</v>
      </c>
      <c r="V184" s="1">
        <v>37947.951622</v>
      </c>
      <c r="W184" s="1">
        <f t="shared" si="53"/>
        <v>11.5665356543856</v>
      </c>
      <c r="X184" s="1">
        <f t="shared" si="54"/>
        <v>7.1871143494970688</v>
      </c>
      <c r="Y184" s="1">
        <f t="shared" si="55"/>
        <v>1.6139066645502096</v>
      </c>
      <c r="Z184" s="1">
        <f t="shared" si="56"/>
        <v>3.9900898498940802</v>
      </c>
      <c r="AA184" s="1">
        <f t="shared" si="57"/>
        <v>9.3771570308279024</v>
      </c>
      <c r="AB184" s="1">
        <f t="shared" si="58"/>
        <v>1.6176039932003028</v>
      </c>
      <c r="AC184" s="1">
        <v>7.4</v>
      </c>
      <c r="AD184" s="1">
        <f t="shared" si="59"/>
        <v>0.5392013310667676</v>
      </c>
      <c r="AE184" s="1" t="s">
        <v>2</v>
      </c>
      <c r="AF184" s="1">
        <f t="shared" si="60"/>
        <v>1.0138613861386139</v>
      </c>
      <c r="AG184" s="1">
        <f t="shared" si="61"/>
        <v>5.3311819058542625E-2</v>
      </c>
      <c r="AH184" s="1">
        <f t="shared" si="62"/>
        <v>3.3136561598080227</v>
      </c>
      <c r="AI184" s="1">
        <f t="shared" si="63"/>
        <v>43559900</v>
      </c>
      <c r="AJ184" s="1">
        <f t="shared" si="64"/>
        <v>1233480</v>
      </c>
      <c r="AK184" s="1">
        <f t="shared" si="65"/>
        <v>1.2334799999999999</v>
      </c>
      <c r="AL184" s="1" t="s">
        <v>975</v>
      </c>
      <c r="AM184" s="1" t="s">
        <v>2</v>
      </c>
      <c r="AN184" s="1" t="s">
        <v>2</v>
      </c>
      <c r="AO184" s="1" t="s">
        <v>976</v>
      </c>
      <c r="AP184" s="1" t="s">
        <v>2</v>
      </c>
      <c r="AQ184" s="1" t="s">
        <v>2</v>
      </c>
      <c r="AR184" s="1" t="s">
        <v>2</v>
      </c>
      <c r="AS184" s="1">
        <v>0</v>
      </c>
      <c r="AT184" s="1" t="s">
        <v>2</v>
      </c>
      <c r="AU184" s="1" t="s">
        <v>2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0</v>
      </c>
      <c r="CI184" s="1">
        <v>0</v>
      </c>
      <c r="CJ184" s="1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T184" s="1">
        <v>0</v>
      </c>
      <c r="CU184" s="1" t="s">
        <v>6</v>
      </c>
    </row>
    <row r="185" spans="1:99" s="1" customFormat="1" x14ac:dyDescent="0.25">
      <c r="A185" s="1" t="s">
        <v>977</v>
      </c>
      <c r="C185" s="1" t="s">
        <v>978</v>
      </c>
      <c r="D185" s="1">
        <v>1964</v>
      </c>
      <c r="E185" s="1">
        <f t="shared" si="66"/>
        <v>51</v>
      </c>
      <c r="F185" s="1">
        <v>12</v>
      </c>
      <c r="G185" s="1">
        <v>12</v>
      </c>
      <c r="H185" s="1">
        <v>8000</v>
      </c>
      <c r="I185" s="1">
        <v>9100</v>
      </c>
      <c r="J185" s="1">
        <v>2500</v>
      </c>
      <c r="K185" s="1">
        <v>9100</v>
      </c>
      <c r="L185" s="1">
        <f t="shared" si="45"/>
        <v>396395090</v>
      </c>
      <c r="M185" s="1">
        <v>1600</v>
      </c>
      <c r="N185" s="1">
        <f t="shared" si="46"/>
        <v>69696000</v>
      </c>
      <c r="O185" s="1">
        <f t="shared" si="47"/>
        <v>2.5</v>
      </c>
      <c r="P185" s="1">
        <f t="shared" si="48"/>
        <v>6474976</v>
      </c>
      <c r="Q185" s="1">
        <f t="shared" si="49"/>
        <v>6.4749760000000007</v>
      </c>
      <c r="R185" s="1">
        <v>626</v>
      </c>
      <c r="S185" s="1">
        <f t="shared" si="50"/>
        <v>1621.3337399999998</v>
      </c>
      <c r="T185" s="1">
        <f t="shared" si="51"/>
        <v>400640</v>
      </c>
      <c r="U185" s="1">
        <f t="shared" si="52"/>
        <v>17452880000</v>
      </c>
      <c r="W185" s="1">
        <f t="shared" si="53"/>
        <v>0</v>
      </c>
      <c r="X185" s="1">
        <f t="shared" si="54"/>
        <v>0</v>
      </c>
      <c r="Y185" s="1">
        <f t="shared" si="55"/>
        <v>0</v>
      </c>
      <c r="Z185" s="1">
        <f t="shared" si="56"/>
        <v>5.6874869432966024</v>
      </c>
      <c r="AA185" s="1">
        <f t="shared" si="57"/>
        <v>0</v>
      </c>
      <c r="AB185" s="1">
        <f t="shared" si="58"/>
        <v>1.4218717358241506</v>
      </c>
      <c r="AC185" s="1">
        <v>12</v>
      </c>
      <c r="AD185" s="1">
        <f t="shared" si="59"/>
        <v>0.47395724527471689</v>
      </c>
      <c r="AE185" s="1" t="s">
        <v>2</v>
      </c>
      <c r="AF185" s="1">
        <f t="shared" si="60"/>
        <v>250.4</v>
      </c>
      <c r="AG185" s="1">
        <f t="shared" si="61"/>
        <v>6.0375665972001023E-2</v>
      </c>
      <c r="AH185" s="1">
        <f t="shared" si="62"/>
        <v>2.099742517106074</v>
      </c>
      <c r="AI185" s="1">
        <f t="shared" si="63"/>
        <v>108899750</v>
      </c>
      <c r="AJ185" s="1">
        <f t="shared" si="64"/>
        <v>3083700</v>
      </c>
      <c r="AK185" s="1">
        <f t="shared" si="65"/>
        <v>3.0836999999999999</v>
      </c>
      <c r="AL185" s="1" t="s">
        <v>2</v>
      </c>
      <c r="AM185" s="1" t="s">
        <v>2</v>
      </c>
      <c r="AN185" s="1" t="s">
        <v>2</v>
      </c>
      <c r="AO185" s="1" t="s">
        <v>2</v>
      </c>
      <c r="AP185" s="1" t="s">
        <v>2</v>
      </c>
      <c r="AQ185" s="1" t="s">
        <v>2</v>
      </c>
      <c r="AR185" s="1" t="s">
        <v>2</v>
      </c>
      <c r="AS185" s="1">
        <v>0</v>
      </c>
      <c r="AT185" s="1" t="s">
        <v>2</v>
      </c>
      <c r="AU185" s="1" t="s">
        <v>2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0</v>
      </c>
      <c r="CE185" s="1">
        <v>0</v>
      </c>
      <c r="CF185" s="1">
        <v>0</v>
      </c>
      <c r="CG185" s="1">
        <v>0</v>
      </c>
      <c r="CH185" s="1">
        <v>0</v>
      </c>
      <c r="CI185" s="1">
        <v>0</v>
      </c>
      <c r="CJ185" s="1">
        <v>0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1">
        <v>0</v>
      </c>
      <c r="CR185" s="1">
        <v>0</v>
      </c>
      <c r="CS185" s="1">
        <v>0</v>
      </c>
      <c r="CT185" s="1">
        <v>0</v>
      </c>
      <c r="CU185" s="1" t="s">
        <v>6</v>
      </c>
    </row>
    <row r="186" spans="1:99" s="1" customFormat="1" x14ac:dyDescent="0.25">
      <c r="A186" s="1" t="s">
        <v>979</v>
      </c>
      <c r="C186" s="1" t="s">
        <v>980</v>
      </c>
      <c r="D186" s="1">
        <v>1963</v>
      </c>
      <c r="E186" s="1">
        <f t="shared" si="66"/>
        <v>52</v>
      </c>
      <c r="F186" s="1">
        <v>5.9</v>
      </c>
      <c r="G186" s="1">
        <v>8</v>
      </c>
      <c r="H186" s="1">
        <v>0</v>
      </c>
      <c r="I186" s="1">
        <v>1900</v>
      </c>
      <c r="J186" s="1">
        <v>740</v>
      </c>
      <c r="K186" s="1">
        <v>1900</v>
      </c>
      <c r="L186" s="1">
        <f t="shared" si="45"/>
        <v>82763810</v>
      </c>
      <c r="M186" s="1">
        <v>464</v>
      </c>
      <c r="N186" s="1">
        <f t="shared" si="46"/>
        <v>20211840</v>
      </c>
      <c r="O186" s="1">
        <f t="shared" si="47"/>
        <v>0.72500000000000009</v>
      </c>
      <c r="P186" s="1">
        <f t="shared" si="48"/>
        <v>1877743.04</v>
      </c>
      <c r="Q186" s="1">
        <f t="shared" si="49"/>
        <v>1.8777430400000001</v>
      </c>
      <c r="R186" s="1">
        <v>0.72</v>
      </c>
      <c r="S186" s="1">
        <f t="shared" si="50"/>
        <v>1.8647927999999998</v>
      </c>
      <c r="T186" s="1">
        <f t="shared" si="51"/>
        <v>460.79999999999995</v>
      </c>
      <c r="U186" s="1">
        <f t="shared" si="52"/>
        <v>20073600</v>
      </c>
      <c r="W186" s="1">
        <f t="shared" si="53"/>
        <v>0</v>
      </c>
      <c r="X186" s="1">
        <f t="shared" si="54"/>
        <v>0</v>
      </c>
      <c r="Y186" s="1">
        <f t="shared" si="55"/>
        <v>0</v>
      </c>
      <c r="Z186" s="1">
        <f t="shared" si="56"/>
        <v>4.0948181857762576</v>
      </c>
      <c r="AA186" s="1">
        <f t="shared" si="57"/>
        <v>0</v>
      </c>
      <c r="AB186" s="1">
        <f t="shared" si="58"/>
        <v>2.0821109419201305</v>
      </c>
      <c r="AC186" s="1">
        <v>5.9</v>
      </c>
      <c r="AD186" s="1">
        <f t="shared" si="59"/>
        <v>0.6940369806400436</v>
      </c>
      <c r="AE186" s="1" t="s">
        <v>2</v>
      </c>
      <c r="AF186" s="1">
        <f t="shared" si="60"/>
        <v>0.99310344827586194</v>
      </c>
      <c r="AG186" s="1">
        <f t="shared" si="61"/>
        <v>8.0719255208932778E-2</v>
      </c>
      <c r="AH186" s="1">
        <f t="shared" si="62"/>
        <v>2.0571801687863562</v>
      </c>
      <c r="AI186" s="1">
        <f t="shared" si="63"/>
        <v>32234326</v>
      </c>
      <c r="AJ186" s="1">
        <f t="shared" si="64"/>
        <v>912775.20000000007</v>
      </c>
      <c r="AK186" s="1">
        <f t="shared" si="65"/>
        <v>0.91277520000000012</v>
      </c>
      <c r="AL186" s="1" t="s">
        <v>2</v>
      </c>
      <c r="AM186" s="1" t="s">
        <v>2</v>
      </c>
      <c r="AN186" s="1" t="s">
        <v>2</v>
      </c>
      <c r="AO186" s="1" t="s">
        <v>2</v>
      </c>
      <c r="AP186" s="1" t="s">
        <v>2</v>
      </c>
      <c r="AQ186" s="1" t="s">
        <v>2</v>
      </c>
      <c r="AR186" s="1" t="s">
        <v>2</v>
      </c>
      <c r="AS186" s="1">
        <v>0</v>
      </c>
      <c r="AT186" s="1" t="s">
        <v>2</v>
      </c>
      <c r="AU186" s="1" t="s">
        <v>2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  <c r="CI186" s="1">
        <v>0</v>
      </c>
      <c r="CJ186" s="1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R186" s="1">
        <v>0</v>
      </c>
      <c r="CS186" s="1">
        <v>0</v>
      </c>
      <c r="CT186" s="1">
        <v>0</v>
      </c>
      <c r="CU186" s="1" t="s">
        <v>6</v>
      </c>
    </row>
    <row r="187" spans="1:99" s="1" customFormat="1" x14ac:dyDescent="0.25">
      <c r="A187" s="1" t="s">
        <v>981</v>
      </c>
      <c r="B187" s="1" t="s">
        <v>982</v>
      </c>
      <c r="C187" s="1" t="s">
        <v>983</v>
      </c>
      <c r="D187" s="1">
        <v>1993</v>
      </c>
      <c r="E187" s="1">
        <f t="shared" si="66"/>
        <v>22</v>
      </c>
      <c r="F187" s="1">
        <v>7.4</v>
      </c>
      <c r="G187" s="1">
        <v>9</v>
      </c>
      <c r="H187" s="1">
        <v>935</v>
      </c>
      <c r="I187" s="1">
        <v>1870</v>
      </c>
      <c r="J187" s="1">
        <v>1400</v>
      </c>
      <c r="K187" s="1">
        <v>1870</v>
      </c>
      <c r="L187" s="1">
        <f t="shared" si="45"/>
        <v>81457013</v>
      </c>
      <c r="M187" s="1">
        <v>467</v>
      </c>
      <c r="N187" s="1">
        <f t="shared" si="46"/>
        <v>20342520</v>
      </c>
      <c r="O187" s="1">
        <f t="shared" si="47"/>
        <v>0.72968750000000004</v>
      </c>
      <c r="P187" s="1">
        <f t="shared" si="48"/>
        <v>1889883.62</v>
      </c>
      <c r="Q187" s="1">
        <f t="shared" si="49"/>
        <v>1.8898836200000002</v>
      </c>
      <c r="R187" s="1">
        <v>8</v>
      </c>
      <c r="S187" s="1">
        <f t="shared" si="50"/>
        <v>20.719919999999998</v>
      </c>
      <c r="T187" s="1">
        <f t="shared" si="51"/>
        <v>5120</v>
      </c>
      <c r="U187" s="1">
        <f t="shared" si="52"/>
        <v>223040000</v>
      </c>
      <c r="W187" s="1">
        <f t="shared" si="53"/>
        <v>0</v>
      </c>
      <c r="X187" s="1">
        <f t="shared" si="54"/>
        <v>0</v>
      </c>
      <c r="Y187" s="1">
        <f t="shared" si="55"/>
        <v>0</v>
      </c>
      <c r="Z187" s="1">
        <f t="shared" si="56"/>
        <v>4.0042734626781735</v>
      </c>
      <c r="AA187" s="1">
        <f t="shared" si="57"/>
        <v>0</v>
      </c>
      <c r="AB187" s="1">
        <f t="shared" si="58"/>
        <v>1.6233541064911512</v>
      </c>
      <c r="AC187" s="1">
        <v>7.4</v>
      </c>
      <c r="AD187" s="1">
        <f t="shared" si="59"/>
        <v>0.5411180354970504</v>
      </c>
      <c r="AE187" s="1" t="s">
        <v>2</v>
      </c>
      <c r="AF187" s="1">
        <f t="shared" si="60"/>
        <v>10.963597430406852</v>
      </c>
      <c r="AG187" s="1">
        <f t="shared" si="61"/>
        <v>7.8680443926821719E-2</v>
      </c>
      <c r="AH187" s="1">
        <f t="shared" si="62"/>
        <v>1.094397048536313</v>
      </c>
      <c r="AI187" s="1">
        <f t="shared" si="63"/>
        <v>60983860</v>
      </c>
      <c r="AJ187" s="1">
        <f t="shared" si="64"/>
        <v>1726872</v>
      </c>
      <c r="AK187" s="1">
        <f t="shared" si="65"/>
        <v>1.726872</v>
      </c>
      <c r="AL187" s="1" t="s">
        <v>2</v>
      </c>
      <c r="AM187" s="1" t="s">
        <v>2</v>
      </c>
      <c r="AN187" s="1" t="s">
        <v>2</v>
      </c>
      <c r="AO187" s="1" t="s">
        <v>2</v>
      </c>
      <c r="AP187" s="1" t="s">
        <v>2</v>
      </c>
      <c r="AQ187" s="1" t="s">
        <v>2</v>
      </c>
      <c r="AR187" s="1" t="s">
        <v>2</v>
      </c>
      <c r="AS187" s="1">
        <v>0</v>
      </c>
      <c r="AT187" s="1" t="s">
        <v>2</v>
      </c>
      <c r="AU187" s="1" t="s">
        <v>2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  <c r="CI187" s="1">
        <v>0</v>
      </c>
      <c r="CJ187" s="1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R187" s="1">
        <v>0</v>
      </c>
      <c r="CS187" s="1">
        <v>0</v>
      </c>
      <c r="CT187" s="1">
        <v>0</v>
      </c>
      <c r="CU187" s="1" t="s">
        <v>6</v>
      </c>
    </row>
    <row r="188" spans="1:99" s="1" customFormat="1" x14ac:dyDescent="0.25">
      <c r="A188" s="1" t="s">
        <v>984</v>
      </c>
      <c r="B188" s="1" t="s">
        <v>985</v>
      </c>
      <c r="C188" s="1" t="s">
        <v>986</v>
      </c>
      <c r="D188" s="1">
        <v>1970</v>
      </c>
      <c r="E188" s="1">
        <f t="shared" si="66"/>
        <v>45</v>
      </c>
      <c r="F188" s="1">
        <v>5.3</v>
      </c>
      <c r="G188" s="1">
        <v>6.6</v>
      </c>
      <c r="H188" s="1">
        <v>0</v>
      </c>
      <c r="I188" s="1">
        <v>360</v>
      </c>
      <c r="J188" s="1">
        <v>180</v>
      </c>
      <c r="K188" s="1">
        <v>360</v>
      </c>
      <c r="L188" s="1">
        <f t="shared" si="45"/>
        <v>15681564</v>
      </c>
      <c r="M188" s="1">
        <v>453</v>
      </c>
      <c r="N188" s="1">
        <f t="shared" si="46"/>
        <v>19732680</v>
      </c>
      <c r="O188" s="1">
        <f t="shared" si="47"/>
        <v>0.70781250000000007</v>
      </c>
      <c r="P188" s="1">
        <f t="shared" si="48"/>
        <v>1833227.58</v>
      </c>
      <c r="Q188" s="1">
        <f t="shared" si="49"/>
        <v>1.8332275800000002</v>
      </c>
      <c r="R188" s="1">
        <v>0</v>
      </c>
      <c r="S188" s="1">
        <f t="shared" si="50"/>
        <v>0</v>
      </c>
      <c r="T188" s="1">
        <f t="shared" si="51"/>
        <v>0</v>
      </c>
      <c r="U188" s="1">
        <f t="shared" si="52"/>
        <v>0</v>
      </c>
      <c r="V188" s="1">
        <v>20281.705998000001</v>
      </c>
      <c r="W188" s="1">
        <f t="shared" si="53"/>
        <v>6.1818639881903996</v>
      </c>
      <c r="X188" s="1">
        <f t="shared" si="54"/>
        <v>3.8412334257852123</v>
      </c>
      <c r="Y188" s="1">
        <f t="shared" si="55"/>
        <v>1.2879711809468899</v>
      </c>
      <c r="Z188" s="1">
        <f t="shared" si="56"/>
        <v>0.79470016237024066</v>
      </c>
      <c r="AA188" s="1">
        <f t="shared" si="57"/>
        <v>27.842923130719591</v>
      </c>
      <c r="AB188" s="1">
        <f t="shared" si="58"/>
        <v>0.4498302805869287</v>
      </c>
      <c r="AC188" s="1">
        <v>5.3</v>
      </c>
      <c r="AD188" s="1">
        <f t="shared" si="59"/>
        <v>0.14994342686230958</v>
      </c>
      <c r="AE188" s="1" t="s">
        <v>2</v>
      </c>
      <c r="AF188" s="1">
        <f t="shared" si="60"/>
        <v>0</v>
      </c>
      <c r="AG188" s="1">
        <f t="shared" si="61"/>
        <v>1.5854615482483587E-2</v>
      </c>
      <c r="AH188" s="1">
        <f t="shared" si="62"/>
        <v>8.2568000021619063</v>
      </c>
      <c r="AI188" s="1">
        <f t="shared" si="63"/>
        <v>7840782</v>
      </c>
      <c r="AJ188" s="1">
        <f t="shared" si="64"/>
        <v>222026.4</v>
      </c>
      <c r="AK188" s="1">
        <f t="shared" si="65"/>
        <v>0.22202639999999998</v>
      </c>
      <c r="AL188" s="1" t="s">
        <v>987</v>
      </c>
      <c r="AM188" s="1" t="s">
        <v>2</v>
      </c>
      <c r="AN188" s="1" t="s">
        <v>988</v>
      </c>
      <c r="AO188" s="1" t="s">
        <v>989</v>
      </c>
      <c r="AP188" s="1" t="s">
        <v>2</v>
      </c>
      <c r="AQ188" s="1" t="s">
        <v>2</v>
      </c>
      <c r="AR188" s="1" t="s">
        <v>2</v>
      </c>
      <c r="AS188" s="1">
        <v>0</v>
      </c>
      <c r="AT188" s="1" t="s">
        <v>2</v>
      </c>
      <c r="AU188" s="1" t="s">
        <v>2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0</v>
      </c>
      <c r="CI188" s="1">
        <v>0</v>
      </c>
      <c r="CJ188" s="1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T188" s="1">
        <v>0</v>
      </c>
      <c r="CU188" s="1" t="s">
        <v>6</v>
      </c>
    </row>
    <row r="189" spans="1:99" s="1" customFormat="1" x14ac:dyDescent="0.25">
      <c r="A189" s="1" t="s">
        <v>990</v>
      </c>
      <c r="C189" s="1" t="s">
        <v>991</v>
      </c>
      <c r="D189" s="1">
        <v>1966</v>
      </c>
      <c r="E189" s="1">
        <f t="shared" si="66"/>
        <v>49</v>
      </c>
      <c r="F189" s="1">
        <v>4.5</v>
      </c>
      <c r="G189" s="1">
        <v>8</v>
      </c>
      <c r="H189" s="1">
        <v>0</v>
      </c>
      <c r="I189" s="1">
        <v>730</v>
      </c>
      <c r="J189" s="1">
        <v>580</v>
      </c>
      <c r="K189" s="1">
        <v>730</v>
      </c>
      <c r="L189" s="1">
        <f t="shared" si="45"/>
        <v>31798727</v>
      </c>
      <c r="M189" s="1">
        <v>354</v>
      </c>
      <c r="N189" s="1">
        <f t="shared" si="46"/>
        <v>15420240</v>
      </c>
      <c r="O189" s="1">
        <f t="shared" si="47"/>
        <v>0.55312499999999998</v>
      </c>
      <c r="P189" s="1">
        <f t="shared" si="48"/>
        <v>1432588.44</v>
      </c>
      <c r="Q189" s="1">
        <f t="shared" si="49"/>
        <v>1.4325884400000002</v>
      </c>
      <c r="R189" s="1">
        <v>0</v>
      </c>
      <c r="S189" s="1">
        <f t="shared" si="50"/>
        <v>0</v>
      </c>
      <c r="T189" s="1">
        <f t="shared" si="51"/>
        <v>0</v>
      </c>
      <c r="U189" s="1">
        <f t="shared" si="52"/>
        <v>0</v>
      </c>
      <c r="V189" s="1">
        <v>19826.972538999999</v>
      </c>
      <c r="W189" s="1">
        <f t="shared" si="53"/>
        <v>6.0432612298871993</v>
      </c>
      <c r="X189" s="1">
        <f t="shared" si="54"/>
        <v>3.7551096370513659</v>
      </c>
      <c r="Y189" s="1">
        <f t="shared" si="55"/>
        <v>1.424313326322362</v>
      </c>
      <c r="Z189" s="1">
        <f t="shared" si="56"/>
        <v>2.0621421586175055</v>
      </c>
      <c r="AA189" s="1">
        <f t="shared" si="57"/>
        <v>8.4471705366918144</v>
      </c>
      <c r="AB189" s="1">
        <f t="shared" si="58"/>
        <v>1.3747614390783369</v>
      </c>
      <c r="AC189" s="1">
        <v>4.5</v>
      </c>
      <c r="AD189" s="1">
        <f t="shared" si="59"/>
        <v>0.45825381302611234</v>
      </c>
      <c r="AE189" s="1" t="s">
        <v>2</v>
      </c>
      <c r="AF189" s="1">
        <f t="shared" si="60"/>
        <v>0</v>
      </c>
      <c r="AG189" s="1">
        <f t="shared" si="61"/>
        <v>4.6539153859695669E-2</v>
      </c>
      <c r="AH189" s="1">
        <f t="shared" si="62"/>
        <v>2.0024484134039602</v>
      </c>
      <c r="AI189" s="1">
        <f t="shared" si="63"/>
        <v>25264742</v>
      </c>
      <c r="AJ189" s="1">
        <f t="shared" si="64"/>
        <v>715418.4</v>
      </c>
      <c r="AK189" s="1">
        <f t="shared" si="65"/>
        <v>0.71541840000000001</v>
      </c>
      <c r="AL189" s="1" t="s">
        <v>992</v>
      </c>
      <c r="AM189" s="1" t="s">
        <v>2</v>
      </c>
      <c r="AN189" s="1" t="s">
        <v>993</v>
      </c>
      <c r="AO189" s="1" t="s">
        <v>994</v>
      </c>
      <c r="AP189" s="1" t="s">
        <v>2</v>
      </c>
      <c r="AQ189" s="1" t="s">
        <v>2</v>
      </c>
      <c r="AR189" s="1" t="s">
        <v>2</v>
      </c>
      <c r="AS189" s="1">
        <v>0</v>
      </c>
      <c r="AT189" s="1" t="s">
        <v>2</v>
      </c>
      <c r="AU189" s="1" t="s">
        <v>2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0</v>
      </c>
      <c r="CI189" s="1">
        <v>0</v>
      </c>
      <c r="CJ189" s="1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T189" s="1">
        <v>0</v>
      </c>
      <c r="CU189" s="1" t="s">
        <v>6</v>
      </c>
    </row>
    <row r="190" spans="1:99" s="1" customFormat="1" x14ac:dyDescent="0.25">
      <c r="A190" s="1" t="s">
        <v>995</v>
      </c>
      <c r="C190" s="1" t="s">
        <v>996</v>
      </c>
      <c r="D190" s="1">
        <v>1965</v>
      </c>
      <c r="E190" s="1">
        <f t="shared" si="66"/>
        <v>50</v>
      </c>
      <c r="F190" s="1">
        <v>7.4</v>
      </c>
      <c r="G190" s="1">
        <v>11.5</v>
      </c>
      <c r="H190" s="1">
        <v>315</v>
      </c>
      <c r="I190" s="1">
        <v>2535</v>
      </c>
      <c r="J190" s="1">
        <v>780</v>
      </c>
      <c r="K190" s="1">
        <v>2535</v>
      </c>
      <c r="L190" s="1">
        <f t="shared" si="45"/>
        <v>110424346.5</v>
      </c>
      <c r="M190" s="1">
        <v>390</v>
      </c>
      <c r="N190" s="1">
        <f t="shared" si="46"/>
        <v>16988400</v>
      </c>
      <c r="O190" s="1">
        <f t="shared" si="47"/>
        <v>0.609375</v>
      </c>
      <c r="P190" s="1">
        <f t="shared" si="48"/>
        <v>1578275.4000000001</v>
      </c>
      <c r="Q190" s="1">
        <f t="shared" si="49"/>
        <v>1.5782754000000001</v>
      </c>
      <c r="R190" s="1">
        <v>0.6</v>
      </c>
      <c r="S190" s="1">
        <f t="shared" si="50"/>
        <v>1.5539939999999999</v>
      </c>
      <c r="T190" s="1">
        <f t="shared" si="51"/>
        <v>384</v>
      </c>
      <c r="U190" s="1">
        <f t="shared" si="52"/>
        <v>16728000</v>
      </c>
      <c r="V190" s="1">
        <v>189146.88075000001</v>
      </c>
      <c r="W190" s="1">
        <f t="shared" si="53"/>
        <v>57.651969252599997</v>
      </c>
      <c r="X190" s="1">
        <f t="shared" si="54"/>
        <v>35.823284332765503</v>
      </c>
      <c r="Y190" s="1">
        <f t="shared" si="55"/>
        <v>12.945464669830772</v>
      </c>
      <c r="Z190" s="1">
        <f t="shared" si="56"/>
        <v>6.4999850780532595</v>
      </c>
      <c r="AA190" s="1">
        <f t="shared" si="57"/>
        <v>59.92215608933823</v>
      </c>
      <c r="AB190" s="1">
        <f t="shared" si="58"/>
        <v>2.6351290856972671</v>
      </c>
      <c r="AC190" s="1">
        <v>7.4</v>
      </c>
      <c r="AD190" s="1">
        <f t="shared" si="59"/>
        <v>0.87837636189908908</v>
      </c>
      <c r="AE190" s="1">
        <v>55.788699999999999</v>
      </c>
      <c r="AF190" s="1">
        <f t="shared" si="60"/>
        <v>0.98461538461538467</v>
      </c>
      <c r="AG190" s="1">
        <f t="shared" si="61"/>
        <v>0.13975957427140384</v>
      </c>
      <c r="AH190" s="1">
        <f t="shared" si="62"/>
        <v>1.6404238414891203</v>
      </c>
      <c r="AI190" s="1">
        <f t="shared" si="63"/>
        <v>33976722</v>
      </c>
      <c r="AJ190" s="1">
        <f t="shared" si="64"/>
        <v>962114.4</v>
      </c>
      <c r="AK190" s="1">
        <f t="shared" si="65"/>
        <v>0.96211440000000004</v>
      </c>
      <c r="AL190" s="1" t="s">
        <v>997</v>
      </c>
      <c r="AM190" s="1" t="s">
        <v>2</v>
      </c>
      <c r="AN190" s="1" t="s">
        <v>998</v>
      </c>
      <c r="AO190" s="1" t="s">
        <v>999</v>
      </c>
      <c r="AP190" s="1" t="s">
        <v>1000</v>
      </c>
      <c r="AQ190" s="1" t="s">
        <v>217</v>
      </c>
      <c r="AR190" s="1" t="s">
        <v>1001</v>
      </c>
      <c r="AS190" s="1">
        <v>1</v>
      </c>
      <c r="AT190" s="1" t="s">
        <v>1002</v>
      </c>
      <c r="AU190" s="1" t="s">
        <v>1003</v>
      </c>
      <c r="AV190" s="1">
        <v>8</v>
      </c>
      <c r="AW190" s="2">
        <v>7</v>
      </c>
      <c r="AX190" s="2">
        <v>91</v>
      </c>
      <c r="AY190" s="2">
        <v>3</v>
      </c>
      <c r="AZ190" s="2">
        <v>18.3</v>
      </c>
      <c r="BA190" s="2">
        <v>18.5</v>
      </c>
      <c r="BB190" s="1">
        <v>0</v>
      </c>
      <c r="BC190" s="2">
        <v>0.1</v>
      </c>
      <c r="BD190" s="2">
        <v>0.3</v>
      </c>
      <c r="BE190" s="2">
        <v>1.2</v>
      </c>
      <c r="BF190" s="2">
        <v>31.5</v>
      </c>
      <c r="BG190" s="2">
        <v>12</v>
      </c>
      <c r="BH190" s="2">
        <v>10.7</v>
      </c>
      <c r="BI190" s="1">
        <v>0</v>
      </c>
      <c r="BJ190" s="2">
        <v>4.5999999999999996</v>
      </c>
      <c r="BK190" s="2">
        <v>0.2</v>
      </c>
      <c r="BL190" s="2">
        <v>1</v>
      </c>
      <c r="BM190" s="1">
        <v>0</v>
      </c>
      <c r="BN190" s="2">
        <v>1.7</v>
      </c>
      <c r="BO190" s="2">
        <v>14290</v>
      </c>
      <c r="BP190" s="2">
        <v>1298</v>
      </c>
      <c r="BQ190" s="2">
        <v>61</v>
      </c>
      <c r="BR190" s="2">
        <v>6</v>
      </c>
      <c r="BS190" s="2">
        <v>0.2</v>
      </c>
      <c r="BT190" s="2">
        <v>0.02</v>
      </c>
      <c r="BU190" s="2">
        <v>25444</v>
      </c>
      <c r="BV190" s="2">
        <v>108</v>
      </c>
      <c r="BW190" s="2">
        <v>0.35</v>
      </c>
      <c r="BX190" s="2">
        <v>16854</v>
      </c>
      <c r="BY190" s="2">
        <v>121</v>
      </c>
      <c r="BZ190" s="2">
        <v>72</v>
      </c>
      <c r="CA190" s="2">
        <v>1</v>
      </c>
      <c r="CB190" s="2">
        <v>0.35</v>
      </c>
      <c r="CC190" s="1">
        <v>0</v>
      </c>
      <c r="CD190" s="2">
        <v>17</v>
      </c>
      <c r="CE190" s="2">
        <v>47</v>
      </c>
      <c r="CF190" s="1">
        <v>0</v>
      </c>
      <c r="CG190" s="2">
        <v>1</v>
      </c>
      <c r="CH190" s="2">
        <v>58</v>
      </c>
      <c r="CI190" s="2">
        <v>22</v>
      </c>
      <c r="CJ190" s="2">
        <v>39</v>
      </c>
      <c r="CK190" s="2">
        <v>3</v>
      </c>
      <c r="CL190" s="2">
        <v>6</v>
      </c>
      <c r="CM190" s="1">
        <v>0</v>
      </c>
      <c r="CN190" s="1">
        <v>0</v>
      </c>
      <c r="CO190" s="2">
        <v>1</v>
      </c>
      <c r="CP190" s="2">
        <v>7</v>
      </c>
      <c r="CQ190" s="1">
        <v>0</v>
      </c>
      <c r="CR190" s="2">
        <v>1</v>
      </c>
      <c r="CS190" s="2">
        <v>4.7410000000000001E-2</v>
      </c>
      <c r="CT190" s="1">
        <v>0</v>
      </c>
      <c r="CU190" s="1" t="s">
        <v>6</v>
      </c>
    </row>
    <row r="191" spans="1:99" s="1" customFormat="1" x14ac:dyDescent="0.25">
      <c r="A191" s="1" t="s">
        <v>1004</v>
      </c>
      <c r="C191" s="1" t="s">
        <v>1005</v>
      </c>
      <c r="D191" s="1">
        <v>1979</v>
      </c>
      <c r="E191" s="1">
        <f t="shared" si="66"/>
        <v>36</v>
      </c>
      <c r="F191" s="1">
        <v>11</v>
      </c>
      <c r="G191" s="1">
        <v>11</v>
      </c>
      <c r="H191" s="1">
        <v>0</v>
      </c>
      <c r="I191" s="1">
        <v>30800</v>
      </c>
      <c r="J191" s="1">
        <v>1120</v>
      </c>
      <c r="K191" s="1">
        <v>30800</v>
      </c>
      <c r="L191" s="1">
        <f t="shared" si="45"/>
        <v>1341644920</v>
      </c>
      <c r="M191" s="1">
        <v>700</v>
      </c>
      <c r="N191" s="1">
        <f t="shared" si="46"/>
        <v>30492000</v>
      </c>
      <c r="O191" s="1">
        <f t="shared" si="47"/>
        <v>1.09375</v>
      </c>
      <c r="P191" s="1">
        <f t="shared" si="48"/>
        <v>2832802</v>
      </c>
      <c r="Q191" s="1">
        <f t="shared" si="49"/>
        <v>2.832802</v>
      </c>
      <c r="R191" s="1">
        <v>0</v>
      </c>
      <c r="S191" s="1">
        <f t="shared" si="50"/>
        <v>0</v>
      </c>
      <c r="T191" s="1">
        <f t="shared" si="51"/>
        <v>0</v>
      </c>
      <c r="U191" s="1">
        <f t="shared" si="52"/>
        <v>0</v>
      </c>
      <c r="V191" s="1">
        <v>41835.018348999998</v>
      </c>
      <c r="W191" s="1">
        <f t="shared" si="53"/>
        <v>12.751313592775199</v>
      </c>
      <c r="X191" s="1">
        <f t="shared" si="54"/>
        <v>7.923301465190506</v>
      </c>
      <c r="Y191" s="1">
        <f t="shared" si="55"/>
        <v>2.1371829825832247</v>
      </c>
      <c r="Z191" s="1">
        <f t="shared" si="56"/>
        <v>43.999898989898988</v>
      </c>
      <c r="AA191" s="1">
        <f t="shared" si="57"/>
        <v>9.2300656858001044</v>
      </c>
      <c r="AB191" s="1">
        <f t="shared" si="58"/>
        <v>11.999972451790633</v>
      </c>
      <c r="AC191" s="1">
        <v>11</v>
      </c>
      <c r="AD191" s="1">
        <f t="shared" si="59"/>
        <v>3.9999908172635443</v>
      </c>
      <c r="AE191" s="1">
        <v>819.58399999999995</v>
      </c>
      <c r="AF191" s="1">
        <f t="shared" si="60"/>
        <v>0</v>
      </c>
      <c r="AG191" s="1">
        <f t="shared" si="61"/>
        <v>0.70616172163818469</v>
      </c>
      <c r="AH191" s="1">
        <f t="shared" si="62"/>
        <v>2.0505298018614</v>
      </c>
      <c r="AI191" s="1">
        <f t="shared" si="63"/>
        <v>48787088</v>
      </c>
      <c r="AJ191" s="1">
        <f t="shared" si="64"/>
        <v>1381497.6</v>
      </c>
      <c r="AK191" s="1">
        <f t="shared" si="65"/>
        <v>1.3814976000000001</v>
      </c>
      <c r="AL191" s="1" t="s">
        <v>595</v>
      </c>
      <c r="AM191" s="1" t="s">
        <v>2</v>
      </c>
      <c r="AN191" s="1" t="s">
        <v>596</v>
      </c>
      <c r="AO191" s="1" t="s">
        <v>597</v>
      </c>
      <c r="AP191" s="1" t="s">
        <v>598</v>
      </c>
      <c r="AQ191" s="1" t="s">
        <v>305</v>
      </c>
      <c r="AR191" s="1" t="s">
        <v>136</v>
      </c>
      <c r="AS191" s="1">
        <v>3</v>
      </c>
      <c r="AT191" s="1" t="s">
        <v>599</v>
      </c>
      <c r="AU191" s="1" t="s">
        <v>600</v>
      </c>
      <c r="AV191" s="1">
        <v>8</v>
      </c>
      <c r="AW191" s="2">
        <v>17</v>
      </c>
      <c r="AX191" s="2">
        <v>82</v>
      </c>
      <c r="AY191" s="2">
        <v>1</v>
      </c>
      <c r="AZ191" s="2">
        <v>2.1</v>
      </c>
      <c r="BA191" s="2">
        <v>18.100000000000001</v>
      </c>
      <c r="BB191" s="1">
        <v>0</v>
      </c>
      <c r="BC191" s="1">
        <v>0</v>
      </c>
      <c r="BD191" s="1">
        <v>0</v>
      </c>
      <c r="BE191" s="2">
        <v>0.1</v>
      </c>
      <c r="BF191" s="2">
        <v>45.9</v>
      </c>
      <c r="BG191" s="2">
        <v>12.3</v>
      </c>
      <c r="BH191" s="2">
        <v>14.4</v>
      </c>
      <c r="BI191" s="1">
        <v>0</v>
      </c>
      <c r="BJ191" s="2">
        <v>0.4</v>
      </c>
      <c r="BK191" s="2">
        <v>2.5</v>
      </c>
      <c r="BL191" s="2">
        <v>3.4</v>
      </c>
      <c r="BM191" s="1">
        <v>0</v>
      </c>
      <c r="BN191" s="2">
        <v>0.7</v>
      </c>
      <c r="BO191" s="2">
        <v>110221</v>
      </c>
      <c r="BP191" s="2">
        <v>10268</v>
      </c>
      <c r="BQ191" s="2">
        <v>60</v>
      </c>
      <c r="BR191" s="2">
        <v>6</v>
      </c>
      <c r="BS191" s="2">
        <v>0.13</v>
      </c>
      <c r="BT191" s="2">
        <v>0.01</v>
      </c>
      <c r="BU191" s="2">
        <v>157569</v>
      </c>
      <c r="BV191" s="2">
        <v>86</v>
      </c>
      <c r="BW191" s="2">
        <v>0.19</v>
      </c>
      <c r="BX191" s="2">
        <v>447390</v>
      </c>
      <c r="BY191" s="2">
        <v>22548</v>
      </c>
      <c r="BZ191" s="2">
        <v>245</v>
      </c>
      <c r="CA191" s="2">
        <v>12</v>
      </c>
      <c r="CB191" s="2">
        <v>0.61</v>
      </c>
      <c r="CC191" s="2">
        <v>0.03</v>
      </c>
      <c r="CD191" s="2">
        <v>2</v>
      </c>
      <c r="CE191" s="2">
        <v>4</v>
      </c>
      <c r="CF191" s="2">
        <v>1</v>
      </c>
      <c r="CG191" s="2">
        <v>2</v>
      </c>
      <c r="CH191" s="2">
        <v>53</v>
      </c>
      <c r="CI191" s="2">
        <v>42</v>
      </c>
      <c r="CJ191" s="2">
        <v>84</v>
      </c>
      <c r="CK191" s="2">
        <v>2</v>
      </c>
      <c r="CL191" s="2">
        <v>3</v>
      </c>
      <c r="CM191" s="1">
        <v>0</v>
      </c>
      <c r="CN191" s="1">
        <v>0</v>
      </c>
      <c r="CO191" s="1">
        <v>0</v>
      </c>
      <c r="CP191" s="2">
        <v>1</v>
      </c>
      <c r="CQ191" s="2">
        <v>1</v>
      </c>
      <c r="CR191" s="2">
        <v>7</v>
      </c>
      <c r="CS191" s="2">
        <v>0.85545000000000004</v>
      </c>
      <c r="CT191" s="2">
        <v>0.47314000000000001</v>
      </c>
      <c r="CU191" s="1" t="s">
        <v>6</v>
      </c>
    </row>
    <row r="192" spans="1:99" s="1" customFormat="1" x14ac:dyDescent="0.25">
      <c r="A192" s="1" t="s">
        <v>1006</v>
      </c>
      <c r="B192" s="1" t="s">
        <v>1007</v>
      </c>
      <c r="C192" s="1" t="s">
        <v>1008</v>
      </c>
      <c r="D192" s="1">
        <v>1968</v>
      </c>
      <c r="E192" s="1">
        <f t="shared" si="66"/>
        <v>47</v>
      </c>
      <c r="F192" s="1">
        <v>4</v>
      </c>
      <c r="G192" s="1">
        <v>8</v>
      </c>
      <c r="H192" s="1">
        <v>0</v>
      </c>
      <c r="I192" s="1">
        <v>2720</v>
      </c>
      <c r="J192" s="1">
        <v>0</v>
      </c>
      <c r="K192" s="1">
        <v>2720</v>
      </c>
      <c r="L192" s="1">
        <f t="shared" si="45"/>
        <v>118482928</v>
      </c>
      <c r="M192" s="1">
        <v>850</v>
      </c>
      <c r="N192" s="1">
        <f t="shared" si="46"/>
        <v>37026000</v>
      </c>
      <c r="O192" s="1">
        <f t="shared" si="47"/>
        <v>1.328125</v>
      </c>
      <c r="P192" s="1">
        <f t="shared" si="48"/>
        <v>3439831</v>
      </c>
      <c r="Q192" s="1">
        <f t="shared" si="49"/>
        <v>3.4398310000000003</v>
      </c>
      <c r="R192" s="1">
        <v>0</v>
      </c>
      <c r="S192" s="1">
        <f t="shared" si="50"/>
        <v>0</v>
      </c>
      <c r="T192" s="1">
        <f t="shared" si="51"/>
        <v>0</v>
      </c>
      <c r="U192" s="1">
        <f t="shared" si="52"/>
        <v>0</v>
      </c>
      <c r="V192" s="1">
        <v>41790.941933000002</v>
      </c>
      <c r="W192" s="1">
        <f t="shared" si="53"/>
        <v>12.7378791011784</v>
      </c>
      <c r="X192" s="1">
        <f t="shared" si="54"/>
        <v>7.9149536564586027</v>
      </c>
      <c r="Y192" s="1">
        <f t="shared" si="55"/>
        <v>1.9374185814714584</v>
      </c>
      <c r="Z192" s="1">
        <f t="shared" si="56"/>
        <v>3.1999926538108356</v>
      </c>
      <c r="AA192" s="1" t="e">
        <f t="shared" si="57"/>
        <v>#DIV/0!</v>
      </c>
      <c r="AB192" s="1">
        <f t="shared" si="58"/>
        <v>2.399994490358127</v>
      </c>
      <c r="AC192" s="1">
        <v>4</v>
      </c>
      <c r="AD192" s="1">
        <f t="shared" si="59"/>
        <v>0.79999816345270891</v>
      </c>
      <c r="AE192" s="1" t="s">
        <v>2</v>
      </c>
      <c r="AF192" s="1">
        <f t="shared" si="60"/>
        <v>0</v>
      </c>
      <c r="AG192" s="1">
        <f t="shared" si="61"/>
        <v>4.6605914207580347E-2</v>
      </c>
      <c r="AH192" s="1" t="e">
        <f t="shared" si="62"/>
        <v>#DIV/0!</v>
      </c>
      <c r="AI192" s="1">
        <f t="shared" si="63"/>
        <v>0</v>
      </c>
      <c r="AJ192" s="1">
        <f t="shared" si="64"/>
        <v>0</v>
      </c>
      <c r="AK192" s="1">
        <f t="shared" si="65"/>
        <v>0</v>
      </c>
      <c r="AL192" s="1" t="s">
        <v>1009</v>
      </c>
      <c r="AM192" s="1" t="s">
        <v>2</v>
      </c>
      <c r="AN192" s="1" t="s">
        <v>1010</v>
      </c>
      <c r="AO192" s="1" t="s">
        <v>1011</v>
      </c>
      <c r="AP192" s="1" t="s">
        <v>2</v>
      </c>
      <c r="AQ192" s="1" t="s">
        <v>2</v>
      </c>
      <c r="AR192" s="1" t="s">
        <v>2</v>
      </c>
      <c r="AS192" s="1">
        <v>0</v>
      </c>
      <c r="AT192" s="1" t="s">
        <v>2</v>
      </c>
      <c r="AU192" s="1" t="s">
        <v>2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  <c r="CI192" s="1">
        <v>0</v>
      </c>
      <c r="CJ192" s="1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R192" s="1">
        <v>0</v>
      </c>
      <c r="CS192" s="1">
        <v>0</v>
      </c>
      <c r="CT192" s="1">
        <v>0</v>
      </c>
      <c r="CU192" s="1" t="s">
        <v>6</v>
      </c>
    </row>
    <row r="193" spans="1:99" s="1" customFormat="1" x14ac:dyDescent="0.25">
      <c r="A193" s="1" t="s">
        <v>1012</v>
      </c>
      <c r="C193" s="1" t="s">
        <v>1013</v>
      </c>
      <c r="F193" s="1">
        <v>0</v>
      </c>
      <c r="G193" s="1">
        <v>6.3</v>
      </c>
      <c r="H193" s="1">
        <v>0</v>
      </c>
      <c r="I193" s="1">
        <v>10700</v>
      </c>
      <c r="J193" s="1">
        <v>0</v>
      </c>
      <c r="K193" s="1">
        <v>10700</v>
      </c>
      <c r="L193" s="1">
        <f t="shared" ref="L193:L203" si="67">K193*43559.9</f>
        <v>466090930</v>
      </c>
      <c r="M193" s="1">
        <v>4260</v>
      </c>
      <c r="N193" s="1">
        <f t="shared" ref="N193:N203" si="68">M193*43560</f>
        <v>185565600</v>
      </c>
      <c r="O193" s="1">
        <f t="shared" ref="O193:O203" si="69">M193*0.0015625</f>
        <v>6.65625</v>
      </c>
      <c r="P193" s="1">
        <f t="shared" ref="P193:P203" si="70">M193*4046.86</f>
        <v>17239623.600000001</v>
      </c>
      <c r="Q193" s="1">
        <f t="shared" ref="Q193:Q203" si="71">M193*0.00404686</f>
        <v>17.239623600000002</v>
      </c>
      <c r="R193" s="1">
        <v>0</v>
      </c>
      <c r="S193" s="1">
        <f t="shared" ref="S193:S203" si="72">R193*2.58999</f>
        <v>0</v>
      </c>
      <c r="T193" s="1">
        <f t="shared" ref="T193:T203" si="73">R193*640</f>
        <v>0</v>
      </c>
      <c r="U193" s="1">
        <f t="shared" ref="U193:U203" si="74">R193*27880000</f>
        <v>0</v>
      </c>
      <c r="V193" s="1">
        <v>203713.11603</v>
      </c>
      <c r="W193" s="1">
        <f t="shared" ref="W193:W203" si="75">V193*0.0003048</f>
        <v>62.091757765943996</v>
      </c>
      <c r="X193" s="1">
        <f t="shared" ref="X193:X203" si="76">V193*0.000189394</f>
        <v>38.582041897385821</v>
      </c>
      <c r="Y193" s="1">
        <f t="shared" ref="Y193:Y203" si="77">X193/(2*(SQRT(3.1416*O193)))</f>
        <v>4.2185670477554265</v>
      </c>
      <c r="Z193" s="1">
        <f t="shared" ref="Z193:Z203" si="78">L193/N193</f>
        <v>2.511731323046944</v>
      </c>
      <c r="AA193" s="1" t="e">
        <f t="shared" ref="AA193:AA203" si="79">W193/AK193</f>
        <v>#DIV/0!</v>
      </c>
      <c r="AB193" s="1" t="e">
        <f t="shared" ref="AB193:AB203" si="80">3*Z193/AC193</f>
        <v>#DIV/0!</v>
      </c>
      <c r="AC193" s="1">
        <v>0</v>
      </c>
      <c r="AD193" s="1" t="e">
        <f t="shared" ref="AD193:AD203" si="81">Z193/AC193</f>
        <v>#DIV/0!</v>
      </c>
      <c r="AE193" s="1">
        <v>228.41900000000001</v>
      </c>
      <c r="AF193" s="1">
        <f t="shared" ref="AF193:AF203" si="82">T193/M193</f>
        <v>0</v>
      </c>
      <c r="AG193" s="1">
        <f t="shared" ref="AG193:AG203" si="83">50*Z193*SQRT(3.1416)*(SQRT(N193))^-1</f>
        <v>1.634067133393128E-2</v>
      </c>
      <c r="AH193" s="1" t="e">
        <f t="shared" ref="AH193:AH203" si="84">P193/AJ193</f>
        <v>#DIV/0!</v>
      </c>
      <c r="AI193" s="1">
        <f t="shared" ref="AI193:AI203" si="85">J193*43559.9</f>
        <v>0</v>
      </c>
      <c r="AJ193" s="1">
        <f t="shared" ref="AJ193:AJ203" si="86">J193*1233.48</f>
        <v>0</v>
      </c>
      <c r="AK193" s="1">
        <f t="shared" ref="AK193:AK203" si="87">AJ193/10^6</f>
        <v>0</v>
      </c>
      <c r="AL193" s="1" t="s">
        <v>1014</v>
      </c>
      <c r="AM193" s="1" t="s">
        <v>2</v>
      </c>
      <c r="AN193" s="1" t="s">
        <v>2</v>
      </c>
      <c r="AO193" s="1" t="s">
        <v>1015</v>
      </c>
      <c r="AP193" s="1" t="s">
        <v>609</v>
      </c>
      <c r="AQ193" s="1" t="s">
        <v>278</v>
      </c>
      <c r="AR193" s="1" t="s">
        <v>1016</v>
      </c>
      <c r="AS193" s="1">
        <v>1</v>
      </c>
      <c r="AT193" s="1" t="s">
        <v>1017</v>
      </c>
      <c r="AU193" s="1" t="s">
        <v>1018</v>
      </c>
      <c r="AV193" s="1">
        <v>8</v>
      </c>
      <c r="AW193" s="2">
        <v>37</v>
      </c>
      <c r="AX193" s="2">
        <v>61</v>
      </c>
      <c r="AY193" s="2">
        <v>2</v>
      </c>
      <c r="AZ193" s="2">
        <v>3.8</v>
      </c>
      <c r="BA193" s="2">
        <v>17.5</v>
      </c>
      <c r="BB193" s="1">
        <v>0</v>
      </c>
      <c r="BC193" s="1">
        <v>0</v>
      </c>
      <c r="BD193" s="1">
        <v>0</v>
      </c>
      <c r="BE193" s="1">
        <v>0</v>
      </c>
      <c r="BF193" s="2">
        <v>22.3</v>
      </c>
      <c r="BG193" s="2">
        <v>28.4</v>
      </c>
      <c r="BH193" s="2">
        <v>27.3</v>
      </c>
      <c r="BI193" s="1">
        <v>0</v>
      </c>
      <c r="BJ193" s="1">
        <v>0</v>
      </c>
      <c r="BK193" s="2">
        <v>0.1</v>
      </c>
      <c r="BL193" s="1">
        <v>0</v>
      </c>
      <c r="BM193" s="1">
        <v>0</v>
      </c>
      <c r="BN193" s="2">
        <v>0.5</v>
      </c>
      <c r="BO193" s="2">
        <v>9373</v>
      </c>
      <c r="BP193" s="2">
        <v>702</v>
      </c>
      <c r="BQ193" s="2">
        <v>88</v>
      </c>
      <c r="BR193" s="2">
        <v>7</v>
      </c>
      <c r="BS193" s="2">
        <v>0.2</v>
      </c>
      <c r="BT193" s="2">
        <v>0.01</v>
      </c>
      <c r="BU193" s="2">
        <v>13805</v>
      </c>
      <c r="BV193" s="2">
        <v>129</v>
      </c>
      <c r="BW193" s="2">
        <v>0.28999999999999998</v>
      </c>
      <c r="BX193" s="2">
        <v>43286</v>
      </c>
      <c r="BY193" s="2">
        <v>1648</v>
      </c>
      <c r="BZ193" s="2">
        <v>405</v>
      </c>
      <c r="CA193" s="2">
        <v>15</v>
      </c>
      <c r="CB193" s="2">
        <v>0.21</v>
      </c>
      <c r="CC193" s="2">
        <v>0.01</v>
      </c>
      <c r="CD193" s="2">
        <v>1</v>
      </c>
      <c r="CE193" s="2">
        <v>2</v>
      </c>
      <c r="CF193" s="1">
        <v>0</v>
      </c>
      <c r="CG193" s="1">
        <v>0</v>
      </c>
      <c r="CH193" s="2">
        <v>54</v>
      </c>
      <c r="CI193" s="2">
        <v>44</v>
      </c>
      <c r="CJ193" s="2">
        <v>95</v>
      </c>
      <c r="CK193" s="2">
        <v>1</v>
      </c>
      <c r="CL193" s="2">
        <v>3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R193" s="1">
        <v>0</v>
      </c>
      <c r="CS193" s="2">
        <v>0.45030999999999999</v>
      </c>
      <c r="CT193" s="2">
        <v>4.7879999999999999E-2</v>
      </c>
      <c r="CU193" s="1" t="s">
        <v>6</v>
      </c>
    </row>
    <row r="194" spans="1:99" s="1" customFormat="1" x14ac:dyDescent="0.25">
      <c r="A194" s="1" t="s">
        <v>1019</v>
      </c>
      <c r="C194" s="1" t="s">
        <v>1020</v>
      </c>
      <c r="D194" s="1">
        <v>2001</v>
      </c>
      <c r="E194" s="1">
        <f t="shared" ref="E194:E200" si="88">2015-D194</f>
        <v>14</v>
      </c>
      <c r="F194" s="1">
        <v>8.4</v>
      </c>
      <c r="G194" s="1">
        <v>10.6</v>
      </c>
      <c r="H194" s="1">
        <v>0</v>
      </c>
      <c r="I194" s="1">
        <v>3583</v>
      </c>
      <c r="J194" s="1">
        <v>2893</v>
      </c>
      <c r="K194" s="1">
        <v>3583</v>
      </c>
      <c r="L194" s="1">
        <f t="shared" si="67"/>
        <v>156075121.70000002</v>
      </c>
      <c r="M194" s="1">
        <v>845</v>
      </c>
      <c r="N194" s="1">
        <f t="shared" si="68"/>
        <v>36808200</v>
      </c>
      <c r="O194" s="1">
        <f t="shared" si="69"/>
        <v>1.3203125</v>
      </c>
      <c r="P194" s="1">
        <f t="shared" si="70"/>
        <v>3419596.7</v>
      </c>
      <c r="Q194" s="1">
        <f t="shared" si="71"/>
        <v>3.4195967</v>
      </c>
      <c r="R194" s="1">
        <v>0</v>
      </c>
      <c r="S194" s="1">
        <f t="shared" si="72"/>
        <v>0</v>
      </c>
      <c r="T194" s="1">
        <f t="shared" si="73"/>
        <v>0</v>
      </c>
      <c r="U194" s="1">
        <f t="shared" si="74"/>
        <v>0</v>
      </c>
      <c r="W194" s="1">
        <f t="shared" si="75"/>
        <v>0</v>
      </c>
      <c r="X194" s="1">
        <f t="shared" si="76"/>
        <v>0</v>
      </c>
      <c r="Y194" s="1">
        <f t="shared" si="77"/>
        <v>0</v>
      </c>
      <c r="Z194" s="1">
        <f t="shared" si="78"/>
        <v>4.240226952146533</v>
      </c>
      <c r="AA194" s="1">
        <f t="shared" si="79"/>
        <v>0</v>
      </c>
      <c r="AB194" s="1">
        <f t="shared" si="80"/>
        <v>1.5143667686237618</v>
      </c>
      <c r="AC194" s="1">
        <v>8.4</v>
      </c>
      <c r="AD194" s="1">
        <f t="shared" si="81"/>
        <v>0.50478892287458721</v>
      </c>
      <c r="AE194" s="1" t="s">
        <v>2</v>
      </c>
      <c r="AF194" s="1">
        <f t="shared" si="82"/>
        <v>0</v>
      </c>
      <c r="AG194" s="1">
        <f t="shared" si="83"/>
        <v>6.1938724920313819E-2</v>
      </c>
      <c r="AH194" s="1">
        <f t="shared" si="84"/>
        <v>0.9582842350904297</v>
      </c>
      <c r="AI194" s="1">
        <f t="shared" si="85"/>
        <v>126018790.7</v>
      </c>
      <c r="AJ194" s="1">
        <f t="shared" si="86"/>
        <v>3568457.64</v>
      </c>
      <c r="AK194" s="1">
        <f t="shared" si="87"/>
        <v>3.5684576400000001</v>
      </c>
      <c r="AL194" s="1" t="s">
        <v>2</v>
      </c>
      <c r="AM194" s="1" t="s">
        <v>2</v>
      </c>
      <c r="AN194" s="1" t="s">
        <v>2</v>
      </c>
      <c r="AO194" s="1" t="s">
        <v>2</v>
      </c>
      <c r="AP194" s="1" t="s">
        <v>2</v>
      </c>
      <c r="AQ194" s="1" t="s">
        <v>2</v>
      </c>
      <c r="AR194" s="1" t="s">
        <v>2</v>
      </c>
      <c r="AS194" s="1">
        <v>0</v>
      </c>
      <c r="AT194" s="1" t="s">
        <v>2</v>
      </c>
      <c r="AU194" s="1" t="s">
        <v>2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">
        <v>0</v>
      </c>
      <c r="CF194" s="1">
        <v>0</v>
      </c>
      <c r="CG194" s="1">
        <v>0</v>
      </c>
      <c r="CH194" s="1">
        <v>0</v>
      </c>
      <c r="CI194" s="1">
        <v>0</v>
      </c>
      <c r="CJ194" s="1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R194" s="1">
        <v>0</v>
      </c>
      <c r="CS194" s="1">
        <v>0</v>
      </c>
      <c r="CT194" s="1">
        <v>0</v>
      </c>
      <c r="CU194" s="1" t="s">
        <v>6</v>
      </c>
    </row>
    <row r="195" spans="1:99" s="1" customFormat="1" x14ac:dyDescent="0.25">
      <c r="A195" s="1" t="s">
        <v>1021</v>
      </c>
      <c r="B195" s="1" t="s">
        <v>1022</v>
      </c>
      <c r="C195" s="1" t="s">
        <v>1023</v>
      </c>
      <c r="D195" s="1">
        <v>1989</v>
      </c>
      <c r="E195" s="1">
        <f t="shared" si="88"/>
        <v>26</v>
      </c>
      <c r="F195" s="1">
        <v>5</v>
      </c>
      <c r="G195" s="1">
        <v>7</v>
      </c>
      <c r="H195" s="1">
        <v>300</v>
      </c>
      <c r="I195" s="1">
        <v>723</v>
      </c>
      <c r="J195" s="1">
        <v>507</v>
      </c>
      <c r="K195" s="1">
        <v>723</v>
      </c>
      <c r="L195" s="1">
        <f t="shared" si="67"/>
        <v>31493807.699999999</v>
      </c>
      <c r="M195" s="1">
        <v>380</v>
      </c>
      <c r="N195" s="1">
        <f t="shared" si="68"/>
        <v>16552800</v>
      </c>
      <c r="O195" s="1">
        <f t="shared" si="69"/>
        <v>0.59375</v>
      </c>
      <c r="P195" s="1">
        <f t="shared" si="70"/>
        <v>1537806.8</v>
      </c>
      <c r="Q195" s="1">
        <f t="shared" si="71"/>
        <v>1.5378068</v>
      </c>
      <c r="R195" s="1">
        <v>6</v>
      </c>
      <c r="S195" s="1">
        <f t="shared" si="72"/>
        <v>15.539939999999998</v>
      </c>
      <c r="T195" s="1">
        <f t="shared" si="73"/>
        <v>3840</v>
      </c>
      <c r="U195" s="1">
        <f t="shared" si="74"/>
        <v>167280000</v>
      </c>
      <c r="W195" s="1">
        <f t="shared" si="75"/>
        <v>0</v>
      </c>
      <c r="X195" s="1">
        <f t="shared" si="76"/>
        <v>0</v>
      </c>
      <c r="Y195" s="1">
        <f t="shared" si="77"/>
        <v>0</v>
      </c>
      <c r="Z195" s="1">
        <f t="shared" si="78"/>
        <v>1.9026272111062781</v>
      </c>
      <c r="AA195" s="1">
        <f t="shared" si="79"/>
        <v>0</v>
      </c>
      <c r="AB195" s="1">
        <f t="shared" si="80"/>
        <v>1.1415763266637668</v>
      </c>
      <c r="AC195" s="1">
        <v>5</v>
      </c>
      <c r="AD195" s="1">
        <f t="shared" si="81"/>
        <v>0.38052544222125562</v>
      </c>
      <c r="AE195" s="1" t="s">
        <v>2</v>
      </c>
      <c r="AF195" s="1">
        <f t="shared" si="82"/>
        <v>10.105263157894736</v>
      </c>
      <c r="AG195" s="1">
        <f t="shared" si="83"/>
        <v>4.144416731098953E-2</v>
      </c>
      <c r="AH195" s="1">
        <f t="shared" si="84"/>
        <v>2.4590179872420737</v>
      </c>
      <c r="AI195" s="1">
        <f t="shared" si="85"/>
        <v>22084869.300000001</v>
      </c>
      <c r="AJ195" s="1">
        <f t="shared" si="86"/>
        <v>625374.36</v>
      </c>
      <c r="AK195" s="1">
        <f t="shared" si="87"/>
        <v>0.62537436000000002</v>
      </c>
      <c r="AL195" s="1" t="s">
        <v>2</v>
      </c>
      <c r="AM195" s="1" t="s">
        <v>2</v>
      </c>
      <c r="AN195" s="1" t="s">
        <v>2</v>
      </c>
      <c r="AO195" s="1" t="s">
        <v>2</v>
      </c>
      <c r="AP195" s="1" t="s">
        <v>2</v>
      </c>
      <c r="AQ195" s="1" t="s">
        <v>2</v>
      </c>
      <c r="AR195" s="1" t="s">
        <v>2</v>
      </c>
      <c r="AS195" s="1">
        <v>0</v>
      </c>
      <c r="AT195" s="1" t="s">
        <v>2</v>
      </c>
      <c r="AU195" s="1" t="s">
        <v>2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0</v>
      </c>
      <c r="CI195" s="1">
        <v>0</v>
      </c>
      <c r="CJ195" s="1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T195" s="1">
        <v>0</v>
      </c>
      <c r="CU195" s="1" t="s">
        <v>6</v>
      </c>
    </row>
    <row r="196" spans="1:99" s="1" customFormat="1" x14ac:dyDescent="0.25">
      <c r="A196" s="1" t="s">
        <v>1024</v>
      </c>
      <c r="C196" s="1" t="s">
        <v>1025</v>
      </c>
      <c r="D196" s="1">
        <v>1935</v>
      </c>
      <c r="E196" s="1">
        <f t="shared" si="88"/>
        <v>80</v>
      </c>
      <c r="F196" s="1">
        <v>0</v>
      </c>
      <c r="G196" s="1">
        <v>23</v>
      </c>
      <c r="H196" s="1">
        <v>9600</v>
      </c>
      <c r="I196" s="1">
        <v>1500</v>
      </c>
      <c r="J196" s="1">
        <v>730</v>
      </c>
      <c r="K196" s="1">
        <v>1500</v>
      </c>
      <c r="L196" s="1">
        <f t="shared" si="67"/>
        <v>65339850</v>
      </c>
      <c r="M196" s="1">
        <v>300</v>
      </c>
      <c r="N196" s="1">
        <f t="shared" si="68"/>
        <v>13068000</v>
      </c>
      <c r="O196" s="1">
        <f t="shared" si="69"/>
        <v>0.46875</v>
      </c>
      <c r="P196" s="1">
        <f t="shared" si="70"/>
        <v>1214058</v>
      </c>
      <c r="Q196" s="1">
        <f t="shared" si="71"/>
        <v>1.2140580000000001</v>
      </c>
      <c r="R196" s="1">
        <v>536</v>
      </c>
      <c r="S196" s="1">
        <f t="shared" si="72"/>
        <v>1388.2346399999999</v>
      </c>
      <c r="T196" s="1">
        <f t="shared" si="73"/>
        <v>343040</v>
      </c>
      <c r="U196" s="1">
        <f t="shared" si="74"/>
        <v>14943680000</v>
      </c>
      <c r="W196" s="1">
        <f t="shared" si="75"/>
        <v>0</v>
      </c>
      <c r="X196" s="1">
        <f t="shared" si="76"/>
        <v>0</v>
      </c>
      <c r="Y196" s="1">
        <f t="shared" si="77"/>
        <v>0</v>
      </c>
      <c r="Z196" s="1">
        <f t="shared" si="78"/>
        <v>4.9999885215794304</v>
      </c>
      <c r="AA196" s="1">
        <f t="shared" si="79"/>
        <v>0</v>
      </c>
      <c r="AB196" s="1" t="e">
        <f t="shared" si="80"/>
        <v>#DIV/0!</v>
      </c>
      <c r="AC196" s="1">
        <v>0</v>
      </c>
      <c r="AD196" s="1" t="e">
        <f t="shared" si="81"/>
        <v>#DIV/0!</v>
      </c>
      <c r="AE196" s="1" t="s">
        <v>2</v>
      </c>
      <c r="AF196" s="1">
        <f t="shared" si="82"/>
        <v>1143.4666666666667</v>
      </c>
      <c r="AG196" s="1">
        <f t="shared" si="83"/>
        <v>0.1225772553896711</v>
      </c>
      <c r="AH196" s="1">
        <f t="shared" si="84"/>
        <v>1.3482935683472221</v>
      </c>
      <c r="AI196" s="1">
        <f t="shared" si="85"/>
        <v>31798727</v>
      </c>
      <c r="AJ196" s="1">
        <f t="shared" si="86"/>
        <v>900440.4</v>
      </c>
      <c r="AK196" s="1">
        <f t="shared" si="87"/>
        <v>0.90044040000000003</v>
      </c>
      <c r="AL196" s="1" t="s">
        <v>2</v>
      </c>
      <c r="AM196" s="1" t="s">
        <v>2</v>
      </c>
      <c r="AN196" s="1" t="s">
        <v>2</v>
      </c>
      <c r="AO196" s="1" t="s">
        <v>2</v>
      </c>
      <c r="AP196" s="1" t="s">
        <v>2</v>
      </c>
      <c r="AQ196" s="1" t="s">
        <v>2</v>
      </c>
      <c r="AR196" s="1" t="s">
        <v>2</v>
      </c>
      <c r="AS196" s="1">
        <v>0</v>
      </c>
      <c r="AT196" s="1" t="s">
        <v>2</v>
      </c>
      <c r="AU196" s="1" t="s">
        <v>2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  <c r="CG196" s="1">
        <v>0</v>
      </c>
      <c r="CH196" s="1">
        <v>0</v>
      </c>
      <c r="CI196" s="1">
        <v>0</v>
      </c>
      <c r="CJ196" s="1">
        <v>0</v>
      </c>
      <c r="CK196" s="1">
        <v>0</v>
      </c>
      <c r="CL196" s="1">
        <v>0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R196" s="1">
        <v>0</v>
      </c>
      <c r="CS196" s="1">
        <v>0</v>
      </c>
      <c r="CT196" s="1">
        <v>0</v>
      </c>
      <c r="CU196" s="1" t="s">
        <v>6</v>
      </c>
    </row>
    <row r="197" spans="1:99" s="1" customFormat="1" x14ac:dyDescent="0.25">
      <c r="A197" s="1" t="s">
        <v>1026</v>
      </c>
      <c r="C197" s="1" t="s">
        <v>1027</v>
      </c>
      <c r="D197" s="1">
        <v>1949</v>
      </c>
      <c r="E197" s="1">
        <f t="shared" si="88"/>
        <v>66</v>
      </c>
      <c r="F197" s="1">
        <v>5</v>
      </c>
      <c r="G197" s="1">
        <v>10</v>
      </c>
      <c r="H197" s="1">
        <v>0</v>
      </c>
      <c r="I197" s="1">
        <v>3790</v>
      </c>
      <c r="J197" s="1">
        <v>3790</v>
      </c>
      <c r="K197" s="1">
        <v>3790</v>
      </c>
      <c r="L197" s="1">
        <f t="shared" si="67"/>
        <v>165092021</v>
      </c>
      <c r="M197" s="1">
        <v>272</v>
      </c>
      <c r="N197" s="1">
        <f t="shared" si="68"/>
        <v>11848320</v>
      </c>
      <c r="O197" s="1">
        <f t="shared" si="69"/>
        <v>0.42500000000000004</v>
      </c>
      <c r="P197" s="1">
        <f t="shared" si="70"/>
        <v>1100745.92</v>
      </c>
      <c r="Q197" s="1">
        <f t="shared" si="71"/>
        <v>1.10074592</v>
      </c>
      <c r="R197" s="1">
        <v>2475</v>
      </c>
      <c r="S197" s="1">
        <f t="shared" si="72"/>
        <v>6410.2252499999995</v>
      </c>
      <c r="T197" s="1">
        <f t="shared" si="73"/>
        <v>1584000</v>
      </c>
      <c r="U197" s="1">
        <f t="shared" si="74"/>
        <v>69003000000</v>
      </c>
      <c r="W197" s="1">
        <f t="shared" si="75"/>
        <v>0</v>
      </c>
      <c r="X197" s="1">
        <f t="shared" si="76"/>
        <v>0</v>
      </c>
      <c r="Y197" s="1">
        <f t="shared" si="77"/>
        <v>0</v>
      </c>
      <c r="Z197" s="1">
        <f t="shared" si="78"/>
        <v>13.933791541754443</v>
      </c>
      <c r="AA197" s="1">
        <f t="shared" si="79"/>
        <v>0</v>
      </c>
      <c r="AB197" s="1">
        <f t="shared" si="80"/>
        <v>8.360274925052666</v>
      </c>
      <c r="AC197" s="1">
        <v>5</v>
      </c>
      <c r="AD197" s="1">
        <f t="shared" si="81"/>
        <v>2.7867583083508887</v>
      </c>
      <c r="AE197" s="1" t="s">
        <v>2</v>
      </c>
      <c r="AF197" s="1">
        <f t="shared" si="82"/>
        <v>5823.5294117647063</v>
      </c>
      <c r="AG197" s="1">
        <f t="shared" si="83"/>
        <v>0.35874542377815544</v>
      </c>
      <c r="AH197" s="1">
        <f t="shared" si="84"/>
        <v>0.23545925323748848</v>
      </c>
      <c r="AI197" s="1">
        <f t="shared" si="85"/>
        <v>165092021</v>
      </c>
      <c r="AJ197" s="1">
        <f t="shared" si="86"/>
        <v>4674889.2</v>
      </c>
      <c r="AK197" s="1">
        <f t="shared" si="87"/>
        <v>4.6748892</v>
      </c>
      <c r="AL197" s="1" t="s">
        <v>2</v>
      </c>
      <c r="AM197" s="1" t="s">
        <v>2</v>
      </c>
      <c r="AN197" s="1" t="s">
        <v>2</v>
      </c>
      <c r="AO197" s="1" t="s">
        <v>2</v>
      </c>
      <c r="AP197" s="1" t="s">
        <v>2</v>
      </c>
      <c r="AQ197" s="1" t="s">
        <v>2</v>
      </c>
      <c r="AR197" s="1" t="s">
        <v>2</v>
      </c>
      <c r="AS197" s="1">
        <v>0</v>
      </c>
      <c r="AT197" s="1" t="s">
        <v>2</v>
      </c>
      <c r="AU197" s="1" t="s">
        <v>2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0</v>
      </c>
      <c r="CI197" s="1">
        <v>0</v>
      </c>
      <c r="CJ197" s="1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T197" s="1">
        <v>0</v>
      </c>
      <c r="CU197" s="1" t="s">
        <v>6</v>
      </c>
    </row>
    <row r="198" spans="1:99" s="1" customFormat="1" x14ac:dyDescent="0.25">
      <c r="A198" s="1" t="s">
        <v>1028</v>
      </c>
      <c r="C198" s="1" t="s">
        <v>1029</v>
      </c>
      <c r="D198" s="1">
        <v>1910</v>
      </c>
      <c r="E198" s="1">
        <f t="shared" si="88"/>
        <v>105</v>
      </c>
      <c r="F198" s="1">
        <v>0</v>
      </c>
      <c r="G198" s="1">
        <v>15</v>
      </c>
      <c r="H198" s="1">
        <v>13200</v>
      </c>
      <c r="I198" s="1">
        <v>12319</v>
      </c>
      <c r="J198" s="1">
        <v>12319</v>
      </c>
      <c r="K198" s="1">
        <v>12319</v>
      </c>
      <c r="L198" s="1">
        <f t="shared" si="67"/>
        <v>536614408.10000002</v>
      </c>
      <c r="M198" s="1">
        <v>1515</v>
      </c>
      <c r="N198" s="1">
        <f t="shared" si="68"/>
        <v>65993400</v>
      </c>
      <c r="O198" s="1">
        <f t="shared" si="69"/>
        <v>2.3671875</v>
      </c>
      <c r="P198" s="1">
        <f t="shared" si="70"/>
        <v>6130992.9000000004</v>
      </c>
      <c r="Q198" s="1">
        <f t="shared" si="71"/>
        <v>6.1309929000000007</v>
      </c>
      <c r="R198" s="1">
        <v>80</v>
      </c>
      <c r="S198" s="1">
        <f t="shared" si="72"/>
        <v>207.19919999999999</v>
      </c>
      <c r="T198" s="1">
        <f t="shared" si="73"/>
        <v>51200</v>
      </c>
      <c r="U198" s="1">
        <f t="shared" si="74"/>
        <v>2230400000</v>
      </c>
      <c r="W198" s="1">
        <f t="shared" si="75"/>
        <v>0</v>
      </c>
      <c r="X198" s="1">
        <f t="shared" si="76"/>
        <v>0</v>
      </c>
      <c r="Y198" s="1">
        <f t="shared" si="77"/>
        <v>0</v>
      </c>
      <c r="Z198" s="1">
        <f t="shared" si="78"/>
        <v>8.1313344682953144</v>
      </c>
      <c r="AA198" s="1">
        <f t="shared" si="79"/>
        <v>0</v>
      </c>
      <c r="AB198" s="1" t="e">
        <f t="shared" si="80"/>
        <v>#DIV/0!</v>
      </c>
      <c r="AC198" s="1">
        <v>0</v>
      </c>
      <c r="AD198" s="1" t="e">
        <f t="shared" si="81"/>
        <v>#DIV/0!</v>
      </c>
      <c r="AE198" s="1" t="s">
        <v>2</v>
      </c>
      <c r="AF198" s="1">
        <f t="shared" si="82"/>
        <v>33.795379537953792</v>
      </c>
      <c r="AG198" s="1">
        <f t="shared" si="83"/>
        <v>8.8706822274450842E-2</v>
      </c>
      <c r="AH198" s="1">
        <f t="shared" si="84"/>
        <v>0.40348114617355585</v>
      </c>
      <c r="AI198" s="1">
        <f t="shared" si="85"/>
        <v>536614408.10000002</v>
      </c>
      <c r="AJ198" s="1">
        <f t="shared" si="86"/>
        <v>15195240.120000001</v>
      </c>
      <c r="AK198" s="1">
        <f t="shared" si="87"/>
        <v>15.195240120000001</v>
      </c>
      <c r="AL198" s="1" t="s">
        <v>2</v>
      </c>
      <c r="AM198" s="1" t="s">
        <v>2</v>
      </c>
      <c r="AN198" s="1" t="s">
        <v>2</v>
      </c>
      <c r="AO198" s="1" t="s">
        <v>2</v>
      </c>
      <c r="AP198" s="1" t="s">
        <v>2</v>
      </c>
      <c r="AQ198" s="1" t="s">
        <v>2</v>
      </c>
      <c r="AR198" s="1" t="s">
        <v>2</v>
      </c>
      <c r="AS198" s="1">
        <v>0</v>
      </c>
      <c r="AT198" s="1" t="s">
        <v>2</v>
      </c>
      <c r="AU198" s="1" t="s">
        <v>2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0</v>
      </c>
      <c r="CE198" s="1">
        <v>0</v>
      </c>
      <c r="CF198" s="1">
        <v>0</v>
      </c>
      <c r="CG198" s="1">
        <v>0</v>
      </c>
      <c r="CH198" s="1">
        <v>0</v>
      </c>
      <c r="CI198" s="1">
        <v>0</v>
      </c>
      <c r="CJ198" s="1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0</v>
      </c>
      <c r="CQ198" s="1">
        <v>0</v>
      </c>
      <c r="CR198" s="1">
        <v>0</v>
      </c>
      <c r="CS198" s="1">
        <v>0</v>
      </c>
      <c r="CT198" s="1">
        <v>0</v>
      </c>
      <c r="CU198" s="1" t="s">
        <v>6</v>
      </c>
    </row>
    <row r="199" spans="1:99" s="1" customFormat="1" x14ac:dyDescent="0.25">
      <c r="A199" s="1" t="s">
        <v>1030</v>
      </c>
      <c r="C199" s="1" t="s">
        <v>1031</v>
      </c>
      <c r="D199" s="1">
        <v>1938</v>
      </c>
      <c r="E199" s="1">
        <f t="shared" si="88"/>
        <v>77</v>
      </c>
      <c r="F199" s="1">
        <v>10</v>
      </c>
      <c r="G199" s="1">
        <v>10</v>
      </c>
      <c r="H199" s="1">
        <v>0</v>
      </c>
      <c r="I199" s="1">
        <v>36000</v>
      </c>
      <c r="J199" s="1">
        <v>36000</v>
      </c>
      <c r="K199" s="1">
        <v>36000</v>
      </c>
      <c r="L199" s="1">
        <f t="shared" si="67"/>
        <v>1568156400</v>
      </c>
      <c r="M199" s="1">
        <v>2160</v>
      </c>
      <c r="N199" s="1">
        <f t="shared" si="68"/>
        <v>94089600</v>
      </c>
      <c r="O199" s="1">
        <f t="shared" si="69"/>
        <v>3.375</v>
      </c>
      <c r="P199" s="1">
        <f t="shared" si="70"/>
        <v>8741217.5999999996</v>
      </c>
      <c r="Q199" s="1">
        <f t="shared" si="71"/>
        <v>8.7412176000000006</v>
      </c>
      <c r="R199" s="1">
        <v>0</v>
      </c>
      <c r="S199" s="1">
        <f t="shared" si="72"/>
        <v>0</v>
      </c>
      <c r="T199" s="1">
        <f t="shared" si="73"/>
        <v>0</v>
      </c>
      <c r="U199" s="1">
        <f t="shared" si="74"/>
        <v>0</v>
      </c>
      <c r="W199" s="1">
        <f t="shared" si="75"/>
        <v>0</v>
      </c>
      <c r="X199" s="1">
        <f t="shared" si="76"/>
        <v>0</v>
      </c>
      <c r="Y199" s="1">
        <f t="shared" si="77"/>
        <v>0</v>
      </c>
      <c r="Z199" s="1">
        <f t="shared" si="78"/>
        <v>16.66662840526477</v>
      </c>
      <c r="AA199" s="1">
        <f t="shared" si="79"/>
        <v>0</v>
      </c>
      <c r="AB199" s="1">
        <f t="shared" si="80"/>
        <v>4.9999885215794304</v>
      </c>
      <c r="AC199" s="1">
        <v>10</v>
      </c>
      <c r="AD199" s="1">
        <f t="shared" si="81"/>
        <v>1.666662840526477</v>
      </c>
      <c r="AE199" s="1" t="s">
        <v>2</v>
      </c>
      <c r="AF199" s="1">
        <f t="shared" si="82"/>
        <v>0</v>
      </c>
      <c r="AG199" s="1">
        <f t="shared" si="83"/>
        <v>0.15227281974814283</v>
      </c>
      <c r="AH199" s="1">
        <f t="shared" si="84"/>
        <v>0.19685086097869442</v>
      </c>
      <c r="AI199" s="1">
        <f t="shared" si="85"/>
        <v>1568156400</v>
      </c>
      <c r="AJ199" s="1">
        <f t="shared" si="86"/>
        <v>44405280</v>
      </c>
      <c r="AK199" s="1">
        <f t="shared" si="87"/>
        <v>44.405279999999998</v>
      </c>
      <c r="AL199" s="1" t="s">
        <v>2</v>
      </c>
      <c r="AM199" s="1" t="s">
        <v>2</v>
      </c>
      <c r="AN199" s="1" t="s">
        <v>2</v>
      </c>
      <c r="AO199" s="1" t="s">
        <v>2</v>
      </c>
      <c r="AP199" s="1" t="s">
        <v>2</v>
      </c>
      <c r="AQ199" s="1" t="s">
        <v>2</v>
      </c>
      <c r="AR199" s="1" t="s">
        <v>2</v>
      </c>
      <c r="AS199" s="1">
        <v>0</v>
      </c>
      <c r="AT199" s="1" t="s">
        <v>2</v>
      </c>
      <c r="AU199" s="1" t="s">
        <v>2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0</v>
      </c>
      <c r="CE199" s="1">
        <v>0</v>
      </c>
      <c r="CF199" s="1">
        <v>0</v>
      </c>
      <c r="CG199" s="1">
        <v>0</v>
      </c>
      <c r="CH199" s="1">
        <v>0</v>
      </c>
      <c r="CI199" s="1">
        <v>0</v>
      </c>
      <c r="CJ199" s="1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0</v>
      </c>
      <c r="CQ199" s="1">
        <v>0</v>
      </c>
      <c r="CR199" s="1">
        <v>0</v>
      </c>
      <c r="CS199" s="1">
        <v>0</v>
      </c>
      <c r="CT199" s="1">
        <v>0</v>
      </c>
      <c r="CU199" s="1" t="s">
        <v>6</v>
      </c>
    </row>
    <row r="200" spans="1:99" s="1" customFormat="1" x14ac:dyDescent="0.25">
      <c r="A200" s="1" t="s">
        <v>1032</v>
      </c>
      <c r="C200" s="1" t="s">
        <v>1033</v>
      </c>
      <c r="D200" s="1">
        <v>1931</v>
      </c>
      <c r="E200" s="1">
        <f t="shared" si="88"/>
        <v>84</v>
      </c>
      <c r="F200" s="1">
        <v>42.5</v>
      </c>
      <c r="G200" s="1">
        <v>69</v>
      </c>
      <c r="H200" s="1">
        <v>800</v>
      </c>
      <c r="I200" s="1">
        <v>13687</v>
      </c>
      <c r="J200" s="1">
        <v>6500</v>
      </c>
      <c r="K200" s="1">
        <v>13687</v>
      </c>
      <c r="L200" s="1">
        <f t="shared" si="67"/>
        <v>596204351.30000007</v>
      </c>
      <c r="M200" s="1">
        <v>773</v>
      </c>
      <c r="N200" s="1">
        <f t="shared" si="68"/>
        <v>33671880</v>
      </c>
      <c r="O200" s="1">
        <f t="shared" si="69"/>
        <v>1.2078125000000002</v>
      </c>
      <c r="P200" s="1">
        <f t="shared" si="70"/>
        <v>3128222.7800000003</v>
      </c>
      <c r="Q200" s="1">
        <f t="shared" si="71"/>
        <v>3.1282227800000002</v>
      </c>
      <c r="R200" s="1">
        <v>400</v>
      </c>
      <c r="S200" s="1">
        <f t="shared" si="72"/>
        <v>1035.9959999999999</v>
      </c>
      <c r="T200" s="1">
        <f t="shared" si="73"/>
        <v>256000</v>
      </c>
      <c r="U200" s="1">
        <f t="shared" si="74"/>
        <v>11152000000</v>
      </c>
      <c r="V200" s="1">
        <v>97053.161154999994</v>
      </c>
      <c r="W200" s="1">
        <f t="shared" si="75"/>
        <v>29.581803520043998</v>
      </c>
      <c r="X200" s="1">
        <f t="shared" si="76"/>
        <v>18.381286403790071</v>
      </c>
      <c r="Y200" s="1">
        <f t="shared" si="77"/>
        <v>4.7181386829307019</v>
      </c>
      <c r="Z200" s="1">
        <f t="shared" si="78"/>
        <v>17.706298291036916</v>
      </c>
      <c r="AA200" s="1">
        <f t="shared" si="79"/>
        <v>3.6895990979921716</v>
      </c>
      <c r="AB200" s="1">
        <f t="shared" si="80"/>
        <v>1.2498563499555471</v>
      </c>
      <c r="AC200" s="1">
        <v>42.5</v>
      </c>
      <c r="AD200" s="1">
        <f t="shared" si="81"/>
        <v>0.41661878331851565</v>
      </c>
      <c r="AE200" s="1">
        <v>452.54</v>
      </c>
      <c r="AF200" s="1">
        <f t="shared" si="82"/>
        <v>331.17723156532986</v>
      </c>
      <c r="AG200" s="1">
        <f t="shared" si="83"/>
        <v>0.2704204569399955</v>
      </c>
      <c r="AH200" s="1">
        <f t="shared" si="84"/>
        <v>0.39016850137572001</v>
      </c>
      <c r="AI200" s="1">
        <f t="shared" si="85"/>
        <v>283139350</v>
      </c>
      <c r="AJ200" s="1">
        <f t="shared" si="86"/>
        <v>8017620</v>
      </c>
      <c r="AK200" s="1">
        <f t="shared" si="87"/>
        <v>8.0176200000000009</v>
      </c>
      <c r="AL200" s="1" t="s">
        <v>301</v>
      </c>
      <c r="AM200" s="1" t="s">
        <v>2</v>
      </c>
      <c r="AN200" s="1" t="s">
        <v>302</v>
      </c>
      <c r="AO200" s="1" t="s">
        <v>303</v>
      </c>
      <c r="AP200" s="1" t="s">
        <v>304</v>
      </c>
      <c r="AQ200" s="1" t="s">
        <v>305</v>
      </c>
      <c r="AR200" s="1" t="s">
        <v>306</v>
      </c>
      <c r="AS200" s="1">
        <v>2</v>
      </c>
      <c r="AT200" s="1" t="s">
        <v>307</v>
      </c>
      <c r="AU200" s="1" t="s">
        <v>308</v>
      </c>
      <c r="AV200" s="1">
        <v>8</v>
      </c>
      <c r="AW200" s="2">
        <v>16</v>
      </c>
      <c r="AX200" s="2">
        <v>82</v>
      </c>
      <c r="AY200" s="2">
        <v>2</v>
      </c>
      <c r="AZ200" s="2">
        <v>2.9</v>
      </c>
      <c r="BA200" s="2">
        <v>27.2</v>
      </c>
      <c r="BB200" s="1">
        <v>0</v>
      </c>
      <c r="BC200" s="1">
        <v>0</v>
      </c>
      <c r="BD200" s="1">
        <v>0</v>
      </c>
      <c r="BE200" s="2">
        <v>0.1</v>
      </c>
      <c r="BF200" s="2">
        <v>37</v>
      </c>
      <c r="BG200" s="2">
        <v>14.8</v>
      </c>
      <c r="BH200" s="2">
        <v>14.2</v>
      </c>
      <c r="BI200" s="1">
        <v>0</v>
      </c>
      <c r="BJ200" s="2">
        <v>0.3</v>
      </c>
      <c r="BK200" s="2">
        <v>1.2</v>
      </c>
      <c r="BL200" s="2">
        <v>1.5</v>
      </c>
      <c r="BM200" s="1">
        <v>0</v>
      </c>
      <c r="BN200" s="2">
        <v>0.8</v>
      </c>
      <c r="BO200" s="2">
        <v>52812</v>
      </c>
      <c r="BP200" s="2">
        <v>4923</v>
      </c>
      <c r="BQ200" s="2">
        <v>59</v>
      </c>
      <c r="BR200" s="2">
        <v>5</v>
      </c>
      <c r="BS200" s="2">
        <v>0.15</v>
      </c>
      <c r="BT200" s="2">
        <v>0.01</v>
      </c>
      <c r="BU200" s="2">
        <v>78103</v>
      </c>
      <c r="BV200" s="2">
        <v>87</v>
      </c>
      <c r="BW200" s="2">
        <v>0.22</v>
      </c>
      <c r="BX200" s="2">
        <v>221962</v>
      </c>
      <c r="BY200" s="2">
        <v>9181</v>
      </c>
      <c r="BZ200" s="2">
        <v>246</v>
      </c>
      <c r="CA200" s="2">
        <v>10</v>
      </c>
      <c r="CB200" s="2">
        <v>0.55000000000000004</v>
      </c>
      <c r="CC200" s="2">
        <v>0.02</v>
      </c>
      <c r="CD200" s="2">
        <v>1</v>
      </c>
      <c r="CE200" s="2">
        <v>2</v>
      </c>
      <c r="CF200" s="1">
        <v>0</v>
      </c>
      <c r="CG200" s="2">
        <v>1</v>
      </c>
      <c r="CH200" s="2">
        <v>57</v>
      </c>
      <c r="CI200" s="2">
        <v>40</v>
      </c>
      <c r="CJ200" s="2">
        <v>87</v>
      </c>
      <c r="CK200" s="2">
        <v>2</v>
      </c>
      <c r="CL200" s="2">
        <v>5</v>
      </c>
      <c r="CM200" s="1">
        <v>0</v>
      </c>
      <c r="CN200" s="1">
        <v>0</v>
      </c>
      <c r="CO200" s="1">
        <v>0</v>
      </c>
      <c r="CP200" s="2">
        <v>1</v>
      </c>
      <c r="CQ200" s="2">
        <v>1</v>
      </c>
      <c r="CR200" s="2">
        <v>4</v>
      </c>
      <c r="CS200" s="2">
        <v>0.79749999999999999</v>
      </c>
      <c r="CT200" s="2">
        <v>0.38417000000000001</v>
      </c>
      <c r="CU200" s="1" t="s">
        <v>6</v>
      </c>
    </row>
    <row r="201" spans="1:99" s="1" customFormat="1" x14ac:dyDescent="0.25">
      <c r="A201" s="1" t="s">
        <v>1034</v>
      </c>
      <c r="C201" s="1" t="s">
        <v>1035</v>
      </c>
      <c r="F201" s="1">
        <v>0</v>
      </c>
      <c r="G201" s="1">
        <v>145</v>
      </c>
      <c r="H201" s="1">
        <v>0</v>
      </c>
      <c r="I201" s="1">
        <v>0</v>
      </c>
      <c r="J201" s="1">
        <v>136300</v>
      </c>
      <c r="K201" s="1">
        <v>136300</v>
      </c>
      <c r="L201" s="1">
        <f t="shared" si="67"/>
        <v>5937214370</v>
      </c>
      <c r="M201" s="1">
        <v>1048.6272415999999</v>
      </c>
      <c r="N201" s="1">
        <f t="shared" si="68"/>
        <v>45678202.644095995</v>
      </c>
      <c r="O201" s="1">
        <f t="shared" si="69"/>
        <v>1.638480065</v>
      </c>
      <c r="P201" s="1">
        <f t="shared" si="70"/>
        <v>4243647.6389413755</v>
      </c>
      <c r="Q201" s="1">
        <f t="shared" si="71"/>
        <v>4.2436476389413755</v>
      </c>
      <c r="R201" s="1">
        <v>4.7</v>
      </c>
      <c r="S201" s="1">
        <f t="shared" si="72"/>
        <v>12.172953</v>
      </c>
      <c r="T201" s="1">
        <f t="shared" si="73"/>
        <v>3008</v>
      </c>
      <c r="U201" s="1">
        <f t="shared" si="74"/>
        <v>131036000</v>
      </c>
      <c r="V201" s="1">
        <v>89985.224480000004</v>
      </c>
      <c r="W201" s="1">
        <f t="shared" si="75"/>
        <v>27.427496421503999</v>
      </c>
      <c r="X201" s="1">
        <f t="shared" si="76"/>
        <v>17.042661605165122</v>
      </c>
      <c r="Y201" s="1">
        <f t="shared" si="77"/>
        <v>3.7558773363374036</v>
      </c>
      <c r="Z201" s="1">
        <f t="shared" si="78"/>
        <v>129.97915912454138</v>
      </c>
      <c r="AA201" s="1">
        <f t="shared" si="79"/>
        <v>0.16313915148087366</v>
      </c>
      <c r="AB201" s="1" t="e">
        <f t="shared" si="80"/>
        <v>#DIV/0!</v>
      </c>
      <c r="AC201" s="1">
        <v>0</v>
      </c>
      <c r="AD201" s="1" t="e">
        <f t="shared" si="81"/>
        <v>#DIV/0!</v>
      </c>
      <c r="AE201" s="1" t="s">
        <v>2</v>
      </c>
      <c r="AF201" s="1">
        <f t="shared" si="82"/>
        <v>2.8685121658773434</v>
      </c>
      <c r="AG201" s="1">
        <f t="shared" si="83"/>
        <v>1.7043730880242416</v>
      </c>
      <c r="AH201" s="1">
        <f t="shared" si="84"/>
        <v>2.5241278473303177E-2</v>
      </c>
      <c r="AI201" s="1">
        <f t="shared" si="85"/>
        <v>5937214370</v>
      </c>
      <c r="AJ201" s="1">
        <f t="shared" si="86"/>
        <v>168123324</v>
      </c>
      <c r="AK201" s="1">
        <f t="shared" si="87"/>
        <v>168.123324</v>
      </c>
      <c r="AL201" s="1" t="s">
        <v>1036</v>
      </c>
      <c r="AM201" s="1" t="s">
        <v>2</v>
      </c>
      <c r="AN201" s="1" t="s">
        <v>2</v>
      </c>
      <c r="AO201" s="1" t="s">
        <v>1037</v>
      </c>
      <c r="AP201" s="1" t="s">
        <v>2</v>
      </c>
      <c r="AQ201" s="1" t="s">
        <v>2</v>
      </c>
      <c r="AR201" s="1" t="s">
        <v>2</v>
      </c>
      <c r="AS201" s="1">
        <v>0</v>
      </c>
      <c r="AT201" s="1" t="s">
        <v>2</v>
      </c>
      <c r="AU201" s="1" t="s">
        <v>2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</v>
      </c>
      <c r="CE201" s="1">
        <v>0</v>
      </c>
      <c r="CF201" s="1">
        <v>0</v>
      </c>
      <c r="CG201" s="1">
        <v>0</v>
      </c>
      <c r="CH201" s="1">
        <v>0</v>
      </c>
      <c r="CI201" s="1">
        <v>0</v>
      </c>
      <c r="CJ201" s="1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R201" s="1">
        <v>0</v>
      </c>
      <c r="CS201" s="1">
        <v>0</v>
      </c>
      <c r="CT201" s="1">
        <v>0</v>
      </c>
      <c r="CU201" s="1" t="s">
        <v>139</v>
      </c>
    </row>
    <row r="202" spans="1:99" s="1" customFormat="1" x14ac:dyDescent="0.25">
      <c r="A202" s="1" t="s">
        <v>1038</v>
      </c>
      <c r="C202" s="1" t="s">
        <v>1039</v>
      </c>
      <c r="F202" s="1">
        <v>0</v>
      </c>
      <c r="G202" s="1">
        <v>62</v>
      </c>
      <c r="H202" s="1">
        <v>0</v>
      </c>
      <c r="I202" s="1">
        <v>0</v>
      </c>
      <c r="J202" s="1">
        <v>17980</v>
      </c>
      <c r="K202" s="1">
        <v>17980</v>
      </c>
      <c r="L202" s="1">
        <f t="shared" si="67"/>
        <v>783207002</v>
      </c>
      <c r="M202" s="1">
        <v>1048.6272415999999</v>
      </c>
      <c r="N202" s="1">
        <f t="shared" si="68"/>
        <v>45678202.644095995</v>
      </c>
      <c r="O202" s="1">
        <f t="shared" si="69"/>
        <v>1.638480065</v>
      </c>
      <c r="P202" s="1">
        <f t="shared" si="70"/>
        <v>4243647.6389413755</v>
      </c>
      <c r="Q202" s="1">
        <f t="shared" si="71"/>
        <v>4.2436476389413755</v>
      </c>
      <c r="R202" s="1">
        <v>25</v>
      </c>
      <c r="S202" s="1">
        <f t="shared" si="72"/>
        <v>64.749749999999992</v>
      </c>
      <c r="T202" s="1">
        <f t="shared" si="73"/>
        <v>16000</v>
      </c>
      <c r="U202" s="1">
        <f t="shared" si="74"/>
        <v>697000000</v>
      </c>
      <c r="V202" s="1">
        <v>89985.224480000004</v>
      </c>
      <c r="W202" s="1">
        <f t="shared" si="75"/>
        <v>27.427496421503999</v>
      </c>
      <c r="X202" s="1">
        <f t="shared" si="76"/>
        <v>17.042661605165122</v>
      </c>
      <c r="Y202" s="1">
        <f t="shared" si="77"/>
        <v>3.7558773363374036</v>
      </c>
      <c r="Z202" s="1">
        <f t="shared" si="78"/>
        <v>17.146186948343757</v>
      </c>
      <c r="AA202" s="1">
        <f t="shared" si="79"/>
        <v>1.2367000192904938</v>
      </c>
      <c r="AB202" s="1" t="e">
        <f t="shared" si="80"/>
        <v>#DIV/0!</v>
      </c>
      <c r="AC202" s="1">
        <v>0</v>
      </c>
      <c r="AD202" s="1" t="e">
        <f t="shared" si="81"/>
        <v>#DIV/0!</v>
      </c>
      <c r="AE202" s="1" t="s">
        <v>2</v>
      </c>
      <c r="AF202" s="1">
        <f t="shared" si="82"/>
        <v>15.258043435517784</v>
      </c>
      <c r="AG202" s="1">
        <f t="shared" si="83"/>
        <v>0.22483219459043186</v>
      </c>
      <c r="AH202" s="1">
        <f t="shared" si="84"/>
        <v>0.19134517552342734</v>
      </c>
      <c r="AI202" s="1">
        <f t="shared" si="85"/>
        <v>783207002</v>
      </c>
      <c r="AJ202" s="1">
        <f t="shared" si="86"/>
        <v>22177970.399999999</v>
      </c>
      <c r="AK202" s="1">
        <f t="shared" si="87"/>
        <v>22.1779704</v>
      </c>
      <c r="AL202" s="1" t="s">
        <v>1036</v>
      </c>
      <c r="AM202" s="1" t="s">
        <v>2</v>
      </c>
      <c r="AN202" s="1" t="s">
        <v>2</v>
      </c>
      <c r="AO202" s="1" t="s">
        <v>1037</v>
      </c>
      <c r="AP202" s="1" t="s">
        <v>2</v>
      </c>
      <c r="AQ202" s="1" t="s">
        <v>2</v>
      </c>
      <c r="AR202" s="1" t="s">
        <v>2</v>
      </c>
      <c r="AS202" s="1">
        <v>0</v>
      </c>
      <c r="AT202" s="1" t="s">
        <v>2</v>
      </c>
      <c r="AU202" s="1" t="s">
        <v>2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0</v>
      </c>
      <c r="CE202" s="1">
        <v>0</v>
      </c>
      <c r="CF202" s="1">
        <v>0</v>
      </c>
      <c r="CG202" s="1">
        <v>0</v>
      </c>
      <c r="CH202" s="1">
        <v>0</v>
      </c>
      <c r="CI202" s="1">
        <v>0</v>
      </c>
      <c r="CJ202" s="1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R202" s="1">
        <v>0</v>
      </c>
      <c r="CS202" s="1">
        <v>0</v>
      </c>
      <c r="CT202" s="1">
        <v>0</v>
      </c>
      <c r="CU202" s="1" t="s">
        <v>139</v>
      </c>
    </row>
    <row r="203" spans="1:99" s="1" customFormat="1" x14ac:dyDescent="0.25">
      <c r="A203" s="1" t="s">
        <v>1040</v>
      </c>
      <c r="C203" s="1" t="s">
        <v>1041</v>
      </c>
      <c r="F203" s="1">
        <v>0</v>
      </c>
      <c r="G203" s="1">
        <v>95</v>
      </c>
      <c r="H203" s="1">
        <v>0</v>
      </c>
      <c r="I203" s="1">
        <v>0</v>
      </c>
      <c r="J203" s="1">
        <v>83600</v>
      </c>
      <c r="K203" s="1">
        <v>83600</v>
      </c>
      <c r="L203" s="1">
        <f t="shared" si="67"/>
        <v>3641607640</v>
      </c>
      <c r="M203" s="1">
        <v>295.184955</v>
      </c>
      <c r="N203" s="1">
        <f t="shared" si="68"/>
        <v>12858256.639800001</v>
      </c>
      <c r="O203" s="1">
        <f t="shared" si="69"/>
        <v>0.4612264921875</v>
      </c>
      <c r="P203" s="1">
        <f t="shared" si="70"/>
        <v>1194572.1869913</v>
      </c>
      <c r="Q203" s="1">
        <f t="shared" si="71"/>
        <v>1.1945721869913</v>
      </c>
      <c r="R203" s="1">
        <v>1.4</v>
      </c>
      <c r="S203" s="1">
        <f t="shared" si="72"/>
        <v>3.6259859999999993</v>
      </c>
      <c r="T203" s="1">
        <f t="shared" si="73"/>
        <v>896</v>
      </c>
      <c r="U203" s="1">
        <f t="shared" si="74"/>
        <v>39032000</v>
      </c>
      <c r="V203" s="1">
        <v>30567.484278</v>
      </c>
      <c r="W203" s="1">
        <f t="shared" si="75"/>
        <v>9.3169692079343989</v>
      </c>
      <c r="X203" s="1">
        <f t="shared" si="76"/>
        <v>5.7892981173475322</v>
      </c>
      <c r="Y203" s="1">
        <f t="shared" si="77"/>
        <v>2.4047135572903495</v>
      </c>
      <c r="Z203" s="1">
        <f t="shared" si="78"/>
        <v>283.21161585219704</v>
      </c>
      <c r="AA203" s="1">
        <f t="shared" si="79"/>
        <v>9.0351687984328147E-2</v>
      </c>
      <c r="AB203" s="1" t="e">
        <f t="shared" si="80"/>
        <v>#DIV/0!</v>
      </c>
      <c r="AC203" s="1">
        <v>0</v>
      </c>
      <c r="AD203" s="1" t="e">
        <f t="shared" si="81"/>
        <v>#DIV/0!</v>
      </c>
      <c r="AE203" s="1" t="s">
        <v>2</v>
      </c>
      <c r="AF203" s="1">
        <f t="shared" si="82"/>
        <v>3.0353850520599872</v>
      </c>
      <c r="AG203" s="1">
        <f t="shared" si="83"/>
        <v>6.9994749805297669</v>
      </c>
      <c r="AH203" s="1">
        <f t="shared" si="84"/>
        <v>1.1584412388298878E-2</v>
      </c>
      <c r="AI203" s="1">
        <f t="shared" si="85"/>
        <v>3641607640</v>
      </c>
      <c r="AJ203" s="1">
        <f t="shared" si="86"/>
        <v>103118928</v>
      </c>
      <c r="AK203" s="1">
        <f t="shared" si="87"/>
        <v>103.118928</v>
      </c>
      <c r="AL203" s="1" t="s">
        <v>1042</v>
      </c>
      <c r="AM203" s="1" t="s">
        <v>2</v>
      </c>
      <c r="AN203" s="1" t="s">
        <v>2</v>
      </c>
      <c r="AO203" s="1" t="s">
        <v>1043</v>
      </c>
      <c r="AP203" s="1" t="s">
        <v>2</v>
      </c>
      <c r="AQ203" s="1" t="s">
        <v>2</v>
      </c>
      <c r="AR203" s="1" t="s">
        <v>2</v>
      </c>
      <c r="AS203" s="1">
        <v>0</v>
      </c>
      <c r="AT203" s="1" t="s">
        <v>2</v>
      </c>
      <c r="AU203" s="1" t="s">
        <v>2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D203" s="1">
        <v>0</v>
      </c>
      <c r="CE203" s="1">
        <v>0</v>
      </c>
      <c r="CF203" s="1">
        <v>0</v>
      </c>
      <c r="CG203" s="1">
        <v>0</v>
      </c>
      <c r="CH203" s="1">
        <v>0</v>
      </c>
      <c r="CI203" s="1">
        <v>0</v>
      </c>
      <c r="CJ203" s="1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R203" s="1">
        <v>0</v>
      </c>
      <c r="CS203" s="1">
        <v>0</v>
      </c>
      <c r="CT203" s="1">
        <v>0</v>
      </c>
      <c r="CU203" s="1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2016-11-17T16:34:27Z</dcterms:created>
  <dcterms:modified xsi:type="dcterms:W3CDTF">2016-11-17T16:35:49Z</dcterms:modified>
</cp:coreProperties>
</file>