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8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J45" i="1" l="1"/>
  <c r="AK45" i="1" s="1"/>
  <c r="AI45" i="1"/>
  <c r="AH45" i="1"/>
  <c r="AF45" i="1"/>
  <c r="Z45" i="1"/>
  <c r="AG45" i="1" s="1"/>
  <c r="X45" i="1"/>
  <c r="W45" i="1"/>
  <c r="U45" i="1"/>
  <c r="T45" i="1"/>
  <c r="S45" i="1"/>
  <c r="Q45" i="1"/>
  <c r="P45" i="1"/>
  <c r="O45" i="1"/>
  <c r="Y45" i="1" s="1"/>
  <c r="N45" i="1"/>
  <c r="L45" i="1"/>
  <c r="E45" i="1"/>
  <c r="AK44" i="1"/>
  <c r="AA44" i="1" s="1"/>
  <c r="AJ44" i="1"/>
  <c r="AI44" i="1"/>
  <c r="AF44" i="1"/>
  <c r="Z44" i="1"/>
  <c r="X44" i="1"/>
  <c r="Y44" i="1" s="1"/>
  <c r="W44" i="1"/>
  <c r="U44" i="1"/>
  <c r="T44" i="1"/>
  <c r="S44" i="1"/>
  <c r="Q44" i="1"/>
  <c r="P44" i="1"/>
  <c r="AH44" i="1" s="1"/>
  <c r="O44" i="1"/>
  <c r="N44" i="1"/>
  <c r="L44" i="1"/>
  <c r="E44" i="1"/>
  <c r="AJ43" i="1"/>
  <c r="AK43" i="1" s="1"/>
  <c r="AI43" i="1"/>
  <c r="X43" i="1"/>
  <c r="Y43" i="1" s="1"/>
  <c r="W43" i="1"/>
  <c r="U43" i="1"/>
  <c r="T43" i="1"/>
  <c r="AF43" i="1" s="1"/>
  <c r="S43" i="1"/>
  <c r="Q43" i="1"/>
  <c r="P43" i="1"/>
  <c r="AH43" i="1" s="1"/>
  <c r="O43" i="1"/>
  <c r="N43" i="1"/>
  <c r="Z43" i="1" s="1"/>
  <c r="L43" i="1"/>
  <c r="E43" i="1"/>
  <c r="AJ42" i="1"/>
  <c r="AK42" i="1" s="1"/>
  <c r="AI42" i="1"/>
  <c r="AF42" i="1"/>
  <c r="X42" i="1"/>
  <c r="Y42" i="1" s="1"/>
  <c r="W42" i="1"/>
  <c r="AA42" i="1" s="1"/>
  <c r="U42" i="1"/>
  <c r="T42" i="1"/>
  <c r="S42" i="1"/>
  <c r="Q42" i="1"/>
  <c r="P42" i="1"/>
  <c r="AH42" i="1" s="1"/>
  <c r="O42" i="1"/>
  <c r="N42" i="1"/>
  <c r="Z42" i="1" s="1"/>
  <c r="L42" i="1"/>
  <c r="E42" i="1"/>
  <c r="AJ41" i="1"/>
  <c r="AK41" i="1" s="1"/>
  <c r="AI41" i="1"/>
  <c r="X41" i="1"/>
  <c r="Y41" i="1" s="1"/>
  <c r="W41" i="1"/>
  <c r="AA41" i="1" s="1"/>
  <c r="U41" i="1"/>
  <c r="T41" i="1"/>
  <c r="AF41" i="1" s="1"/>
  <c r="S41" i="1"/>
  <c r="Q41" i="1"/>
  <c r="P41" i="1"/>
  <c r="AH41" i="1" s="1"/>
  <c r="O41" i="1"/>
  <c r="N41" i="1"/>
  <c r="Z41" i="1" s="1"/>
  <c r="L41" i="1"/>
  <c r="E41" i="1"/>
  <c r="AJ40" i="1"/>
  <c r="AK40" i="1" s="1"/>
  <c r="AI40" i="1"/>
  <c r="AF40" i="1"/>
  <c r="AB40" i="1"/>
  <c r="X40" i="1"/>
  <c r="Y40" i="1" s="1"/>
  <c r="W40" i="1"/>
  <c r="AA40" i="1" s="1"/>
  <c r="U40" i="1"/>
  <c r="T40" i="1"/>
  <c r="S40" i="1"/>
  <c r="Q40" i="1"/>
  <c r="P40" i="1"/>
  <c r="AH40" i="1" s="1"/>
  <c r="O40" i="1"/>
  <c r="N40" i="1"/>
  <c r="L40" i="1"/>
  <c r="Z40" i="1" s="1"/>
  <c r="E40" i="1"/>
  <c r="AJ39" i="1"/>
  <c r="AK39" i="1" s="1"/>
  <c r="AI39" i="1"/>
  <c r="Z39" i="1"/>
  <c r="X39" i="1"/>
  <c r="W39" i="1"/>
  <c r="AA39" i="1" s="1"/>
  <c r="U39" i="1"/>
  <c r="T39" i="1"/>
  <c r="AF39" i="1" s="1"/>
  <c r="S39" i="1"/>
  <c r="Q39" i="1"/>
  <c r="P39" i="1"/>
  <c r="AH39" i="1" s="1"/>
  <c r="O39" i="1"/>
  <c r="Y39" i="1" s="1"/>
  <c r="N39" i="1"/>
  <c r="L39" i="1"/>
  <c r="E39" i="1"/>
  <c r="AK38" i="1"/>
  <c r="AJ38" i="1"/>
  <c r="AI38" i="1"/>
  <c r="AF38" i="1"/>
  <c r="AA38" i="1"/>
  <c r="X38" i="1"/>
  <c r="Y38" i="1" s="1"/>
  <c r="W38" i="1"/>
  <c r="U38" i="1"/>
  <c r="T38" i="1"/>
  <c r="S38" i="1"/>
  <c r="Q38" i="1"/>
  <c r="P38" i="1"/>
  <c r="AH38" i="1" s="1"/>
  <c r="O38" i="1"/>
  <c r="N38" i="1"/>
  <c r="L38" i="1"/>
  <c r="Z38" i="1" s="1"/>
  <c r="E38" i="1"/>
  <c r="AJ37" i="1"/>
  <c r="AK37" i="1" s="1"/>
  <c r="AI37" i="1"/>
  <c r="Z37" i="1"/>
  <c r="AG37" i="1" s="1"/>
  <c r="X37" i="1"/>
  <c r="W37" i="1"/>
  <c r="U37" i="1"/>
  <c r="T37" i="1"/>
  <c r="AF37" i="1" s="1"/>
  <c r="S37" i="1"/>
  <c r="Q37" i="1"/>
  <c r="P37" i="1"/>
  <c r="AH37" i="1" s="1"/>
  <c r="O37" i="1"/>
  <c r="Y37" i="1" s="1"/>
  <c r="N37" i="1"/>
  <c r="L37" i="1"/>
  <c r="AJ36" i="1"/>
  <c r="AK36" i="1" s="1"/>
  <c r="AI36" i="1"/>
  <c r="X36" i="1"/>
  <c r="W36" i="1"/>
  <c r="AA36" i="1" s="1"/>
  <c r="U36" i="1"/>
  <c r="T36" i="1"/>
  <c r="AF36" i="1" s="1"/>
  <c r="S36" i="1"/>
  <c r="Q36" i="1"/>
  <c r="P36" i="1"/>
  <c r="O36" i="1"/>
  <c r="Y36" i="1" s="1"/>
  <c r="N36" i="1"/>
  <c r="L36" i="1"/>
  <c r="Z36" i="1" s="1"/>
  <c r="AJ35" i="1"/>
  <c r="AK35" i="1" s="1"/>
  <c r="AI35" i="1"/>
  <c r="AF35" i="1"/>
  <c r="AB35" i="1"/>
  <c r="X35" i="1"/>
  <c r="Y35" i="1" s="1"/>
  <c r="W35" i="1"/>
  <c r="U35" i="1"/>
  <c r="T35" i="1"/>
  <c r="S35" i="1"/>
  <c r="Q35" i="1"/>
  <c r="P35" i="1"/>
  <c r="AH35" i="1" s="1"/>
  <c r="O35" i="1"/>
  <c r="N35" i="1"/>
  <c r="L35" i="1"/>
  <c r="Z35" i="1" s="1"/>
  <c r="E35" i="1"/>
  <c r="AJ34" i="1"/>
  <c r="AK34" i="1" s="1"/>
  <c r="AI34" i="1"/>
  <c r="Z34" i="1"/>
  <c r="X34" i="1"/>
  <c r="W34" i="1"/>
  <c r="AA34" i="1" s="1"/>
  <c r="U34" i="1"/>
  <c r="T34" i="1"/>
  <c r="AF34" i="1" s="1"/>
  <c r="S34" i="1"/>
  <c r="Q34" i="1"/>
  <c r="P34" i="1"/>
  <c r="AH34" i="1" s="1"/>
  <c r="O34" i="1"/>
  <c r="Y34" i="1" s="1"/>
  <c r="N34" i="1"/>
  <c r="L34" i="1"/>
  <c r="E34" i="1"/>
  <c r="AK33" i="1"/>
  <c r="AJ33" i="1"/>
  <c r="AI33" i="1"/>
  <c r="AF33" i="1"/>
  <c r="AA33" i="1"/>
  <c r="X33" i="1"/>
  <c r="Y33" i="1" s="1"/>
  <c r="W33" i="1"/>
  <c r="U33" i="1"/>
  <c r="T33" i="1"/>
  <c r="S33" i="1"/>
  <c r="Q33" i="1"/>
  <c r="P33" i="1"/>
  <c r="AH33" i="1" s="1"/>
  <c r="O33" i="1"/>
  <c r="N33" i="1"/>
  <c r="L33" i="1"/>
  <c r="Z33" i="1" s="1"/>
  <c r="E33" i="1"/>
  <c r="AJ32" i="1"/>
  <c r="AK32" i="1" s="1"/>
  <c r="AI32" i="1"/>
  <c r="Z32" i="1"/>
  <c r="AG32" i="1" s="1"/>
  <c r="X32" i="1"/>
  <c r="W32" i="1"/>
  <c r="U32" i="1"/>
  <c r="T32" i="1"/>
  <c r="AF32" i="1" s="1"/>
  <c r="S32" i="1"/>
  <c r="Q32" i="1"/>
  <c r="P32" i="1"/>
  <c r="AH32" i="1" s="1"/>
  <c r="O32" i="1"/>
  <c r="Y32" i="1" s="1"/>
  <c r="N32" i="1"/>
  <c r="L32" i="1"/>
  <c r="E32" i="1"/>
  <c r="AK31" i="1"/>
  <c r="AA31" i="1" s="1"/>
  <c r="AJ31" i="1"/>
  <c r="AI31" i="1"/>
  <c r="AF31" i="1"/>
  <c r="Z31" i="1"/>
  <c r="X31" i="1"/>
  <c r="Y31" i="1" s="1"/>
  <c r="W31" i="1"/>
  <c r="U31" i="1"/>
  <c r="T31" i="1"/>
  <c r="S31" i="1"/>
  <c r="Q31" i="1"/>
  <c r="P31" i="1"/>
  <c r="AH31" i="1" s="1"/>
  <c r="O31" i="1"/>
  <c r="N31" i="1"/>
  <c r="L31" i="1"/>
  <c r="E31" i="1"/>
  <c r="AJ30" i="1"/>
  <c r="AK30" i="1" s="1"/>
  <c r="AI30" i="1"/>
  <c r="X30" i="1"/>
  <c r="Y30" i="1" s="1"/>
  <c r="W30" i="1"/>
  <c r="U30" i="1"/>
  <c r="T30" i="1"/>
  <c r="AF30" i="1" s="1"/>
  <c r="S30" i="1"/>
  <c r="Q30" i="1"/>
  <c r="P30" i="1"/>
  <c r="O30" i="1"/>
  <c r="N30" i="1"/>
  <c r="Z30" i="1" s="1"/>
  <c r="L30" i="1"/>
  <c r="E30" i="1"/>
  <c r="AJ29" i="1"/>
  <c r="AK29" i="1" s="1"/>
  <c r="AI29" i="1"/>
  <c r="AF29" i="1"/>
  <c r="X29" i="1"/>
  <c r="Y29" i="1" s="1"/>
  <c r="W29" i="1"/>
  <c r="AA29" i="1" s="1"/>
  <c r="U29" i="1"/>
  <c r="T29" i="1"/>
  <c r="S29" i="1"/>
  <c r="Q29" i="1"/>
  <c r="P29" i="1"/>
  <c r="AH29" i="1" s="1"/>
  <c r="O29" i="1"/>
  <c r="N29" i="1"/>
  <c r="Z29" i="1" s="1"/>
  <c r="L29" i="1"/>
  <c r="E29" i="1"/>
  <c r="AJ28" i="1"/>
  <c r="AK28" i="1" s="1"/>
  <c r="AI28" i="1"/>
  <c r="X28" i="1"/>
  <c r="Y28" i="1" s="1"/>
  <c r="W28" i="1"/>
  <c r="AA28" i="1" s="1"/>
  <c r="U28" i="1"/>
  <c r="T28" i="1"/>
  <c r="AF28" i="1" s="1"/>
  <c r="S28" i="1"/>
  <c r="Q28" i="1"/>
  <c r="P28" i="1"/>
  <c r="AH28" i="1" s="1"/>
  <c r="O28" i="1"/>
  <c r="N28" i="1"/>
  <c r="Z28" i="1" s="1"/>
  <c r="L28" i="1"/>
  <c r="AK27" i="1"/>
  <c r="AJ27" i="1"/>
  <c r="AI27" i="1"/>
  <c r="AG27" i="1"/>
  <c r="Z27" i="1"/>
  <c r="X27" i="1"/>
  <c r="W27" i="1"/>
  <c r="AA27" i="1" s="1"/>
  <c r="U27" i="1"/>
  <c r="T27" i="1"/>
  <c r="AF27" i="1" s="1"/>
  <c r="S27" i="1"/>
  <c r="Q27" i="1"/>
  <c r="P27" i="1"/>
  <c r="AH27" i="1" s="1"/>
  <c r="O27" i="1"/>
  <c r="Y27" i="1" s="1"/>
  <c r="N27" i="1"/>
  <c r="L27" i="1"/>
  <c r="AK26" i="1"/>
  <c r="AA26" i="1" s="1"/>
  <c r="AJ26" i="1"/>
  <c r="AI26" i="1"/>
  <c r="AG26" i="1"/>
  <c r="AF26" i="1"/>
  <c r="Z26" i="1"/>
  <c r="X26" i="1"/>
  <c r="Y26" i="1" s="1"/>
  <c r="W26" i="1"/>
  <c r="U26" i="1"/>
  <c r="T26" i="1"/>
  <c r="S26" i="1"/>
  <c r="Q26" i="1"/>
  <c r="P26" i="1"/>
  <c r="AH26" i="1" s="1"/>
  <c r="O26" i="1"/>
  <c r="N26" i="1"/>
  <c r="L26" i="1"/>
  <c r="AK25" i="1"/>
  <c r="AJ25" i="1"/>
  <c r="AI25" i="1"/>
  <c r="AH25" i="1"/>
  <c r="X25" i="1"/>
  <c r="Y25" i="1" s="1"/>
  <c r="W25" i="1"/>
  <c r="AA25" i="1" s="1"/>
  <c r="U25" i="1"/>
  <c r="T25" i="1"/>
  <c r="AF25" i="1" s="1"/>
  <c r="S25" i="1"/>
  <c r="Q25" i="1"/>
  <c r="P25" i="1"/>
  <c r="O25" i="1"/>
  <c r="N25" i="1"/>
  <c r="L25" i="1"/>
  <c r="E25" i="1"/>
  <c r="AJ24" i="1"/>
  <c r="AK24" i="1" s="1"/>
  <c r="AI24" i="1"/>
  <c r="X24" i="1"/>
  <c r="W24" i="1"/>
  <c r="U24" i="1"/>
  <c r="T24" i="1"/>
  <c r="AF24" i="1" s="1"/>
  <c r="S24" i="1"/>
  <c r="Q24" i="1"/>
  <c r="P24" i="1"/>
  <c r="O24" i="1"/>
  <c r="Y24" i="1" s="1"/>
  <c r="N24" i="1"/>
  <c r="L24" i="1"/>
  <c r="Z24" i="1" s="1"/>
  <c r="AD24" i="1" s="1"/>
  <c r="AJ23" i="1"/>
  <c r="AK23" i="1" s="1"/>
  <c r="AI23" i="1"/>
  <c r="AF23" i="1"/>
  <c r="AB23" i="1"/>
  <c r="X23" i="1"/>
  <c r="Y23" i="1" s="1"/>
  <c r="W23" i="1"/>
  <c r="AA23" i="1" s="1"/>
  <c r="U23" i="1"/>
  <c r="T23" i="1"/>
  <c r="S23" i="1"/>
  <c r="Q23" i="1"/>
  <c r="P23" i="1"/>
  <c r="AH23" i="1" s="1"/>
  <c r="O23" i="1"/>
  <c r="N23" i="1"/>
  <c r="L23" i="1"/>
  <c r="Z23" i="1" s="1"/>
  <c r="E23" i="1"/>
  <c r="AJ22" i="1"/>
  <c r="AK22" i="1" s="1"/>
  <c r="AI22" i="1"/>
  <c r="Z22" i="1"/>
  <c r="AB22" i="1" s="1"/>
  <c r="X22" i="1"/>
  <c r="W22" i="1"/>
  <c r="AA22" i="1" s="1"/>
  <c r="U22" i="1"/>
  <c r="T22" i="1"/>
  <c r="AF22" i="1" s="1"/>
  <c r="S22" i="1"/>
  <c r="Q22" i="1"/>
  <c r="P22" i="1"/>
  <c r="AH22" i="1" s="1"/>
  <c r="O22" i="1"/>
  <c r="Y22" i="1" s="1"/>
  <c r="N22" i="1"/>
  <c r="L22" i="1"/>
  <c r="E22" i="1"/>
  <c r="AK21" i="1"/>
  <c r="AJ21" i="1"/>
  <c r="AI21" i="1"/>
  <c r="AH21" i="1"/>
  <c r="AF21" i="1"/>
  <c r="X21" i="1"/>
  <c r="Y21" i="1" s="1"/>
  <c r="W21" i="1"/>
  <c r="AA21" i="1" s="1"/>
  <c r="U21" i="1"/>
  <c r="T21" i="1"/>
  <c r="S21" i="1"/>
  <c r="Q21" i="1"/>
  <c r="P21" i="1"/>
  <c r="O21" i="1"/>
  <c r="N21" i="1"/>
  <c r="L21" i="1"/>
  <c r="Z21" i="1" s="1"/>
  <c r="E21" i="1"/>
  <c r="AJ20" i="1"/>
  <c r="AK20" i="1" s="1"/>
  <c r="AI20" i="1"/>
  <c r="AH20" i="1"/>
  <c r="Z20" i="1"/>
  <c r="X20" i="1"/>
  <c r="W20" i="1"/>
  <c r="U20" i="1"/>
  <c r="T20" i="1"/>
  <c r="AF20" i="1" s="1"/>
  <c r="S20" i="1"/>
  <c r="Q20" i="1"/>
  <c r="P20" i="1"/>
  <c r="O20" i="1"/>
  <c r="Y20" i="1" s="1"/>
  <c r="N20" i="1"/>
  <c r="L20" i="1"/>
  <c r="E20" i="1"/>
  <c r="AK19" i="1"/>
  <c r="AA19" i="1" s="1"/>
  <c r="AJ19" i="1"/>
  <c r="AI19" i="1"/>
  <c r="AH19" i="1"/>
  <c r="AG19" i="1"/>
  <c r="AF19" i="1"/>
  <c r="Z19" i="1"/>
  <c r="X19" i="1"/>
  <c r="Y19" i="1" s="1"/>
  <c r="W19" i="1"/>
  <c r="U19" i="1"/>
  <c r="T19" i="1"/>
  <c r="S19" i="1"/>
  <c r="Q19" i="1"/>
  <c r="P19" i="1"/>
  <c r="O19" i="1"/>
  <c r="N19" i="1"/>
  <c r="L19" i="1"/>
  <c r="AK18" i="1"/>
  <c r="AJ18" i="1"/>
  <c r="AI18" i="1"/>
  <c r="AH18" i="1"/>
  <c r="X18" i="1"/>
  <c r="Y18" i="1" s="1"/>
  <c r="W18" i="1"/>
  <c r="AA18" i="1" s="1"/>
  <c r="U18" i="1"/>
  <c r="T18" i="1"/>
  <c r="AF18" i="1" s="1"/>
  <c r="S18" i="1"/>
  <c r="Q18" i="1"/>
  <c r="P18" i="1"/>
  <c r="O18" i="1"/>
  <c r="N18" i="1"/>
  <c r="L18" i="1"/>
  <c r="AJ17" i="1"/>
  <c r="AK17" i="1" s="1"/>
  <c r="AI17" i="1"/>
  <c r="AH17" i="1"/>
  <c r="Z17" i="1"/>
  <c r="X17" i="1"/>
  <c r="W17" i="1"/>
  <c r="AA17" i="1" s="1"/>
  <c r="U17" i="1"/>
  <c r="T17" i="1"/>
  <c r="AF17" i="1" s="1"/>
  <c r="S17" i="1"/>
  <c r="Q17" i="1"/>
  <c r="P17" i="1"/>
  <c r="O17" i="1"/>
  <c r="Y17" i="1" s="1"/>
  <c r="N17" i="1"/>
  <c r="L17" i="1"/>
  <c r="AK16" i="1"/>
  <c r="AJ16" i="1"/>
  <c r="AI16" i="1"/>
  <c r="AG16" i="1"/>
  <c r="Z16" i="1"/>
  <c r="X16" i="1"/>
  <c r="W16" i="1"/>
  <c r="AA16" i="1" s="1"/>
  <c r="U16" i="1"/>
  <c r="T16" i="1"/>
  <c r="AF16" i="1" s="1"/>
  <c r="S16" i="1"/>
  <c r="Q16" i="1"/>
  <c r="P16" i="1"/>
  <c r="AH16" i="1" s="1"/>
  <c r="O16" i="1"/>
  <c r="Y16" i="1" s="1"/>
  <c r="N16" i="1"/>
  <c r="L16" i="1"/>
  <c r="E16" i="1"/>
  <c r="AK15" i="1"/>
  <c r="AJ15" i="1"/>
  <c r="AI15" i="1"/>
  <c r="AH15" i="1"/>
  <c r="AA15" i="1"/>
  <c r="X15" i="1"/>
  <c r="W15" i="1"/>
  <c r="U15" i="1"/>
  <c r="T15" i="1"/>
  <c r="AF15" i="1" s="1"/>
  <c r="S15" i="1"/>
  <c r="Q15" i="1"/>
  <c r="P15" i="1"/>
  <c r="O15" i="1"/>
  <c r="Y15" i="1" s="1"/>
  <c r="N15" i="1"/>
  <c r="L15" i="1"/>
  <c r="E15" i="1"/>
  <c r="AK14" i="1"/>
  <c r="AJ14" i="1"/>
  <c r="AI14" i="1"/>
  <c r="AG14" i="1"/>
  <c r="Z14" i="1"/>
  <c r="X14" i="1"/>
  <c r="W14" i="1"/>
  <c r="AA14" i="1" s="1"/>
  <c r="U14" i="1"/>
  <c r="T14" i="1"/>
  <c r="AF14" i="1" s="1"/>
  <c r="S14" i="1"/>
  <c r="Q14" i="1"/>
  <c r="P14" i="1"/>
  <c r="AH14" i="1" s="1"/>
  <c r="O14" i="1"/>
  <c r="Y14" i="1" s="1"/>
  <c r="N14" i="1"/>
  <c r="L14" i="1"/>
  <c r="E14" i="1"/>
  <c r="AK13" i="1"/>
  <c r="AJ13" i="1"/>
  <c r="AI13" i="1"/>
  <c r="AH13" i="1"/>
  <c r="AA13" i="1"/>
  <c r="X13" i="1"/>
  <c r="W13" i="1"/>
  <c r="U13" i="1"/>
  <c r="T13" i="1"/>
  <c r="AF13" i="1" s="1"/>
  <c r="S13" i="1"/>
  <c r="Q13" i="1"/>
  <c r="P13" i="1"/>
  <c r="O13" i="1"/>
  <c r="Y13" i="1" s="1"/>
  <c r="N13" i="1"/>
  <c r="L13" i="1"/>
  <c r="E13" i="1"/>
  <c r="AK12" i="1"/>
  <c r="AJ12" i="1"/>
  <c r="AI12" i="1"/>
  <c r="AG12" i="1"/>
  <c r="Z12" i="1"/>
  <c r="X12" i="1"/>
  <c r="W12" i="1"/>
  <c r="AA12" i="1" s="1"/>
  <c r="U12" i="1"/>
  <c r="T12" i="1"/>
  <c r="AF12" i="1" s="1"/>
  <c r="S12" i="1"/>
  <c r="Q12" i="1"/>
  <c r="P12" i="1"/>
  <c r="AH12" i="1" s="1"/>
  <c r="O12" i="1"/>
  <c r="Y12" i="1" s="1"/>
  <c r="N12" i="1"/>
  <c r="L12" i="1"/>
  <c r="E12" i="1"/>
  <c r="AK11" i="1"/>
  <c r="AJ11" i="1"/>
  <c r="AI11" i="1"/>
  <c r="AH11" i="1"/>
  <c r="AA11" i="1"/>
  <c r="X11" i="1"/>
  <c r="W11" i="1"/>
  <c r="U11" i="1"/>
  <c r="T11" i="1"/>
  <c r="AF11" i="1" s="1"/>
  <c r="S11" i="1"/>
  <c r="Q11" i="1"/>
  <c r="P11" i="1"/>
  <c r="O11" i="1"/>
  <c r="Y11" i="1" s="1"/>
  <c r="N11" i="1"/>
  <c r="L11" i="1"/>
  <c r="E11" i="1"/>
  <c r="AK10" i="1"/>
  <c r="AJ10" i="1"/>
  <c r="AI10" i="1"/>
  <c r="AG10" i="1"/>
  <c r="Z10" i="1"/>
  <c r="X10" i="1"/>
  <c r="W10" i="1"/>
  <c r="AA10" i="1" s="1"/>
  <c r="U10" i="1"/>
  <c r="T10" i="1"/>
  <c r="AF10" i="1" s="1"/>
  <c r="S10" i="1"/>
  <c r="Q10" i="1"/>
  <c r="P10" i="1"/>
  <c r="AH10" i="1" s="1"/>
  <c r="O10" i="1"/>
  <c r="Y10" i="1" s="1"/>
  <c r="N10" i="1"/>
  <c r="L10" i="1"/>
  <c r="E10" i="1"/>
  <c r="AK9" i="1"/>
  <c r="AJ9" i="1"/>
  <c r="AI9" i="1"/>
  <c r="AA9" i="1"/>
  <c r="X9" i="1"/>
  <c r="W9" i="1"/>
  <c r="U9" i="1"/>
  <c r="T9" i="1"/>
  <c r="AF9" i="1" s="1"/>
  <c r="S9" i="1"/>
  <c r="Q9" i="1"/>
  <c r="P9" i="1"/>
  <c r="AH9" i="1" s="1"/>
  <c r="O9" i="1"/>
  <c r="Y9" i="1" s="1"/>
  <c r="N9" i="1"/>
  <c r="L9" i="1"/>
  <c r="Z9" i="1" s="1"/>
  <c r="AK8" i="1"/>
  <c r="AA8" i="1" s="1"/>
  <c r="AJ8" i="1"/>
  <c r="AI8" i="1"/>
  <c r="AH8" i="1"/>
  <c r="AF8" i="1"/>
  <c r="X8" i="1"/>
  <c r="Y8" i="1" s="1"/>
  <c r="W8" i="1"/>
  <c r="U8" i="1"/>
  <c r="T8" i="1"/>
  <c r="S8" i="1"/>
  <c r="Q8" i="1"/>
  <c r="P8" i="1"/>
  <c r="O8" i="1"/>
  <c r="N8" i="1"/>
  <c r="L8" i="1"/>
  <c r="AK7" i="1"/>
  <c r="AJ7" i="1"/>
  <c r="AI7" i="1"/>
  <c r="AH7" i="1"/>
  <c r="AB7" i="1"/>
  <c r="X7" i="1"/>
  <c r="W7" i="1"/>
  <c r="AA7" i="1" s="1"/>
  <c r="U7" i="1"/>
  <c r="T7" i="1"/>
  <c r="AF7" i="1" s="1"/>
  <c r="S7" i="1"/>
  <c r="Q7" i="1"/>
  <c r="P7" i="1"/>
  <c r="O7" i="1"/>
  <c r="Y7" i="1" s="1"/>
  <c r="N7" i="1"/>
  <c r="L7" i="1"/>
  <c r="Z7" i="1" s="1"/>
  <c r="AG7" i="1" s="1"/>
  <c r="AJ6" i="1"/>
  <c r="AK6" i="1" s="1"/>
  <c r="AI6" i="1"/>
  <c r="Z6" i="1"/>
  <c r="X6" i="1"/>
  <c r="W6" i="1"/>
  <c r="U6" i="1"/>
  <c r="T6" i="1"/>
  <c r="AF6" i="1" s="1"/>
  <c r="S6" i="1"/>
  <c r="Q6" i="1"/>
  <c r="P6" i="1"/>
  <c r="AH6" i="1" s="1"/>
  <c r="O6" i="1"/>
  <c r="Y6" i="1" s="1"/>
  <c r="N6" i="1"/>
  <c r="L6" i="1"/>
  <c r="E6" i="1"/>
  <c r="AK5" i="1"/>
  <c r="AA5" i="1" s="1"/>
  <c r="AJ5" i="1"/>
  <c r="AI5" i="1"/>
  <c r="AH5" i="1"/>
  <c r="AF5" i="1"/>
  <c r="X5" i="1"/>
  <c r="Y5" i="1" s="1"/>
  <c r="W5" i="1"/>
  <c r="U5" i="1"/>
  <c r="T5" i="1"/>
  <c r="S5" i="1"/>
  <c r="Q5" i="1"/>
  <c r="P5" i="1"/>
  <c r="O5" i="1"/>
  <c r="N5" i="1"/>
  <c r="L5" i="1"/>
  <c r="AK4" i="1"/>
  <c r="AJ4" i="1"/>
  <c r="AI4" i="1"/>
  <c r="AH4" i="1"/>
  <c r="AB4" i="1"/>
  <c r="X4" i="1"/>
  <c r="W4" i="1"/>
  <c r="AA4" i="1" s="1"/>
  <c r="U4" i="1"/>
  <c r="T4" i="1"/>
  <c r="AF4" i="1" s="1"/>
  <c r="S4" i="1"/>
  <c r="Q4" i="1"/>
  <c r="P4" i="1"/>
  <c r="O4" i="1"/>
  <c r="Y4" i="1" s="1"/>
  <c r="N4" i="1"/>
  <c r="L4" i="1"/>
  <c r="Z4" i="1" s="1"/>
  <c r="AG4" i="1" s="1"/>
  <c r="E4" i="1"/>
  <c r="AK3" i="1"/>
  <c r="AJ3" i="1"/>
  <c r="AI3" i="1"/>
  <c r="AF3" i="1"/>
  <c r="X3" i="1"/>
  <c r="W3" i="1"/>
  <c r="AA3" i="1" s="1"/>
  <c r="U3" i="1"/>
  <c r="T3" i="1"/>
  <c r="S3" i="1"/>
  <c r="Q3" i="1"/>
  <c r="P3" i="1"/>
  <c r="AH3" i="1" s="1"/>
  <c r="O3" i="1"/>
  <c r="Y3" i="1" s="1"/>
  <c r="N3" i="1"/>
  <c r="L3" i="1"/>
  <c r="Z3" i="1" s="1"/>
  <c r="E3" i="1"/>
  <c r="AK2" i="1"/>
  <c r="AJ2" i="1"/>
  <c r="AI2" i="1"/>
  <c r="AH2" i="1"/>
  <c r="AB2" i="1"/>
  <c r="X2" i="1"/>
  <c r="W2" i="1"/>
  <c r="AA2" i="1" s="1"/>
  <c r="U2" i="1"/>
  <c r="T2" i="1"/>
  <c r="AF2" i="1" s="1"/>
  <c r="S2" i="1"/>
  <c r="Q2" i="1"/>
  <c r="P2" i="1"/>
  <c r="O2" i="1"/>
  <c r="Y2" i="1" s="1"/>
  <c r="N2" i="1"/>
  <c r="L2" i="1"/>
  <c r="Z2" i="1" s="1"/>
  <c r="AG2" i="1" s="1"/>
  <c r="AJ1" i="1"/>
  <c r="AK1" i="1" s="1"/>
  <c r="AI1" i="1"/>
  <c r="Z1" i="1"/>
  <c r="X1" i="1"/>
  <c r="W1" i="1"/>
  <c r="U1" i="1"/>
  <c r="T1" i="1"/>
  <c r="AF1" i="1" s="1"/>
  <c r="S1" i="1"/>
  <c r="Q1" i="1"/>
  <c r="P1" i="1"/>
  <c r="AH1" i="1" s="1"/>
  <c r="O1" i="1"/>
  <c r="Y1" i="1" s="1"/>
  <c r="N1" i="1"/>
  <c r="L1" i="1"/>
  <c r="AD3" i="1" l="1"/>
  <c r="AB3" i="1"/>
  <c r="AG3" i="1"/>
  <c r="AD9" i="1"/>
  <c r="AB9" i="1"/>
  <c r="AG9" i="1"/>
  <c r="AD21" i="1"/>
  <c r="AG21" i="1"/>
  <c r="AD31" i="1"/>
  <c r="AB31" i="1"/>
  <c r="AD42" i="1"/>
  <c r="AB42" i="1"/>
  <c r="AG42" i="1"/>
  <c r="AB1" i="1"/>
  <c r="AG1" i="1"/>
  <c r="AB6" i="1"/>
  <c r="AG6" i="1"/>
  <c r="AG28" i="1"/>
  <c r="AD28" i="1"/>
  <c r="AG30" i="1"/>
  <c r="AB30" i="1"/>
  <c r="AB36" i="1"/>
  <c r="AG36" i="1"/>
  <c r="AG39" i="1"/>
  <c r="AB39" i="1"/>
  <c r="AD39" i="1"/>
  <c r="AD44" i="1"/>
  <c r="AB44" i="1"/>
  <c r="AA1" i="1"/>
  <c r="AD1" i="1"/>
  <c r="AD2" i="1"/>
  <c r="AD4" i="1"/>
  <c r="AA6" i="1"/>
  <c r="AD6" i="1"/>
  <c r="AD7" i="1"/>
  <c r="AB10" i="1"/>
  <c r="AD10" i="1"/>
  <c r="AB12" i="1"/>
  <c r="AD12" i="1"/>
  <c r="AB14" i="1"/>
  <c r="AD14" i="1"/>
  <c r="AB16" i="1"/>
  <c r="AD16" i="1"/>
  <c r="AG17" i="1"/>
  <c r="AD17" i="1"/>
  <c r="AD19" i="1"/>
  <c r="AB19" i="1"/>
  <c r="AG20" i="1"/>
  <c r="AD20" i="1"/>
  <c r="AB20" i="1"/>
  <c r="AD23" i="1"/>
  <c r="AG23" i="1"/>
  <c r="AB28" i="1"/>
  <c r="AD30" i="1"/>
  <c r="AG31" i="1"/>
  <c r="AG34" i="1"/>
  <c r="AB34" i="1"/>
  <c r="AD34" i="1"/>
  <c r="AD38" i="1"/>
  <c r="AG38" i="1"/>
  <c r="AB38" i="1"/>
  <c r="AD40" i="1"/>
  <c r="AG40" i="1"/>
  <c r="AG41" i="1"/>
  <c r="AD41" i="1"/>
  <c r="AG43" i="1"/>
  <c r="AB43" i="1"/>
  <c r="AG22" i="1"/>
  <c r="AD22" i="1"/>
  <c r="AB24" i="1"/>
  <c r="AG24" i="1"/>
  <c r="AA24" i="1"/>
  <c r="Z5" i="1"/>
  <c r="Z8" i="1"/>
  <c r="AB17" i="1"/>
  <c r="AB21" i="1"/>
  <c r="AD26" i="1"/>
  <c r="AB26" i="1"/>
  <c r="AB27" i="1"/>
  <c r="AD27" i="1"/>
  <c r="AD29" i="1"/>
  <c r="AB29" i="1"/>
  <c r="AG29" i="1"/>
  <c r="AH30" i="1"/>
  <c r="AD33" i="1"/>
  <c r="AG33" i="1"/>
  <c r="AB33" i="1"/>
  <c r="AD35" i="1"/>
  <c r="AG35" i="1"/>
  <c r="AA35" i="1"/>
  <c r="AD36" i="1"/>
  <c r="AB41" i="1"/>
  <c r="AD43" i="1"/>
  <c r="AG44" i="1"/>
  <c r="Z11" i="1"/>
  <c r="Z13" i="1"/>
  <c r="Z15" i="1"/>
  <c r="AA20" i="1"/>
  <c r="AH24" i="1"/>
  <c r="AA32" i="1"/>
  <c r="AB32" i="1"/>
  <c r="AH36" i="1"/>
  <c r="AA37" i="1"/>
  <c r="AB37" i="1"/>
  <c r="AA45" i="1"/>
  <c r="AB45" i="1"/>
  <c r="Z18" i="1"/>
  <c r="Z25" i="1"/>
  <c r="AA30" i="1"/>
  <c r="AD32" i="1"/>
  <c r="AD37" i="1"/>
  <c r="AA43" i="1"/>
  <c r="AD45" i="1"/>
  <c r="AB25" i="1" l="1"/>
  <c r="AG25" i="1"/>
  <c r="AD25" i="1"/>
  <c r="AD13" i="1"/>
  <c r="AB13" i="1"/>
  <c r="AG13" i="1"/>
  <c r="AB18" i="1"/>
  <c r="AG18" i="1"/>
  <c r="AD18" i="1"/>
  <c r="AD11" i="1"/>
  <c r="AB11" i="1"/>
  <c r="AG11" i="1"/>
  <c r="AD8" i="1"/>
  <c r="AB8" i="1"/>
  <c r="AG8" i="1"/>
  <c r="AD15" i="1"/>
  <c r="AB15" i="1"/>
  <c r="AG15" i="1"/>
  <c r="AD5" i="1"/>
  <c r="AG5" i="1"/>
  <c r="AB5" i="1"/>
</calcChain>
</file>

<file path=xl/sharedStrings.xml><?xml version="1.0" encoding="utf-8"?>
<sst xmlns="http://schemas.openxmlformats.org/spreadsheetml/2006/main" count="582" uniqueCount="286">
  <si>
    <t>BENNET YORK LAKE DAM</t>
  </si>
  <si>
    <t>MS00132</t>
  </si>
  <si>
    <t>ND</t>
  </si>
  <si>
    <t>Surface area from NID</t>
  </si>
  <si>
    <t>MAYNOR CREEK WATER PARK DAM</t>
  </si>
  <si>
    <t>MS00299</t>
  </si>
  <si>
    <t>OKTIBBEHA COUNTY LAKE DAM</t>
  </si>
  <si>
    <t>MS00338</t>
  </si>
  <si>
    <t>1.801</t>
  </si>
  <si>
    <t>Oktibbeha County Lake</t>
  </si>
  <si>
    <t>3160104002489</t>
  </si>
  <si>
    <t>PERCY QUINN STATE PARK DAM</t>
  </si>
  <si>
    <t>LAKE TANGIPAHOA DAM</t>
  </si>
  <si>
    <t>MS00579</t>
  </si>
  <si>
    <t>2.02</t>
  </si>
  <si>
    <t>Lake Tangipahoa</t>
  </si>
  <si>
    <t>8070205001311</t>
  </si>
  <si>
    <t>21644</t>
  </si>
  <si>
    <t>8070205</t>
  </si>
  <si>
    <t>1.32</t>
  </si>
  <si>
    <t>8070205016</t>
  </si>
  <si>
    <t>22407</t>
  </si>
  <si>
    <t>PAT HARRISON WATERWAY LAKE DAM</t>
  </si>
  <si>
    <t>MS00712</t>
  </si>
  <si>
    <t>2.209</t>
  </si>
  <si>
    <t>3170007002152</t>
  </si>
  <si>
    <t>9433</t>
  </si>
  <si>
    <t>3170007</t>
  </si>
  <si>
    <t>1.31</t>
  </si>
  <si>
    <t>3170007019</t>
  </si>
  <si>
    <t>9862</t>
  </si>
  <si>
    <t>BLUFF LAKE DAM</t>
  </si>
  <si>
    <t>MS00753</t>
  </si>
  <si>
    <t>3.172</t>
  </si>
  <si>
    <t>Bluff Lake</t>
  </si>
  <si>
    <t>3160108002195</t>
  </si>
  <si>
    <t>9702</t>
  </si>
  <si>
    <t>3160108</t>
  </si>
  <si>
    <t>1.22</t>
  </si>
  <si>
    <t>3160108035</t>
  </si>
  <si>
    <t>10167</t>
  </si>
  <si>
    <t>LOAKFOMA LAKE DAM</t>
  </si>
  <si>
    <t>MS00754</t>
  </si>
  <si>
    <t>1.844</t>
  </si>
  <si>
    <t>Loakfoma Lake</t>
  </si>
  <si>
    <t>3160108002219</t>
  </si>
  <si>
    <t>ARCHUSA CREEK WATER PARK LAKE DAM</t>
  </si>
  <si>
    <t>MS01402</t>
  </si>
  <si>
    <t>1.843</t>
  </si>
  <si>
    <t>3170002002013</t>
  </si>
  <si>
    <t>9320</t>
  </si>
  <si>
    <t>3170002</t>
  </si>
  <si>
    <t>0.83</t>
  </si>
  <si>
    <t>3170002018</t>
  </si>
  <si>
    <t>9747</t>
  </si>
  <si>
    <t>ANCHOR LAKE DAM</t>
  </si>
  <si>
    <t>MS01454</t>
  </si>
  <si>
    <t>1.035</t>
  </si>
  <si>
    <t>36</t>
  </si>
  <si>
    <t>Anchor Lake</t>
  </si>
  <si>
    <t>3180004004140</t>
  </si>
  <si>
    <t>OKATIBBEE DAM</t>
  </si>
  <si>
    <t>OKATIBBEE LAKE</t>
  </si>
  <si>
    <t>MS01491</t>
  </si>
  <si>
    <t>13.405</t>
  </si>
  <si>
    <t>Okatibbee Lake</t>
  </si>
  <si>
    <t>3170001005000</t>
  </si>
  <si>
    <t>9700</t>
  </si>
  <si>
    <t>3170001</t>
  </si>
  <si>
    <t>1.08</t>
  </si>
  <si>
    <t>3170001009</t>
  </si>
  <si>
    <t>10165</t>
  </si>
  <si>
    <t>SARDIS DAM</t>
  </si>
  <si>
    <t>SARDIS LAKE</t>
  </si>
  <si>
    <t>MS01493</t>
  </si>
  <si>
    <t>162.25</t>
  </si>
  <si>
    <t>Sardis Lake</t>
  </si>
  <si>
    <t>8030201014289</t>
  </si>
  <si>
    <t>21031</t>
  </si>
  <si>
    <t>8030201</t>
  </si>
  <si>
    <t>2.18</t>
  </si>
  <si>
    <t>8030201003</t>
  </si>
  <si>
    <t>21776</t>
  </si>
  <si>
    <t>GRENADA DAM</t>
  </si>
  <si>
    <t>GRENADA LAKE</t>
  </si>
  <si>
    <t>MS01494</t>
  </si>
  <si>
    <t>79.748</t>
  </si>
  <si>
    <t>Grenada Lake</t>
  </si>
  <si>
    <t>8030205003968</t>
  </si>
  <si>
    <t>21945</t>
  </si>
  <si>
    <t>8030205</t>
  </si>
  <si>
    <t>1.19</t>
  </si>
  <si>
    <t>8030205039</t>
  </si>
  <si>
    <t>22740</t>
  </si>
  <si>
    <t>ENID DAM</t>
  </si>
  <si>
    <t>ENID LAKE</t>
  </si>
  <si>
    <t>MS01495</t>
  </si>
  <si>
    <t>59.328</t>
  </si>
  <si>
    <t>Enid Lake</t>
  </si>
  <si>
    <t>8030203001473</t>
  </si>
  <si>
    <t>21939</t>
  </si>
  <si>
    <t>8030203</t>
  </si>
  <si>
    <t>8030203008</t>
  </si>
  <si>
    <t>22733</t>
  </si>
  <si>
    <t>ARKABUTLA DAM</t>
  </si>
  <si>
    <t>ARKABUTLA LAKE</t>
  </si>
  <si>
    <t>MS01496</t>
  </si>
  <si>
    <t>38.915</t>
  </si>
  <si>
    <t>Arkabutla Lake</t>
  </si>
  <si>
    <t>8030204003582</t>
  </si>
  <si>
    <t>21923</t>
  </si>
  <si>
    <t>8030204</t>
  </si>
  <si>
    <t>0.88</t>
  </si>
  <si>
    <t>8030204036</t>
  </si>
  <si>
    <t>22715</t>
  </si>
  <si>
    <t>LAKE HICO DAM</t>
  </si>
  <si>
    <t>MS01729</t>
  </si>
  <si>
    <t>1.232</t>
  </si>
  <si>
    <t>109.4</t>
  </si>
  <si>
    <t>Lake Hico</t>
  </si>
  <si>
    <t>3180002003613</t>
  </si>
  <si>
    <t>FLINT CREEK RESERVOIR DAM</t>
  </si>
  <si>
    <t>MS02048</t>
  </si>
  <si>
    <t>2.187</t>
  </si>
  <si>
    <t>Flint Creek Reservoir</t>
  </si>
  <si>
    <t>3170007002272</t>
  </si>
  <si>
    <t>9438</t>
  </si>
  <si>
    <t>0.89</t>
  </si>
  <si>
    <t>3170007024</t>
  </si>
  <si>
    <t>9867</t>
  </si>
  <si>
    <t>LAKE BOGUE HOMO</t>
  </si>
  <si>
    <t>MS02373</t>
  </si>
  <si>
    <t>4.162</t>
  </si>
  <si>
    <t>Lake Bogue Homo</t>
  </si>
  <si>
    <t>3170005013532</t>
  </si>
  <si>
    <t>9383</t>
  </si>
  <si>
    <t>3170005</t>
  </si>
  <si>
    <t>1.52</t>
  </si>
  <si>
    <t>3170005015</t>
  </si>
  <si>
    <t>9810</t>
  </si>
  <si>
    <t>MASONITE LAKE NUMBER 2 DAM</t>
  </si>
  <si>
    <t>MS02378</t>
  </si>
  <si>
    <t>PAUL B. JOHNSON STATE PARK DAM</t>
  </si>
  <si>
    <t>MS02490</t>
  </si>
  <si>
    <t>1.063</t>
  </si>
  <si>
    <t>Geiger Lake</t>
  </si>
  <si>
    <t>3170007007546</t>
  </si>
  <si>
    <t>9426</t>
  </si>
  <si>
    <t>0.93</t>
  </si>
  <si>
    <t>3170007012</t>
  </si>
  <si>
    <t>9855</t>
  </si>
  <si>
    <t>LAKE LAMAR BRUCE DAM</t>
  </si>
  <si>
    <t>MS02501</t>
  </si>
  <si>
    <t>1.28</t>
  </si>
  <si>
    <t>107</t>
  </si>
  <si>
    <t>Lake Lamar Bruce</t>
  </si>
  <si>
    <t>3160102001366</t>
  </si>
  <si>
    <t>DALEWOOD SHORES LAKE DAM</t>
  </si>
  <si>
    <t>MS02586</t>
  </si>
  <si>
    <t>3.651</t>
  </si>
  <si>
    <t>Dalewood Shore Lake</t>
  </si>
  <si>
    <t>3160202001633</t>
  </si>
  <si>
    <t>ROSS BARNETT RESERVOIR DAM</t>
  </si>
  <si>
    <t>MS02716</t>
  </si>
  <si>
    <t>102.583</t>
  </si>
  <si>
    <t>90.8</t>
  </si>
  <si>
    <t>Ross R Barnett Reservoir</t>
  </si>
  <si>
    <t>3180002009068</t>
  </si>
  <si>
    <t>9578</t>
  </si>
  <si>
    <t>3180002</t>
  </si>
  <si>
    <t>3180002022</t>
  </si>
  <si>
    <t>10009</t>
  </si>
  <si>
    <t>LAKE LINCOLN DAM</t>
  </si>
  <si>
    <t>BAHALA CREEK WATERSHED NUMBER 1 DAM</t>
  </si>
  <si>
    <t>MS02758</t>
  </si>
  <si>
    <t>NATCHEZ TRACE LAKE DAM</t>
  </si>
  <si>
    <t>MS02804</t>
  </si>
  <si>
    <t>1.694</t>
  </si>
  <si>
    <t>3160102001406</t>
  </si>
  <si>
    <t>TOWN CREEK WATERSHED STRUCTURE15B DAM</t>
  </si>
  <si>
    <t>MS02805</t>
  </si>
  <si>
    <t>BLACK CREEK COOLING WATER DAM</t>
  </si>
  <si>
    <t>MS02854</t>
  </si>
  <si>
    <t>4.569</t>
  </si>
  <si>
    <t>Black Creek Cooling Pond</t>
  </si>
  <si>
    <t>3170008005431</t>
  </si>
  <si>
    <t>9475</t>
  </si>
  <si>
    <t>3170008</t>
  </si>
  <si>
    <t>0.79</t>
  </si>
  <si>
    <t>3170008035</t>
  </si>
  <si>
    <t>9905</t>
  </si>
  <si>
    <t>EDDINS LAKE</t>
  </si>
  <si>
    <t>MS02875</t>
  </si>
  <si>
    <t>DUMP LAKE DAM</t>
  </si>
  <si>
    <t>MS02936</t>
  </si>
  <si>
    <t>1.78</t>
  </si>
  <si>
    <t>Dump Lake</t>
  </si>
  <si>
    <t>8030206003182</t>
  </si>
  <si>
    <t>Surface area from NHD</t>
  </si>
  <si>
    <t>CHUNKY CREEK WATERSHED STRUCTURE 22 DAM</t>
  </si>
  <si>
    <t>TURMAN LAKE</t>
  </si>
  <si>
    <t>MS03053</t>
  </si>
  <si>
    <t>JOHN C. STENNIS</t>
  </si>
  <si>
    <t>COLUMBUS LAKE</t>
  </si>
  <si>
    <t>MS03056</t>
  </si>
  <si>
    <t>10.182</t>
  </si>
  <si>
    <t>Columbus Lake</t>
  </si>
  <si>
    <t>3160104009774</t>
  </si>
  <si>
    <t>8719</t>
  </si>
  <si>
    <t>3160101</t>
  </si>
  <si>
    <t>2.56</t>
  </si>
  <si>
    <t>3160101001</t>
  </si>
  <si>
    <t>9141</t>
  </si>
  <si>
    <t>ABERDEEN LK/DM (TENN-TOM, AL &amp; MS)</t>
  </si>
  <si>
    <t>ABERDEEN LAKE</t>
  </si>
  <si>
    <t>MS03057</t>
  </si>
  <si>
    <t>12.122</t>
  </si>
  <si>
    <t>Weaver Creek Cutoff</t>
  </si>
  <si>
    <t>3160101012271</t>
  </si>
  <si>
    <t>8724</t>
  </si>
  <si>
    <t>1.97</t>
  </si>
  <si>
    <t>3160101006</t>
  </si>
  <si>
    <t>9146</t>
  </si>
  <si>
    <t>AMORY (TENN-TOM,AL AND MS)</t>
  </si>
  <si>
    <t>POOL A</t>
  </si>
  <si>
    <t>MS03058</t>
  </si>
  <si>
    <t>GLOVER WILKINS (TENN-TOM,AL AND MS)</t>
  </si>
  <si>
    <t>POOL B</t>
  </si>
  <si>
    <t>MS03059</t>
  </si>
  <si>
    <t>6.059</t>
  </si>
  <si>
    <t>Pool B</t>
  </si>
  <si>
    <t>3160101011843</t>
  </si>
  <si>
    <t>8729</t>
  </si>
  <si>
    <t>1.63</t>
  </si>
  <si>
    <t>3160101011</t>
  </si>
  <si>
    <t>9151</t>
  </si>
  <si>
    <t>FULTON (TENN-TOM,AL AND MS)</t>
  </si>
  <si>
    <t>POOL C</t>
  </si>
  <si>
    <t>MS03060</t>
  </si>
  <si>
    <t>2.923</t>
  </si>
  <si>
    <t>85.1</t>
  </si>
  <si>
    <t>Pool C</t>
  </si>
  <si>
    <t>3160101011018</t>
  </si>
  <si>
    <t>KEMPER COUNTY LAKE DAM</t>
  </si>
  <si>
    <t>MS03085</t>
  </si>
  <si>
    <t>STONEHEDGE DAM</t>
  </si>
  <si>
    <t>MS03102</t>
  </si>
  <si>
    <t>LAKE CAROLINE DAM</t>
  </si>
  <si>
    <t>MS03133</t>
  </si>
  <si>
    <t>BIG BAY LAKE DAM</t>
  </si>
  <si>
    <t>MS03237</t>
  </si>
  <si>
    <t>TUSCUMBIA WATERSHED STRUCTURE 8A DAM</t>
  </si>
  <si>
    <t>DAM 8A</t>
  </si>
  <si>
    <t>MS03287</t>
  </si>
  <si>
    <t>LAKE LILLE DAM</t>
  </si>
  <si>
    <t>MS03540</t>
  </si>
  <si>
    <t>G.V. MONTGOMERY (TENN-TOM,AL AND MS)</t>
  </si>
  <si>
    <t>POOL E</t>
  </si>
  <si>
    <t>MS03604</t>
  </si>
  <si>
    <t>2.501</t>
  </si>
  <si>
    <t>3160101009546</t>
  </si>
  <si>
    <t>JAMIE L WHITTEN LOCK AND DAM</t>
  </si>
  <si>
    <t>BAY SPRINGS LAKE</t>
  </si>
  <si>
    <t>MS03605</t>
  </si>
  <si>
    <t>25.905</t>
  </si>
  <si>
    <t>Bay Springs Lake</t>
  </si>
  <si>
    <t>3160101003317</t>
  </si>
  <si>
    <t>8743</t>
  </si>
  <si>
    <t>1.01</t>
  </si>
  <si>
    <t>3160101025</t>
  </si>
  <si>
    <t>9165</t>
  </si>
  <si>
    <t>LAKE CALLING PANTHER DAM</t>
  </si>
  <si>
    <t>MS03621</t>
  </si>
  <si>
    <t>MS10001</t>
  </si>
  <si>
    <t>JOHN RANKIN (TENN-TOM,AL AND MS)</t>
  </si>
  <si>
    <t>POOL D</t>
  </si>
  <si>
    <t>MS82201</t>
  </si>
  <si>
    <t>19.807</t>
  </si>
  <si>
    <t>41.5</t>
  </si>
  <si>
    <t>Hairston Bend Cutoff</t>
  </si>
  <si>
    <t>3160106002744</t>
  </si>
  <si>
    <t>8890</t>
  </si>
  <si>
    <t>3160106</t>
  </si>
  <si>
    <t>2.81</t>
  </si>
  <si>
    <t>3160106023</t>
  </si>
  <si>
    <t>9313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</si>
</sst>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Fill="1"/>
    <xf numFmtId="0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45"/>
  <sheetViews>
    <sheetView tabSelected="1" workbookViewId="0">
      <selection activeCell="C6" sqref="C6"/>
    </sheetView>
  </sheetViews>
  <sheetFormatPr defaultRowHeight="15" x14ac:dyDescent="0.25"/>
  <sheetData>
    <row r="1" spans="1:99" s="1" customFormat="1" x14ac:dyDescent="0.25">
      <c r="A1" s="1" t="s">
        <v>0</v>
      </c>
      <c r="C1" s="1" t="s">
        <v>1</v>
      </c>
      <c r="F1" s="1">
        <v>0</v>
      </c>
      <c r="G1" s="1">
        <v>35</v>
      </c>
      <c r="H1" s="1">
        <v>0</v>
      </c>
      <c r="I1" s="1">
        <v>7500</v>
      </c>
      <c r="J1" s="1">
        <v>2450</v>
      </c>
      <c r="K1" s="1">
        <v>7500</v>
      </c>
      <c r="L1" s="1">
        <f t="shared" ref="L1:L45" si="0">K1*43559.9</f>
        <v>326699250</v>
      </c>
      <c r="M1" s="1">
        <v>300</v>
      </c>
      <c r="N1" s="1">
        <f t="shared" ref="N1:N45" si="1">M1*43560</f>
        <v>13068000</v>
      </c>
      <c r="O1" s="1">
        <f t="shared" ref="O1:O45" si="2">M1*0.0015625</f>
        <v>0.46875</v>
      </c>
      <c r="P1" s="1">
        <f t="shared" ref="P1:P45" si="3">M1*4046.86</f>
        <v>1214058</v>
      </c>
      <c r="Q1" s="1">
        <f t="shared" ref="Q1:Q45" si="4">M1*0.00404686</f>
        <v>1.2140580000000001</v>
      </c>
      <c r="R1" s="1">
        <v>5.4687999999999999</v>
      </c>
      <c r="S1" s="1">
        <f t="shared" ref="S1:S45" si="5">R1*2.58999</f>
        <v>14.164137311999999</v>
      </c>
      <c r="T1" s="1">
        <f t="shared" ref="T1:T45" si="6">R1*640</f>
        <v>3500.0320000000002</v>
      </c>
      <c r="U1" s="1">
        <f t="shared" ref="U1:U45" si="7">R1*27880000</f>
        <v>152470144</v>
      </c>
      <c r="W1" s="1">
        <f t="shared" ref="W1:W45" si="8">V1*0.0003048</f>
        <v>0</v>
      </c>
      <c r="X1" s="1">
        <f t="shared" ref="X1:X45" si="9">V1*0.000189394</f>
        <v>0</v>
      </c>
      <c r="Y1" s="1">
        <f t="shared" ref="Y1:Y45" si="10">X1/(2*(SQRT(3.1416*O1)))</f>
        <v>0</v>
      </c>
      <c r="Z1" s="1">
        <f t="shared" ref="Z1:Z45" si="11">L1/N1</f>
        <v>24.999942607897154</v>
      </c>
      <c r="AA1" s="1">
        <f t="shared" ref="AA1:AA45" si="12">W1/AK1</f>
        <v>0</v>
      </c>
      <c r="AB1" s="1" t="e">
        <f t="shared" ref="AB1:AB45" si="13">3*Z1/AC1</f>
        <v>#DIV/0!</v>
      </c>
      <c r="AC1" s="1">
        <v>0</v>
      </c>
      <c r="AD1" s="1" t="e">
        <f t="shared" ref="AD1:AD45" si="14">Z1/AC1</f>
        <v>#DIV/0!</v>
      </c>
      <c r="AE1" s="1" t="s">
        <v>2</v>
      </c>
      <c r="AF1" s="1">
        <f t="shared" ref="AF1:AF45" si="15">T1/M1</f>
        <v>11.666773333333333</v>
      </c>
      <c r="AG1" s="1">
        <f t="shared" ref="AG1:AG45" si="16">50*Z1*SQRT(3.1416)*(SQRT(N1))^-1</f>
        <v>0.61288627694835551</v>
      </c>
      <c r="AH1" s="1">
        <f t="shared" ref="AH1:AH45" si="17">P1/AJ1</f>
        <v>0.4017364509769274</v>
      </c>
      <c r="AI1" s="1">
        <f t="shared" ref="AI1:AI45" si="18">J1*43559.9</f>
        <v>106721755</v>
      </c>
      <c r="AJ1" s="1">
        <f t="shared" ref="AJ1:AJ45" si="19">J1*1233.48</f>
        <v>3022026</v>
      </c>
      <c r="AK1" s="1">
        <f t="shared" ref="AK1:AK45" si="20">AJ1/10^6</f>
        <v>3.0220259999999999</v>
      </c>
      <c r="AL1" s="1" t="s">
        <v>2</v>
      </c>
      <c r="AM1" s="1" t="s">
        <v>2</v>
      </c>
      <c r="AN1" s="1" t="s">
        <v>2</v>
      </c>
      <c r="AO1" s="1" t="s">
        <v>2</v>
      </c>
      <c r="AP1" s="1" t="s">
        <v>2</v>
      </c>
      <c r="AQ1" s="1" t="s">
        <v>2</v>
      </c>
      <c r="AR1" s="1" t="s">
        <v>2</v>
      </c>
      <c r="AS1" s="1">
        <v>0</v>
      </c>
      <c r="AT1" s="1" t="s">
        <v>2</v>
      </c>
      <c r="AU1" s="1" t="s">
        <v>2</v>
      </c>
      <c r="AV1" s="1">
        <v>0</v>
      </c>
      <c r="AW1" s="1">
        <v>0</v>
      </c>
      <c r="AX1" s="1">
        <v>0</v>
      </c>
      <c r="AY1" s="1">
        <v>0</v>
      </c>
      <c r="AZ1" s="1">
        <v>0</v>
      </c>
      <c r="BA1" s="1">
        <v>0</v>
      </c>
      <c r="BB1" s="1">
        <v>0</v>
      </c>
      <c r="BC1" s="1">
        <v>0</v>
      </c>
      <c r="BD1" s="1">
        <v>0</v>
      </c>
      <c r="BE1" s="1">
        <v>0</v>
      </c>
      <c r="BF1" s="1">
        <v>0</v>
      </c>
      <c r="BG1" s="1">
        <v>0</v>
      </c>
      <c r="BH1" s="1">
        <v>0</v>
      </c>
      <c r="BI1" s="1">
        <v>0</v>
      </c>
      <c r="BJ1" s="1">
        <v>0</v>
      </c>
      <c r="BK1" s="1">
        <v>0</v>
      </c>
      <c r="BL1" s="1">
        <v>0</v>
      </c>
      <c r="BM1" s="1">
        <v>0</v>
      </c>
      <c r="BN1" s="1">
        <v>0</v>
      </c>
      <c r="BO1" s="1">
        <v>0</v>
      </c>
      <c r="BP1" s="1">
        <v>0</v>
      </c>
      <c r="BQ1" s="1">
        <v>0</v>
      </c>
      <c r="BR1" s="1">
        <v>0</v>
      </c>
      <c r="BS1" s="1">
        <v>0</v>
      </c>
      <c r="BT1" s="1">
        <v>0</v>
      </c>
      <c r="BU1" s="1">
        <v>0</v>
      </c>
      <c r="BV1" s="1">
        <v>0</v>
      </c>
      <c r="BW1" s="1">
        <v>0</v>
      </c>
      <c r="BX1" s="1">
        <v>0</v>
      </c>
      <c r="BY1" s="1">
        <v>0</v>
      </c>
      <c r="BZ1" s="1">
        <v>0</v>
      </c>
      <c r="CA1" s="1">
        <v>0</v>
      </c>
      <c r="CB1" s="1">
        <v>0</v>
      </c>
      <c r="CC1" s="1">
        <v>0</v>
      </c>
      <c r="CD1" s="1">
        <v>0</v>
      </c>
      <c r="CE1" s="1">
        <v>0</v>
      </c>
      <c r="CF1" s="1">
        <v>0</v>
      </c>
      <c r="CG1" s="1">
        <v>0</v>
      </c>
      <c r="CH1" s="1">
        <v>0</v>
      </c>
      <c r="CI1" s="1">
        <v>0</v>
      </c>
      <c r="CJ1" s="1">
        <v>0</v>
      </c>
      <c r="CK1" s="1">
        <v>0</v>
      </c>
      <c r="CL1" s="1">
        <v>0</v>
      </c>
      <c r="CM1" s="1">
        <v>0</v>
      </c>
      <c r="CN1" s="1">
        <v>0</v>
      </c>
      <c r="CO1" s="1">
        <v>0</v>
      </c>
      <c r="CP1" s="1">
        <v>0</v>
      </c>
      <c r="CQ1" s="1">
        <v>0</v>
      </c>
      <c r="CR1" s="1">
        <v>0</v>
      </c>
      <c r="CS1" s="1">
        <v>0</v>
      </c>
      <c r="CT1" s="1">
        <v>0</v>
      </c>
      <c r="CU1" s="1" t="s">
        <v>3</v>
      </c>
    </row>
    <row r="2" spans="1:99" s="1" customFormat="1" x14ac:dyDescent="0.25">
      <c r="A2" s="1" t="s">
        <v>4</v>
      </c>
      <c r="C2" s="1" t="s">
        <v>5</v>
      </c>
      <c r="F2" s="1">
        <v>0</v>
      </c>
      <c r="G2" s="1">
        <v>30</v>
      </c>
      <c r="H2" s="1">
        <v>0</v>
      </c>
      <c r="I2" s="1">
        <v>6375</v>
      </c>
      <c r="J2" s="1">
        <v>0</v>
      </c>
      <c r="K2" s="1">
        <v>6375</v>
      </c>
      <c r="L2" s="1">
        <f t="shared" si="0"/>
        <v>277694362.5</v>
      </c>
      <c r="M2" s="1">
        <v>450</v>
      </c>
      <c r="N2" s="1">
        <f t="shared" si="1"/>
        <v>19602000</v>
      </c>
      <c r="O2" s="1">
        <f t="shared" si="2"/>
        <v>0.703125</v>
      </c>
      <c r="P2" s="1">
        <f t="shared" si="3"/>
        <v>1821087</v>
      </c>
      <c r="Q2" s="1">
        <f t="shared" si="4"/>
        <v>1.8210870000000001</v>
      </c>
      <c r="R2" s="1">
        <v>0</v>
      </c>
      <c r="S2" s="1">
        <f t="shared" si="5"/>
        <v>0</v>
      </c>
      <c r="T2" s="1">
        <f t="shared" si="6"/>
        <v>0</v>
      </c>
      <c r="U2" s="1">
        <f t="shared" si="7"/>
        <v>0</v>
      </c>
      <c r="W2" s="1">
        <f t="shared" si="8"/>
        <v>0</v>
      </c>
      <c r="X2" s="1">
        <f t="shared" si="9"/>
        <v>0</v>
      </c>
      <c r="Y2" s="1">
        <f t="shared" si="10"/>
        <v>0</v>
      </c>
      <c r="Z2" s="1">
        <f t="shared" si="11"/>
        <v>14.166634144475054</v>
      </c>
      <c r="AA2" s="1" t="e">
        <f t="shared" si="12"/>
        <v>#DIV/0!</v>
      </c>
      <c r="AB2" s="1" t="e">
        <f t="shared" si="13"/>
        <v>#DIV/0!</v>
      </c>
      <c r="AC2" s="1">
        <v>0</v>
      </c>
      <c r="AD2" s="1" t="e">
        <f t="shared" si="14"/>
        <v>#DIV/0!</v>
      </c>
      <c r="AE2" s="1" t="s">
        <v>2</v>
      </c>
      <c r="AF2" s="1">
        <f t="shared" si="15"/>
        <v>0</v>
      </c>
      <c r="AG2" s="1">
        <f t="shared" si="16"/>
        <v>0.28357107812131821</v>
      </c>
      <c r="AH2" s="1" t="e">
        <f t="shared" si="17"/>
        <v>#DIV/0!</v>
      </c>
      <c r="AI2" s="1">
        <f t="shared" si="18"/>
        <v>0</v>
      </c>
      <c r="AJ2" s="1">
        <f t="shared" si="19"/>
        <v>0</v>
      </c>
      <c r="AK2" s="1">
        <f t="shared" si="20"/>
        <v>0</v>
      </c>
      <c r="AL2" s="1" t="s">
        <v>2</v>
      </c>
      <c r="AM2" s="1" t="s">
        <v>2</v>
      </c>
      <c r="AN2" s="1" t="s">
        <v>2</v>
      </c>
      <c r="AO2" s="1" t="s">
        <v>2</v>
      </c>
      <c r="AP2" s="1" t="s">
        <v>2</v>
      </c>
      <c r="AQ2" s="1" t="s">
        <v>2</v>
      </c>
      <c r="AR2" s="1" t="s">
        <v>2</v>
      </c>
      <c r="AS2" s="1">
        <v>0</v>
      </c>
      <c r="AT2" s="1" t="s">
        <v>2</v>
      </c>
      <c r="AU2" s="1" t="s">
        <v>2</v>
      </c>
      <c r="AV2" s="1">
        <v>0</v>
      </c>
      <c r="AW2" s="1">
        <v>0</v>
      </c>
      <c r="AX2" s="1">
        <v>0</v>
      </c>
      <c r="AY2" s="1">
        <v>0</v>
      </c>
      <c r="AZ2" s="1">
        <v>0</v>
      </c>
      <c r="BA2" s="1">
        <v>0</v>
      </c>
      <c r="BB2" s="1">
        <v>0</v>
      </c>
      <c r="BC2" s="1">
        <v>0</v>
      </c>
      <c r="BD2" s="1">
        <v>0</v>
      </c>
      <c r="BE2" s="1">
        <v>0</v>
      </c>
      <c r="BF2" s="1">
        <v>0</v>
      </c>
      <c r="BG2" s="1">
        <v>0</v>
      </c>
      <c r="BH2" s="1">
        <v>0</v>
      </c>
      <c r="BI2" s="1">
        <v>0</v>
      </c>
      <c r="BJ2" s="1">
        <v>0</v>
      </c>
      <c r="BK2" s="1">
        <v>0</v>
      </c>
      <c r="BL2" s="1">
        <v>0</v>
      </c>
      <c r="BM2" s="1">
        <v>0</v>
      </c>
      <c r="BN2" s="1">
        <v>0</v>
      </c>
      <c r="BO2" s="1">
        <v>0</v>
      </c>
      <c r="BP2" s="1">
        <v>0</v>
      </c>
      <c r="BQ2" s="1">
        <v>0</v>
      </c>
      <c r="BR2" s="1">
        <v>0</v>
      </c>
      <c r="BS2" s="1">
        <v>0</v>
      </c>
      <c r="BT2" s="1">
        <v>0</v>
      </c>
      <c r="BU2" s="1">
        <v>0</v>
      </c>
      <c r="BV2" s="1">
        <v>0</v>
      </c>
      <c r="BW2" s="1">
        <v>0</v>
      </c>
      <c r="BX2" s="1">
        <v>0</v>
      </c>
      <c r="BY2" s="1">
        <v>0</v>
      </c>
      <c r="BZ2" s="1">
        <v>0</v>
      </c>
      <c r="CA2" s="1">
        <v>0</v>
      </c>
      <c r="CB2" s="1">
        <v>0</v>
      </c>
      <c r="CC2" s="1">
        <v>0</v>
      </c>
      <c r="CD2" s="1">
        <v>0</v>
      </c>
      <c r="CE2" s="1">
        <v>0</v>
      </c>
      <c r="CF2" s="1">
        <v>0</v>
      </c>
      <c r="CG2" s="1">
        <v>0</v>
      </c>
      <c r="CH2" s="1">
        <v>0</v>
      </c>
      <c r="CI2" s="1">
        <v>0</v>
      </c>
      <c r="CJ2" s="1">
        <v>0</v>
      </c>
      <c r="CK2" s="1">
        <v>0</v>
      </c>
      <c r="CL2" s="1">
        <v>0</v>
      </c>
      <c r="CM2" s="1">
        <v>0</v>
      </c>
      <c r="CN2" s="1">
        <v>0</v>
      </c>
      <c r="CO2" s="1">
        <v>0</v>
      </c>
      <c r="CP2" s="1">
        <v>0</v>
      </c>
      <c r="CQ2" s="1">
        <v>0</v>
      </c>
      <c r="CR2" s="1">
        <v>0</v>
      </c>
      <c r="CS2" s="1">
        <v>0</v>
      </c>
      <c r="CT2" s="1">
        <v>0</v>
      </c>
      <c r="CU2" s="1" t="s">
        <v>3</v>
      </c>
    </row>
    <row r="3" spans="1:99" s="1" customFormat="1" x14ac:dyDescent="0.25">
      <c r="A3" s="1" t="s">
        <v>6</v>
      </c>
      <c r="C3" s="1" t="s">
        <v>7</v>
      </c>
      <c r="D3" s="1">
        <v>1965</v>
      </c>
      <c r="E3" s="1">
        <f>2015-D3</f>
        <v>50</v>
      </c>
      <c r="F3" s="1">
        <v>32</v>
      </c>
      <c r="G3" s="1">
        <v>35</v>
      </c>
      <c r="H3" s="1">
        <v>13427</v>
      </c>
      <c r="I3" s="1">
        <v>10430</v>
      </c>
      <c r="J3" s="1">
        <v>3406</v>
      </c>
      <c r="K3" s="1">
        <v>10430</v>
      </c>
      <c r="L3" s="1">
        <f t="shared" si="0"/>
        <v>454329757</v>
      </c>
      <c r="M3" s="1">
        <v>479</v>
      </c>
      <c r="N3" s="1">
        <f t="shared" si="1"/>
        <v>20865240</v>
      </c>
      <c r="O3" s="1">
        <f t="shared" si="2"/>
        <v>0.74843750000000009</v>
      </c>
      <c r="P3" s="1">
        <f t="shared" si="3"/>
        <v>1938445.9400000002</v>
      </c>
      <c r="Q3" s="1">
        <f t="shared" si="4"/>
        <v>1.93844594</v>
      </c>
      <c r="R3" s="1">
        <v>17.7438</v>
      </c>
      <c r="S3" s="1">
        <f t="shared" si="5"/>
        <v>45.956264561999994</v>
      </c>
      <c r="T3" s="1">
        <f t="shared" si="6"/>
        <v>11356.031999999999</v>
      </c>
      <c r="U3" s="1">
        <f t="shared" si="7"/>
        <v>494697144</v>
      </c>
      <c r="V3" s="1">
        <v>26078.327176999999</v>
      </c>
      <c r="W3" s="1">
        <f t="shared" si="8"/>
        <v>7.9486741235495995</v>
      </c>
      <c r="X3" s="1">
        <f t="shared" si="9"/>
        <v>4.9390786973607383</v>
      </c>
      <c r="Y3" s="1">
        <f t="shared" si="10"/>
        <v>1.610507444196499</v>
      </c>
      <c r="Z3" s="1">
        <f t="shared" si="11"/>
        <v>21.774480283955516</v>
      </c>
      <c r="AA3" s="1">
        <f t="shared" si="12"/>
        <v>1.8919860789886991</v>
      </c>
      <c r="AB3" s="1">
        <f t="shared" si="13"/>
        <v>2.0413575266208297</v>
      </c>
      <c r="AC3" s="1">
        <v>32</v>
      </c>
      <c r="AD3" s="1">
        <f t="shared" si="14"/>
        <v>0.68045250887360986</v>
      </c>
      <c r="AE3" s="1" t="s">
        <v>2</v>
      </c>
      <c r="AF3" s="1">
        <f t="shared" si="15"/>
        <v>23.707791231732774</v>
      </c>
      <c r="AG3" s="1">
        <f t="shared" si="16"/>
        <v>0.42245606964488702</v>
      </c>
      <c r="AH3" s="1">
        <f t="shared" si="17"/>
        <v>0.4613993071481437</v>
      </c>
      <c r="AI3" s="1">
        <f t="shared" si="18"/>
        <v>148365019.40000001</v>
      </c>
      <c r="AJ3" s="1">
        <f t="shared" si="19"/>
        <v>4201232.88</v>
      </c>
      <c r="AK3" s="1">
        <f t="shared" si="20"/>
        <v>4.2012328800000001</v>
      </c>
      <c r="AL3" s="1" t="s">
        <v>8</v>
      </c>
      <c r="AM3" s="1" t="s">
        <v>2</v>
      </c>
      <c r="AN3" s="1" t="s">
        <v>9</v>
      </c>
      <c r="AO3" s="1" t="s">
        <v>10</v>
      </c>
      <c r="AP3" s="1" t="s">
        <v>2</v>
      </c>
      <c r="AQ3" s="1" t="s">
        <v>2</v>
      </c>
      <c r="AR3" s="1" t="s">
        <v>2</v>
      </c>
      <c r="AS3" s="1">
        <v>0</v>
      </c>
      <c r="AT3" s="1" t="s">
        <v>2</v>
      </c>
      <c r="AU3" s="1" t="s">
        <v>2</v>
      </c>
      <c r="AV3" s="1">
        <v>0</v>
      </c>
      <c r="AW3" s="1">
        <v>0</v>
      </c>
      <c r="AX3" s="1">
        <v>0</v>
      </c>
      <c r="AY3" s="1">
        <v>0</v>
      </c>
      <c r="AZ3" s="1">
        <v>0</v>
      </c>
      <c r="BA3" s="1">
        <v>0</v>
      </c>
      <c r="BB3" s="1">
        <v>0</v>
      </c>
      <c r="BC3" s="1">
        <v>0</v>
      </c>
      <c r="BD3" s="1">
        <v>0</v>
      </c>
      <c r="BE3" s="1">
        <v>0</v>
      </c>
      <c r="BF3" s="1">
        <v>0</v>
      </c>
      <c r="BG3" s="1">
        <v>0</v>
      </c>
      <c r="BH3" s="1">
        <v>0</v>
      </c>
      <c r="BI3" s="1">
        <v>0</v>
      </c>
      <c r="BJ3" s="1">
        <v>0</v>
      </c>
      <c r="BK3" s="1">
        <v>0</v>
      </c>
      <c r="BL3" s="1">
        <v>0</v>
      </c>
      <c r="BM3" s="1">
        <v>0</v>
      </c>
      <c r="BN3" s="1">
        <v>0</v>
      </c>
      <c r="BO3" s="1">
        <v>0</v>
      </c>
      <c r="BP3" s="1">
        <v>0</v>
      </c>
      <c r="BQ3" s="1">
        <v>0</v>
      </c>
      <c r="BR3" s="1">
        <v>0</v>
      </c>
      <c r="BS3" s="1">
        <v>0</v>
      </c>
      <c r="BT3" s="1">
        <v>0</v>
      </c>
      <c r="BU3" s="1">
        <v>0</v>
      </c>
      <c r="BV3" s="1">
        <v>0</v>
      </c>
      <c r="BW3" s="1">
        <v>0</v>
      </c>
      <c r="BX3" s="1">
        <v>0</v>
      </c>
      <c r="BY3" s="1">
        <v>0</v>
      </c>
      <c r="BZ3" s="1">
        <v>0</v>
      </c>
      <c r="CA3" s="1">
        <v>0</v>
      </c>
      <c r="CB3" s="1">
        <v>0</v>
      </c>
      <c r="CC3" s="1">
        <v>0</v>
      </c>
      <c r="CD3" s="1">
        <v>0</v>
      </c>
      <c r="CE3" s="1">
        <v>0</v>
      </c>
      <c r="CF3" s="1">
        <v>0</v>
      </c>
      <c r="CG3" s="1">
        <v>0</v>
      </c>
      <c r="CH3" s="1">
        <v>0</v>
      </c>
      <c r="CI3" s="1">
        <v>0</v>
      </c>
      <c r="CJ3" s="1">
        <v>0</v>
      </c>
      <c r="CK3" s="1">
        <v>0</v>
      </c>
      <c r="CL3" s="1">
        <v>0</v>
      </c>
      <c r="CM3" s="1">
        <v>0</v>
      </c>
      <c r="CN3" s="1">
        <v>0</v>
      </c>
      <c r="CO3" s="1">
        <v>0</v>
      </c>
      <c r="CP3" s="1">
        <v>0</v>
      </c>
      <c r="CQ3" s="1">
        <v>0</v>
      </c>
      <c r="CR3" s="1">
        <v>0</v>
      </c>
      <c r="CS3" s="1">
        <v>0</v>
      </c>
      <c r="CT3" s="1">
        <v>0</v>
      </c>
      <c r="CU3" s="1" t="s">
        <v>3</v>
      </c>
    </row>
    <row r="4" spans="1:99" s="1" customFormat="1" x14ac:dyDescent="0.25">
      <c r="A4" s="1" t="s">
        <v>11</v>
      </c>
      <c r="B4" s="1" t="s">
        <v>12</v>
      </c>
      <c r="C4" s="1" t="s">
        <v>13</v>
      </c>
      <c r="D4" s="1">
        <v>1940</v>
      </c>
      <c r="E4" s="1">
        <f>2015-D4</f>
        <v>75</v>
      </c>
      <c r="F4" s="1">
        <v>29</v>
      </c>
      <c r="G4" s="1">
        <v>34</v>
      </c>
      <c r="H4" s="1">
        <v>1331</v>
      </c>
      <c r="I4" s="1">
        <v>8112</v>
      </c>
      <c r="J4" s="1">
        <v>4841</v>
      </c>
      <c r="K4" s="1">
        <v>8112</v>
      </c>
      <c r="L4" s="1">
        <f t="shared" si="0"/>
        <v>353357908.80000001</v>
      </c>
      <c r="M4" s="1">
        <v>700</v>
      </c>
      <c r="N4" s="1">
        <f t="shared" si="1"/>
        <v>30492000</v>
      </c>
      <c r="O4" s="1">
        <f t="shared" si="2"/>
        <v>1.09375</v>
      </c>
      <c r="P4" s="1">
        <f t="shared" si="3"/>
        <v>2832802</v>
      </c>
      <c r="Q4" s="1">
        <f t="shared" si="4"/>
        <v>2.832802</v>
      </c>
      <c r="R4" s="1">
        <v>56.8</v>
      </c>
      <c r="S4" s="1">
        <f t="shared" si="5"/>
        <v>147.11143199999998</v>
      </c>
      <c r="T4" s="1">
        <f t="shared" si="6"/>
        <v>36352</v>
      </c>
      <c r="U4" s="1">
        <f t="shared" si="7"/>
        <v>1583584000</v>
      </c>
      <c r="V4" s="1">
        <v>46325.870982</v>
      </c>
      <c r="W4" s="1">
        <f t="shared" si="8"/>
        <v>14.1201254753136</v>
      </c>
      <c r="X4" s="1">
        <f t="shared" si="9"/>
        <v>8.7738420087649089</v>
      </c>
      <c r="Y4" s="1">
        <f t="shared" si="10"/>
        <v>2.3666025980945467</v>
      </c>
      <c r="Z4" s="1">
        <f t="shared" si="11"/>
        <v>11.588544824872098</v>
      </c>
      <c r="AA4" s="1">
        <f t="shared" si="12"/>
        <v>2.3646744627672485</v>
      </c>
      <c r="AB4" s="1">
        <f t="shared" si="13"/>
        <v>1.1988149818833205</v>
      </c>
      <c r="AC4" s="1">
        <v>29</v>
      </c>
      <c r="AD4" s="1">
        <f t="shared" si="14"/>
        <v>0.39960499396110682</v>
      </c>
      <c r="AE4" s="1">
        <v>212.89699999999999</v>
      </c>
      <c r="AF4" s="1">
        <f t="shared" si="15"/>
        <v>51.931428571428569</v>
      </c>
      <c r="AG4" s="1">
        <f t="shared" si="16"/>
        <v>0.18598648980288821</v>
      </c>
      <c r="AH4" s="1">
        <f t="shared" si="17"/>
        <v>0.4744047465574816</v>
      </c>
      <c r="AI4" s="1">
        <f t="shared" si="18"/>
        <v>210873475.90000001</v>
      </c>
      <c r="AJ4" s="1">
        <f t="shared" si="19"/>
        <v>5971276.6799999997</v>
      </c>
      <c r="AK4" s="1">
        <f t="shared" si="20"/>
        <v>5.9712766799999999</v>
      </c>
      <c r="AL4" s="1" t="s">
        <v>14</v>
      </c>
      <c r="AM4" s="1" t="s">
        <v>2</v>
      </c>
      <c r="AN4" s="1" t="s">
        <v>15</v>
      </c>
      <c r="AO4" s="1" t="s">
        <v>16</v>
      </c>
      <c r="AP4" s="1" t="s">
        <v>17</v>
      </c>
      <c r="AQ4" s="1" t="s">
        <v>18</v>
      </c>
      <c r="AR4" s="1" t="s">
        <v>19</v>
      </c>
      <c r="AS4" s="1">
        <v>1</v>
      </c>
      <c r="AT4" s="1" t="s">
        <v>20</v>
      </c>
      <c r="AU4" s="1" t="s">
        <v>21</v>
      </c>
      <c r="AV4" s="1">
        <v>9</v>
      </c>
      <c r="AW4" s="2">
        <v>34</v>
      </c>
      <c r="AX4" s="2">
        <v>55</v>
      </c>
      <c r="AY4" s="2">
        <v>11</v>
      </c>
      <c r="AZ4" s="2">
        <v>1.4</v>
      </c>
      <c r="BA4" s="2">
        <v>3.9</v>
      </c>
      <c r="BB4" s="2">
        <v>1.3</v>
      </c>
      <c r="BC4" s="2">
        <v>3</v>
      </c>
      <c r="BD4" s="2">
        <v>0.2</v>
      </c>
      <c r="BE4" s="2">
        <v>1.2</v>
      </c>
      <c r="BF4" s="2">
        <v>10.4</v>
      </c>
      <c r="BG4" s="2">
        <v>29.9</v>
      </c>
      <c r="BH4" s="2">
        <v>20.100000000000001</v>
      </c>
      <c r="BI4" s="1">
        <v>0</v>
      </c>
      <c r="BJ4" s="1">
        <v>0</v>
      </c>
      <c r="BK4" s="2">
        <v>21.3</v>
      </c>
      <c r="BL4" s="2">
        <v>6.5</v>
      </c>
      <c r="BM4" s="1">
        <v>0</v>
      </c>
      <c r="BN4" s="2">
        <v>0.7</v>
      </c>
      <c r="BO4" s="2">
        <v>38181</v>
      </c>
      <c r="BP4" s="2">
        <v>12470</v>
      </c>
      <c r="BQ4" s="2">
        <v>94</v>
      </c>
      <c r="BR4" s="2">
        <v>31</v>
      </c>
      <c r="BS4" s="2">
        <v>0.17</v>
      </c>
      <c r="BT4" s="2">
        <v>0.06</v>
      </c>
      <c r="BU4" s="2">
        <v>57198</v>
      </c>
      <c r="BV4" s="2">
        <v>141</v>
      </c>
      <c r="BW4" s="2">
        <v>0.26</v>
      </c>
      <c r="BX4" s="2">
        <v>387926</v>
      </c>
      <c r="BY4" s="2">
        <v>34246</v>
      </c>
      <c r="BZ4" s="2">
        <v>953</v>
      </c>
      <c r="CA4" s="2">
        <v>84</v>
      </c>
      <c r="CB4" s="2">
        <v>2.0499999999999998</v>
      </c>
      <c r="CC4" s="2">
        <v>0.19</v>
      </c>
      <c r="CD4" s="2">
        <v>11</v>
      </c>
      <c r="CE4" s="2">
        <v>15</v>
      </c>
      <c r="CF4" s="2">
        <v>46</v>
      </c>
      <c r="CG4" s="2">
        <v>13</v>
      </c>
      <c r="CH4" s="2">
        <v>19</v>
      </c>
      <c r="CI4" s="2">
        <v>10</v>
      </c>
      <c r="CJ4" s="2">
        <v>21</v>
      </c>
      <c r="CK4" s="1">
        <v>0</v>
      </c>
      <c r="CL4" s="2">
        <v>1</v>
      </c>
      <c r="CM4" s="1">
        <v>0</v>
      </c>
      <c r="CN4" s="1">
        <v>0</v>
      </c>
      <c r="CO4" s="1">
        <v>0</v>
      </c>
      <c r="CP4" s="1">
        <v>0</v>
      </c>
      <c r="CQ4" s="2">
        <v>13</v>
      </c>
      <c r="CR4" s="2">
        <v>50</v>
      </c>
      <c r="CS4" s="2">
        <v>0.49530999999999997</v>
      </c>
      <c r="CT4" s="2">
        <v>0.10074</v>
      </c>
      <c r="CU4" s="1" t="s">
        <v>3</v>
      </c>
    </row>
    <row r="5" spans="1:99" s="1" customFormat="1" x14ac:dyDescent="0.25">
      <c r="A5" s="1" t="s">
        <v>22</v>
      </c>
      <c r="C5" s="1" t="s">
        <v>23</v>
      </c>
      <c r="F5" s="1">
        <v>0</v>
      </c>
      <c r="G5" s="1">
        <v>18</v>
      </c>
      <c r="H5" s="1">
        <v>0</v>
      </c>
      <c r="I5" s="1">
        <v>3500</v>
      </c>
      <c r="J5" s="1">
        <v>0</v>
      </c>
      <c r="K5" s="1">
        <v>3500</v>
      </c>
      <c r="L5" s="1">
        <f t="shared" si="0"/>
        <v>152459650</v>
      </c>
      <c r="M5" s="1">
        <v>600</v>
      </c>
      <c r="N5" s="1">
        <f t="shared" si="1"/>
        <v>26136000</v>
      </c>
      <c r="O5" s="1">
        <f t="shared" si="2"/>
        <v>0.9375</v>
      </c>
      <c r="P5" s="1">
        <f t="shared" si="3"/>
        <v>2428116</v>
      </c>
      <c r="Q5" s="1">
        <f t="shared" si="4"/>
        <v>2.4281160000000002</v>
      </c>
      <c r="R5" s="1">
        <v>0</v>
      </c>
      <c r="S5" s="1">
        <f t="shared" si="5"/>
        <v>0</v>
      </c>
      <c r="T5" s="1">
        <f t="shared" si="6"/>
        <v>0</v>
      </c>
      <c r="U5" s="1">
        <f t="shared" si="7"/>
        <v>0</v>
      </c>
      <c r="V5" s="1">
        <v>51452.488623999998</v>
      </c>
      <c r="W5" s="1">
        <f t="shared" si="8"/>
        <v>15.682718532595198</v>
      </c>
      <c r="X5" s="1">
        <f t="shared" si="9"/>
        <v>9.7447926304538566</v>
      </c>
      <c r="Y5" s="1">
        <f t="shared" si="10"/>
        <v>2.8391054524295307</v>
      </c>
      <c r="Z5" s="1">
        <f t="shared" si="11"/>
        <v>5.8333199418426691</v>
      </c>
      <c r="AA5" s="1" t="e">
        <f t="shared" si="12"/>
        <v>#DIV/0!</v>
      </c>
      <c r="AB5" s="1" t="e">
        <f t="shared" si="13"/>
        <v>#DIV/0!</v>
      </c>
      <c r="AC5" s="1">
        <v>0</v>
      </c>
      <c r="AD5" s="1" t="e">
        <f t="shared" si="14"/>
        <v>#DIV/0!</v>
      </c>
      <c r="AE5" s="1">
        <v>206.05600000000001</v>
      </c>
      <c r="AF5" s="1">
        <f t="shared" si="15"/>
        <v>0</v>
      </c>
      <c r="AG5" s="1">
        <f t="shared" si="16"/>
        <v>0.10112107658948369</v>
      </c>
      <c r="AH5" s="1" t="e">
        <f t="shared" si="17"/>
        <v>#DIV/0!</v>
      </c>
      <c r="AI5" s="1">
        <f t="shared" si="18"/>
        <v>0</v>
      </c>
      <c r="AJ5" s="1">
        <f t="shared" si="19"/>
        <v>0</v>
      </c>
      <c r="AK5" s="1">
        <f t="shared" si="20"/>
        <v>0</v>
      </c>
      <c r="AL5" s="1" t="s">
        <v>24</v>
      </c>
      <c r="AM5" s="1" t="s">
        <v>2</v>
      </c>
      <c r="AN5" s="1" t="s">
        <v>2</v>
      </c>
      <c r="AO5" s="1" t="s">
        <v>25</v>
      </c>
      <c r="AP5" s="1" t="s">
        <v>26</v>
      </c>
      <c r="AQ5" s="1" t="s">
        <v>27</v>
      </c>
      <c r="AR5" s="1" t="s">
        <v>28</v>
      </c>
      <c r="AS5" s="1">
        <v>1</v>
      </c>
      <c r="AT5" s="1" t="s">
        <v>29</v>
      </c>
      <c r="AU5" s="1" t="s">
        <v>30</v>
      </c>
      <c r="AV5" s="1">
        <v>9</v>
      </c>
      <c r="AW5" s="2">
        <v>63</v>
      </c>
      <c r="AX5" s="2">
        <v>36</v>
      </c>
      <c r="AY5" s="2">
        <v>2</v>
      </c>
      <c r="AZ5" s="2">
        <v>2.1</v>
      </c>
      <c r="BA5" s="2">
        <v>1.2</v>
      </c>
      <c r="BB5" s="2">
        <v>0.1</v>
      </c>
      <c r="BC5" s="2">
        <v>0.8</v>
      </c>
      <c r="BD5" s="1">
        <v>0</v>
      </c>
      <c r="BE5" s="2">
        <v>0.2</v>
      </c>
      <c r="BF5" s="2">
        <v>12.2</v>
      </c>
      <c r="BG5" s="2">
        <v>31.5</v>
      </c>
      <c r="BH5" s="2">
        <v>19.600000000000001</v>
      </c>
      <c r="BI5" s="1">
        <v>0</v>
      </c>
      <c r="BJ5" s="1">
        <v>0</v>
      </c>
      <c r="BK5" s="2">
        <v>23.6</v>
      </c>
      <c r="BL5" s="2">
        <v>7.6</v>
      </c>
      <c r="BM5" s="1">
        <v>0</v>
      </c>
      <c r="BN5" s="2">
        <v>1</v>
      </c>
      <c r="BO5" s="2">
        <v>21788</v>
      </c>
      <c r="BP5" s="2">
        <v>5955</v>
      </c>
      <c r="BQ5" s="2">
        <v>113</v>
      </c>
      <c r="BR5" s="2">
        <v>31</v>
      </c>
      <c r="BS5" s="2">
        <v>0.2</v>
      </c>
      <c r="BT5" s="2">
        <v>0.05</v>
      </c>
      <c r="BU5" s="2">
        <v>31181</v>
      </c>
      <c r="BV5" s="2">
        <v>162</v>
      </c>
      <c r="BW5" s="2">
        <v>0.28000000000000003</v>
      </c>
      <c r="BX5" s="2">
        <v>121859</v>
      </c>
      <c r="BY5" s="2">
        <v>8974</v>
      </c>
      <c r="BZ5" s="2">
        <v>635</v>
      </c>
      <c r="CA5" s="2">
        <v>47</v>
      </c>
      <c r="CB5" s="2">
        <v>0.66</v>
      </c>
      <c r="CC5" s="2">
        <v>0.05</v>
      </c>
      <c r="CD5" s="2">
        <v>8</v>
      </c>
      <c r="CE5" s="2">
        <v>12</v>
      </c>
      <c r="CF5" s="2">
        <v>39</v>
      </c>
      <c r="CG5" s="2">
        <v>15</v>
      </c>
      <c r="CH5" s="2">
        <v>25</v>
      </c>
      <c r="CI5" s="2">
        <v>14</v>
      </c>
      <c r="CJ5" s="2">
        <v>23</v>
      </c>
      <c r="CK5" s="2">
        <v>1</v>
      </c>
      <c r="CL5" s="2">
        <v>2</v>
      </c>
      <c r="CM5" s="1">
        <v>0</v>
      </c>
      <c r="CN5" s="1">
        <v>0</v>
      </c>
      <c r="CO5" s="1">
        <v>0</v>
      </c>
      <c r="CP5" s="1">
        <v>0</v>
      </c>
      <c r="CQ5" s="2">
        <v>13</v>
      </c>
      <c r="CR5" s="2">
        <v>48</v>
      </c>
      <c r="CS5" s="2">
        <v>0.89639999999999997</v>
      </c>
      <c r="CT5" s="2">
        <v>0.92501999999999995</v>
      </c>
      <c r="CU5" s="1" t="s">
        <v>3</v>
      </c>
    </row>
    <row r="6" spans="1:99" s="1" customFormat="1" x14ac:dyDescent="0.25">
      <c r="A6" s="1" t="s">
        <v>31</v>
      </c>
      <c r="C6" s="1" t="s">
        <v>32</v>
      </c>
      <c r="D6" s="1">
        <v>1935</v>
      </c>
      <c r="E6" s="1">
        <f>2015-D6</f>
        <v>80</v>
      </c>
      <c r="F6" s="1">
        <v>10</v>
      </c>
      <c r="G6" s="1">
        <v>12</v>
      </c>
      <c r="H6" s="1">
        <v>0</v>
      </c>
      <c r="I6" s="1">
        <v>7000</v>
      </c>
      <c r="J6" s="1">
        <v>5000</v>
      </c>
      <c r="K6" s="1">
        <v>7000</v>
      </c>
      <c r="L6" s="1">
        <f t="shared" si="0"/>
        <v>304919300</v>
      </c>
      <c r="M6" s="1">
        <v>803</v>
      </c>
      <c r="N6" s="1">
        <f t="shared" si="1"/>
        <v>34978680</v>
      </c>
      <c r="O6" s="1">
        <f t="shared" si="2"/>
        <v>1.2546875000000002</v>
      </c>
      <c r="P6" s="1">
        <f t="shared" si="3"/>
        <v>3249628.58</v>
      </c>
      <c r="Q6" s="1">
        <f t="shared" si="4"/>
        <v>3.24962858</v>
      </c>
      <c r="R6" s="1">
        <v>0</v>
      </c>
      <c r="S6" s="1">
        <f t="shared" si="5"/>
        <v>0</v>
      </c>
      <c r="T6" s="1">
        <f t="shared" si="6"/>
        <v>0</v>
      </c>
      <c r="U6" s="1">
        <f t="shared" si="7"/>
        <v>0</v>
      </c>
      <c r="V6" s="1">
        <v>45247.711026999998</v>
      </c>
      <c r="W6" s="1">
        <f t="shared" si="8"/>
        <v>13.791502321029599</v>
      </c>
      <c r="X6" s="1">
        <f t="shared" si="9"/>
        <v>8.5696449822476382</v>
      </c>
      <c r="Y6" s="1">
        <f t="shared" si="10"/>
        <v>2.1581896485741496</v>
      </c>
      <c r="Z6" s="1">
        <f t="shared" si="11"/>
        <v>8.7172900749828184</v>
      </c>
      <c r="AA6" s="1">
        <f t="shared" si="12"/>
        <v>2.2361939100803578</v>
      </c>
      <c r="AB6" s="1">
        <f t="shared" si="13"/>
        <v>2.6151870224948452</v>
      </c>
      <c r="AC6" s="1">
        <v>10</v>
      </c>
      <c r="AD6" s="1">
        <f t="shared" si="14"/>
        <v>0.87172900749828186</v>
      </c>
      <c r="AE6" s="1">
        <v>298.67099999999999</v>
      </c>
      <c r="AF6" s="1">
        <f t="shared" si="15"/>
        <v>0</v>
      </c>
      <c r="AG6" s="1">
        <f t="shared" si="16"/>
        <v>0.13062467954319448</v>
      </c>
      <c r="AH6" s="1">
        <f t="shared" si="17"/>
        <v>0.52690413788630541</v>
      </c>
      <c r="AI6" s="1">
        <f t="shared" si="18"/>
        <v>217799500</v>
      </c>
      <c r="AJ6" s="1">
        <f t="shared" si="19"/>
        <v>6167400</v>
      </c>
      <c r="AK6" s="1">
        <f t="shared" si="20"/>
        <v>6.1673999999999998</v>
      </c>
      <c r="AL6" s="1" t="s">
        <v>33</v>
      </c>
      <c r="AM6" s="1" t="s">
        <v>2</v>
      </c>
      <c r="AN6" s="1" t="s">
        <v>34</v>
      </c>
      <c r="AO6" s="1" t="s">
        <v>35</v>
      </c>
      <c r="AP6" s="1" t="s">
        <v>36</v>
      </c>
      <c r="AQ6" s="1" t="s">
        <v>37</v>
      </c>
      <c r="AR6" s="1" t="s">
        <v>38</v>
      </c>
      <c r="AS6" s="1">
        <v>2</v>
      </c>
      <c r="AT6" s="1" t="s">
        <v>39</v>
      </c>
      <c r="AU6" s="1" t="s">
        <v>40</v>
      </c>
      <c r="AV6" s="1">
        <v>9</v>
      </c>
      <c r="AW6" s="2">
        <v>92</v>
      </c>
      <c r="AX6" s="2">
        <v>6</v>
      </c>
      <c r="AY6" s="2">
        <v>2</v>
      </c>
      <c r="AZ6" s="2">
        <v>0.8</v>
      </c>
      <c r="BA6" s="2">
        <v>12.4</v>
      </c>
      <c r="BB6" s="1">
        <v>0</v>
      </c>
      <c r="BC6" s="2">
        <v>0.1</v>
      </c>
      <c r="BD6" s="1">
        <v>0</v>
      </c>
      <c r="BE6" s="2">
        <v>0.1</v>
      </c>
      <c r="BF6" s="2">
        <v>36.200000000000003</v>
      </c>
      <c r="BG6" s="2">
        <v>24.2</v>
      </c>
      <c r="BH6" s="2">
        <v>13.8</v>
      </c>
      <c r="BI6" s="1">
        <v>0</v>
      </c>
      <c r="BJ6" s="1">
        <v>0</v>
      </c>
      <c r="BK6" s="2">
        <v>4.4000000000000004</v>
      </c>
      <c r="BL6" s="2">
        <v>4.8</v>
      </c>
      <c r="BM6" s="1">
        <v>0</v>
      </c>
      <c r="BN6" s="2">
        <v>3.2</v>
      </c>
      <c r="BO6" s="2">
        <v>37017</v>
      </c>
      <c r="BP6" s="2">
        <v>10777</v>
      </c>
      <c r="BQ6" s="2">
        <v>70</v>
      </c>
      <c r="BR6" s="2">
        <v>20</v>
      </c>
      <c r="BS6" s="2">
        <v>0.14000000000000001</v>
      </c>
      <c r="BT6" s="2">
        <v>0.04</v>
      </c>
      <c r="BU6" s="2">
        <v>51614</v>
      </c>
      <c r="BV6" s="2">
        <v>97</v>
      </c>
      <c r="BW6" s="2">
        <v>0.2</v>
      </c>
      <c r="BX6" s="2">
        <v>165861</v>
      </c>
      <c r="BY6" s="2">
        <v>11655</v>
      </c>
      <c r="BZ6" s="2">
        <v>312</v>
      </c>
      <c r="CA6" s="2">
        <v>22</v>
      </c>
      <c r="CB6" s="2">
        <v>0.62</v>
      </c>
      <c r="CC6" s="2">
        <v>0.05</v>
      </c>
      <c r="CD6" s="2">
        <v>5</v>
      </c>
      <c r="CE6" s="2">
        <v>6</v>
      </c>
      <c r="CF6" s="2">
        <v>17</v>
      </c>
      <c r="CG6" s="2">
        <v>7</v>
      </c>
      <c r="CH6" s="2">
        <v>40</v>
      </c>
      <c r="CI6" s="2">
        <v>29</v>
      </c>
      <c r="CJ6" s="2">
        <v>54</v>
      </c>
      <c r="CK6" s="2">
        <v>5</v>
      </c>
      <c r="CL6" s="2">
        <v>11</v>
      </c>
      <c r="CM6" s="1">
        <v>0</v>
      </c>
      <c r="CN6" s="1">
        <v>0</v>
      </c>
      <c r="CO6" s="1">
        <v>0</v>
      </c>
      <c r="CP6" s="1">
        <v>0</v>
      </c>
      <c r="CQ6" s="2">
        <v>5</v>
      </c>
      <c r="CR6" s="2">
        <v>22</v>
      </c>
      <c r="CS6" s="2">
        <v>0.79790000000000005</v>
      </c>
      <c r="CT6" s="2">
        <v>0.55244000000000004</v>
      </c>
      <c r="CU6" s="1" t="s">
        <v>3</v>
      </c>
    </row>
    <row r="7" spans="1:99" s="1" customFormat="1" x14ac:dyDescent="0.25">
      <c r="A7" s="1" t="s">
        <v>41</v>
      </c>
      <c r="C7" s="1" t="s">
        <v>42</v>
      </c>
      <c r="F7" s="1">
        <v>0</v>
      </c>
      <c r="G7" s="1">
        <v>10</v>
      </c>
      <c r="H7" s="1">
        <v>0</v>
      </c>
      <c r="I7" s="1">
        <v>2700</v>
      </c>
      <c r="J7" s="1">
        <v>0</v>
      </c>
      <c r="K7" s="1">
        <v>2700</v>
      </c>
      <c r="L7" s="1">
        <f t="shared" si="0"/>
        <v>117611730</v>
      </c>
      <c r="M7" s="1">
        <v>800</v>
      </c>
      <c r="N7" s="1">
        <f t="shared" si="1"/>
        <v>34848000</v>
      </c>
      <c r="O7" s="1">
        <f t="shared" si="2"/>
        <v>1.25</v>
      </c>
      <c r="P7" s="1">
        <f t="shared" si="3"/>
        <v>3237488</v>
      </c>
      <c r="Q7" s="1">
        <f t="shared" si="4"/>
        <v>3.2374880000000004</v>
      </c>
      <c r="R7" s="1">
        <v>0</v>
      </c>
      <c r="S7" s="1">
        <f t="shared" si="5"/>
        <v>0</v>
      </c>
      <c r="T7" s="1">
        <f t="shared" si="6"/>
        <v>0</v>
      </c>
      <c r="U7" s="1">
        <f t="shared" si="7"/>
        <v>0</v>
      </c>
      <c r="V7" s="1">
        <v>34716.757976000001</v>
      </c>
      <c r="W7" s="1">
        <f t="shared" si="8"/>
        <v>10.5816678310848</v>
      </c>
      <c r="X7" s="1">
        <f t="shared" si="9"/>
        <v>6.5751456601065446</v>
      </c>
      <c r="Y7" s="1">
        <f t="shared" si="10"/>
        <v>1.6589944454792522</v>
      </c>
      <c r="Z7" s="1">
        <f t="shared" si="11"/>
        <v>3.3749922520661157</v>
      </c>
      <c r="AA7" s="1" t="e">
        <f t="shared" si="12"/>
        <v>#DIV/0!</v>
      </c>
      <c r="AB7" s="1" t="e">
        <f t="shared" si="13"/>
        <v>#DIV/0!</v>
      </c>
      <c r="AC7" s="1">
        <v>0</v>
      </c>
      <c r="AD7" s="1" t="e">
        <f t="shared" si="14"/>
        <v>#DIV/0!</v>
      </c>
      <c r="AE7" s="1" t="s">
        <v>2</v>
      </c>
      <c r="AF7" s="1">
        <f t="shared" si="15"/>
        <v>0</v>
      </c>
      <c r="AG7" s="1">
        <f t="shared" si="16"/>
        <v>5.0667479399617896E-2</v>
      </c>
      <c r="AH7" s="1" t="e">
        <f t="shared" si="17"/>
        <v>#DIV/0!</v>
      </c>
      <c r="AI7" s="1">
        <f t="shared" si="18"/>
        <v>0</v>
      </c>
      <c r="AJ7" s="1">
        <f t="shared" si="19"/>
        <v>0</v>
      </c>
      <c r="AK7" s="1">
        <f t="shared" si="20"/>
        <v>0</v>
      </c>
      <c r="AL7" s="1" t="s">
        <v>43</v>
      </c>
      <c r="AM7" s="1" t="s">
        <v>2</v>
      </c>
      <c r="AN7" s="1" t="s">
        <v>44</v>
      </c>
      <c r="AO7" s="1" t="s">
        <v>45</v>
      </c>
      <c r="AP7" s="1" t="s">
        <v>2</v>
      </c>
      <c r="AQ7" s="1" t="s">
        <v>2</v>
      </c>
      <c r="AR7" s="1" t="s">
        <v>2</v>
      </c>
      <c r="AS7" s="1">
        <v>0</v>
      </c>
      <c r="AT7" s="1" t="s">
        <v>2</v>
      </c>
      <c r="AU7" s="1" t="s">
        <v>2</v>
      </c>
      <c r="AV7" s="1">
        <v>0</v>
      </c>
      <c r="AW7" s="1">
        <v>0</v>
      </c>
      <c r="AX7" s="1">
        <v>0</v>
      </c>
      <c r="AY7" s="1">
        <v>0</v>
      </c>
      <c r="AZ7" s="1">
        <v>0</v>
      </c>
      <c r="BA7" s="1">
        <v>0</v>
      </c>
      <c r="BB7" s="1">
        <v>0</v>
      </c>
      <c r="BC7" s="1">
        <v>0</v>
      </c>
      <c r="BD7" s="1">
        <v>0</v>
      </c>
      <c r="BE7" s="1">
        <v>0</v>
      </c>
      <c r="BF7" s="1">
        <v>0</v>
      </c>
      <c r="BG7" s="1">
        <v>0</v>
      </c>
      <c r="BH7" s="1">
        <v>0</v>
      </c>
      <c r="BI7" s="1">
        <v>0</v>
      </c>
      <c r="BJ7" s="1">
        <v>0</v>
      </c>
      <c r="BK7" s="1">
        <v>0</v>
      </c>
      <c r="BL7" s="1">
        <v>0</v>
      </c>
      <c r="BM7" s="1">
        <v>0</v>
      </c>
      <c r="BN7" s="1">
        <v>0</v>
      </c>
      <c r="BO7" s="1">
        <v>0</v>
      </c>
      <c r="BP7" s="1">
        <v>0</v>
      </c>
      <c r="BQ7" s="1">
        <v>0</v>
      </c>
      <c r="BR7" s="1">
        <v>0</v>
      </c>
      <c r="BS7" s="1">
        <v>0</v>
      </c>
      <c r="BT7" s="1">
        <v>0</v>
      </c>
      <c r="BU7" s="1">
        <v>0</v>
      </c>
      <c r="BV7" s="1">
        <v>0</v>
      </c>
      <c r="BW7" s="1">
        <v>0</v>
      </c>
      <c r="BX7" s="1">
        <v>0</v>
      </c>
      <c r="BY7" s="1">
        <v>0</v>
      </c>
      <c r="BZ7" s="1">
        <v>0</v>
      </c>
      <c r="CA7" s="1">
        <v>0</v>
      </c>
      <c r="CB7" s="1">
        <v>0</v>
      </c>
      <c r="CC7" s="1">
        <v>0</v>
      </c>
      <c r="CD7" s="1">
        <v>0</v>
      </c>
      <c r="CE7" s="1">
        <v>0</v>
      </c>
      <c r="CF7" s="1">
        <v>0</v>
      </c>
      <c r="CG7" s="1">
        <v>0</v>
      </c>
      <c r="CH7" s="1">
        <v>0</v>
      </c>
      <c r="CI7" s="1">
        <v>0</v>
      </c>
      <c r="CJ7" s="1">
        <v>0</v>
      </c>
      <c r="CK7" s="1">
        <v>0</v>
      </c>
      <c r="CL7" s="1">
        <v>0</v>
      </c>
      <c r="CM7" s="1">
        <v>0</v>
      </c>
      <c r="CN7" s="1">
        <v>0</v>
      </c>
      <c r="CO7" s="1">
        <v>0</v>
      </c>
      <c r="CP7" s="1">
        <v>0</v>
      </c>
      <c r="CQ7" s="1">
        <v>0</v>
      </c>
      <c r="CR7" s="1">
        <v>0</v>
      </c>
      <c r="CS7" s="1">
        <v>0</v>
      </c>
      <c r="CT7" s="1">
        <v>0</v>
      </c>
      <c r="CU7" s="1" t="s">
        <v>3</v>
      </c>
    </row>
    <row r="8" spans="1:99" s="1" customFormat="1" x14ac:dyDescent="0.25">
      <c r="A8" s="1" t="s">
        <v>46</v>
      </c>
      <c r="C8" s="1" t="s">
        <v>47</v>
      </c>
      <c r="F8" s="1">
        <v>0</v>
      </c>
      <c r="G8" s="1">
        <v>30</v>
      </c>
      <c r="H8" s="1">
        <v>0</v>
      </c>
      <c r="I8" s="1">
        <v>5950</v>
      </c>
      <c r="J8" s="1">
        <v>0</v>
      </c>
      <c r="K8" s="1">
        <v>5950</v>
      </c>
      <c r="L8" s="1">
        <f t="shared" si="0"/>
        <v>259181405</v>
      </c>
      <c r="M8" s="1">
        <v>450</v>
      </c>
      <c r="N8" s="1">
        <f t="shared" si="1"/>
        <v>19602000</v>
      </c>
      <c r="O8" s="1">
        <f t="shared" si="2"/>
        <v>0.703125</v>
      </c>
      <c r="P8" s="1">
        <f t="shared" si="3"/>
        <v>1821087</v>
      </c>
      <c r="Q8" s="1">
        <f t="shared" si="4"/>
        <v>1.8210870000000001</v>
      </c>
      <c r="R8" s="1">
        <v>0</v>
      </c>
      <c r="S8" s="1">
        <f t="shared" si="5"/>
        <v>0</v>
      </c>
      <c r="T8" s="1">
        <f t="shared" si="6"/>
        <v>0</v>
      </c>
      <c r="U8" s="1">
        <f t="shared" si="7"/>
        <v>0</v>
      </c>
      <c r="V8" s="1">
        <v>65141.808164000002</v>
      </c>
      <c r="W8" s="1">
        <f t="shared" si="8"/>
        <v>19.855223128387198</v>
      </c>
      <c r="X8" s="1">
        <f t="shared" si="9"/>
        <v>12.337467615412617</v>
      </c>
      <c r="Y8" s="1">
        <f t="shared" si="10"/>
        <v>4.1505372510978003</v>
      </c>
      <c r="Z8" s="1">
        <f t="shared" si="11"/>
        <v>13.222191868176717</v>
      </c>
      <c r="AA8" s="1" t="e">
        <f t="shared" si="12"/>
        <v>#DIV/0!</v>
      </c>
      <c r="AB8" s="1" t="e">
        <f t="shared" si="13"/>
        <v>#DIV/0!</v>
      </c>
      <c r="AC8" s="1">
        <v>0</v>
      </c>
      <c r="AD8" s="1" t="e">
        <f t="shared" si="14"/>
        <v>#DIV/0!</v>
      </c>
      <c r="AE8" s="1">
        <v>67.663799999999995</v>
      </c>
      <c r="AF8" s="1">
        <f t="shared" si="15"/>
        <v>0</v>
      </c>
      <c r="AG8" s="1">
        <f t="shared" si="16"/>
        <v>0.26466633957989699</v>
      </c>
      <c r="AH8" s="1" t="e">
        <f t="shared" si="17"/>
        <v>#DIV/0!</v>
      </c>
      <c r="AI8" s="1">
        <f t="shared" si="18"/>
        <v>0</v>
      </c>
      <c r="AJ8" s="1">
        <f t="shared" si="19"/>
        <v>0</v>
      </c>
      <c r="AK8" s="1">
        <f t="shared" si="20"/>
        <v>0</v>
      </c>
      <c r="AL8" s="1" t="s">
        <v>48</v>
      </c>
      <c r="AM8" s="1" t="s">
        <v>2</v>
      </c>
      <c r="AN8" s="1" t="s">
        <v>2</v>
      </c>
      <c r="AO8" s="1" t="s">
        <v>49</v>
      </c>
      <c r="AP8" s="1" t="s">
        <v>50</v>
      </c>
      <c r="AQ8" s="1" t="s">
        <v>51</v>
      </c>
      <c r="AR8" s="1" t="s">
        <v>52</v>
      </c>
      <c r="AS8" s="1">
        <v>1</v>
      </c>
      <c r="AT8" s="1" t="s">
        <v>53</v>
      </c>
      <c r="AU8" s="1" t="s">
        <v>54</v>
      </c>
      <c r="AV8" s="1">
        <v>9</v>
      </c>
      <c r="AW8" s="2">
        <v>91</v>
      </c>
      <c r="AX8" s="2">
        <v>9</v>
      </c>
      <c r="AY8" s="2">
        <v>1</v>
      </c>
      <c r="AZ8" s="2">
        <v>0.8</v>
      </c>
      <c r="BA8" s="2">
        <v>0.5</v>
      </c>
      <c r="BB8" s="2">
        <v>0.1</v>
      </c>
      <c r="BC8" s="2">
        <v>0.3</v>
      </c>
      <c r="BD8" s="1">
        <v>0</v>
      </c>
      <c r="BE8" s="2">
        <v>0.2</v>
      </c>
      <c r="BF8" s="2">
        <v>14.5</v>
      </c>
      <c r="BG8" s="2">
        <v>31.6</v>
      </c>
      <c r="BH8" s="2">
        <v>37.200000000000003</v>
      </c>
      <c r="BI8" s="1">
        <v>0</v>
      </c>
      <c r="BJ8" s="1">
        <v>0</v>
      </c>
      <c r="BK8" s="2">
        <v>5.8</v>
      </c>
      <c r="BL8" s="2">
        <v>5.5</v>
      </c>
      <c r="BM8" s="1">
        <v>0</v>
      </c>
      <c r="BN8" s="2">
        <v>3.5</v>
      </c>
      <c r="BO8" s="2">
        <v>13545</v>
      </c>
      <c r="BP8" s="2">
        <v>3972</v>
      </c>
      <c r="BQ8" s="2">
        <v>81</v>
      </c>
      <c r="BR8" s="2">
        <v>24</v>
      </c>
      <c r="BS8" s="2">
        <v>0.18</v>
      </c>
      <c r="BT8" s="2">
        <v>0.05</v>
      </c>
      <c r="BU8" s="2">
        <v>18550</v>
      </c>
      <c r="BV8" s="2">
        <v>110</v>
      </c>
      <c r="BW8" s="2">
        <v>0.25</v>
      </c>
      <c r="BX8" s="2">
        <v>61579</v>
      </c>
      <c r="BY8" s="2">
        <v>5638</v>
      </c>
      <c r="BZ8" s="2">
        <v>367</v>
      </c>
      <c r="CA8" s="2">
        <v>34</v>
      </c>
      <c r="CB8" s="2">
        <v>1.02</v>
      </c>
      <c r="CC8" s="2">
        <v>0.1</v>
      </c>
      <c r="CD8" s="2">
        <v>11</v>
      </c>
      <c r="CE8" s="2">
        <v>14</v>
      </c>
      <c r="CF8" s="2">
        <v>12</v>
      </c>
      <c r="CG8" s="2">
        <v>6</v>
      </c>
      <c r="CH8" s="2">
        <v>35</v>
      </c>
      <c r="CI8" s="2">
        <v>30</v>
      </c>
      <c r="CJ8" s="2">
        <v>45</v>
      </c>
      <c r="CK8" s="2">
        <v>5</v>
      </c>
      <c r="CL8" s="2">
        <v>9</v>
      </c>
      <c r="CM8" s="1">
        <v>0</v>
      </c>
      <c r="CN8" s="1">
        <v>0</v>
      </c>
      <c r="CO8" s="1">
        <v>0</v>
      </c>
      <c r="CP8" s="1">
        <v>0</v>
      </c>
      <c r="CQ8" s="2">
        <v>7</v>
      </c>
      <c r="CR8" s="2">
        <v>27</v>
      </c>
      <c r="CS8" s="2">
        <v>0.85458000000000001</v>
      </c>
      <c r="CT8" s="2">
        <v>0.89400999999999997</v>
      </c>
      <c r="CU8" s="1" t="s">
        <v>3</v>
      </c>
    </row>
    <row r="9" spans="1:99" s="1" customFormat="1" x14ac:dyDescent="0.25">
      <c r="A9" s="1" t="s">
        <v>55</v>
      </c>
      <c r="C9" s="1" t="s">
        <v>56</v>
      </c>
      <c r="F9" s="1">
        <v>0</v>
      </c>
      <c r="G9" s="1">
        <v>24</v>
      </c>
      <c r="H9" s="1">
        <v>2147</v>
      </c>
      <c r="I9" s="1">
        <v>3370</v>
      </c>
      <c r="J9" s="1">
        <v>2274</v>
      </c>
      <c r="K9" s="1">
        <v>3370</v>
      </c>
      <c r="L9" s="1">
        <f t="shared" si="0"/>
        <v>146796863</v>
      </c>
      <c r="M9" s="1">
        <v>345</v>
      </c>
      <c r="N9" s="1">
        <f t="shared" si="1"/>
        <v>15028200</v>
      </c>
      <c r="O9" s="1">
        <f t="shared" si="2"/>
        <v>0.5390625</v>
      </c>
      <c r="P9" s="1">
        <f t="shared" si="3"/>
        <v>1396166.7</v>
      </c>
      <c r="Q9" s="1">
        <f t="shared" si="4"/>
        <v>1.3961667</v>
      </c>
      <c r="R9" s="1">
        <v>8</v>
      </c>
      <c r="S9" s="1">
        <f t="shared" si="5"/>
        <v>20.719919999999998</v>
      </c>
      <c r="T9" s="1">
        <f t="shared" si="6"/>
        <v>5120</v>
      </c>
      <c r="U9" s="1">
        <f t="shared" si="7"/>
        <v>223040000</v>
      </c>
      <c r="V9" s="1">
        <v>46870.191351000001</v>
      </c>
      <c r="W9" s="1">
        <f t="shared" si="8"/>
        <v>14.286034323784799</v>
      </c>
      <c r="X9" s="1">
        <f t="shared" si="9"/>
        <v>8.8769330207312951</v>
      </c>
      <c r="Y9" s="1">
        <f t="shared" si="10"/>
        <v>3.4106561896269487</v>
      </c>
      <c r="Z9" s="1">
        <f t="shared" si="11"/>
        <v>9.7680935175203949</v>
      </c>
      <c r="AA9" s="1">
        <f t="shared" si="12"/>
        <v>5.0931810761007981</v>
      </c>
      <c r="AB9" s="1" t="e">
        <f t="shared" si="13"/>
        <v>#DIV/0!</v>
      </c>
      <c r="AC9" s="1">
        <v>0</v>
      </c>
      <c r="AD9" s="1" t="e">
        <f t="shared" si="14"/>
        <v>#DIV/0!</v>
      </c>
      <c r="AE9" s="1" t="s">
        <v>2</v>
      </c>
      <c r="AF9" s="1">
        <f t="shared" si="15"/>
        <v>14.840579710144928</v>
      </c>
      <c r="AG9" s="1">
        <f t="shared" si="16"/>
        <v>0.22330671055481868</v>
      </c>
      <c r="AH9" s="1">
        <f t="shared" si="17"/>
        <v>0.49775393607189661</v>
      </c>
      <c r="AI9" s="1">
        <f t="shared" si="18"/>
        <v>99055212.600000009</v>
      </c>
      <c r="AJ9" s="1">
        <f t="shared" si="19"/>
        <v>2804933.52</v>
      </c>
      <c r="AK9" s="1">
        <f t="shared" si="20"/>
        <v>2.8049335200000001</v>
      </c>
      <c r="AL9" s="1" t="s">
        <v>57</v>
      </c>
      <c r="AM9" s="1" t="s">
        <v>58</v>
      </c>
      <c r="AN9" s="1" t="s">
        <v>59</v>
      </c>
      <c r="AO9" s="1" t="s">
        <v>60</v>
      </c>
      <c r="AP9" s="1" t="s">
        <v>2</v>
      </c>
      <c r="AQ9" s="1" t="s">
        <v>2</v>
      </c>
      <c r="AR9" s="1" t="s">
        <v>2</v>
      </c>
      <c r="AS9" s="1">
        <v>0</v>
      </c>
      <c r="AT9" s="1" t="s">
        <v>2</v>
      </c>
      <c r="AU9" s="1" t="s">
        <v>2</v>
      </c>
      <c r="AV9" s="1">
        <v>0</v>
      </c>
      <c r="AW9" s="1">
        <v>0</v>
      </c>
      <c r="AX9" s="1">
        <v>0</v>
      </c>
      <c r="AY9" s="1">
        <v>0</v>
      </c>
      <c r="AZ9" s="1">
        <v>0</v>
      </c>
      <c r="BA9" s="1">
        <v>0</v>
      </c>
      <c r="BB9" s="1">
        <v>0</v>
      </c>
      <c r="BC9" s="1">
        <v>0</v>
      </c>
      <c r="BD9" s="1">
        <v>0</v>
      </c>
      <c r="BE9" s="1">
        <v>0</v>
      </c>
      <c r="BF9" s="1">
        <v>0</v>
      </c>
      <c r="BG9" s="1">
        <v>0</v>
      </c>
      <c r="BH9" s="1">
        <v>0</v>
      </c>
      <c r="BI9" s="1">
        <v>0</v>
      </c>
      <c r="BJ9" s="1">
        <v>0</v>
      </c>
      <c r="BK9" s="1">
        <v>0</v>
      </c>
      <c r="BL9" s="1">
        <v>0</v>
      </c>
      <c r="BM9" s="1">
        <v>0</v>
      </c>
      <c r="BN9" s="1">
        <v>0</v>
      </c>
      <c r="BO9" s="1">
        <v>0</v>
      </c>
      <c r="BP9" s="1">
        <v>0</v>
      </c>
      <c r="BQ9" s="1">
        <v>0</v>
      </c>
      <c r="BR9" s="1">
        <v>0</v>
      </c>
      <c r="BS9" s="1">
        <v>0</v>
      </c>
      <c r="BT9" s="1">
        <v>0</v>
      </c>
      <c r="BU9" s="1">
        <v>0</v>
      </c>
      <c r="BV9" s="1">
        <v>0</v>
      </c>
      <c r="BW9" s="1">
        <v>0</v>
      </c>
      <c r="BX9" s="1">
        <v>0</v>
      </c>
      <c r="BY9" s="1">
        <v>0</v>
      </c>
      <c r="BZ9" s="1">
        <v>0</v>
      </c>
      <c r="CA9" s="1">
        <v>0</v>
      </c>
      <c r="CB9" s="1">
        <v>0</v>
      </c>
      <c r="CC9" s="1">
        <v>0</v>
      </c>
      <c r="CD9" s="1">
        <v>0</v>
      </c>
      <c r="CE9" s="1">
        <v>0</v>
      </c>
      <c r="CF9" s="1">
        <v>0</v>
      </c>
      <c r="CG9" s="1">
        <v>0</v>
      </c>
      <c r="CH9" s="1">
        <v>0</v>
      </c>
      <c r="CI9" s="1">
        <v>0</v>
      </c>
      <c r="CJ9" s="1">
        <v>0</v>
      </c>
      <c r="CK9" s="1">
        <v>0</v>
      </c>
      <c r="CL9" s="1">
        <v>0</v>
      </c>
      <c r="CM9" s="1">
        <v>0</v>
      </c>
      <c r="CN9" s="1">
        <v>0</v>
      </c>
      <c r="CO9" s="1">
        <v>0</v>
      </c>
      <c r="CP9" s="1">
        <v>0</v>
      </c>
      <c r="CQ9" s="1">
        <v>0</v>
      </c>
      <c r="CR9" s="1">
        <v>0</v>
      </c>
      <c r="CS9" s="1">
        <v>0</v>
      </c>
      <c r="CT9" s="1">
        <v>0</v>
      </c>
      <c r="CU9" s="1" t="s">
        <v>3</v>
      </c>
    </row>
    <row r="10" spans="1:99" s="1" customFormat="1" x14ac:dyDescent="0.25">
      <c r="A10" s="1" t="s">
        <v>61</v>
      </c>
      <c r="B10" s="1" t="s">
        <v>62</v>
      </c>
      <c r="C10" s="1" t="s">
        <v>63</v>
      </c>
      <c r="D10" s="1">
        <v>1968</v>
      </c>
      <c r="E10" s="1">
        <f t="shared" ref="E10:E16" si="21">2015-D10</f>
        <v>47</v>
      </c>
      <c r="F10" s="1">
        <v>67</v>
      </c>
      <c r="G10" s="1">
        <v>72</v>
      </c>
      <c r="H10" s="1">
        <v>2250</v>
      </c>
      <c r="I10" s="1">
        <v>59481</v>
      </c>
      <c r="J10" s="1">
        <v>46538</v>
      </c>
      <c r="K10" s="1">
        <v>59481</v>
      </c>
      <c r="L10" s="1">
        <f t="shared" si="0"/>
        <v>2590986411.9000001</v>
      </c>
      <c r="M10" s="1">
        <v>3800</v>
      </c>
      <c r="N10" s="1">
        <f t="shared" si="1"/>
        <v>165528000</v>
      </c>
      <c r="O10" s="1">
        <f t="shared" si="2"/>
        <v>5.9375</v>
      </c>
      <c r="P10" s="1">
        <f t="shared" si="3"/>
        <v>15378068</v>
      </c>
      <c r="Q10" s="1">
        <f t="shared" si="4"/>
        <v>15.378068000000001</v>
      </c>
      <c r="R10" s="1">
        <v>153</v>
      </c>
      <c r="S10" s="1">
        <f t="shared" si="5"/>
        <v>396.26846999999998</v>
      </c>
      <c r="T10" s="1">
        <f t="shared" si="6"/>
        <v>97920</v>
      </c>
      <c r="U10" s="1">
        <f t="shared" si="7"/>
        <v>4265640000</v>
      </c>
      <c r="V10" s="1">
        <v>144291.9877</v>
      </c>
      <c r="W10" s="1">
        <f t="shared" si="8"/>
        <v>43.980197850959996</v>
      </c>
      <c r="X10" s="1">
        <f t="shared" si="9"/>
        <v>27.328036718453802</v>
      </c>
      <c r="Y10" s="1">
        <f t="shared" si="10"/>
        <v>3.1637428846302882</v>
      </c>
      <c r="Z10" s="1">
        <f t="shared" si="11"/>
        <v>15.652858802740322</v>
      </c>
      <c r="AA10" s="1">
        <f t="shared" si="12"/>
        <v>0.76615625467230386</v>
      </c>
      <c r="AB10" s="1">
        <f t="shared" si="13"/>
        <v>0.70087427474956665</v>
      </c>
      <c r="AC10" s="1">
        <v>67</v>
      </c>
      <c r="AD10" s="1">
        <f t="shared" si="14"/>
        <v>0.23362475824985557</v>
      </c>
      <c r="AE10" s="1">
        <v>231.505</v>
      </c>
      <c r="AF10" s="1">
        <f t="shared" si="15"/>
        <v>25.768421052631577</v>
      </c>
      <c r="AG10" s="1">
        <f t="shared" si="16"/>
        <v>0.1078210066717739</v>
      </c>
      <c r="AH10" s="1">
        <f t="shared" si="17"/>
        <v>0.2678933601641092</v>
      </c>
      <c r="AI10" s="1">
        <f t="shared" si="18"/>
        <v>2027190626.2</v>
      </c>
      <c r="AJ10" s="1">
        <f t="shared" si="19"/>
        <v>57403692.240000002</v>
      </c>
      <c r="AK10" s="1">
        <f t="shared" si="20"/>
        <v>57.403692240000005</v>
      </c>
      <c r="AL10" s="1" t="s">
        <v>64</v>
      </c>
      <c r="AM10" s="1" t="s">
        <v>2</v>
      </c>
      <c r="AN10" s="1" t="s">
        <v>65</v>
      </c>
      <c r="AO10" s="1" t="s">
        <v>66</v>
      </c>
      <c r="AP10" s="1" t="s">
        <v>67</v>
      </c>
      <c r="AQ10" s="1" t="s">
        <v>68</v>
      </c>
      <c r="AR10" s="1" t="s">
        <v>69</v>
      </c>
      <c r="AS10" s="1">
        <v>2</v>
      </c>
      <c r="AT10" s="1" t="s">
        <v>70</v>
      </c>
      <c r="AU10" s="1" t="s">
        <v>71</v>
      </c>
      <c r="AV10" s="1">
        <v>9</v>
      </c>
      <c r="AW10" s="2">
        <v>97</v>
      </c>
      <c r="AX10" s="2">
        <v>2</v>
      </c>
      <c r="AY10" s="1">
        <v>0</v>
      </c>
      <c r="AZ10" s="2">
        <v>1.9</v>
      </c>
      <c r="BA10" s="2">
        <v>7.3</v>
      </c>
      <c r="BB10" s="1">
        <v>0</v>
      </c>
      <c r="BC10" s="1">
        <v>0</v>
      </c>
      <c r="BD10" s="1">
        <v>0</v>
      </c>
      <c r="BE10" s="2">
        <v>0.1</v>
      </c>
      <c r="BF10" s="2">
        <v>26.3</v>
      </c>
      <c r="BG10" s="2">
        <v>18.3</v>
      </c>
      <c r="BH10" s="2">
        <v>25.3</v>
      </c>
      <c r="BI10" s="1">
        <v>0</v>
      </c>
      <c r="BJ10" s="1">
        <v>0</v>
      </c>
      <c r="BK10" s="2">
        <v>8.9</v>
      </c>
      <c r="BL10" s="2">
        <v>9.4</v>
      </c>
      <c r="BM10" s="1">
        <v>0</v>
      </c>
      <c r="BN10" s="2">
        <v>2.5</v>
      </c>
      <c r="BO10" s="2">
        <v>28483</v>
      </c>
      <c r="BP10" s="2">
        <v>7810</v>
      </c>
      <c r="BQ10" s="2">
        <v>84</v>
      </c>
      <c r="BR10" s="2">
        <v>23</v>
      </c>
      <c r="BS10" s="2">
        <v>0.18</v>
      </c>
      <c r="BT10" s="2">
        <v>0.05</v>
      </c>
      <c r="BU10" s="2">
        <v>38725</v>
      </c>
      <c r="BV10" s="2">
        <v>114</v>
      </c>
      <c r="BW10" s="2">
        <v>0.25</v>
      </c>
      <c r="BX10" s="2">
        <v>101791</v>
      </c>
      <c r="BY10" s="2">
        <v>4726</v>
      </c>
      <c r="BZ10" s="2">
        <v>300</v>
      </c>
      <c r="CA10" s="2">
        <v>14</v>
      </c>
      <c r="CB10" s="2">
        <v>0.49</v>
      </c>
      <c r="CC10" s="2">
        <v>0.02</v>
      </c>
      <c r="CD10" s="2">
        <v>7</v>
      </c>
      <c r="CE10" s="2">
        <v>7</v>
      </c>
      <c r="CF10" s="2">
        <v>22</v>
      </c>
      <c r="CG10" s="2">
        <v>9</v>
      </c>
      <c r="CH10" s="2">
        <v>33</v>
      </c>
      <c r="CI10" s="2">
        <v>24</v>
      </c>
      <c r="CJ10" s="2">
        <v>35</v>
      </c>
      <c r="CK10" s="2">
        <v>3</v>
      </c>
      <c r="CL10" s="2">
        <v>6</v>
      </c>
      <c r="CM10" s="1">
        <v>0</v>
      </c>
      <c r="CN10" s="1">
        <v>0</v>
      </c>
      <c r="CO10" s="1">
        <v>0</v>
      </c>
      <c r="CP10" s="1">
        <v>0</v>
      </c>
      <c r="CQ10" s="2">
        <v>12</v>
      </c>
      <c r="CR10" s="2">
        <v>43</v>
      </c>
      <c r="CS10" s="2">
        <v>0.72804999999999997</v>
      </c>
      <c r="CT10" s="2">
        <v>0.32272000000000001</v>
      </c>
      <c r="CU10" s="1" t="s">
        <v>3</v>
      </c>
    </row>
    <row r="11" spans="1:99" s="1" customFormat="1" x14ac:dyDescent="0.25">
      <c r="A11" s="1" t="s">
        <v>72</v>
      </c>
      <c r="B11" s="1" t="s">
        <v>73</v>
      </c>
      <c r="C11" s="1" t="s">
        <v>74</v>
      </c>
      <c r="D11" s="1">
        <v>1940</v>
      </c>
      <c r="E11" s="1">
        <f t="shared" si="21"/>
        <v>75</v>
      </c>
      <c r="F11" s="1">
        <v>107</v>
      </c>
      <c r="G11" s="1">
        <v>117</v>
      </c>
      <c r="H11" s="1">
        <v>146000</v>
      </c>
      <c r="I11" s="1">
        <v>3016000</v>
      </c>
      <c r="J11" s="1">
        <v>108000</v>
      </c>
      <c r="K11" s="1">
        <v>3016000</v>
      </c>
      <c r="L11" s="1">
        <f t="shared" si="0"/>
        <v>131376658400</v>
      </c>
      <c r="M11" s="1">
        <v>10700</v>
      </c>
      <c r="N11" s="1">
        <f t="shared" si="1"/>
        <v>466092000</v>
      </c>
      <c r="O11" s="1">
        <f t="shared" si="2"/>
        <v>16.71875</v>
      </c>
      <c r="P11" s="1">
        <f t="shared" si="3"/>
        <v>43301402</v>
      </c>
      <c r="Q11" s="1">
        <f t="shared" si="4"/>
        <v>43.301402000000003</v>
      </c>
      <c r="R11" s="1">
        <v>1545</v>
      </c>
      <c r="S11" s="1">
        <f t="shared" si="5"/>
        <v>4001.5345499999999</v>
      </c>
      <c r="T11" s="1">
        <f t="shared" si="6"/>
        <v>988800</v>
      </c>
      <c r="U11" s="1">
        <f t="shared" si="7"/>
        <v>43074600000</v>
      </c>
      <c r="V11" s="1">
        <v>1605011.7194000001</v>
      </c>
      <c r="W11" s="1">
        <f t="shared" si="8"/>
        <v>489.20757207311999</v>
      </c>
      <c r="X11" s="1">
        <f t="shared" si="9"/>
        <v>303.97958958404365</v>
      </c>
      <c r="Y11" s="1">
        <f t="shared" si="10"/>
        <v>20.971866412285433</v>
      </c>
      <c r="Z11" s="1">
        <f t="shared" si="11"/>
        <v>281.86851179595442</v>
      </c>
      <c r="AA11" s="1">
        <f t="shared" si="12"/>
        <v>3.672292814976958</v>
      </c>
      <c r="AB11" s="1">
        <f t="shared" si="13"/>
        <v>7.9028554709146102</v>
      </c>
      <c r="AC11" s="1">
        <v>107</v>
      </c>
      <c r="AD11" s="1">
        <f t="shared" si="14"/>
        <v>2.6342851569715364</v>
      </c>
      <c r="AE11" s="1">
        <v>2145.0700000000002</v>
      </c>
      <c r="AF11" s="1">
        <f t="shared" si="15"/>
        <v>92.411214953271028</v>
      </c>
      <c r="AG11" s="1">
        <f t="shared" si="16"/>
        <v>1.1570608165059597</v>
      </c>
      <c r="AH11" s="1">
        <f t="shared" si="17"/>
        <v>0.3250469463691405</v>
      </c>
      <c r="AI11" s="1">
        <f t="shared" si="18"/>
        <v>4704469200</v>
      </c>
      <c r="AJ11" s="1">
        <f t="shared" si="19"/>
        <v>133215840</v>
      </c>
      <c r="AK11" s="1">
        <f t="shared" si="20"/>
        <v>133.21583999999999</v>
      </c>
      <c r="AL11" s="1" t="s">
        <v>75</v>
      </c>
      <c r="AM11" s="1" t="s">
        <v>2</v>
      </c>
      <c r="AN11" s="1" t="s">
        <v>76</v>
      </c>
      <c r="AO11" s="1" t="s">
        <v>77</v>
      </c>
      <c r="AP11" s="1" t="s">
        <v>78</v>
      </c>
      <c r="AQ11" s="1" t="s">
        <v>79</v>
      </c>
      <c r="AR11" s="1" t="s">
        <v>80</v>
      </c>
      <c r="AS11" s="1">
        <v>3</v>
      </c>
      <c r="AT11" s="1" t="s">
        <v>81</v>
      </c>
      <c r="AU11" s="1" t="s">
        <v>82</v>
      </c>
      <c r="AV11" s="1">
        <v>9</v>
      </c>
      <c r="AW11" s="2">
        <v>48</v>
      </c>
      <c r="AX11" s="2">
        <v>46</v>
      </c>
      <c r="AY11" s="2">
        <v>6</v>
      </c>
      <c r="AZ11" s="2">
        <v>4.8</v>
      </c>
      <c r="BA11" s="2">
        <v>4.7</v>
      </c>
      <c r="BB11" s="1">
        <v>0</v>
      </c>
      <c r="BC11" s="2">
        <v>0.6</v>
      </c>
      <c r="BD11" s="2">
        <v>0.1</v>
      </c>
      <c r="BE11" s="2">
        <v>0.3</v>
      </c>
      <c r="BF11" s="2">
        <v>33.5</v>
      </c>
      <c r="BG11" s="2">
        <v>14.4</v>
      </c>
      <c r="BH11" s="2">
        <v>9.4</v>
      </c>
      <c r="BI11" s="1">
        <v>0</v>
      </c>
      <c r="BJ11" s="1">
        <v>0</v>
      </c>
      <c r="BK11" s="2">
        <v>20</v>
      </c>
      <c r="BL11" s="2">
        <v>11.6</v>
      </c>
      <c r="BM11" s="1">
        <v>0</v>
      </c>
      <c r="BN11" s="2">
        <v>0.5</v>
      </c>
      <c r="BO11" s="2">
        <v>376679</v>
      </c>
      <c r="BP11" s="2">
        <v>110122</v>
      </c>
      <c r="BQ11" s="2">
        <v>91</v>
      </c>
      <c r="BR11" s="2">
        <v>27</v>
      </c>
      <c r="BS11" s="2">
        <v>0.16</v>
      </c>
      <c r="BT11" s="2">
        <v>0.05</v>
      </c>
      <c r="BU11" s="2">
        <v>522834</v>
      </c>
      <c r="BV11" s="2">
        <v>127</v>
      </c>
      <c r="BW11" s="2">
        <v>0.22</v>
      </c>
      <c r="BX11" s="2">
        <v>2017778</v>
      </c>
      <c r="BY11" s="2">
        <v>44503</v>
      </c>
      <c r="BZ11" s="2">
        <v>489</v>
      </c>
      <c r="CA11" s="2">
        <v>11</v>
      </c>
      <c r="CB11" s="2">
        <v>1.06</v>
      </c>
      <c r="CC11" s="2">
        <v>0.03</v>
      </c>
      <c r="CD11" s="2">
        <v>6</v>
      </c>
      <c r="CE11" s="2">
        <v>10</v>
      </c>
      <c r="CF11" s="2">
        <v>53</v>
      </c>
      <c r="CG11" s="2">
        <v>28</v>
      </c>
      <c r="CH11" s="2">
        <v>23</v>
      </c>
      <c r="CI11" s="2">
        <v>12</v>
      </c>
      <c r="CJ11" s="2">
        <v>28</v>
      </c>
      <c r="CK11" s="1">
        <v>0</v>
      </c>
      <c r="CL11" s="2">
        <v>1</v>
      </c>
      <c r="CM11" s="1">
        <v>0</v>
      </c>
      <c r="CN11" s="1">
        <v>0</v>
      </c>
      <c r="CO11" s="1">
        <v>0</v>
      </c>
      <c r="CP11" s="1">
        <v>0</v>
      </c>
      <c r="CQ11" s="2">
        <v>6</v>
      </c>
      <c r="CR11" s="2">
        <v>34</v>
      </c>
      <c r="CS11" s="2">
        <v>0.91857999999999995</v>
      </c>
      <c r="CT11" s="2">
        <v>0.93615999999999999</v>
      </c>
      <c r="CU11" s="1" t="s">
        <v>3</v>
      </c>
    </row>
    <row r="12" spans="1:99" s="1" customFormat="1" x14ac:dyDescent="0.25">
      <c r="A12" s="1" t="s">
        <v>83</v>
      </c>
      <c r="B12" s="1" t="s">
        <v>84</v>
      </c>
      <c r="C12" s="1" t="s">
        <v>85</v>
      </c>
      <c r="D12" s="1">
        <v>1954</v>
      </c>
      <c r="E12" s="1">
        <f t="shared" si="21"/>
        <v>61</v>
      </c>
      <c r="F12" s="1">
        <v>97</v>
      </c>
      <c r="G12" s="1">
        <v>103</v>
      </c>
      <c r="H12" s="1">
        <v>52000</v>
      </c>
      <c r="I12" s="1">
        <v>2722100</v>
      </c>
      <c r="J12" s="1">
        <v>85700</v>
      </c>
      <c r="K12" s="1">
        <v>2722100</v>
      </c>
      <c r="L12" s="1">
        <f t="shared" si="0"/>
        <v>118574403790</v>
      </c>
      <c r="M12" s="1">
        <v>9800</v>
      </c>
      <c r="N12" s="1">
        <f t="shared" si="1"/>
        <v>426888000</v>
      </c>
      <c r="O12" s="1">
        <f t="shared" si="2"/>
        <v>15.3125</v>
      </c>
      <c r="P12" s="1">
        <f t="shared" si="3"/>
        <v>39659228</v>
      </c>
      <c r="Q12" s="1">
        <f t="shared" si="4"/>
        <v>39.659227999999999</v>
      </c>
      <c r="R12" s="1">
        <v>1320</v>
      </c>
      <c r="S12" s="1">
        <f t="shared" si="5"/>
        <v>3418.7867999999999</v>
      </c>
      <c r="T12" s="1">
        <f t="shared" si="6"/>
        <v>844800</v>
      </c>
      <c r="U12" s="1">
        <f t="shared" si="7"/>
        <v>36801600000</v>
      </c>
      <c r="V12" s="1">
        <v>787234.90983000002</v>
      </c>
      <c r="W12" s="1">
        <f t="shared" si="8"/>
        <v>239.94920051618399</v>
      </c>
      <c r="X12" s="1">
        <f t="shared" si="9"/>
        <v>149.09756851234303</v>
      </c>
      <c r="Y12" s="1">
        <f t="shared" si="10"/>
        <v>10.748356691915529</v>
      </c>
      <c r="Z12" s="1">
        <f t="shared" si="11"/>
        <v>277.76466846104836</v>
      </c>
      <c r="AA12" s="1">
        <f t="shared" si="12"/>
        <v>2.2698981621263821</v>
      </c>
      <c r="AB12" s="1">
        <f t="shared" si="13"/>
        <v>8.5906598493107733</v>
      </c>
      <c r="AC12" s="1">
        <v>97</v>
      </c>
      <c r="AD12" s="1">
        <f t="shared" si="14"/>
        <v>2.8635532831035913</v>
      </c>
      <c r="AE12" s="1">
        <v>162.791</v>
      </c>
      <c r="AF12" s="1">
        <f t="shared" si="15"/>
        <v>86.204081632653057</v>
      </c>
      <c r="AG12" s="1">
        <f t="shared" si="16"/>
        <v>1.1914216233555761</v>
      </c>
      <c r="AH12" s="1">
        <f t="shared" si="17"/>
        <v>0.37517278055060393</v>
      </c>
      <c r="AI12" s="1">
        <f t="shared" si="18"/>
        <v>3733083430</v>
      </c>
      <c r="AJ12" s="1">
        <f t="shared" si="19"/>
        <v>105709236</v>
      </c>
      <c r="AK12" s="1">
        <f t="shared" si="20"/>
        <v>105.709236</v>
      </c>
      <c r="AL12" s="1" t="s">
        <v>86</v>
      </c>
      <c r="AM12" s="1" t="s">
        <v>2</v>
      </c>
      <c r="AN12" s="1" t="s">
        <v>87</v>
      </c>
      <c r="AO12" s="1" t="s">
        <v>88</v>
      </c>
      <c r="AP12" s="1" t="s">
        <v>89</v>
      </c>
      <c r="AQ12" s="1" t="s">
        <v>90</v>
      </c>
      <c r="AR12" s="1" t="s">
        <v>91</v>
      </c>
      <c r="AS12" s="1">
        <v>1</v>
      </c>
      <c r="AT12" s="1" t="s">
        <v>92</v>
      </c>
      <c r="AU12" s="1" t="s">
        <v>93</v>
      </c>
      <c r="AV12" s="1">
        <v>9</v>
      </c>
      <c r="AW12" s="2">
        <v>48</v>
      </c>
      <c r="AX12" s="2">
        <v>48</v>
      </c>
      <c r="AY12" s="2">
        <v>4</v>
      </c>
      <c r="AZ12" s="2">
        <v>4.0999999999999996</v>
      </c>
      <c r="BA12" s="2">
        <v>2.1</v>
      </c>
      <c r="BB12" s="1">
        <v>0</v>
      </c>
      <c r="BC12" s="2">
        <v>0.3</v>
      </c>
      <c r="BD12" s="1">
        <v>0</v>
      </c>
      <c r="BE12" s="2">
        <v>0.1</v>
      </c>
      <c r="BF12" s="2">
        <v>29.2</v>
      </c>
      <c r="BG12" s="2">
        <v>16.100000000000001</v>
      </c>
      <c r="BH12" s="2">
        <v>8.9</v>
      </c>
      <c r="BI12" s="1">
        <v>0</v>
      </c>
      <c r="BJ12" s="1">
        <v>0</v>
      </c>
      <c r="BK12" s="2">
        <v>23.9</v>
      </c>
      <c r="BL12" s="2">
        <v>13.7</v>
      </c>
      <c r="BM12" s="1">
        <v>0</v>
      </c>
      <c r="BN12" s="2">
        <v>1.6</v>
      </c>
      <c r="BO12" s="2">
        <v>125673</v>
      </c>
      <c r="BP12" s="2">
        <v>42535</v>
      </c>
      <c r="BQ12" s="2">
        <v>78</v>
      </c>
      <c r="BR12" s="2">
        <v>26</v>
      </c>
      <c r="BS12" s="2">
        <v>0.15</v>
      </c>
      <c r="BT12" s="2">
        <v>0.05</v>
      </c>
      <c r="BU12" s="2">
        <v>176628</v>
      </c>
      <c r="BV12" s="2">
        <v>109</v>
      </c>
      <c r="BW12" s="2">
        <v>0.2</v>
      </c>
      <c r="BX12" s="2">
        <v>1030886</v>
      </c>
      <c r="BY12" s="2">
        <v>96226</v>
      </c>
      <c r="BZ12" s="2">
        <v>636</v>
      </c>
      <c r="CA12" s="2">
        <v>59</v>
      </c>
      <c r="CB12" s="2">
        <v>7.1</v>
      </c>
      <c r="CC12" s="2">
        <v>0.7</v>
      </c>
      <c r="CD12" s="2">
        <v>3</v>
      </c>
      <c r="CE12" s="2">
        <v>4</v>
      </c>
      <c r="CF12" s="2">
        <v>56</v>
      </c>
      <c r="CG12" s="2">
        <v>35</v>
      </c>
      <c r="CH12" s="2">
        <v>22</v>
      </c>
      <c r="CI12" s="2">
        <v>12</v>
      </c>
      <c r="CJ12" s="2">
        <v>25</v>
      </c>
      <c r="CK12" s="2">
        <v>1</v>
      </c>
      <c r="CL12" s="2">
        <v>4</v>
      </c>
      <c r="CM12" s="1">
        <v>0</v>
      </c>
      <c r="CN12" s="1">
        <v>0</v>
      </c>
      <c r="CO12" s="1">
        <v>0</v>
      </c>
      <c r="CP12" s="1">
        <v>0</v>
      </c>
      <c r="CQ12" s="2">
        <v>6</v>
      </c>
      <c r="CR12" s="2">
        <v>32</v>
      </c>
      <c r="CS12" s="2">
        <v>0.62514999999999998</v>
      </c>
      <c r="CT12" s="2">
        <v>0.15881999999999999</v>
      </c>
      <c r="CU12" s="1" t="s">
        <v>3</v>
      </c>
    </row>
    <row r="13" spans="1:99" s="1" customFormat="1" x14ac:dyDescent="0.25">
      <c r="A13" s="1" t="s">
        <v>94</v>
      </c>
      <c r="B13" s="1" t="s">
        <v>95</v>
      </c>
      <c r="C13" s="1" t="s">
        <v>96</v>
      </c>
      <c r="D13" s="1">
        <v>1952</v>
      </c>
      <c r="E13" s="1">
        <f t="shared" si="21"/>
        <v>63</v>
      </c>
      <c r="F13" s="1">
        <v>85</v>
      </c>
      <c r="G13" s="1">
        <v>110</v>
      </c>
      <c r="H13" s="1">
        <v>49700</v>
      </c>
      <c r="I13" s="1">
        <v>1213500</v>
      </c>
      <c r="J13" s="1">
        <v>57600</v>
      </c>
      <c r="K13" s="1">
        <v>1213500</v>
      </c>
      <c r="L13" s="1">
        <f t="shared" si="0"/>
        <v>52859938650</v>
      </c>
      <c r="M13" s="1">
        <v>6100</v>
      </c>
      <c r="N13" s="1">
        <f t="shared" si="1"/>
        <v>265716000</v>
      </c>
      <c r="O13" s="1">
        <f t="shared" si="2"/>
        <v>9.53125</v>
      </c>
      <c r="P13" s="1">
        <f t="shared" si="3"/>
        <v>24685846</v>
      </c>
      <c r="Q13" s="1">
        <f t="shared" si="4"/>
        <v>24.685846000000002</v>
      </c>
      <c r="R13" s="1">
        <v>560</v>
      </c>
      <c r="S13" s="1">
        <f t="shared" si="5"/>
        <v>1450.3943999999999</v>
      </c>
      <c r="T13" s="1">
        <f t="shared" si="6"/>
        <v>358400</v>
      </c>
      <c r="U13" s="1">
        <f t="shared" si="7"/>
        <v>15612800000</v>
      </c>
      <c r="V13" s="1">
        <v>517015.03726000001</v>
      </c>
      <c r="W13" s="1">
        <f t="shared" si="8"/>
        <v>157.58618335684798</v>
      </c>
      <c r="X13" s="1">
        <f t="shared" si="9"/>
        <v>97.919545966820451</v>
      </c>
      <c r="Y13" s="1">
        <f t="shared" si="10"/>
        <v>8.9472386358345926</v>
      </c>
      <c r="Z13" s="1">
        <f t="shared" si="11"/>
        <v>198.93396953890621</v>
      </c>
      <c r="AA13" s="1">
        <f t="shared" si="12"/>
        <v>2.2180102140563012</v>
      </c>
      <c r="AB13" s="1">
        <f t="shared" si="13"/>
        <v>7.0211989249025715</v>
      </c>
      <c r="AC13" s="1">
        <v>85</v>
      </c>
      <c r="AD13" s="1">
        <f t="shared" si="14"/>
        <v>2.3403996416341908</v>
      </c>
      <c r="AE13" s="1">
        <v>173.209</v>
      </c>
      <c r="AF13" s="1">
        <f t="shared" si="15"/>
        <v>58.754098360655739</v>
      </c>
      <c r="AG13" s="1">
        <f t="shared" si="16"/>
        <v>1.0815473662538493</v>
      </c>
      <c r="AH13" s="1">
        <f t="shared" si="17"/>
        <v>0.34745088309318173</v>
      </c>
      <c r="AI13" s="1">
        <f t="shared" si="18"/>
        <v>2509050240</v>
      </c>
      <c r="AJ13" s="1">
        <f t="shared" si="19"/>
        <v>71048448</v>
      </c>
      <c r="AK13" s="1">
        <f t="shared" si="20"/>
        <v>71.048447999999993</v>
      </c>
      <c r="AL13" s="1" t="s">
        <v>97</v>
      </c>
      <c r="AM13" s="1" t="s">
        <v>2</v>
      </c>
      <c r="AN13" s="1" t="s">
        <v>98</v>
      </c>
      <c r="AO13" s="1" t="s">
        <v>99</v>
      </c>
      <c r="AP13" s="1" t="s">
        <v>100</v>
      </c>
      <c r="AQ13" s="1" t="s">
        <v>101</v>
      </c>
      <c r="AR13" s="1" t="s">
        <v>38</v>
      </c>
      <c r="AS13" s="1">
        <v>1</v>
      </c>
      <c r="AT13" s="1" t="s">
        <v>102</v>
      </c>
      <c r="AU13" s="1" t="s">
        <v>103</v>
      </c>
      <c r="AV13" s="1">
        <v>9</v>
      </c>
      <c r="AW13" s="2">
        <v>97</v>
      </c>
      <c r="AX13" s="2">
        <v>3</v>
      </c>
      <c r="AY13" s="1">
        <v>0</v>
      </c>
      <c r="AZ13" s="2">
        <v>10.5</v>
      </c>
      <c r="BA13" s="2">
        <v>1.7</v>
      </c>
      <c r="BB13" s="1">
        <v>0</v>
      </c>
      <c r="BC13" s="2">
        <v>0.5</v>
      </c>
      <c r="BD13" s="1">
        <v>0</v>
      </c>
      <c r="BE13" s="2">
        <v>0.1</v>
      </c>
      <c r="BF13" s="2">
        <v>32.9</v>
      </c>
      <c r="BG13" s="2">
        <v>17.8</v>
      </c>
      <c r="BH13" s="2">
        <v>7.5</v>
      </c>
      <c r="BI13" s="1">
        <v>0</v>
      </c>
      <c r="BJ13" s="1">
        <v>0</v>
      </c>
      <c r="BK13" s="2">
        <v>15.1</v>
      </c>
      <c r="BL13" s="2">
        <v>12.9</v>
      </c>
      <c r="BM13" s="1">
        <v>0</v>
      </c>
      <c r="BN13" s="2">
        <v>1</v>
      </c>
      <c r="BO13" s="2">
        <v>6993</v>
      </c>
      <c r="BP13" s="2">
        <v>1517</v>
      </c>
      <c r="BQ13" s="2">
        <v>119</v>
      </c>
      <c r="BR13" s="2">
        <v>26</v>
      </c>
      <c r="BS13" s="2">
        <v>0.22</v>
      </c>
      <c r="BT13" s="2">
        <v>0.05</v>
      </c>
      <c r="BU13" s="2">
        <v>9790</v>
      </c>
      <c r="BV13" s="2">
        <v>166</v>
      </c>
      <c r="BW13" s="2">
        <v>0.3</v>
      </c>
      <c r="BX13" s="2">
        <v>26627</v>
      </c>
      <c r="BY13" s="2">
        <v>1501</v>
      </c>
      <c r="BZ13" s="2">
        <v>451</v>
      </c>
      <c r="CA13" s="2">
        <v>25</v>
      </c>
      <c r="CB13" s="2">
        <v>0.17</v>
      </c>
      <c r="CC13" s="2">
        <v>0.01</v>
      </c>
      <c r="CD13" s="2">
        <v>4</v>
      </c>
      <c r="CE13" s="2">
        <v>8</v>
      </c>
      <c r="CF13" s="2">
        <v>40</v>
      </c>
      <c r="CG13" s="2">
        <v>32</v>
      </c>
      <c r="CH13" s="2">
        <v>33</v>
      </c>
      <c r="CI13" s="2">
        <v>19</v>
      </c>
      <c r="CJ13" s="2">
        <v>45</v>
      </c>
      <c r="CK13" s="2">
        <v>1</v>
      </c>
      <c r="CL13" s="2">
        <v>4</v>
      </c>
      <c r="CM13" s="1">
        <v>0</v>
      </c>
      <c r="CN13" s="1">
        <v>0</v>
      </c>
      <c r="CO13" s="1">
        <v>0</v>
      </c>
      <c r="CP13" s="1">
        <v>0</v>
      </c>
      <c r="CQ13" s="2">
        <v>2</v>
      </c>
      <c r="CR13" s="2">
        <v>12</v>
      </c>
      <c r="CS13" s="2">
        <v>0.78351000000000004</v>
      </c>
      <c r="CT13" s="2">
        <v>0.32833000000000001</v>
      </c>
      <c r="CU13" s="1" t="s">
        <v>3</v>
      </c>
    </row>
    <row r="14" spans="1:99" s="1" customFormat="1" x14ac:dyDescent="0.25">
      <c r="A14" s="1" t="s">
        <v>104</v>
      </c>
      <c r="B14" s="1" t="s">
        <v>105</v>
      </c>
      <c r="C14" s="1" t="s">
        <v>106</v>
      </c>
      <c r="D14" s="1">
        <v>1943</v>
      </c>
      <c r="E14" s="1">
        <f t="shared" si="21"/>
        <v>72</v>
      </c>
      <c r="F14" s="1">
        <v>84</v>
      </c>
      <c r="G14" s="1">
        <v>92</v>
      </c>
      <c r="H14" s="1">
        <v>111000</v>
      </c>
      <c r="I14" s="1">
        <v>1383800</v>
      </c>
      <c r="J14" s="1">
        <v>31500</v>
      </c>
      <c r="K14" s="1">
        <v>1383800</v>
      </c>
      <c r="L14" s="1">
        <f t="shared" si="0"/>
        <v>60278189620</v>
      </c>
      <c r="M14" s="1">
        <v>5100</v>
      </c>
      <c r="N14" s="1">
        <f t="shared" si="1"/>
        <v>222156000</v>
      </c>
      <c r="O14" s="1">
        <f t="shared" si="2"/>
        <v>7.96875</v>
      </c>
      <c r="P14" s="1">
        <f t="shared" si="3"/>
        <v>20638986</v>
      </c>
      <c r="Q14" s="1">
        <f t="shared" si="4"/>
        <v>20.638986000000003</v>
      </c>
      <c r="R14" s="1">
        <v>1000</v>
      </c>
      <c r="S14" s="1">
        <f t="shared" si="5"/>
        <v>2589.9899999999998</v>
      </c>
      <c r="T14" s="1">
        <f t="shared" si="6"/>
        <v>640000</v>
      </c>
      <c r="U14" s="1">
        <f t="shared" si="7"/>
        <v>27880000000</v>
      </c>
      <c r="V14" s="1">
        <v>450349.05683000002</v>
      </c>
      <c r="W14" s="1">
        <f t="shared" si="8"/>
        <v>137.26639252178398</v>
      </c>
      <c r="X14" s="1">
        <f t="shared" si="9"/>
        <v>85.293409269261034</v>
      </c>
      <c r="Y14" s="1">
        <f t="shared" si="10"/>
        <v>8.523440486709573</v>
      </c>
      <c r="Z14" s="1">
        <f t="shared" si="11"/>
        <v>271.33271043771043</v>
      </c>
      <c r="AA14" s="1">
        <f t="shared" si="12"/>
        <v>3.5328203575735393</v>
      </c>
      <c r="AB14" s="1">
        <f t="shared" si="13"/>
        <v>9.690453944203945</v>
      </c>
      <c r="AC14" s="1">
        <v>84</v>
      </c>
      <c r="AD14" s="1">
        <f t="shared" si="14"/>
        <v>3.2301513147346479</v>
      </c>
      <c r="AE14" s="1">
        <v>79.340699999999998</v>
      </c>
      <c r="AF14" s="1">
        <f t="shared" si="15"/>
        <v>125.49019607843137</v>
      </c>
      <c r="AG14" s="1">
        <f t="shared" si="16"/>
        <v>1.6133127945636059</v>
      </c>
      <c r="AH14" s="1">
        <f t="shared" si="17"/>
        <v>0.53118486295838174</v>
      </c>
      <c r="AI14" s="1">
        <f t="shared" si="18"/>
        <v>1372136850</v>
      </c>
      <c r="AJ14" s="1">
        <f t="shared" si="19"/>
        <v>38854620</v>
      </c>
      <c r="AK14" s="1">
        <f t="shared" si="20"/>
        <v>38.854619999999997</v>
      </c>
      <c r="AL14" s="1" t="s">
        <v>107</v>
      </c>
      <c r="AM14" s="1" t="s">
        <v>2</v>
      </c>
      <c r="AN14" s="1" t="s">
        <v>108</v>
      </c>
      <c r="AO14" s="1" t="s">
        <v>109</v>
      </c>
      <c r="AP14" s="1" t="s">
        <v>110</v>
      </c>
      <c r="AQ14" s="1" t="s">
        <v>111</v>
      </c>
      <c r="AR14" s="1" t="s">
        <v>112</v>
      </c>
      <c r="AS14" s="1">
        <v>1</v>
      </c>
      <c r="AT14" s="1" t="s">
        <v>113</v>
      </c>
      <c r="AU14" s="1" t="s">
        <v>114</v>
      </c>
      <c r="AV14" s="1">
        <v>9</v>
      </c>
      <c r="AW14" s="2">
        <v>55</v>
      </c>
      <c r="AX14" s="2">
        <v>40</v>
      </c>
      <c r="AY14" s="2">
        <v>5</v>
      </c>
      <c r="AZ14" s="2">
        <v>4.0999999999999996</v>
      </c>
      <c r="BA14" s="2">
        <v>5.6</v>
      </c>
      <c r="BB14" s="1">
        <v>0</v>
      </c>
      <c r="BC14" s="2">
        <v>1.4</v>
      </c>
      <c r="BD14" s="2">
        <v>0.4</v>
      </c>
      <c r="BE14" s="2">
        <v>0.1</v>
      </c>
      <c r="BF14" s="2">
        <v>20.3</v>
      </c>
      <c r="BG14" s="2">
        <v>2.7</v>
      </c>
      <c r="BH14" s="2">
        <v>11.5</v>
      </c>
      <c r="BI14" s="1">
        <v>0</v>
      </c>
      <c r="BJ14" s="1">
        <v>0</v>
      </c>
      <c r="BK14" s="2">
        <v>18.5</v>
      </c>
      <c r="BL14" s="2">
        <v>35.1</v>
      </c>
      <c r="BM14" s="1">
        <v>0</v>
      </c>
      <c r="BN14" s="2">
        <v>0.1</v>
      </c>
      <c r="BO14" s="2">
        <v>12127</v>
      </c>
      <c r="BP14" s="2">
        <v>3346</v>
      </c>
      <c r="BQ14" s="2">
        <v>89</v>
      </c>
      <c r="BR14" s="2">
        <v>25</v>
      </c>
      <c r="BS14" s="2">
        <v>0.19</v>
      </c>
      <c r="BT14" s="2">
        <v>0.05</v>
      </c>
      <c r="BU14" s="2">
        <v>17420</v>
      </c>
      <c r="BV14" s="2">
        <v>128</v>
      </c>
      <c r="BW14" s="2">
        <v>0.27</v>
      </c>
      <c r="BX14" s="2">
        <v>103522</v>
      </c>
      <c r="BY14" s="2">
        <v>4467</v>
      </c>
      <c r="BZ14" s="2">
        <v>761</v>
      </c>
      <c r="CA14" s="2">
        <v>33</v>
      </c>
      <c r="CB14" s="2">
        <v>1.45</v>
      </c>
      <c r="CC14" s="2">
        <v>7.0000000000000007E-2</v>
      </c>
      <c r="CD14" s="2">
        <v>11</v>
      </c>
      <c r="CE14" s="2">
        <v>27</v>
      </c>
      <c r="CF14" s="2">
        <v>64</v>
      </c>
      <c r="CG14" s="2">
        <v>40</v>
      </c>
      <c r="CH14" s="2">
        <v>17</v>
      </c>
      <c r="CI14" s="2">
        <v>6</v>
      </c>
      <c r="CJ14" s="2">
        <v>17</v>
      </c>
      <c r="CK14" s="1">
        <v>0</v>
      </c>
      <c r="CL14" s="1">
        <v>0</v>
      </c>
      <c r="CM14" s="1">
        <v>0</v>
      </c>
      <c r="CN14" s="1">
        <v>0</v>
      </c>
      <c r="CO14" s="1">
        <v>0</v>
      </c>
      <c r="CP14" s="1">
        <v>0</v>
      </c>
      <c r="CQ14" s="2">
        <v>2</v>
      </c>
      <c r="CR14" s="2">
        <v>16</v>
      </c>
      <c r="CS14" s="2">
        <v>0.72514000000000001</v>
      </c>
      <c r="CT14" s="2">
        <v>0.36657000000000001</v>
      </c>
      <c r="CU14" s="1" t="s">
        <v>3</v>
      </c>
    </row>
    <row r="15" spans="1:99" s="1" customFormat="1" x14ac:dyDescent="0.25">
      <c r="A15" s="1" t="s">
        <v>115</v>
      </c>
      <c r="C15" s="1" t="s">
        <v>116</v>
      </c>
      <c r="D15" s="1">
        <v>1958</v>
      </c>
      <c r="E15" s="1">
        <f t="shared" si="21"/>
        <v>57</v>
      </c>
      <c r="F15" s="1">
        <v>32</v>
      </c>
      <c r="G15" s="1">
        <v>36</v>
      </c>
      <c r="H15" s="1">
        <v>0</v>
      </c>
      <c r="I15" s="1">
        <v>10136</v>
      </c>
      <c r="J15" s="1">
        <v>8440</v>
      </c>
      <c r="K15" s="1">
        <v>10136</v>
      </c>
      <c r="L15" s="1">
        <f t="shared" si="0"/>
        <v>441523146.40000004</v>
      </c>
      <c r="M15" s="1">
        <v>361</v>
      </c>
      <c r="N15" s="1">
        <f t="shared" si="1"/>
        <v>15725160</v>
      </c>
      <c r="O15" s="1">
        <f t="shared" si="2"/>
        <v>0.56406250000000002</v>
      </c>
      <c r="P15" s="1">
        <f t="shared" si="3"/>
        <v>1460916.46</v>
      </c>
      <c r="Q15" s="1">
        <f t="shared" si="4"/>
        <v>1.46091646</v>
      </c>
      <c r="R15" s="1">
        <v>0.95309999999999995</v>
      </c>
      <c r="S15" s="1">
        <f t="shared" si="5"/>
        <v>2.4685194689999999</v>
      </c>
      <c r="T15" s="1">
        <f t="shared" si="6"/>
        <v>609.98399999999992</v>
      </c>
      <c r="U15" s="1">
        <f t="shared" si="7"/>
        <v>26572428</v>
      </c>
      <c r="V15" s="1">
        <v>22869.331890000001</v>
      </c>
      <c r="W15" s="1">
        <f t="shared" si="8"/>
        <v>6.9705723600719995</v>
      </c>
      <c r="X15" s="1">
        <f t="shared" si="9"/>
        <v>4.3313142439746608</v>
      </c>
      <c r="Y15" s="1">
        <f t="shared" si="10"/>
        <v>1.6268617183324918</v>
      </c>
      <c r="Z15" s="1">
        <f t="shared" si="11"/>
        <v>28.077497869656018</v>
      </c>
      <c r="AA15" s="1">
        <f t="shared" si="12"/>
        <v>0.66956675346228833</v>
      </c>
      <c r="AB15" s="1">
        <f t="shared" si="13"/>
        <v>2.6322654252802518</v>
      </c>
      <c r="AC15" s="1">
        <v>32</v>
      </c>
      <c r="AD15" s="1">
        <f t="shared" si="14"/>
        <v>0.87742180842675055</v>
      </c>
      <c r="AE15" s="1" t="s">
        <v>2</v>
      </c>
      <c r="AF15" s="1">
        <f t="shared" si="15"/>
        <v>1.6897063711911355</v>
      </c>
      <c r="AG15" s="1">
        <f t="shared" si="16"/>
        <v>0.62748928605395249</v>
      </c>
      <c r="AH15" s="1">
        <f t="shared" si="17"/>
        <v>0.14033009639278968</v>
      </c>
      <c r="AI15" s="1">
        <f t="shared" si="18"/>
        <v>367645556</v>
      </c>
      <c r="AJ15" s="1">
        <f t="shared" si="19"/>
        <v>10410571.199999999</v>
      </c>
      <c r="AK15" s="1">
        <f t="shared" si="20"/>
        <v>10.4105712</v>
      </c>
      <c r="AL15" s="1" t="s">
        <v>117</v>
      </c>
      <c r="AM15" s="1" t="s">
        <v>118</v>
      </c>
      <c r="AN15" s="1" t="s">
        <v>119</v>
      </c>
      <c r="AO15" s="1" t="s">
        <v>120</v>
      </c>
      <c r="AP15" s="1" t="s">
        <v>2</v>
      </c>
      <c r="AQ15" s="1" t="s">
        <v>2</v>
      </c>
      <c r="AR15" s="1" t="s">
        <v>2</v>
      </c>
      <c r="AS15" s="1">
        <v>0</v>
      </c>
      <c r="AT15" s="1" t="s">
        <v>2</v>
      </c>
      <c r="AU15" s="1" t="s">
        <v>2</v>
      </c>
      <c r="AV15" s="1">
        <v>0</v>
      </c>
      <c r="AW15" s="1">
        <v>0</v>
      </c>
      <c r="AX15" s="1">
        <v>0</v>
      </c>
      <c r="AY15" s="1">
        <v>0</v>
      </c>
      <c r="AZ15" s="1">
        <v>0</v>
      </c>
      <c r="BA15" s="1">
        <v>0</v>
      </c>
      <c r="BB15" s="1">
        <v>0</v>
      </c>
      <c r="BC15" s="1">
        <v>0</v>
      </c>
      <c r="BD15" s="1">
        <v>0</v>
      </c>
      <c r="BE15" s="1">
        <v>0</v>
      </c>
      <c r="BF15" s="1">
        <v>0</v>
      </c>
      <c r="BG15" s="1">
        <v>0</v>
      </c>
      <c r="BH15" s="1">
        <v>0</v>
      </c>
      <c r="BI15" s="1">
        <v>0</v>
      </c>
      <c r="BJ15" s="1">
        <v>0</v>
      </c>
      <c r="BK15" s="1">
        <v>0</v>
      </c>
      <c r="BL15" s="1">
        <v>0</v>
      </c>
      <c r="BM15" s="1">
        <v>0</v>
      </c>
      <c r="BN15" s="1">
        <v>0</v>
      </c>
      <c r="BO15" s="1">
        <v>0</v>
      </c>
      <c r="BP15" s="1">
        <v>0</v>
      </c>
      <c r="BQ15" s="1">
        <v>0</v>
      </c>
      <c r="BR15" s="1">
        <v>0</v>
      </c>
      <c r="BS15" s="1">
        <v>0</v>
      </c>
      <c r="BT15" s="1">
        <v>0</v>
      </c>
      <c r="BU15" s="1">
        <v>0</v>
      </c>
      <c r="BV15" s="1">
        <v>0</v>
      </c>
      <c r="BW15" s="1">
        <v>0</v>
      </c>
      <c r="BX15" s="1">
        <v>0</v>
      </c>
      <c r="BY15" s="1">
        <v>0</v>
      </c>
      <c r="BZ15" s="1">
        <v>0</v>
      </c>
      <c r="CA15" s="1">
        <v>0</v>
      </c>
      <c r="CB15" s="1">
        <v>0</v>
      </c>
      <c r="CC15" s="1">
        <v>0</v>
      </c>
      <c r="CD15" s="1">
        <v>0</v>
      </c>
      <c r="CE15" s="1">
        <v>0</v>
      </c>
      <c r="CF15" s="1">
        <v>0</v>
      </c>
      <c r="CG15" s="1">
        <v>0</v>
      </c>
      <c r="CH15" s="1">
        <v>0</v>
      </c>
      <c r="CI15" s="1">
        <v>0</v>
      </c>
      <c r="CJ15" s="1">
        <v>0</v>
      </c>
      <c r="CK15" s="1">
        <v>0</v>
      </c>
      <c r="CL15" s="1">
        <v>0</v>
      </c>
      <c r="CM15" s="1">
        <v>0</v>
      </c>
      <c r="CN15" s="1">
        <v>0</v>
      </c>
      <c r="CO15" s="1">
        <v>0</v>
      </c>
      <c r="CP15" s="1">
        <v>0</v>
      </c>
      <c r="CQ15" s="1">
        <v>0</v>
      </c>
      <c r="CR15" s="1">
        <v>0</v>
      </c>
      <c r="CS15" s="1">
        <v>0</v>
      </c>
      <c r="CT15" s="1">
        <v>0</v>
      </c>
      <c r="CU15" s="1" t="s">
        <v>3</v>
      </c>
    </row>
    <row r="16" spans="1:99" s="1" customFormat="1" x14ac:dyDescent="0.25">
      <c r="A16" s="1" t="s">
        <v>121</v>
      </c>
      <c r="C16" s="1" t="s">
        <v>122</v>
      </c>
      <c r="D16" s="1">
        <v>1965</v>
      </c>
      <c r="E16" s="1">
        <f t="shared" si="21"/>
        <v>50</v>
      </c>
      <c r="F16" s="1">
        <v>46</v>
      </c>
      <c r="G16" s="1">
        <v>52</v>
      </c>
      <c r="H16" s="1">
        <v>7320</v>
      </c>
      <c r="I16" s="1">
        <v>15912</v>
      </c>
      <c r="J16" s="1">
        <v>9306</v>
      </c>
      <c r="K16" s="1">
        <v>15912</v>
      </c>
      <c r="L16" s="1">
        <f t="shared" si="0"/>
        <v>693125128.80000007</v>
      </c>
      <c r="M16" s="1">
        <v>600</v>
      </c>
      <c r="N16" s="1">
        <f t="shared" si="1"/>
        <v>26136000</v>
      </c>
      <c r="O16" s="1">
        <f t="shared" si="2"/>
        <v>0.9375</v>
      </c>
      <c r="P16" s="1">
        <f t="shared" si="3"/>
        <v>2428116</v>
      </c>
      <c r="Q16" s="1">
        <f t="shared" si="4"/>
        <v>2.4281160000000002</v>
      </c>
      <c r="R16" s="1">
        <v>10.296900000000001</v>
      </c>
      <c r="S16" s="1">
        <f t="shared" si="5"/>
        <v>26.668868030999999</v>
      </c>
      <c r="T16" s="1">
        <f t="shared" si="6"/>
        <v>6590.0160000000005</v>
      </c>
      <c r="U16" s="1">
        <f t="shared" si="7"/>
        <v>287077572</v>
      </c>
      <c r="V16" s="1">
        <v>78983.409652999995</v>
      </c>
      <c r="W16" s="1">
        <f t="shared" si="8"/>
        <v>24.074143262234397</v>
      </c>
      <c r="X16" s="1">
        <f t="shared" si="9"/>
        <v>14.958983887820281</v>
      </c>
      <c r="Y16" s="1">
        <f t="shared" si="10"/>
        <v>4.3582387362447186</v>
      </c>
      <c r="Z16" s="1">
        <f t="shared" si="11"/>
        <v>26.519939118457302</v>
      </c>
      <c r="AA16" s="1">
        <f t="shared" si="12"/>
        <v>2.0972764503766363</v>
      </c>
      <c r="AB16" s="1">
        <f t="shared" si="13"/>
        <v>1.7295612468559109</v>
      </c>
      <c r="AC16" s="1">
        <v>46</v>
      </c>
      <c r="AD16" s="1">
        <f t="shared" si="14"/>
        <v>0.57652041561863698</v>
      </c>
      <c r="AE16" s="1">
        <v>80.2453</v>
      </c>
      <c r="AF16" s="1">
        <f t="shared" si="15"/>
        <v>10.983360000000001</v>
      </c>
      <c r="AG16" s="1">
        <f t="shared" si="16"/>
        <v>0.4597253059119612</v>
      </c>
      <c r="AH16" s="1">
        <f t="shared" si="17"/>
        <v>0.21153112075939653</v>
      </c>
      <c r="AI16" s="1">
        <f t="shared" si="18"/>
        <v>405368429.40000004</v>
      </c>
      <c r="AJ16" s="1">
        <f t="shared" si="19"/>
        <v>11478764.880000001</v>
      </c>
      <c r="AK16" s="1">
        <f t="shared" si="20"/>
        <v>11.47876488</v>
      </c>
      <c r="AL16" s="1" t="s">
        <v>123</v>
      </c>
      <c r="AM16" s="1" t="s">
        <v>2</v>
      </c>
      <c r="AN16" s="1" t="s">
        <v>124</v>
      </c>
      <c r="AO16" s="1" t="s">
        <v>125</v>
      </c>
      <c r="AP16" s="1" t="s">
        <v>126</v>
      </c>
      <c r="AQ16" s="1" t="s">
        <v>27</v>
      </c>
      <c r="AR16" s="1" t="s">
        <v>127</v>
      </c>
      <c r="AS16" s="1">
        <v>1</v>
      </c>
      <c r="AT16" s="1" t="s">
        <v>128</v>
      </c>
      <c r="AU16" s="1" t="s">
        <v>129</v>
      </c>
      <c r="AV16" s="1">
        <v>9</v>
      </c>
      <c r="AW16" s="2">
        <v>60</v>
      </c>
      <c r="AX16" s="2">
        <v>34</v>
      </c>
      <c r="AY16" s="2">
        <v>6</v>
      </c>
      <c r="AZ16" s="2">
        <v>2.4</v>
      </c>
      <c r="BA16" s="2">
        <v>12.2</v>
      </c>
      <c r="BB16" s="2">
        <v>0.3</v>
      </c>
      <c r="BC16" s="2">
        <v>0.3</v>
      </c>
      <c r="BD16" s="1">
        <v>0</v>
      </c>
      <c r="BE16" s="2">
        <v>0.1</v>
      </c>
      <c r="BF16" s="2">
        <v>3.8</v>
      </c>
      <c r="BG16" s="2">
        <v>27.2</v>
      </c>
      <c r="BH16" s="2">
        <v>21.9</v>
      </c>
      <c r="BI16" s="1">
        <v>0</v>
      </c>
      <c r="BJ16" s="1">
        <v>0</v>
      </c>
      <c r="BK16" s="2">
        <v>16.399999999999999</v>
      </c>
      <c r="BL16" s="2">
        <v>14.5</v>
      </c>
      <c r="BM16" s="1">
        <v>0</v>
      </c>
      <c r="BN16" s="2">
        <v>0.8</v>
      </c>
      <c r="BO16" s="2">
        <v>12403</v>
      </c>
      <c r="BP16" s="2">
        <v>3070</v>
      </c>
      <c r="BQ16" s="2">
        <v>119</v>
      </c>
      <c r="BR16" s="2">
        <v>30</v>
      </c>
      <c r="BS16" s="2">
        <v>0.2</v>
      </c>
      <c r="BT16" s="2">
        <v>0.05</v>
      </c>
      <c r="BU16" s="2">
        <v>17496</v>
      </c>
      <c r="BV16" s="2">
        <v>168</v>
      </c>
      <c r="BW16" s="2">
        <v>0.28000000000000003</v>
      </c>
      <c r="BX16" s="2">
        <v>65671</v>
      </c>
      <c r="BY16" s="2">
        <v>2587</v>
      </c>
      <c r="BZ16" s="2">
        <v>631</v>
      </c>
      <c r="CA16" s="2">
        <v>25</v>
      </c>
      <c r="CB16" s="2">
        <v>0.92</v>
      </c>
      <c r="CC16" s="2">
        <v>0.04</v>
      </c>
      <c r="CD16" s="2">
        <v>8</v>
      </c>
      <c r="CE16" s="2">
        <v>12</v>
      </c>
      <c r="CF16" s="2">
        <v>39</v>
      </c>
      <c r="CG16" s="2">
        <v>18</v>
      </c>
      <c r="CH16" s="2">
        <v>28</v>
      </c>
      <c r="CI16" s="2">
        <v>13</v>
      </c>
      <c r="CJ16" s="2">
        <v>23</v>
      </c>
      <c r="CK16" s="2">
        <v>1</v>
      </c>
      <c r="CL16" s="2">
        <v>2</v>
      </c>
      <c r="CM16" s="1">
        <v>0</v>
      </c>
      <c r="CN16" s="1">
        <v>0</v>
      </c>
      <c r="CO16" s="1">
        <v>0</v>
      </c>
      <c r="CP16" s="1">
        <v>0</v>
      </c>
      <c r="CQ16" s="2">
        <v>11</v>
      </c>
      <c r="CR16" s="2">
        <v>46</v>
      </c>
      <c r="CS16" s="2">
        <v>0.83070999999999995</v>
      </c>
      <c r="CT16" s="2">
        <v>0.4728</v>
      </c>
      <c r="CU16" s="1" t="s">
        <v>3</v>
      </c>
    </row>
    <row r="17" spans="1:99" s="1" customFormat="1" x14ac:dyDescent="0.25">
      <c r="A17" s="1" t="s">
        <v>130</v>
      </c>
      <c r="C17" s="1" t="s">
        <v>131</v>
      </c>
      <c r="F17" s="1">
        <v>0</v>
      </c>
      <c r="G17" s="1">
        <v>20</v>
      </c>
      <c r="H17" s="1">
        <v>0</v>
      </c>
      <c r="I17" s="1">
        <v>23400</v>
      </c>
      <c r="J17" s="1">
        <v>0</v>
      </c>
      <c r="K17" s="1">
        <v>23400</v>
      </c>
      <c r="L17" s="1">
        <f t="shared" si="0"/>
        <v>1019301660</v>
      </c>
      <c r="M17" s="1">
        <v>1036</v>
      </c>
      <c r="N17" s="1">
        <f t="shared" si="1"/>
        <v>45128160</v>
      </c>
      <c r="O17" s="1">
        <f t="shared" si="2"/>
        <v>1.6187500000000001</v>
      </c>
      <c r="P17" s="1">
        <f t="shared" si="3"/>
        <v>4192546.96</v>
      </c>
      <c r="Q17" s="1">
        <f t="shared" si="4"/>
        <v>4.1925469600000005</v>
      </c>
      <c r="R17" s="1">
        <v>0</v>
      </c>
      <c r="S17" s="1">
        <f t="shared" si="5"/>
        <v>0</v>
      </c>
      <c r="T17" s="1">
        <f t="shared" si="6"/>
        <v>0</v>
      </c>
      <c r="U17" s="1">
        <f t="shared" si="7"/>
        <v>0</v>
      </c>
      <c r="V17" s="1">
        <v>55092.724670000003</v>
      </c>
      <c r="W17" s="1">
        <f t="shared" si="8"/>
        <v>16.792262479415999</v>
      </c>
      <c r="X17" s="1">
        <f t="shared" si="9"/>
        <v>10.434231496149982</v>
      </c>
      <c r="Y17" s="1">
        <f t="shared" si="10"/>
        <v>2.3134767396494427</v>
      </c>
      <c r="Z17" s="1">
        <f t="shared" si="11"/>
        <v>22.586820734548006</v>
      </c>
      <c r="AA17" s="1" t="e">
        <f t="shared" si="12"/>
        <v>#DIV/0!</v>
      </c>
      <c r="AB17" s="1" t="e">
        <f t="shared" si="13"/>
        <v>#DIV/0!</v>
      </c>
      <c r="AC17" s="1">
        <v>0</v>
      </c>
      <c r="AD17" s="1" t="e">
        <f t="shared" si="14"/>
        <v>#DIV/0!</v>
      </c>
      <c r="AE17" s="1">
        <v>486.89100000000002</v>
      </c>
      <c r="AF17" s="1">
        <f t="shared" si="15"/>
        <v>0</v>
      </c>
      <c r="AG17" s="1">
        <f t="shared" si="16"/>
        <v>0.29797288113376724</v>
      </c>
      <c r="AH17" s="1" t="e">
        <f t="shared" si="17"/>
        <v>#DIV/0!</v>
      </c>
      <c r="AI17" s="1">
        <f t="shared" si="18"/>
        <v>0</v>
      </c>
      <c r="AJ17" s="1">
        <f t="shared" si="19"/>
        <v>0</v>
      </c>
      <c r="AK17" s="1">
        <f t="shared" si="20"/>
        <v>0</v>
      </c>
      <c r="AL17" s="1" t="s">
        <v>132</v>
      </c>
      <c r="AM17" s="1" t="s">
        <v>2</v>
      </c>
      <c r="AN17" s="1" t="s">
        <v>133</v>
      </c>
      <c r="AO17" s="1" t="s">
        <v>134</v>
      </c>
      <c r="AP17" s="1" t="s">
        <v>135</v>
      </c>
      <c r="AQ17" s="1" t="s">
        <v>136</v>
      </c>
      <c r="AR17" s="1" t="s">
        <v>137</v>
      </c>
      <c r="AS17" s="1">
        <v>2</v>
      </c>
      <c r="AT17" s="1" t="s">
        <v>138</v>
      </c>
      <c r="AU17" s="1" t="s">
        <v>139</v>
      </c>
      <c r="AV17" s="1">
        <v>9</v>
      </c>
      <c r="AW17" s="2">
        <v>51</v>
      </c>
      <c r="AX17" s="2">
        <v>44</v>
      </c>
      <c r="AY17" s="2">
        <v>5</v>
      </c>
      <c r="AZ17" s="2">
        <v>1.1000000000000001</v>
      </c>
      <c r="BA17" s="2">
        <v>12.2</v>
      </c>
      <c r="BB17" s="2">
        <v>0.1</v>
      </c>
      <c r="BC17" s="2">
        <v>0.2</v>
      </c>
      <c r="BD17" s="1">
        <v>0</v>
      </c>
      <c r="BE17" s="2">
        <v>0.4</v>
      </c>
      <c r="BF17" s="2">
        <v>11.6</v>
      </c>
      <c r="BG17" s="2">
        <v>24.8</v>
      </c>
      <c r="BH17" s="2">
        <v>29</v>
      </c>
      <c r="BI17" s="1">
        <v>0</v>
      </c>
      <c r="BJ17" s="1">
        <v>0</v>
      </c>
      <c r="BK17" s="2">
        <v>10.7</v>
      </c>
      <c r="BL17" s="2">
        <v>6.9</v>
      </c>
      <c r="BM17" s="1">
        <v>0</v>
      </c>
      <c r="BN17" s="2">
        <v>3.1</v>
      </c>
      <c r="BO17" s="2">
        <v>56061</v>
      </c>
      <c r="BP17" s="2">
        <v>18055</v>
      </c>
      <c r="BQ17" s="2">
        <v>82</v>
      </c>
      <c r="BR17" s="2">
        <v>26</v>
      </c>
      <c r="BS17" s="2">
        <v>0.17</v>
      </c>
      <c r="BT17" s="2">
        <v>0.06</v>
      </c>
      <c r="BU17" s="2">
        <v>78696</v>
      </c>
      <c r="BV17" s="2">
        <v>115</v>
      </c>
      <c r="BW17" s="2">
        <v>0.24</v>
      </c>
      <c r="BX17" s="2">
        <v>322484</v>
      </c>
      <c r="BY17" s="2">
        <v>40031</v>
      </c>
      <c r="BZ17" s="2">
        <v>471</v>
      </c>
      <c r="CA17" s="2">
        <v>59</v>
      </c>
      <c r="CB17" s="2">
        <v>0.75</v>
      </c>
      <c r="CC17" s="2">
        <v>0.1</v>
      </c>
      <c r="CD17" s="2">
        <v>9</v>
      </c>
      <c r="CE17" s="2">
        <v>6</v>
      </c>
      <c r="CF17" s="2">
        <v>17</v>
      </c>
      <c r="CG17" s="2">
        <v>6</v>
      </c>
      <c r="CH17" s="2">
        <v>28</v>
      </c>
      <c r="CI17" s="2">
        <v>18</v>
      </c>
      <c r="CJ17" s="2">
        <v>19</v>
      </c>
      <c r="CK17" s="2">
        <v>3</v>
      </c>
      <c r="CL17" s="2">
        <v>4</v>
      </c>
      <c r="CM17" s="1">
        <v>0</v>
      </c>
      <c r="CN17" s="1">
        <v>0</v>
      </c>
      <c r="CO17" s="1">
        <v>0</v>
      </c>
      <c r="CP17" s="1">
        <v>0</v>
      </c>
      <c r="CQ17" s="2">
        <v>25</v>
      </c>
      <c r="CR17" s="2">
        <v>64</v>
      </c>
      <c r="CS17" s="2">
        <v>0.88966999999999996</v>
      </c>
      <c r="CT17" s="2">
        <v>0.69977</v>
      </c>
      <c r="CU17" s="1" t="s">
        <v>3</v>
      </c>
    </row>
    <row r="18" spans="1:99" s="1" customFormat="1" x14ac:dyDescent="0.25">
      <c r="A18" s="1" t="s">
        <v>140</v>
      </c>
      <c r="C18" s="1" t="s">
        <v>141</v>
      </c>
      <c r="F18" s="1">
        <v>0</v>
      </c>
      <c r="G18" s="1">
        <v>12</v>
      </c>
      <c r="H18" s="1">
        <v>0</v>
      </c>
      <c r="I18" s="1">
        <v>2700</v>
      </c>
      <c r="J18" s="1">
        <v>0</v>
      </c>
      <c r="K18" s="1">
        <v>2700</v>
      </c>
      <c r="L18" s="1">
        <f t="shared" si="0"/>
        <v>117611730</v>
      </c>
      <c r="M18" s="1">
        <v>438</v>
      </c>
      <c r="N18" s="1">
        <f t="shared" si="1"/>
        <v>19079280</v>
      </c>
      <c r="O18" s="1">
        <f t="shared" si="2"/>
        <v>0.68437500000000007</v>
      </c>
      <c r="P18" s="1">
        <f t="shared" si="3"/>
        <v>1772524.6800000002</v>
      </c>
      <c r="Q18" s="1">
        <f t="shared" si="4"/>
        <v>1.7725246800000001</v>
      </c>
      <c r="R18" s="1">
        <v>0</v>
      </c>
      <c r="S18" s="1">
        <f t="shared" si="5"/>
        <v>0</v>
      </c>
      <c r="T18" s="1">
        <f t="shared" si="6"/>
        <v>0</v>
      </c>
      <c r="U18" s="1">
        <f t="shared" si="7"/>
        <v>0</v>
      </c>
      <c r="W18" s="1">
        <f t="shared" si="8"/>
        <v>0</v>
      </c>
      <c r="X18" s="1">
        <f t="shared" si="9"/>
        <v>0</v>
      </c>
      <c r="Y18" s="1">
        <f t="shared" si="10"/>
        <v>0</v>
      </c>
      <c r="Z18" s="1">
        <f t="shared" si="11"/>
        <v>6.1643694101664215</v>
      </c>
      <c r="AA18" s="1" t="e">
        <f t="shared" si="12"/>
        <v>#DIV/0!</v>
      </c>
      <c r="AB18" s="1" t="e">
        <f t="shared" si="13"/>
        <v>#DIV/0!</v>
      </c>
      <c r="AC18" s="1">
        <v>0</v>
      </c>
      <c r="AD18" s="1" t="e">
        <f t="shared" si="14"/>
        <v>#DIV/0!</v>
      </c>
      <c r="AE18" s="1" t="s">
        <v>2</v>
      </c>
      <c r="AF18" s="1">
        <f t="shared" si="15"/>
        <v>0</v>
      </c>
      <c r="AG18" s="1">
        <f t="shared" si="16"/>
        <v>0.1250699897702566</v>
      </c>
      <c r="AH18" s="1" t="e">
        <f t="shared" si="17"/>
        <v>#DIV/0!</v>
      </c>
      <c r="AI18" s="1">
        <f t="shared" si="18"/>
        <v>0</v>
      </c>
      <c r="AJ18" s="1">
        <f t="shared" si="19"/>
        <v>0</v>
      </c>
      <c r="AK18" s="1">
        <f t="shared" si="20"/>
        <v>0</v>
      </c>
      <c r="AL18" s="1" t="s">
        <v>2</v>
      </c>
      <c r="AM18" s="1" t="s">
        <v>2</v>
      </c>
      <c r="AN18" s="1" t="s">
        <v>2</v>
      </c>
      <c r="AO18" s="1" t="s">
        <v>2</v>
      </c>
      <c r="AP18" s="1" t="s">
        <v>2</v>
      </c>
      <c r="AQ18" s="1" t="s">
        <v>2</v>
      </c>
      <c r="AR18" s="1" t="s">
        <v>2</v>
      </c>
      <c r="AS18" s="1">
        <v>0</v>
      </c>
      <c r="AT18" s="1" t="s">
        <v>2</v>
      </c>
      <c r="AU18" s="1" t="s">
        <v>2</v>
      </c>
      <c r="AV18" s="1">
        <v>0</v>
      </c>
      <c r="AW18" s="1">
        <v>0</v>
      </c>
      <c r="AX18" s="1">
        <v>0</v>
      </c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>
        <v>0</v>
      </c>
      <c r="BH18" s="1">
        <v>0</v>
      </c>
      <c r="BI18" s="1">
        <v>0</v>
      </c>
      <c r="BJ18" s="1">
        <v>0</v>
      </c>
      <c r="BK18" s="1">
        <v>0</v>
      </c>
      <c r="BL18" s="1">
        <v>0</v>
      </c>
      <c r="BM18" s="1">
        <v>0</v>
      </c>
      <c r="BN18" s="1">
        <v>0</v>
      </c>
      <c r="BO18" s="1">
        <v>0</v>
      </c>
      <c r="BP18" s="1">
        <v>0</v>
      </c>
      <c r="BQ18" s="1">
        <v>0</v>
      </c>
      <c r="BR18" s="1">
        <v>0</v>
      </c>
      <c r="BS18" s="1">
        <v>0</v>
      </c>
      <c r="BT18" s="1">
        <v>0</v>
      </c>
      <c r="BU18" s="1">
        <v>0</v>
      </c>
      <c r="BV18" s="1">
        <v>0</v>
      </c>
      <c r="BW18" s="1">
        <v>0</v>
      </c>
      <c r="BX18" s="1">
        <v>0</v>
      </c>
      <c r="BY18" s="1">
        <v>0</v>
      </c>
      <c r="BZ18" s="1">
        <v>0</v>
      </c>
      <c r="CA18" s="1">
        <v>0</v>
      </c>
      <c r="CB18" s="1">
        <v>0</v>
      </c>
      <c r="CC18" s="1">
        <v>0</v>
      </c>
      <c r="CD18" s="1">
        <v>0</v>
      </c>
      <c r="CE18" s="1">
        <v>0</v>
      </c>
      <c r="CF18" s="1">
        <v>0</v>
      </c>
      <c r="CG18" s="1">
        <v>0</v>
      </c>
      <c r="CH18" s="1">
        <v>0</v>
      </c>
      <c r="CI18" s="1">
        <v>0</v>
      </c>
      <c r="CJ18" s="1">
        <v>0</v>
      </c>
      <c r="CK18" s="1">
        <v>0</v>
      </c>
      <c r="CL18" s="1">
        <v>0</v>
      </c>
      <c r="CM18" s="1">
        <v>0</v>
      </c>
      <c r="CN18" s="1">
        <v>0</v>
      </c>
      <c r="CO18" s="1">
        <v>0</v>
      </c>
      <c r="CP18" s="1">
        <v>0</v>
      </c>
      <c r="CQ18" s="1">
        <v>0</v>
      </c>
      <c r="CR18" s="1">
        <v>0</v>
      </c>
      <c r="CS18" s="1">
        <v>0</v>
      </c>
      <c r="CT18" s="1">
        <v>0</v>
      </c>
      <c r="CU18" s="1" t="s">
        <v>3</v>
      </c>
    </row>
    <row r="19" spans="1:99" s="1" customFormat="1" x14ac:dyDescent="0.25">
      <c r="A19" s="1" t="s">
        <v>142</v>
      </c>
      <c r="C19" s="1" t="s">
        <v>143</v>
      </c>
      <c r="F19" s="1">
        <v>0</v>
      </c>
      <c r="G19" s="1">
        <v>30</v>
      </c>
      <c r="H19" s="1">
        <v>0</v>
      </c>
      <c r="I19" s="1">
        <v>7200</v>
      </c>
      <c r="J19" s="1">
        <v>0</v>
      </c>
      <c r="K19" s="1">
        <v>7200</v>
      </c>
      <c r="L19" s="1">
        <f t="shared" si="0"/>
        <v>313631280</v>
      </c>
      <c r="M19" s="1">
        <v>296</v>
      </c>
      <c r="N19" s="1">
        <f t="shared" si="1"/>
        <v>12893760</v>
      </c>
      <c r="O19" s="1">
        <f t="shared" si="2"/>
        <v>0.46250000000000002</v>
      </c>
      <c r="P19" s="1">
        <f t="shared" si="3"/>
        <v>1197870.56</v>
      </c>
      <c r="Q19" s="1">
        <f t="shared" si="4"/>
        <v>1.1978705600000001</v>
      </c>
      <c r="R19" s="1">
        <v>0</v>
      </c>
      <c r="S19" s="1">
        <f t="shared" si="5"/>
        <v>0</v>
      </c>
      <c r="T19" s="1">
        <f t="shared" si="6"/>
        <v>0</v>
      </c>
      <c r="U19" s="1">
        <f t="shared" si="7"/>
        <v>0</v>
      </c>
      <c r="V19" s="1">
        <v>32881.518226</v>
      </c>
      <c r="W19" s="1">
        <f t="shared" si="8"/>
        <v>10.022286755284799</v>
      </c>
      <c r="X19" s="1">
        <f t="shared" si="9"/>
        <v>6.2275622628950442</v>
      </c>
      <c r="Y19" s="1">
        <f t="shared" si="10"/>
        <v>2.583192493264129</v>
      </c>
      <c r="Z19" s="1">
        <f t="shared" si="11"/>
        <v>24.324268483359393</v>
      </c>
      <c r="AA19" s="1" t="e">
        <f t="shared" si="12"/>
        <v>#DIV/0!</v>
      </c>
      <c r="AB19" s="1" t="e">
        <f t="shared" si="13"/>
        <v>#DIV/0!</v>
      </c>
      <c r="AC19" s="1">
        <v>0</v>
      </c>
      <c r="AD19" s="1" t="e">
        <f t="shared" si="14"/>
        <v>#DIV/0!</v>
      </c>
      <c r="AE19" s="1">
        <v>89.410499999999999</v>
      </c>
      <c r="AF19" s="1">
        <f t="shared" si="15"/>
        <v>0</v>
      </c>
      <c r="AG19" s="1">
        <f t="shared" si="16"/>
        <v>0.60033746325133219</v>
      </c>
      <c r="AH19" s="1" t="e">
        <f t="shared" si="17"/>
        <v>#DIV/0!</v>
      </c>
      <c r="AI19" s="1">
        <f t="shared" si="18"/>
        <v>0</v>
      </c>
      <c r="AJ19" s="1">
        <f t="shared" si="19"/>
        <v>0</v>
      </c>
      <c r="AK19" s="1">
        <f t="shared" si="20"/>
        <v>0</v>
      </c>
      <c r="AL19" s="1" t="s">
        <v>144</v>
      </c>
      <c r="AM19" s="1" t="s">
        <v>2</v>
      </c>
      <c r="AN19" s="1" t="s">
        <v>145</v>
      </c>
      <c r="AO19" s="1" t="s">
        <v>146</v>
      </c>
      <c r="AP19" s="1" t="s">
        <v>147</v>
      </c>
      <c r="AQ19" s="1" t="s">
        <v>27</v>
      </c>
      <c r="AR19" s="1" t="s">
        <v>148</v>
      </c>
      <c r="AS19" s="1">
        <v>1</v>
      </c>
      <c r="AT19" s="1" t="s">
        <v>149</v>
      </c>
      <c r="AU19" s="1" t="s">
        <v>150</v>
      </c>
      <c r="AV19" s="1">
        <v>9</v>
      </c>
      <c r="AW19" s="2">
        <v>91</v>
      </c>
      <c r="AX19" s="2">
        <v>9</v>
      </c>
      <c r="AY19" s="1">
        <v>0</v>
      </c>
      <c r="AZ19" s="2">
        <v>0.6</v>
      </c>
      <c r="BA19" s="2">
        <v>10</v>
      </c>
      <c r="BB19" s="2">
        <v>0.1</v>
      </c>
      <c r="BC19" s="1">
        <v>0</v>
      </c>
      <c r="BD19" s="1">
        <v>0</v>
      </c>
      <c r="BE19" s="2">
        <v>0.1</v>
      </c>
      <c r="BF19" s="2">
        <v>4.9000000000000004</v>
      </c>
      <c r="BG19" s="2">
        <v>37</v>
      </c>
      <c r="BH19" s="2">
        <v>29.1</v>
      </c>
      <c r="BI19" s="1">
        <v>0</v>
      </c>
      <c r="BJ19" s="1">
        <v>0</v>
      </c>
      <c r="BK19" s="2">
        <v>9.5</v>
      </c>
      <c r="BL19" s="2">
        <v>5.0999999999999996</v>
      </c>
      <c r="BM19" s="1">
        <v>0</v>
      </c>
      <c r="BN19" s="2">
        <v>3.4</v>
      </c>
      <c r="BO19" s="2">
        <v>7291</v>
      </c>
      <c r="BP19" s="2">
        <v>1669</v>
      </c>
      <c r="BQ19" s="2">
        <v>116</v>
      </c>
      <c r="BR19" s="2">
        <v>26</v>
      </c>
      <c r="BS19" s="2">
        <v>0.2</v>
      </c>
      <c r="BT19" s="2">
        <v>0.05</v>
      </c>
      <c r="BU19" s="2">
        <v>10361</v>
      </c>
      <c r="BV19" s="2">
        <v>164</v>
      </c>
      <c r="BW19" s="2">
        <v>0.28999999999999998</v>
      </c>
      <c r="BX19" s="2">
        <v>30406</v>
      </c>
      <c r="BY19" s="2">
        <v>1870</v>
      </c>
      <c r="BZ19" s="2">
        <v>483</v>
      </c>
      <c r="CA19" s="2">
        <v>30</v>
      </c>
      <c r="CB19" s="2">
        <v>0.38</v>
      </c>
      <c r="CC19" s="2">
        <v>0.02</v>
      </c>
      <c r="CD19" s="2">
        <v>5</v>
      </c>
      <c r="CE19" s="2">
        <v>9</v>
      </c>
      <c r="CF19" s="2">
        <v>22</v>
      </c>
      <c r="CG19" s="2">
        <v>7</v>
      </c>
      <c r="CH19" s="2">
        <v>37</v>
      </c>
      <c r="CI19" s="2">
        <v>24</v>
      </c>
      <c r="CJ19" s="2">
        <v>44</v>
      </c>
      <c r="CK19" s="2">
        <v>4</v>
      </c>
      <c r="CL19" s="2">
        <v>10</v>
      </c>
      <c r="CM19" s="1">
        <v>0</v>
      </c>
      <c r="CN19" s="1">
        <v>0</v>
      </c>
      <c r="CO19" s="1">
        <v>0</v>
      </c>
      <c r="CP19" s="1">
        <v>0</v>
      </c>
      <c r="CQ19" s="2">
        <v>7</v>
      </c>
      <c r="CR19" s="2">
        <v>29</v>
      </c>
      <c r="CS19" s="2">
        <v>0.89212999999999998</v>
      </c>
      <c r="CT19" s="2">
        <v>0.92188000000000003</v>
      </c>
      <c r="CU19" s="1" t="s">
        <v>3</v>
      </c>
    </row>
    <row r="20" spans="1:99" s="1" customFormat="1" x14ac:dyDescent="0.25">
      <c r="A20" s="1" t="s">
        <v>151</v>
      </c>
      <c r="C20" s="1" t="s">
        <v>152</v>
      </c>
      <c r="D20" s="1">
        <v>1963</v>
      </c>
      <c r="E20" s="1">
        <f>2015-D20</f>
        <v>52</v>
      </c>
      <c r="F20" s="1">
        <v>22</v>
      </c>
      <c r="G20" s="1">
        <v>25</v>
      </c>
      <c r="H20" s="1">
        <v>804</v>
      </c>
      <c r="I20" s="1">
        <v>3200</v>
      </c>
      <c r="J20" s="1">
        <v>2560</v>
      </c>
      <c r="K20" s="1">
        <v>3200</v>
      </c>
      <c r="L20" s="1">
        <f t="shared" si="0"/>
        <v>139391680</v>
      </c>
      <c r="M20" s="1">
        <v>316</v>
      </c>
      <c r="N20" s="1">
        <f t="shared" si="1"/>
        <v>13764960</v>
      </c>
      <c r="O20" s="1">
        <f t="shared" si="2"/>
        <v>0.49375000000000002</v>
      </c>
      <c r="P20" s="1">
        <f t="shared" si="3"/>
        <v>1278807.76</v>
      </c>
      <c r="Q20" s="1">
        <f t="shared" si="4"/>
        <v>1.2788077600000001</v>
      </c>
      <c r="R20" s="1">
        <v>0</v>
      </c>
      <c r="S20" s="1">
        <f t="shared" si="5"/>
        <v>0</v>
      </c>
      <c r="T20" s="1">
        <f t="shared" si="6"/>
        <v>0</v>
      </c>
      <c r="U20" s="1">
        <f t="shared" si="7"/>
        <v>0</v>
      </c>
      <c r="V20" s="1">
        <v>70259.800875999994</v>
      </c>
      <c r="W20" s="1">
        <f t="shared" si="8"/>
        <v>21.415187307004796</v>
      </c>
      <c r="X20" s="1">
        <f t="shared" si="9"/>
        <v>13.306784727109143</v>
      </c>
      <c r="Y20" s="1">
        <f t="shared" si="10"/>
        <v>5.3421261208116233</v>
      </c>
      <c r="Z20" s="1">
        <f t="shared" si="11"/>
        <v>10.126559031046948</v>
      </c>
      <c r="AA20" s="1">
        <f t="shared" si="12"/>
        <v>6.7818752973690275</v>
      </c>
      <c r="AB20" s="1">
        <f t="shared" si="13"/>
        <v>1.380894413324584</v>
      </c>
      <c r="AC20" s="1">
        <v>22</v>
      </c>
      <c r="AD20" s="1">
        <f t="shared" si="14"/>
        <v>0.46029813777486128</v>
      </c>
      <c r="AE20" s="1" t="s">
        <v>2</v>
      </c>
      <c r="AF20" s="1">
        <f t="shared" si="15"/>
        <v>0</v>
      </c>
      <c r="AG20" s="1">
        <f t="shared" si="16"/>
        <v>0.24189108932584569</v>
      </c>
      <c r="AH20" s="1">
        <f t="shared" si="17"/>
        <v>0.40497963586762659</v>
      </c>
      <c r="AI20" s="1">
        <f t="shared" si="18"/>
        <v>111513344</v>
      </c>
      <c r="AJ20" s="1">
        <f t="shared" si="19"/>
        <v>3157708.7999999998</v>
      </c>
      <c r="AK20" s="1">
        <f t="shared" si="20"/>
        <v>3.1577088</v>
      </c>
      <c r="AL20" s="1" t="s">
        <v>153</v>
      </c>
      <c r="AM20" s="1" t="s">
        <v>154</v>
      </c>
      <c r="AN20" s="1" t="s">
        <v>155</v>
      </c>
      <c r="AO20" s="1" t="s">
        <v>156</v>
      </c>
      <c r="AP20" s="1" t="s">
        <v>2</v>
      </c>
      <c r="AQ20" s="1" t="s">
        <v>2</v>
      </c>
      <c r="AR20" s="1" t="s">
        <v>2</v>
      </c>
      <c r="AS20" s="1">
        <v>0</v>
      </c>
      <c r="AT20" s="1" t="s">
        <v>2</v>
      </c>
      <c r="AU20" s="1" t="s">
        <v>2</v>
      </c>
      <c r="AV20" s="1">
        <v>0</v>
      </c>
      <c r="AW20" s="1">
        <v>0</v>
      </c>
      <c r="AX20" s="1">
        <v>0</v>
      </c>
      <c r="AY20" s="1">
        <v>0</v>
      </c>
      <c r="AZ20" s="1">
        <v>0</v>
      </c>
      <c r="BA20" s="1">
        <v>0</v>
      </c>
      <c r="BB20" s="1">
        <v>0</v>
      </c>
      <c r="BC20" s="1">
        <v>0</v>
      </c>
      <c r="BD20" s="1">
        <v>0</v>
      </c>
      <c r="BE20" s="1">
        <v>0</v>
      </c>
      <c r="BF20" s="1">
        <v>0</v>
      </c>
      <c r="BG20" s="1">
        <v>0</v>
      </c>
      <c r="BH20" s="1">
        <v>0</v>
      </c>
      <c r="BI20" s="1">
        <v>0</v>
      </c>
      <c r="BJ20" s="1">
        <v>0</v>
      </c>
      <c r="BK20" s="1">
        <v>0</v>
      </c>
      <c r="BL20" s="1">
        <v>0</v>
      </c>
      <c r="BM20" s="1">
        <v>0</v>
      </c>
      <c r="BN20" s="1">
        <v>0</v>
      </c>
      <c r="BO20" s="1">
        <v>0</v>
      </c>
      <c r="BP20" s="1">
        <v>0</v>
      </c>
      <c r="BQ20" s="1">
        <v>0</v>
      </c>
      <c r="BR20" s="1">
        <v>0</v>
      </c>
      <c r="BS20" s="1">
        <v>0</v>
      </c>
      <c r="BT20" s="1">
        <v>0</v>
      </c>
      <c r="BU20" s="1">
        <v>0</v>
      </c>
      <c r="BV20" s="1">
        <v>0</v>
      </c>
      <c r="BW20" s="1">
        <v>0</v>
      </c>
      <c r="BX20" s="1">
        <v>0</v>
      </c>
      <c r="BY20" s="1">
        <v>0</v>
      </c>
      <c r="BZ20" s="1">
        <v>0</v>
      </c>
      <c r="CA20" s="1">
        <v>0</v>
      </c>
      <c r="CB20" s="1">
        <v>0</v>
      </c>
      <c r="CC20" s="1">
        <v>0</v>
      </c>
      <c r="CD20" s="1">
        <v>0</v>
      </c>
      <c r="CE20" s="1">
        <v>0</v>
      </c>
      <c r="CF20" s="1">
        <v>0</v>
      </c>
      <c r="CG20" s="1">
        <v>0</v>
      </c>
      <c r="CH20" s="1">
        <v>0</v>
      </c>
      <c r="CI20" s="1">
        <v>0</v>
      </c>
      <c r="CJ20" s="1">
        <v>0</v>
      </c>
      <c r="CK20" s="1">
        <v>0</v>
      </c>
      <c r="CL20" s="1">
        <v>0</v>
      </c>
      <c r="CM20" s="1">
        <v>0</v>
      </c>
      <c r="CN20" s="1">
        <v>0</v>
      </c>
      <c r="CO20" s="1">
        <v>0</v>
      </c>
      <c r="CP20" s="1">
        <v>0</v>
      </c>
      <c r="CQ20" s="1">
        <v>0</v>
      </c>
      <c r="CR20" s="1">
        <v>0</v>
      </c>
      <c r="CS20" s="1">
        <v>0</v>
      </c>
      <c r="CT20" s="1">
        <v>0</v>
      </c>
      <c r="CU20" s="1" t="s">
        <v>3</v>
      </c>
    </row>
    <row r="21" spans="1:99" s="1" customFormat="1" x14ac:dyDescent="0.25">
      <c r="A21" s="1" t="s">
        <v>157</v>
      </c>
      <c r="C21" s="1" t="s">
        <v>158</v>
      </c>
      <c r="D21" s="1">
        <v>1962</v>
      </c>
      <c r="E21" s="1">
        <f>2015-D21</f>
        <v>53</v>
      </c>
      <c r="F21" s="1">
        <v>29</v>
      </c>
      <c r="G21" s="1">
        <v>34</v>
      </c>
      <c r="H21" s="1">
        <v>5640</v>
      </c>
      <c r="I21" s="1">
        <v>20940</v>
      </c>
      <c r="J21" s="1">
        <v>10870</v>
      </c>
      <c r="K21" s="1">
        <v>20940</v>
      </c>
      <c r="L21" s="1">
        <f t="shared" si="0"/>
        <v>912144306</v>
      </c>
      <c r="M21" s="1">
        <v>1700</v>
      </c>
      <c r="N21" s="1">
        <f t="shared" si="1"/>
        <v>74052000</v>
      </c>
      <c r="O21" s="1">
        <f t="shared" si="2"/>
        <v>2.65625</v>
      </c>
      <c r="P21" s="1">
        <f t="shared" si="3"/>
        <v>6879662</v>
      </c>
      <c r="Q21" s="1">
        <f t="shared" si="4"/>
        <v>6.8796620000000006</v>
      </c>
      <c r="R21" s="1">
        <v>18</v>
      </c>
      <c r="S21" s="1">
        <f t="shared" si="5"/>
        <v>46.619819999999997</v>
      </c>
      <c r="T21" s="1">
        <f t="shared" si="6"/>
        <v>11520</v>
      </c>
      <c r="U21" s="1">
        <f t="shared" si="7"/>
        <v>501840000</v>
      </c>
      <c r="V21" s="1">
        <v>82573.734406000003</v>
      </c>
      <c r="W21" s="1">
        <f t="shared" si="8"/>
        <v>25.168474246948801</v>
      </c>
      <c r="X21" s="1">
        <f t="shared" si="9"/>
        <v>15.638969854089966</v>
      </c>
      <c r="Y21" s="1">
        <f t="shared" si="10"/>
        <v>2.7068751740745145</v>
      </c>
      <c r="Z21" s="1">
        <f t="shared" si="11"/>
        <v>12.317618781396856</v>
      </c>
      <c r="AA21" s="1">
        <f t="shared" si="12"/>
        <v>1.8771338120105006</v>
      </c>
      <c r="AB21" s="1">
        <f t="shared" si="13"/>
        <v>1.2742364256617436</v>
      </c>
      <c r="AC21" s="1">
        <v>29</v>
      </c>
      <c r="AD21" s="1">
        <f t="shared" si="14"/>
        <v>0.42474547522058126</v>
      </c>
      <c r="AE21" s="1" t="s">
        <v>2</v>
      </c>
      <c r="AF21" s="1">
        <f t="shared" si="15"/>
        <v>6.776470588235294</v>
      </c>
      <c r="AG21" s="1">
        <f t="shared" si="16"/>
        <v>0.12685389634050998</v>
      </c>
      <c r="AH21" s="1">
        <f t="shared" si="17"/>
        <v>0.51310405345565857</v>
      </c>
      <c r="AI21" s="1">
        <f t="shared" si="18"/>
        <v>473496113</v>
      </c>
      <c r="AJ21" s="1">
        <f t="shared" si="19"/>
        <v>13407927.6</v>
      </c>
      <c r="AK21" s="1">
        <f t="shared" si="20"/>
        <v>13.407927599999999</v>
      </c>
      <c r="AL21" s="1" t="s">
        <v>159</v>
      </c>
      <c r="AM21" s="1" t="s">
        <v>2</v>
      </c>
      <c r="AN21" s="1" t="s">
        <v>160</v>
      </c>
      <c r="AO21" s="1" t="s">
        <v>161</v>
      </c>
      <c r="AP21" s="1" t="s">
        <v>2</v>
      </c>
      <c r="AQ21" s="1" t="s">
        <v>2</v>
      </c>
      <c r="AR21" s="1" t="s">
        <v>2</v>
      </c>
      <c r="AS21" s="1">
        <v>0</v>
      </c>
      <c r="AT21" s="1" t="s">
        <v>2</v>
      </c>
      <c r="AU21" s="1" t="s">
        <v>2</v>
      </c>
      <c r="AV21" s="1">
        <v>0</v>
      </c>
      <c r="AW21" s="1">
        <v>0</v>
      </c>
      <c r="AX21" s="1">
        <v>0</v>
      </c>
      <c r="AY21" s="1">
        <v>0</v>
      </c>
      <c r="AZ21" s="1">
        <v>0</v>
      </c>
      <c r="BA21" s="1">
        <v>0</v>
      </c>
      <c r="BB21" s="1">
        <v>0</v>
      </c>
      <c r="BC21" s="1">
        <v>0</v>
      </c>
      <c r="BD21" s="1">
        <v>0</v>
      </c>
      <c r="BE21" s="1">
        <v>0</v>
      </c>
      <c r="BF21" s="1">
        <v>0</v>
      </c>
      <c r="BG21" s="1">
        <v>0</v>
      </c>
      <c r="BH21" s="1">
        <v>0</v>
      </c>
      <c r="BI21" s="1">
        <v>0</v>
      </c>
      <c r="BJ21" s="1">
        <v>0</v>
      </c>
      <c r="BK21" s="1">
        <v>0</v>
      </c>
      <c r="BL21" s="1">
        <v>0</v>
      </c>
      <c r="BM21" s="1">
        <v>0</v>
      </c>
      <c r="BN21" s="1">
        <v>0</v>
      </c>
      <c r="BO21" s="1">
        <v>0</v>
      </c>
      <c r="BP21" s="1">
        <v>0</v>
      </c>
      <c r="BQ21" s="1">
        <v>0</v>
      </c>
      <c r="BR21" s="1">
        <v>0</v>
      </c>
      <c r="BS21" s="1">
        <v>0</v>
      </c>
      <c r="BT21" s="1">
        <v>0</v>
      </c>
      <c r="BU21" s="1">
        <v>0</v>
      </c>
      <c r="BV21" s="1">
        <v>0</v>
      </c>
      <c r="BW21" s="1">
        <v>0</v>
      </c>
      <c r="BX21" s="1">
        <v>0</v>
      </c>
      <c r="BY21" s="1">
        <v>0</v>
      </c>
      <c r="BZ21" s="1">
        <v>0</v>
      </c>
      <c r="CA21" s="1">
        <v>0</v>
      </c>
      <c r="CB21" s="1">
        <v>0</v>
      </c>
      <c r="CC21" s="1">
        <v>0</v>
      </c>
      <c r="CD21" s="1">
        <v>0</v>
      </c>
      <c r="CE21" s="1">
        <v>0</v>
      </c>
      <c r="CF21" s="1">
        <v>0</v>
      </c>
      <c r="CG21" s="1">
        <v>0</v>
      </c>
      <c r="CH21" s="1">
        <v>0</v>
      </c>
      <c r="CI21" s="1">
        <v>0</v>
      </c>
      <c r="CJ21" s="1">
        <v>0</v>
      </c>
      <c r="CK21" s="1">
        <v>0</v>
      </c>
      <c r="CL21" s="1">
        <v>0</v>
      </c>
      <c r="CM21" s="1">
        <v>0</v>
      </c>
      <c r="CN21" s="1">
        <v>0</v>
      </c>
      <c r="CO21" s="1">
        <v>0</v>
      </c>
      <c r="CP21" s="1">
        <v>0</v>
      </c>
      <c r="CQ21" s="1">
        <v>0</v>
      </c>
      <c r="CR21" s="1">
        <v>0</v>
      </c>
      <c r="CS21" s="1">
        <v>0</v>
      </c>
      <c r="CT21" s="1">
        <v>0</v>
      </c>
      <c r="CU21" s="1" t="s">
        <v>3</v>
      </c>
    </row>
    <row r="22" spans="1:99" s="1" customFormat="1" x14ac:dyDescent="0.25">
      <c r="A22" s="1" t="s">
        <v>162</v>
      </c>
      <c r="C22" s="1" t="s">
        <v>163</v>
      </c>
      <c r="D22" s="1">
        <v>1965</v>
      </c>
      <c r="E22" s="1">
        <f>2015-D22</f>
        <v>50</v>
      </c>
      <c r="F22" s="1">
        <v>0</v>
      </c>
      <c r="G22" s="1">
        <v>64</v>
      </c>
      <c r="H22" s="1">
        <v>0</v>
      </c>
      <c r="I22" s="1">
        <v>540000</v>
      </c>
      <c r="J22" s="1">
        <v>341000</v>
      </c>
      <c r="K22" s="1">
        <v>540000</v>
      </c>
      <c r="L22" s="1">
        <f t="shared" si="0"/>
        <v>23522346000</v>
      </c>
      <c r="M22" s="1">
        <v>32000</v>
      </c>
      <c r="N22" s="1">
        <f t="shared" si="1"/>
        <v>1393920000</v>
      </c>
      <c r="O22" s="1">
        <f t="shared" si="2"/>
        <v>50</v>
      </c>
      <c r="P22" s="1">
        <f t="shared" si="3"/>
        <v>129499520</v>
      </c>
      <c r="Q22" s="1">
        <f t="shared" si="4"/>
        <v>129.49952000000002</v>
      </c>
      <c r="R22" s="1">
        <v>464.1</v>
      </c>
      <c r="S22" s="1">
        <f t="shared" si="5"/>
        <v>1202.014359</v>
      </c>
      <c r="T22" s="1">
        <f t="shared" si="6"/>
        <v>297024</v>
      </c>
      <c r="U22" s="1">
        <f t="shared" si="7"/>
        <v>12939108000</v>
      </c>
      <c r="V22" s="1">
        <v>965077.58649000002</v>
      </c>
      <c r="W22" s="1">
        <f t="shared" si="8"/>
        <v>294.15564836215196</v>
      </c>
      <c r="X22" s="1">
        <f t="shared" si="9"/>
        <v>182.77990441568707</v>
      </c>
      <c r="Y22" s="1">
        <f t="shared" si="10"/>
        <v>7.2918546621559281</v>
      </c>
      <c r="Z22" s="1">
        <f t="shared" si="11"/>
        <v>16.874961260330579</v>
      </c>
      <c r="AA22" s="1">
        <f t="shared" si="12"/>
        <v>0.69934375489377165</v>
      </c>
      <c r="AB22" s="1" t="e">
        <f t="shared" si="13"/>
        <v>#DIV/0!</v>
      </c>
      <c r="AC22" s="1">
        <v>0</v>
      </c>
      <c r="AD22" s="1" t="e">
        <f t="shared" si="14"/>
        <v>#DIV/0!</v>
      </c>
      <c r="AE22" s="1">
        <v>4100.1000000000004</v>
      </c>
      <c r="AF22" s="1">
        <f t="shared" si="15"/>
        <v>9.282</v>
      </c>
      <c r="AG22" s="1">
        <f t="shared" si="16"/>
        <v>4.0056159550613299E-2</v>
      </c>
      <c r="AH22" s="1">
        <f t="shared" si="17"/>
        <v>0.30788013447303136</v>
      </c>
      <c r="AI22" s="1">
        <f t="shared" si="18"/>
        <v>14853925900</v>
      </c>
      <c r="AJ22" s="1">
        <f t="shared" si="19"/>
        <v>420616680</v>
      </c>
      <c r="AK22" s="1">
        <f t="shared" si="20"/>
        <v>420.61667999999997</v>
      </c>
      <c r="AL22" s="1" t="s">
        <v>164</v>
      </c>
      <c r="AM22" s="1" t="s">
        <v>165</v>
      </c>
      <c r="AN22" s="1" t="s">
        <v>166</v>
      </c>
      <c r="AO22" s="1" t="s">
        <v>167</v>
      </c>
      <c r="AP22" s="1" t="s">
        <v>168</v>
      </c>
      <c r="AQ22" s="1" t="s">
        <v>169</v>
      </c>
      <c r="AR22" s="1" t="s">
        <v>80</v>
      </c>
      <c r="AS22" s="1">
        <v>4</v>
      </c>
      <c r="AT22" s="1" t="s">
        <v>170</v>
      </c>
      <c r="AU22" s="1" t="s">
        <v>171</v>
      </c>
      <c r="AV22" s="1">
        <v>9</v>
      </c>
      <c r="AW22" s="2">
        <v>57</v>
      </c>
      <c r="AX22" s="2">
        <v>40</v>
      </c>
      <c r="AY22" s="2">
        <v>3</v>
      </c>
      <c r="AZ22" s="2">
        <v>2.1</v>
      </c>
      <c r="BA22" s="2">
        <v>12.8</v>
      </c>
      <c r="BB22" s="2">
        <v>0.3</v>
      </c>
      <c r="BC22" s="2">
        <v>1.7</v>
      </c>
      <c r="BD22" s="2">
        <v>0.3</v>
      </c>
      <c r="BE22" s="2">
        <v>0.5</v>
      </c>
      <c r="BF22" s="2">
        <v>22.8</v>
      </c>
      <c r="BG22" s="2">
        <v>22.6</v>
      </c>
      <c r="BH22" s="2">
        <v>13.1</v>
      </c>
      <c r="BI22" s="1">
        <v>0</v>
      </c>
      <c r="BJ22" s="1">
        <v>0</v>
      </c>
      <c r="BK22" s="2">
        <v>15.1</v>
      </c>
      <c r="BL22" s="2">
        <v>7.7</v>
      </c>
      <c r="BM22" s="1">
        <v>0</v>
      </c>
      <c r="BN22" s="2">
        <v>0.8</v>
      </c>
      <c r="BO22" s="2">
        <v>514684</v>
      </c>
      <c r="BP22" s="2">
        <v>168172</v>
      </c>
      <c r="BQ22" s="2">
        <v>64</v>
      </c>
      <c r="BR22" s="2">
        <v>21</v>
      </c>
      <c r="BS22" s="2">
        <v>0.14000000000000001</v>
      </c>
      <c r="BT22" s="2">
        <v>0.04</v>
      </c>
      <c r="BU22" s="2">
        <v>738930</v>
      </c>
      <c r="BV22" s="2">
        <v>91</v>
      </c>
      <c r="BW22" s="2">
        <v>0.2</v>
      </c>
      <c r="BX22" s="2">
        <v>4353231</v>
      </c>
      <c r="BY22" s="2">
        <v>421028</v>
      </c>
      <c r="BZ22" s="2">
        <v>539</v>
      </c>
      <c r="CA22" s="2">
        <v>52</v>
      </c>
      <c r="CB22" s="2">
        <v>1.21</v>
      </c>
      <c r="CC22" s="2">
        <v>0.12</v>
      </c>
      <c r="CD22" s="2">
        <v>17</v>
      </c>
      <c r="CE22" s="2">
        <v>16</v>
      </c>
      <c r="CF22" s="2">
        <v>23</v>
      </c>
      <c r="CG22" s="2">
        <v>9</v>
      </c>
      <c r="CH22" s="2">
        <v>23</v>
      </c>
      <c r="CI22" s="2">
        <v>12</v>
      </c>
      <c r="CJ22" s="2">
        <v>13</v>
      </c>
      <c r="CK22" s="2">
        <v>1</v>
      </c>
      <c r="CL22" s="2">
        <v>1</v>
      </c>
      <c r="CM22" s="1">
        <v>0</v>
      </c>
      <c r="CN22" s="1">
        <v>0</v>
      </c>
      <c r="CO22" s="1">
        <v>0</v>
      </c>
      <c r="CP22" s="1">
        <v>0</v>
      </c>
      <c r="CQ22" s="2">
        <v>24</v>
      </c>
      <c r="CR22" s="2">
        <v>61</v>
      </c>
      <c r="CS22" s="2">
        <v>0.89285999999999999</v>
      </c>
      <c r="CT22" s="2">
        <v>0.92240999999999995</v>
      </c>
      <c r="CU22" s="1" t="s">
        <v>3</v>
      </c>
    </row>
    <row r="23" spans="1:99" s="1" customFormat="1" x14ac:dyDescent="0.25">
      <c r="A23" s="1" t="s">
        <v>172</v>
      </c>
      <c r="B23" s="1" t="s">
        <v>173</v>
      </c>
      <c r="C23" s="1" t="s">
        <v>174</v>
      </c>
      <c r="D23" s="1">
        <v>1979</v>
      </c>
      <c r="E23" s="1">
        <f>2015-D23</f>
        <v>36</v>
      </c>
      <c r="F23" s="1">
        <v>0</v>
      </c>
      <c r="G23" s="1">
        <v>39.5</v>
      </c>
      <c r="H23" s="1">
        <v>0</v>
      </c>
      <c r="I23" s="1">
        <v>6544</v>
      </c>
      <c r="J23" s="1">
        <v>4249</v>
      </c>
      <c r="K23" s="1">
        <v>6544</v>
      </c>
      <c r="L23" s="1">
        <f t="shared" si="0"/>
        <v>285055985.60000002</v>
      </c>
      <c r="M23" s="1">
        <v>496</v>
      </c>
      <c r="N23" s="1">
        <f t="shared" si="1"/>
        <v>21605760</v>
      </c>
      <c r="O23" s="1">
        <f t="shared" si="2"/>
        <v>0.77500000000000002</v>
      </c>
      <c r="P23" s="1">
        <f t="shared" si="3"/>
        <v>2007242.56</v>
      </c>
      <c r="Q23" s="1">
        <f t="shared" si="4"/>
        <v>2.0072425599999999</v>
      </c>
      <c r="R23" s="1">
        <v>9.09</v>
      </c>
      <c r="S23" s="1">
        <f t="shared" si="5"/>
        <v>23.543009099999999</v>
      </c>
      <c r="T23" s="1">
        <f t="shared" si="6"/>
        <v>5817.6</v>
      </c>
      <c r="U23" s="1">
        <f t="shared" si="7"/>
        <v>253429200</v>
      </c>
      <c r="W23" s="1">
        <f t="shared" si="8"/>
        <v>0</v>
      </c>
      <c r="X23" s="1">
        <f t="shared" si="9"/>
        <v>0</v>
      </c>
      <c r="Y23" s="1">
        <f t="shared" si="10"/>
        <v>0</v>
      </c>
      <c r="Z23" s="1">
        <f t="shared" si="11"/>
        <v>13.193518098877338</v>
      </c>
      <c r="AA23" s="1">
        <f t="shared" si="12"/>
        <v>0</v>
      </c>
      <c r="AB23" s="1" t="e">
        <f t="shared" si="13"/>
        <v>#DIV/0!</v>
      </c>
      <c r="AC23" s="1">
        <v>0</v>
      </c>
      <c r="AD23" s="1" t="e">
        <f t="shared" si="14"/>
        <v>#DIV/0!</v>
      </c>
      <c r="AE23" s="1" t="s">
        <v>2</v>
      </c>
      <c r="AF23" s="1">
        <f t="shared" si="15"/>
        <v>11.729032258064517</v>
      </c>
      <c r="AG23" s="1">
        <f t="shared" si="16"/>
        <v>0.25154824509239493</v>
      </c>
      <c r="AH23" s="1">
        <f t="shared" si="17"/>
        <v>0.38298433766938272</v>
      </c>
      <c r="AI23" s="1">
        <f t="shared" si="18"/>
        <v>185086015.09999999</v>
      </c>
      <c r="AJ23" s="1">
        <f t="shared" si="19"/>
        <v>5241056.5200000005</v>
      </c>
      <c r="AK23" s="1">
        <f t="shared" si="20"/>
        <v>5.2410565200000008</v>
      </c>
      <c r="AL23" s="1" t="s">
        <v>2</v>
      </c>
      <c r="AM23" s="1" t="s">
        <v>2</v>
      </c>
      <c r="AN23" s="1" t="s">
        <v>2</v>
      </c>
      <c r="AO23" s="1" t="s">
        <v>2</v>
      </c>
      <c r="AP23" s="1" t="s">
        <v>2</v>
      </c>
      <c r="AQ23" s="1" t="s">
        <v>2</v>
      </c>
      <c r="AR23" s="1" t="s">
        <v>2</v>
      </c>
      <c r="AS23" s="1">
        <v>0</v>
      </c>
      <c r="AT23" s="1" t="s">
        <v>2</v>
      </c>
      <c r="AU23" s="1" t="s">
        <v>2</v>
      </c>
      <c r="AV23" s="1">
        <v>0</v>
      </c>
      <c r="AW23" s="1">
        <v>0</v>
      </c>
      <c r="AX23" s="1">
        <v>0</v>
      </c>
      <c r="AY23" s="1">
        <v>0</v>
      </c>
      <c r="AZ23" s="1">
        <v>0</v>
      </c>
      <c r="BA23" s="1">
        <v>0</v>
      </c>
      <c r="BB23" s="1">
        <v>0</v>
      </c>
      <c r="BC23" s="1">
        <v>0</v>
      </c>
      <c r="BD23" s="1">
        <v>0</v>
      </c>
      <c r="BE23" s="1">
        <v>0</v>
      </c>
      <c r="BF23" s="1">
        <v>0</v>
      </c>
      <c r="BG23" s="1">
        <v>0</v>
      </c>
      <c r="BH23" s="1">
        <v>0</v>
      </c>
      <c r="BI23" s="1">
        <v>0</v>
      </c>
      <c r="BJ23" s="1">
        <v>0</v>
      </c>
      <c r="BK23" s="1">
        <v>0</v>
      </c>
      <c r="BL23" s="1">
        <v>0</v>
      </c>
      <c r="BM23" s="1">
        <v>0</v>
      </c>
      <c r="BN23" s="1">
        <v>0</v>
      </c>
      <c r="BO23" s="1">
        <v>0</v>
      </c>
      <c r="BP23" s="1">
        <v>0</v>
      </c>
      <c r="BQ23" s="1">
        <v>0</v>
      </c>
      <c r="BR23" s="1">
        <v>0</v>
      </c>
      <c r="BS23" s="1">
        <v>0</v>
      </c>
      <c r="BT23" s="1">
        <v>0</v>
      </c>
      <c r="BU23" s="1">
        <v>0</v>
      </c>
      <c r="BV23" s="1">
        <v>0</v>
      </c>
      <c r="BW23" s="1">
        <v>0</v>
      </c>
      <c r="BX23" s="1">
        <v>0</v>
      </c>
      <c r="BY23" s="1">
        <v>0</v>
      </c>
      <c r="BZ23" s="1">
        <v>0</v>
      </c>
      <c r="CA23" s="1">
        <v>0</v>
      </c>
      <c r="CB23" s="1">
        <v>0</v>
      </c>
      <c r="CC23" s="1">
        <v>0</v>
      </c>
      <c r="CD23" s="1">
        <v>0</v>
      </c>
      <c r="CE23" s="1">
        <v>0</v>
      </c>
      <c r="CF23" s="1">
        <v>0</v>
      </c>
      <c r="CG23" s="1">
        <v>0</v>
      </c>
      <c r="CH23" s="1">
        <v>0</v>
      </c>
      <c r="CI23" s="1">
        <v>0</v>
      </c>
      <c r="CJ23" s="1">
        <v>0</v>
      </c>
      <c r="CK23" s="1">
        <v>0</v>
      </c>
      <c r="CL23" s="1">
        <v>0</v>
      </c>
      <c r="CM23" s="1">
        <v>0</v>
      </c>
      <c r="CN23" s="1">
        <v>0</v>
      </c>
      <c r="CO23" s="1">
        <v>0</v>
      </c>
      <c r="CP23" s="1">
        <v>0</v>
      </c>
      <c r="CQ23" s="1">
        <v>0</v>
      </c>
      <c r="CR23" s="1">
        <v>0</v>
      </c>
      <c r="CS23" s="1">
        <v>0</v>
      </c>
      <c r="CT23" s="1">
        <v>0</v>
      </c>
      <c r="CU23" s="1" t="s">
        <v>3</v>
      </c>
    </row>
    <row r="24" spans="1:99" s="1" customFormat="1" x14ac:dyDescent="0.25">
      <c r="A24" s="1" t="s">
        <v>175</v>
      </c>
      <c r="C24" s="1" t="s">
        <v>176</v>
      </c>
      <c r="F24" s="1">
        <v>35</v>
      </c>
      <c r="G24" s="1">
        <v>47</v>
      </c>
      <c r="H24" s="1">
        <v>0</v>
      </c>
      <c r="I24" s="1">
        <v>12925</v>
      </c>
      <c r="J24" s="1">
        <v>9625</v>
      </c>
      <c r="K24" s="1">
        <v>12925</v>
      </c>
      <c r="L24" s="1">
        <f t="shared" si="0"/>
        <v>563011707.5</v>
      </c>
      <c r="M24" s="1">
        <v>565</v>
      </c>
      <c r="N24" s="1">
        <f t="shared" si="1"/>
        <v>24611400</v>
      </c>
      <c r="O24" s="1">
        <f t="shared" si="2"/>
        <v>0.8828125</v>
      </c>
      <c r="P24" s="1">
        <f t="shared" si="3"/>
        <v>2286475.9</v>
      </c>
      <c r="Q24" s="1">
        <f t="shared" si="4"/>
        <v>2.2864759000000001</v>
      </c>
      <c r="R24" s="1">
        <v>0</v>
      </c>
      <c r="S24" s="1">
        <f t="shared" si="5"/>
        <v>0</v>
      </c>
      <c r="T24" s="1">
        <f t="shared" si="6"/>
        <v>0</v>
      </c>
      <c r="U24" s="1">
        <f t="shared" si="7"/>
        <v>0</v>
      </c>
      <c r="V24" s="1">
        <v>70072.907422000004</v>
      </c>
      <c r="W24" s="1">
        <f t="shared" si="8"/>
        <v>21.3582221822256</v>
      </c>
      <c r="X24" s="1">
        <f t="shared" si="9"/>
        <v>13.271388228282269</v>
      </c>
      <c r="Y24" s="1">
        <f t="shared" si="10"/>
        <v>3.9845261103446896</v>
      </c>
      <c r="Z24" s="1">
        <f t="shared" si="11"/>
        <v>22.876053678376689</v>
      </c>
      <c r="AA24" s="1">
        <f t="shared" si="12"/>
        <v>1.7990045001788288</v>
      </c>
      <c r="AB24" s="1">
        <f t="shared" si="13"/>
        <v>1.9608046010037161</v>
      </c>
      <c r="AC24" s="1">
        <v>35</v>
      </c>
      <c r="AD24" s="1">
        <f t="shared" si="14"/>
        <v>0.65360153366790541</v>
      </c>
      <c r="AE24" s="1" t="s">
        <v>2</v>
      </c>
      <c r="AF24" s="1">
        <f t="shared" si="15"/>
        <v>0</v>
      </c>
      <c r="AG24" s="1">
        <f t="shared" si="16"/>
        <v>0.40865648575022567</v>
      </c>
      <c r="AH24" s="1">
        <f t="shared" si="17"/>
        <v>0.19259001983196944</v>
      </c>
      <c r="AI24" s="1">
        <f t="shared" si="18"/>
        <v>419264037.5</v>
      </c>
      <c r="AJ24" s="1">
        <f t="shared" si="19"/>
        <v>11872245</v>
      </c>
      <c r="AK24" s="1">
        <f t="shared" si="20"/>
        <v>11.872244999999999</v>
      </c>
      <c r="AL24" s="1" t="s">
        <v>177</v>
      </c>
      <c r="AM24" s="1" t="s">
        <v>2</v>
      </c>
      <c r="AN24" s="1" t="s">
        <v>2</v>
      </c>
      <c r="AO24" s="1" t="s">
        <v>178</v>
      </c>
      <c r="AP24" s="1" t="s">
        <v>2</v>
      </c>
      <c r="AQ24" s="1" t="s">
        <v>2</v>
      </c>
      <c r="AR24" s="1" t="s">
        <v>2</v>
      </c>
      <c r="AS24" s="1">
        <v>0</v>
      </c>
      <c r="AT24" s="1" t="s">
        <v>2</v>
      </c>
      <c r="AU24" s="1" t="s">
        <v>2</v>
      </c>
      <c r="AV24" s="1">
        <v>0</v>
      </c>
      <c r="AW24" s="1">
        <v>0</v>
      </c>
      <c r="AX24" s="1">
        <v>0</v>
      </c>
      <c r="AY24" s="1">
        <v>0</v>
      </c>
      <c r="AZ24" s="1">
        <v>0</v>
      </c>
      <c r="BA24" s="1">
        <v>0</v>
      </c>
      <c r="BB24" s="1">
        <v>0</v>
      </c>
      <c r="BC24" s="1">
        <v>0</v>
      </c>
      <c r="BD24" s="1">
        <v>0</v>
      </c>
      <c r="BE24" s="1">
        <v>0</v>
      </c>
      <c r="BF24" s="1">
        <v>0</v>
      </c>
      <c r="BG24" s="1">
        <v>0</v>
      </c>
      <c r="BH24" s="1">
        <v>0</v>
      </c>
      <c r="BI24" s="1">
        <v>0</v>
      </c>
      <c r="BJ24" s="1">
        <v>0</v>
      </c>
      <c r="BK24" s="1">
        <v>0</v>
      </c>
      <c r="BL24" s="1">
        <v>0</v>
      </c>
      <c r="BM24" s="1">
        <v>0</v>
      </c>
      <c r="BN24" s="1">
        <v>0</v>
      </c>
      <c r="BO24" s="1">
        <v>0</v>
      </c>
      <c r="BP24" s="1">
        <v>0</v>
      </c>
      <c r="BQ24" s="1">
        <v>0</v>
      </c>
      <c r="BR24" s="1">
        <v>0</v>
      </c>
      <c r="BS24" s="1">
        <v>0</v>
      </c>
      <c r="BT24" s="1">
        <v>0</v>
      </c>
      <c r="BU24" s="1">
        <v>0</v>
      </c>
      <c r="BV24" s="1">
        <v>0</v>
      </c>
      <c r="BW24" s="1">
        <v>0</v>
      </c>
      <c r="BX24" s="1">
        <v>0</v>
      </c>
      <c r="BY24" s="1">
        <v>0</v>
      </c>
      <c r="BZ24" s="1">
        <v>0</v>
      </c>
      <c r="CA24" s="1">
        <v>0</v>
      </c>
      <c r="CB24" s="1">
        <v>0</v>
      </c>
      <c r="CC24" s="1">
        <v>0</v>
      </c>
      <c r="CD24" s="1">
        <v>0</v>
      </c>
      <c r="CE24" s="1">
        <v>0</v>
      </c>
      <c r="CF24" s="1">
        <v>0</v>
      </c>
      <c r="CG24" s="1">
        <v>0</v>
      </c>
      <c r="CH24" s="1">
        <v>0</v>
      </c>
      <c r="CI24" s="1">
        <v>0</v>
      </c>
      <c r="CJ24" s="1">
        <v>0</v>
      </c>
      <c r="CK24" s="1">
        <v>0</v>
      </c>
      <c r="CL24" s="1">
        <v>0</v>
      </c>
      <c r="CM24" s="1">
        <v>0</v>
      </c>
      <c r="CN24" s="1">
        <v>0</v>
      </c>
      <c r="CO24" s="1">
        <v>0</v>
      </c>
      <c r="CP24" s="1">
        <v>0</v>
      </c>
      <c r="CQ24" s="1">
        <v>0</v>
      </c>
      <c r="CR24" s="1">
        <v>0</v>
      </c>
      <c r="CS24" s="1">
        <v>0</v>
      </c>
      <c r="CT24" s="1">
        <v>0</v>
      </c>
      <c r="CU24" s="1" t="s">
        <v>3</v>
      </c>
    </row>
    <row r="25" spans="1:99" s="1" customFormat="1" x14ac:dyDescent="0.25">
      <c r="A25" s="1" t="s">
        <v>179</v>
      </c>
      <c r="C25" s="1" t="s">
        <v>180</v>
      </c>
      <c r="D25" s="1">
        <v>1978</v>
      </c>
      <c r="E25" s="1">
        <f>2015-D25</f>
        <v>37</v>
      </c>
      <c r="F25" s="1">
        <v>34</v>
      </c>
      <c r="G25" s="1">
        <v>39</v>
      </c>
      <c r="H25" s="1">
        <v>3290</v>
      </c>
      <c r="I25" s="1">
        <v>14956</v>
      </c>
      <c r="J25" s="1">
        <v>1247</v>
      </c>
      <c r="K25" s="1">
        <v>14956</v>
      </c>
      <c r="L25" s="1">
        <f t="shared" si="0"/>
        <v>651481864.39999998</v>
      </c>
      <c r="M25" s="1">
        <v>368</v>
      </c>
      <c r="N25" s="1">
        <f t="shared" si="1"/>
        <v>16030080</v>
      </c>
      <c r="O25" s="1">
        <f t="shared" si="2"/>
        <v>0.57500000000000007</v>
      </c>
      <c r="P25" s="1">
        <f t="shared" si="3"/>
        <v>1489244.48</v>
      </c>
      <c r="Q25" s="1">
        <f t="shared" si="4"/>
        <v>1.48924448</v>
      </c>
      <c r="R25" s="1">
        <v>18.625</v>
      </c>
      <c r="S25" s="1">
        <f t="shared" si="5"/>
        <v>48.238563749999997</v>
      </c>
      <c r="T25" s="1">
        <f t="shared" si="6"/>
        <v>11920</v>
      </c>
      <c r="U25" s="1">
        <f t="shared" si="7"/>
        <v>519265000</v>
      </c>
      <c r="W25" s="1">
        <f t="shared" si="8"/>
        <v>0</v>
      </c>
      <c r="X25" s="1">
        <f t="shared" si="9"/>
        <v>0</v>
      </c>
      <c r="Y25" s="1">
        <f t="shared" si="10"/>
        <v>0</v>
      </c>
      <c r="Z25" s="1">
        <f t="shared" si="11"/>
        <v>40.64121104822933</v>
      </c>
      <c r="AA25" s="1">
        <f t="shared" si="12"/>
        <v>0</v>
      </c>
      <c r="AB25" s="1">
        <f t="shared" si="13"/>
        <v>3.5859892101378819</v>
      </c>
      <c r="AC25" s="1">
        <v>34</v>
      </c>
      <c r="AD25" s="1">
        <f t="shared" si="14"/>
        <v>1.1953297367126274</v>
      </c>
      <c r="AE25" s="1" t="s">
        <v>2</v>
      </c>
      <c r="AF25" s="1">
        <f t="shared" si="15"/>
        <v>32.391304347826086</v>
      </c>
      <c r="AG25" s="1">
        <f t="shared" si="16"/>
        <v>0.89958922384553164</v>
      </c>
      <c r="AH25" s="1">
        <f t="shared" si="17"/>
        <v>0.96820525046992179</v>
      </c>
      <c r="AI25" s="1">
        <f t="shared" si="18"/>
        <v>54319195.300000004</v>
      </c>
      <c r="AJ25" s="1">
        <f t="shared" si="19"/>
        <v>1538149.56</v>
      </c>
      <c r="AK25" s="1">
        <f t="shared" si="20"/>
        <v>1.5381495600000001</v>
      </c>
      <c r="AL25" s="1" t="s">
        <v>2</v>
      </c>
      <c r="AM25" s="1" t="s">
        <v>2</v>
      </c>
      <c r="AN25" s="1" t="s">
        <v>2</v>
      </c>
      <c r="AO25" s="1" t="s">
        <v>2</v>
      </c>
      <c r="AP25" s="1" t="s">
        <v>2</v>
      </c>
      <c r="AQ25" s="1" t="s">
        <v>2</v>
      </c>
      <c r="AR25" s="1" t="s">
        <v>2</v>
      </c>
      <c r="AS25" s="1">
        <v>0</v>
      </c>
      <c r="AT25" s="1" t="s">
        <v>2</v>
      </c>
      <c r="AU25" s="1" t="s">
        <v>2</v>
      </c>
      <c r="AV25" s="1">
        <v>0</v>
      </c>
      <c r="AW25" s="1">
        <v>0</v>
      </c>
      <c r="AX25" s="1">
        <v>0</v>
      </c>
      <c r="AY25" s="1">
        <v>0</v>
      </c>
      <c r="AZ25" s="1">
        <v>0</v>
      </c>
      <c r="BA25" s="1">
        <v>0</v>
      </c>
      <c r="BB25" s="1">
        <v>0</v>
      </c>
      <c r="BC25" s="1">
        <v>0</v>
      </c>
      <c r="BD25" s="1">
        <v>0</v>
      </c>
      <c r="BE25" s="1">
        <v>0</v>
      </c>
      <c r="BF25" s="1">
        <v>0</v>
      </c>
      <c r="BG25" s="1">
        <v>0</v>
      </c>
      <c r="BH25" s="1">
        <v>0</v>
      </c>
      <c r="BI25" s="1">
        <v>0</v>
      </c>
      <c r="BJ25" s="1">
        <v>0</v>
      </c>
      <c r="BK25" s="1">
        <v>0</v>
      </c>
      <c r="BL25" s="1">
        <v>0</v>
      </c>
      <c r="BM25" s="1">
        <v>0</v>
      </c>
      <c r="BN25" s="1">
        <v>0</v>
      </c>
      <c r="BO25" s="1">
        <v>0</v>
      </c>
      <c r="BP25" s="1">
        <v>0</v>
      </c>
      <c r="BQ25" s="1">
        <v>0</v>
      </c>
      <c r="BR25" s="1">
        <v>0</v>
      </c>
      <c r="BS25" s="1">
        <v>0</v>
      </c>
      <c r="BT25" s="1">
        <v>0</v>
      </c>
      <c r="BU25" s="1">
        <v>0</v>
      </c>
      <c r="BV25" s="1">
        <v>0</v>
      </c>
      <c r="BW25" s="1">
        <v>0</v>
      </c>
      <c r="BX25" s="1">
        <v>0</v>
      </c>
      <c r="BY25" s="1">
        <v>0</v>
      </c>
      <c r="BZ25" s="1">
        <v>0</v>
      </c>
      <c r="CA25" s="1">
        <v>0</v>
      </c>
      <c r="CB25" s="1">
        <v>0</v>
      </c>
      <c r="CC25" s="1">
        <v>0</v>
      </c>
      <c r="CD25" s="1">
        <v>0</v>
      </c>
      <c r="CE25" s="1">
        <v>0</v>
      </c>
      <c r="CF25" s="1">
        <v>0</v>
      </c>
      <c r="CG25" s="1">
        <v>0</v>
      </c>
      <c r="CH25" s="1">
        <v>0</v>
      </c>
      <c r="CI25" s="1">
        <v>0</v>
      </c>
      <c r="CJ25" s="1">
        <v>0</v>
      </c>
      <c r="CK25" s="1">
        <v>0</v>
      </c>
      <c r="CL25" s="1">
        <v>0</v>
      </c>
      <c r="CM25" s="1">
        <v>0</v>
      </c>
      <c r="CN25" s="1">
        <v>0</v>
      </c>
      <c r="CO25" s="1">
        <v>0</v>
      </c>
      <c r="CP25" s="1">
        <v>0</v>
      </c>
      <c r="CQ25" s="1">
        <v>0</v>
      </c>
      <c r="CR25" s="1">
        <v>0</v>
      </c>
      <c r="CS25" s="1">
        <v>0</v>
      </c>
      <c r="CT25" s="1">
        <v>0</v>
      </c>
      <c r="CU25" s="1" t="s">
        <v>3</v>
      </c>
    </row>
    <row r="26" spans="1:99" s="1" customFormat="1" x14ac:dyDescent="0.25">
      <c r="A26" s="1" t="s">
        <v>181</v>
      </c>
      <c r="C26" s="1" t="s">
        <v>182</v>
      </c>
      <c r="F26" s="1">
        <v>0</v>
      </c>
      <c r="G26" s="1">
        <v>17</v>
      </c>
      <c r="H26" s="1">
        <v>0</v>
      </c>
      <c r="I26" s="1">
        <v>7920</v>
      </c>
      <c r="J26" s="1">
        <v>0</v>
      </c>
      <c r="K26" s="1">
        <v>7920</v>
      </c>
      <c r="L26" s="1">
        <f t="shared" si="0"/>
        <v>344994408</v>
      </c>
      <c r="M26" s="1">
        <v>1800</v>
      </c>
      <c r="N26" s="1">
        <f t="shared" si="1"/>
        <v>78408000</v>
      </c>
      <c r="O26" s="1">
        <f t="shared" si="2"/>
        <v>2.8125</v>
      </c>
      <c r="P26" s="1">
        <f t="shared" si="3"/>
        <v>7284348</v>
      </c>
      <c r="Q26" s="1">
        <f t="shared" si="4"/>
        <v>7.2843480000000005</v>
      </c>
      <c r="R26" s="1">
        <v>0</v>
      </c>
      <c r="S26" s="1">
        <f t="shared" si="5"/>
        <v>0</v>
      </c>
      <c r="T26" s="1">
        <f t="shared" si="6"/>
        <v>0</v>
      </c>
      <c r="U26" s="1">
        <f t="shared" si="7"/>
        <v>0</v>
      </c>
      <c r="V26" s="1">
        <v>178653.74259000001</v>
      </c>
      <c r="W26" s="1">
        <f t="shared" si="8"/>
        <v>54.453660741431996</v>
      </c>
      <c r="X26" s="1">
        <f t="shared" si="9"/>
        <v>33.835946924090464</v>
      </c>
      <c r="Y26" s="1">
        <f t="shared" si="10"/>
        <v>5.6914985519055685</v>
      </c>
      <c r="Z26" s="1">
        <f t="shared" si="11"/>
        <v>4.3999898989898991</v>
      </c>
      <c r="AA26" s="1" t="e">
        <f t="shared" si="12"/>
        <v>#DIV/0!</v>
      </c>
      <c r="AB26" s="1" t="e">
        <f t="shared" si="13"/>
        <v>#DIV/0!</v>
      </c>
      <c r="AC26" s="1">
        <v>0</v>
      </c>
      <c r="AD26" s="1" t="e">
        <f t="shared" si="14"/>
        <v>#DIV/0!</v>
      </c>
      <c r="AE26" s="1">
        <v>61.545000000000002</v>
      </c>
      <c r="AF26" s="1">
        <f t="shared" si="15"/>
        <v>0</v>
      </c>
      <c r="AG26" s="1">
        <f t="shared" si="16"/>
        <v>4.4036920367075301E-2</v>
      </c>
      <c r="AH26" s="1" t="e">
        <f t="shared" si="17"/>
        <v>#DIV/0!</v>
      </c>
      <c r="AI26" s="1">
        <f t="shared" si="18"/>
        <v>0</v>
      </c>
      <c r="AJ26" s="1">
        <f t="shared" si="19"/>
        <v>0</v>
      </c>
      <c r="AK26" s="1">
        <f t="shared" si="20"/>
        <v>0</v>
      </c>
      <c r="AL26" s="1" t="s">
        <v>183</v>
      </c>
      <c r="AM26" s="1" t="s">
        <v>2</v>
      </c>
      <c r="AN26" s="1" t="s">
        <v>184</v>
      </c>
      <c r="AO26" s="1" t="s">
        <v>185</v>
      </c>
      <c r="AP26" s="1" t="s">
        <v>186</v>
      </c>
      <c r="AQ26" s="1" t="s">
        <v>187</v>
      </c>
      <c r="AR26" s="1" t="s">
        <v>188</v>
      </c>
      <c r="AS26" s="1">
        <v>1</v>
      </c>
      <c r="AT26" s="1" t="s">
        <v>189</v>
      </c>
      <c r="AU26" s="1" t="s">
        <v>190</v>
      </c>
      <c r="AV26" s="1">
        <v>12</v>
      </c>
      <c r="AW26" s="2">
        <v>34</v>
      </c>
      <c r="AX26" s="2">
        <v>60</v>
      </c>
      <c r="AY26" s="2">
        <v>7</v>
      </c>
      <c r="AZ26" s="2">
        <v>4.2</v>
      </c>
      <c r="BA26" s="2">
        <v>11.5</v>
      </c>
      <c r="BB26" s="2">
        <v>0.4</v>
      </c>
      <c r="BC26" s="2">
        <v>0.2</v>
      </c>
      <c r="BD26" s="1">
        <v>0</v>
      </c>
      <c r="BE26" s="2">
        <v>0.2</v>
      </c>
      <c r="BF26" s="2">
        <v>3.1</v>
      </c>
      <c r="BG26" s="2">
        <v>43.1</v>
      </c>
      <c r="BH26" s="2">
        <v>16.7</v>
      </c>
      <c r="BI26" s="1">
        <v>0</v>
      </c>
      <c r="BJ26" s="1">
        <v>0</v>
      </c>
      <c r="BK26" s="2">
        <v>14.6</v>
      </c>
      <c r="BL26" s="2">
        <v>2.9</v>
      </c>
      <c r="BM26" s="1">
        <v>0</v>
      </c>
      <c r="BN26" s="2">
        <v>3.2</v>
      </c>
      <c r="BO26" s="2">
        <v>43658</v>
      </c>
      <c r="BP26" s="2">
        <v>1608</v>
      </c>
      <c r="BQ26" s="2">
        <v>393</v>
      </c>
      <c r="BR26" s="2">
        <v>14</v>
      </c>
      <c r="BS26" s="2">
        <v>0.55000000000000004</v>
      </c>
      <c r="BT26" s="2">
        <v>0.02</v>
      </c>
      <c r="BU26" s="2">
        <v>48758</v>
      </c>
      <c r="BV26" s="2">
        <v>439</v>
      </c>
      <c r="BW26" s="2">
        <v>0.62</v>
      </c>
      <c r="BX26" s="2">
        <v>54082</v>
      </c>
      <c r="BY26" s="2">
        <v>5001</v>
      </c>
      <c r="BZ26" s="2">
        <v>487</v>
      </c>
      <c r="CA26" s="2">
        <v>45</v>
      </c>
      <c r="CB26" s="2">
        <v>0.99</v>
      </c>
      <c r="CC26" s="2">
        <v>0.1</v>
      </c>
      <c r="CD26" s="2">
        <v>12</v>
      </c>
      <c r="CE26" s="2">
        <v>15</v>
      </c>
      <c r="CF26" s="2">
        <v>22</v>
      </c>
      <c r="CG26" s="2">
        <v>8</v>
      </c>
      <c r="CH26" s="2">
        <v>36</v>
      </c>
      <c r="CI26" s="2">
        <v>20</v>
      </c>
      <c r="CJ26" s="2">
        <v>41</v>
      </c>
      <c r="CK26" s="2">
        <v>4</v>
      </c>
      <c r="CL26" s="2">
        <v>10</v>
      </c>
      <c r="CM26" s="1">
        <v>0</v>
      </c>
      <c r="CN26" s="1">
        <v>0</v>
      </c>
      <c r="CO26" s="1">
        <v>0</v>
      </c>
      <c r="CP26" s="1">
        <v>0</v>
      </c>
      <c r="CQ26" s="2">
        <v>6</v>
      </c>
      <c r="CR26" s="2">
        <v>27</v>
      </c>
      <c r="CS26" s="2">
        <v>0.92623999999999995</v>
      </c>
      <c r="CT26" s="2">
        <v>0.94688000000000005</v>
      </c>
      <c r="CU26" s="1" t="s">
        <v>3</v>
      </c>
    </row>
    <row r="27" spans="1:99" s="1" customFormat="1" x14ac:dyDescent="0.25">
      <c r="A27" s="1" t="s">
        <v>191</v>
      </c>
      <c r="C27" s="1" t="s">
        <v>192</v>
      </c>
      <c r="F27" s="1">
        <v>0</v>
      </c>
      <c r="G27" s="1">
        <v>40</v>
      </c>
      <c r="H27" s="1">
        <v>0</v>
      </c>
      <c r="I27" s="1">
        <v>14300</v>
      </c>
      <c r="J27" s="1">
        <v>0</v>
      </c>
      <c r="K27" s="1">
        <v>14300</v>
      </c>
      <c r="L27" s="1">
        <f t="shared" si="0"/>
        <v>622906570</v>
      </c>
      <c r="M27" s="1">
        <v>600</v>
      </c>
      <c r="N27" s="1">
        <f t="shared" si="1"/>
        <v>26136000</v>
      </c>
      <c r="O27" s="1">
        <f t="shared" si="2"/>
        <v>0.9375</v>
      </c>
      <c r="P27" s="1">
        <f t="shared" si="3"/>
        <v>2428116</v>
      </c>
      <c r="Q27" s="1">
        <f t="shared" si="4"/>
        <v>2.4281160000000002</v>
      </c>
      <c r="R27" s="1">
        <v>11.7188</v>
      </c>
      <c r="S27" s="1">
        <f t="shared" si="5"/>
        <v>30.351574811999996</v>
      </c>
      <c r="T27" s="1">
        <f t="shared" si="6"/>
        <v>7500.0320000000002</v>
      </c>
      <c r="U27" s="1">
        <f t="shared" si="7"/>
        <v>326720144</v>
      </c>
      <c r="W27" s="1">
        <f t="shared" si="8"/>
        <v>0</v>
      </c>
      <c r="X27" s="1">
        <f t="shared" si="9"/>
        <v>0</v>
      </c>
      <c r="Y27" s="1">
        <f t="shared" si="10"/>
        <v>0</v>
      </c>
      <c r="Z27" s="1">
        <f t="shared" si="11"/>
        <v>23.83327861952862</v>
      </c>
      <c r="AA27" s="1" t="e">
        <f t="shared" si="12"/>
        <v>#DIV/0!</v>
      </c>
      <c r="AB27" s="1" t="e">
        <f t="shared" si="13"/>
        <v>#DIV/0!</v>
      </c>
      <c r="AC27" s="1">
        <v>0</v>
      </c>
      <c r="AD27" s="1" t="e">
        <f t="shared" si="14"/>
        <v>#DIV/0!</v>
      </c>
      <c r="AE27" s="1" t="s">
        <v>2</v>
      </c>
      <c r="AF27" s="1">
        <f t="shared" si="15"/>
        <v>12.500053333333334</v>
      </c>
      <c r="AG27" s="1">
        <f t="shared" si="16"/>
        <v>0.41315182720846183</v>
      </c>
      <c r="AH27" s="1" t="e">
        <f t="shared" si="17"/>
        <v>#DIV/0!</v>
      </c>
      <c r="AI27" s="1">
        <f t="shared" si="18"/>
        <v>0</v>
      </c>
      <c r="AJ27" s="1">
        <f t="shared" si="19"/>
        <v>0</v>
      </c>
      <c r="AK27" s="1">
        <f t="shared" si="20"/>
        <v>0</v>
      </c>
      <c r="AL27" s="1" t="s">
        <v>2</v>
      </c>
      <c r="AM27" s="1" t="s">
        <v>2</v>
      </c>
      <c r="AN27" s="1" t="s">
        <v>2</v>
      </c>
      <c r="AO27" s="1" t="s">
        <v>2</v>
      </c>
      <c r="AP27" s="1" t="s">
        <v>2</v>
      </c>
      <c r="AQ27" s="1" t="s">
        <v>2</v>
      </c>
      <c r="AR27" s="1" t="s">
        <v>2</v>
      </c>
      <c r="AS27" s="1">
        <v>0</v>
      </c>
      <c r="AT27" s="1" t="s">
        <v>2</v>
      </c>
      <c r="AU27" s="1" t="s">
        <v>2</v>
      </c>
      <c r="AV27" s="1">
        <v>0</v>
      </c>
      <c r="AW27" s="1">
        <v>0</v>
      </c>
      <c r="AX27" s="1">
        <v>0</v>
      </c>
      <c r="AY27" s="1">
        <v>0</v>
      </c>
      <c r="AZ27" s="1">
        <v>0</v>
      </c>
      <c r="BA27" s="1">
        <v>0</v>
      </c>
      <c r="BB27" s="1">
        <v>0</v>
      </c>
      <c r="BC27" s="1">
        <v>0</v>
      </c>
      <c r="BD27" s="1">
        <v>0</v>
      </c>
      <c r="BE27" s="1">
        <v>0</v>
      </c>
      <c r="BF27" s="1">
        <v>0</v>
      </c>
      <c r="BG27" s="1">
        <v>0</v>
      </c>
      <c r="BH27" s="1">
        <v>0</v>
      </c>
      <c r="BI27" s="1">
        <v>0</v>
      </c>
      <c r="BJ27" s="1">
        <v>0</v>
      </c>
      <c r="BK27" s="1">
        <v>0</v>
      </c>
      <c r="BL27" s="1">
        <v>0</v>
      </c>
      <c r="BM27" s="1">
        <v>0</v>
      </c>
      <c r="BN27" s="1">
        <v>0</v>
      </c>
      <c r="BO27" s="1">
        <v>0</v>
      </c>
      <c r="BP27" s="1">
        <v>0</v>
      </c>
      <c r="BQ27" s="1">
        <v>0</v>
      </c>
      <c r="BR27" s="1">
        <v>0</v>
      </c>
      <c r="BS27" s="1">
        <v>0</v>
      </c>
      <c r="BT27" s="1">
        <v>0</v>
      </c>
      <c r="BU27" s="1">
        <v>0</v>
      </c>
      <c r="BV27" s="1">
        <v>0</v>
      </c>
      <c r="BW27" s="1">
        <v>0</v>
      </c>
      <c r="BX27" s="1">
        <v>0</v>
      </c>
      <c r="BY27" s="1">
        <v>0</v>
      </c>
      <c r="BZ27" s="1">
        <v>0</v>
      </c>
      <c r="CA27" s="1">
        <v>0</v>
      </c>
      <c r="CB27" s="1">
        <v>0</v>
      </c>
      <c r="CC27" s="1">
        <v>0</v>
      </c>
      <c r="CD27" s="1">
        <v>0</v>
      </c>
      <c r="CE27" s="1">
        <v>0</v>
      </c>
      <c r="CF27" s="1">
        <v>0</v>
      </c>
      <c r="CG27" s="1">
        <v>0</v>
      </c>
      <c r="CH27" s="1">
        <v>0</v>
      </c>
      <c r="CI27" s="1">
        <v>0</v>
      </c>
      <c r="CJ27" s="1">
        <v>0</v>
      </c>
      <c r="CK27" s="1">
        <v>0</v>
      </c>
      <c r="CL27" s="1">
        <v>0</v>
      </c>
      <c r="CM27" s="1">
        <v>0</v>
      </c>
      <c r="CN27" s="1">
        <v>0</v>
      </c>
      <c r="CO27" s="1">
        <v>0</v>
      </c>
      <c r="CP27" s="1">
        <v>0</v>
      </c>
      <c r="CQ27" s="1">
        <v>0</v>
      </c>
      <c r="CR27" s="1">
        <v>0</v>
      </c>
      <c r="CS27" s="1">
        <v>0</v>
      </c>
      <c r="CT27" s="1">
        <v>0</v>
      </c>
      <c r="CU27" s="1" t="s">
        <v>3</v>
      </c>
    </row>
    <row r="28" spans="1:99" s="1" customFormat="1" x14ac:dyDescent="0.25">
      <c r="A28" s="1" t="s">
        <v>193</v>
      </c>
      <c r="C28" s="1" t="s">
        <v>194</v>
      </c>
      <c r="F28" s="1">
        <v>0</v>
      </c>
      <c r="G28" s="1">
        <v>30</v>
      </c>
      <c r="H28" s="1">
        <v>0</v>
      </c>
      <c r="I28" s="1">
        <v>15400</v>
      </c>
      <c r="J28" s="1">
        <v>0</v>
      </c>
      <c r="K28" s="1">
        <v>15400</v>
      </c>
      <c r="L28" s="1">
        <f t="shared" si="0"/>
        <v>670822460</v>
      </c>
      <c r="M28" s="1">
        <v>439.77584719999999</v>
      </c>
      <c r="N28" s="1">
        <f t="shared" si="1"/>
        <v>19156635.904031999</v>
      </c>
      <c r="O28" s="1">
        <f t="shared" si="2"/>
        <v>0.68714976125000005</v>
      </c>
      <c r="P28" s="1">
        <f t="shared" si="3"/>
        <v>1779711.284999792</v>
      </c>
      <c r="Q28" s="1">
        <f t="shared" si="4"/>
        <v>1.779711284999792</v>
      </c>
      <c r="R28" s="1">
        <v>0</v>
      </c>
      <c r="S28" s="1">
        <f t="shared" si="5"/>
        <v>0</v>
      </c>
      <c r="T28" s="1">
        <f t="shared" si="6"/>
        <v>0</v>
      </c>
      <c r="U28" s="1">
        <f t="shared" si="7"/>
        <v>0</v>
      </c>
      <c r="V28" s="1">
        <v>50807.127026000002</v>
      </c>
      <c r="W28" s="1">
        <f t="shared" si="8"/>
        <v>15.4860123175248</v>
      </c>
      <c r="X28" s="1">
        <f t="shared" si="9"/>
        <v>9.6225650159622447</v>
      </c>
      <c r="Y28" s="1">
        <f t="shared" si="10"/>
        <v>3.2746109850064022</v>
      </c>
      <c r="Z28" s="1">
        <f t="shared" si="11"/>
        <v>35.017759034549925</v>
      </c>
      <c r="AA28" s="1" t="e">
        <f t="shared" si="12"/>
        <v>#DIV/0!</v>
      </c>
      <c r="AB28" s="1" t="e">
        <f t="shared" si="13"/>
        <v>#DIV/0!</v>
      </c>
      <c r="AC28" s="1">
        <v>0</v>
      </c>
      <c r="AD28" s="1" t="e">
        <f t="shared" si="14"/>
        <v>#DIV/0!</v>
      </c>
      <c r="AE28" s="1" t="s">
        <v>2</v>
      </c>
      <c r="AF28" s="1">
        <f t="shared" si="15"/>
        <v>0</v>
      </c>
      <c r="AG28" s="1">
        <f t="shared" si="16"/>
        <v>0.70904561556822765</v>
      </c>
      <c r="AH28" s="1" t="e">
        <f t="shared" si="17"/>
        <v>#DIV/0!</v>
      </c>
      <c r="AI28" s="1">
        <f t="shared" si="18"/>
        <v>0</v>
      </c>
      <c r="AJ28" s="1">
        <f t="shared" si="19"/>
        <v>0</v>
      </c>
      <c r="AK28" s="1">
        <f t="shared" si="20"/>
        <v>0</v>
      </c>
      <c r="AL28" s="1" t="s">
        <v>195</v>
      </c>
      <c r="AM28" s="1" t="s">
        <v>2</v>
      </c>
      <c r="AN28" s="1" t="s">
        <v>196</v>
      </c>
      <c r="AO28" s="1" t="s">
        <v>197</v>
      </c>
      <c r="AP28" s="1" t="s">
        <v>2</v>
      </c>
      <c r="AQ28" s="1" t="s">
        <v>2</v>
      </c>
      <c r="AR28" s="1" t="s">
        <v>2</v>
      </c>
      <c r="AS28" s="1">
        <v>0</v>
      </c>
      <c r="AT28" s="1" t="s">
        <v>2</v>
      </c>
      <c r="AU28" s="1" t="s">
        <v>2</v>
      </c>
      <c r="AV28" s="1">
        <v>0</v>
      </c>
      <c r="AW28" s="1">
        <v>0</v>
      </c>
      <c r="AX28" s="1">
        <v>0</v>
      </c>
      <c r="AY28" s="1">
        <v>0</v>
      </c>
      <c r="AZ28" s="1">
        <v>0</v>
      </c>
      <c r="BA28" s="1">
        <v>0</v>
      </c>
      <c r="BB28" s="1">
        <v>0</v>
      </c>
      <c r="BC28" s="1">
        <v>0</v>
      </c>
      <c r="BD28" s="1">
        <v>0</v>
      </c>
      <c r="BE28" s="1">
        <v>0</v>
      </c>
      <c r="BF28" s="1">
        <v>0</v>
      </c>
      <c r="BG28" s="1">
        <v>0</v>
      </c>
      <c r="BH28" s="1">
        <v>0</v>
      </c>
      <c r="BI28" s="1">
        <v>0</v>
      </c>
      <c r="BJ28" s="1">
        <v>0</v>
      </c>
      <c r="BK28" s="1">
        <v>0</v>
      </c>
      <c r="BL28" s="1">
        <v>0</v>
      </c>
      <c r="BM28" s="1">
        <v>0</v>
      </c>
      <c r="BN28" s="1">
        <v>0</v>
      </c>
      <c r="BO28" s="1">
        <v>0</v>
      </c>
      <c r="BP28" s="1">
        <v>0</v>
      </c>
      <c r="BQ28" s="1">
        <v>0</v>
      </c>
      <c r="BR28" s="1">
        <v>0</v>
      </c>
      <c r="BS28" s="1">
        <v>0</v>
      </c>
      <c r="BT28" s="1">
        <v>0</v>
      </c>
      <c r="BU28" s="1">
        <v>0</v>
      </c>
      <c r="BV28" s="1">
        <v>0</v>
      </c>
      <c r="BW28" s="1">
        <v>0</v>
      </c>
      <c r="BX28" s="1">
        <v>0</v>
      </c>
      <c r="BY28" s="1">
        <v>0</v>
      </c>
      <c r="BZ28" s="1">
        <v>0</v>
      </c>
      <c r="CA28" s="1">
        <v>0</v>
      </c>
      <c r="CB28" s="1">
        <v>0</v>
      </c>
      <c r="CC28" s="1">
        <v>0</v>
      </c>
      <c r="CD28" s="1">
        <v>0</v>
      </c>
      <c r="CE28" s="1">
        <v>0</v>
      </c>
      <c r="CF28" s="1">
        <v>0</v>
      </c>
      <c r="CG28" s="1">
        <v>0</v>
      </c>
      <c r="CH28" s="1">
        <v>0</v>
      </c>
      <c r="CI28" s="1">
        <v>0</v>
      </c>
      <c r="CJ28" s="1">
        <v>0</v>
      </c>
      <c r="CK28" s="1">
        <v>0</v>
      </c>
      <c r="CL28" s="1">
        <v>0</v>
      </c>
      <c r="CM28" s="1">
        <v>0</v>
      </c>
      <c r="CN28" s="1">
        <v>0</v>
      </c>
      <c r="CO28" s="1">
        <v>0</v>
      </c>
      <c r="CP28" s="1">
        <v>0</v>
      </c>
      <c r="CQ28" s="1">
        <v>0</v>
      </c>
      <c r="CR28" s="1">
        <v>0</v>
      </c>
      <c r="CS28" s="1">
        <v>0</v>
      </c>
      <c r="CT28" s="1">
        <v>0</v>
      </c>
      <c r="CU28" s="1" t="s">
        <v>198</v>
      </c>
    </row>
    <row r="29" spans="1:99" s="1" customFormat="1" x14ac:dyDescent="0.25">
      <c r="A29" s="1" t="s">
        <v>199</v>
      </c>
      <c r="B29" s="1" t="s">
        <v>200</v>
      </c>
      <c r="C29" s="1" t="s">
        <v>201</v>
      </c>
      <c r="D29" s="1">
        <v>1980</v>
      </c>
      <c r="E29" s="1">
        <f t="shared" ref="E29:E35" si="22">2015-D29</f>
        <v>35</v>
      </c>
      <c r="F29" s="1">
        <v>0</v>
      </c>
      <c r="G29" s="1">
        <v>41</v>
      </c>
      <c r="H29" s="1">
        <v>0</v>
      </c>
      <c r="I29" s="1">
        <v>7526</v>
      </c>
      <c r="J29" s="1">
        <v>2429</v>
      </c>
      <c r="K29" s="1">
        <v>7526</v>
      </c>
      <c r="L29" s="1">
        <f t="shared" si="0"/>
        <v>327831807.40000004</v>
      </c>
      <c r="M29" s="1">
        <v>260</v>
      </c>
      <c r="N29" s="1">
        <f t="shared" si="1"/>
        <v>11325600</v>
      </c>
      <c r="O29" s="1">
        <f t="shared" si="2"/>
        <v>0.40625</v>
      </c>
      <c r="P29" s="1">
        <f t="shared" si="3"/>
        <v>1052183.6000000001</v>
      </c>
      <c r="Q29" s="1">
        <f t="shared" si="4"/>
        <v>1.0521836</v>
      </c>
      <c r="R29" s="1">
        <v>5.7641</v>
      </c>
      <c r="S29" s="1">
        <f t="shared" si="5"/>
        <v>14.928961358999999</v>
      </c>
      <c r="T29" s="1">
        <f t="shared" si="6"/>
        <v>3689.0239999999999</v>
      </c>
      <c r="U29" s="1">
        <f t="shared" si="7"/>
        <v>160703108</v>
      </c>
      <c r="W29" s="1">
        <f t="shared" si="8"/>
        <v>0</v>
      </c>
      <c r="X29" s="1">
        <f t="shared" si="9"/>
        <v>0</v>
      </c>
      <c r="Y29" s="1">
        <f t="shared" si="10"/>
        <v>0</v>
      </c>
      <c r="Z29" s="1">
        <f t="shared" si="11"/>
        <v>28.946087394928306</v>
      </c>
      <c r="AA29" s="1">
        <f t="shared" si="12"/>
        <v>0</v>
      </c>
      <c r="AB29" s="1" t="e">
        <f t="shared" si="13"/>
        <v>#DIV/0!</v>
      </c>
      <c r="AC29" s="1">
        <v>0</v>
      </c>
      <c r="AD29" s="1" t="e">
        <f t="shared" si="14"/>
        <v>#DIV/0!</v>
      </c>
      <c r="AE29" s="1" t="s">
        <v>2</v>
      </c>
      <c r="AF29" s="1">
        <f t="shared" si="15"/>
        <v>14.188553846153846</v>
      </c>
      <c r="AG29" s="1">
        <f t="shared" si="16"/>
        <v>0.76226276863493436</v>
      </c>
      <c r="AH29" s="1">
        <f t="shared" si="17"/>
        <v>0.3511817198741633</v>
      </c>
      <c r="AI29" s="1">
        <f t="shared" si="18"/>
        <v>105806997.10000001</v>
      </c>
      <c r="AJ29" s="1">
        <f t="shared" si="19"/>
        <v>2996122.92</v>
      </c>
      <c r="AK29" s="1">
        <f t="shared" si="20"/>
        <v>2.9961229199999999</v>
      </c>
      <c r="AL29" s="1" t="s">
        <v>2</v>
      </c>
      <c r="AM29" s="1" t="s">
        <v>2</v>
      </c>
      <c r="AN29" s="1" t="s">
        <v>2</v>
      </c>
      <c r="AO29" s="1" t="s">
        <v>2</v>
      </c>
      <c r="AP29" s="1" t="s">
        <v>2</v>
      </c>
      <c r="AQ29" s="1" t="s">
        <v>2</v>
      </c>
      <c r="AR29" s="1" t="s">
        <v>2</v>
      </c>
      <c r="AS29" s="1">
        <v>0</v>
      </c>
      <c r="AT29" s="1" t="s">
        <v>2</v>
      </c>
      <c r="AU29" s="1" t="s">
        <v>2</v>
      </c>
      <c r="AV29" s="1">
        <v>0</v>
      </c>
      <c r="AW29" s="1">
        <v>0</v>
      </c>
      <c r="AX29" s="1">
        <v>0</v>
      </c>
      <c r="AY29" s="1">
        <v>0</v>
      </c>
      <c r="AZ29" s="1">
        <v>0</v>
      </c>
      <c r="BA29" s="1">
        <v>0</v>
      </c>
      <c r="BB29" s="1">
        <v>0</v>
      </c>
      <c r="BC29" s="1">
        <v>0</v>
      </c>
      <c r="BD29" s="1">
        <v>0</v>
      </c>
      <c r="BE29" s="1">
        <v>0</v>
      </c>
      <c r="BF29" s="1">
        <v>0</v>
      </c>
      <c r="BG29" s="1">
        <v>0</v>
      </c>
      <c r="BH29" s="1">
        <v>0</v>
      </c>
      <c r="BI29" s="1">
        <v>0</v>
      </c>
      <c r="BJ29" s="1">
        <v>0</v>
      </c>
      <c r="BK29" s="1">
        <v>0</v>
      </c>
      <c r="BL29" s="1">
        <v>0</v>
      </c>
      <c r="BM29" s="1">
        <v>0</v>
      </c>
      <c r="BN29" s="1">
        <v>0</v>
      </c>
      <c r="BO29" s="1">
        <v>0</v>
      </c>
      <c r="BP29" s="1">
        <v>0</v>
      </c>
      <c r="BQ29" s="1">
        <v>0</v>
      </c>
      <c r="BR29" s="1">
        <v>0</v>
      </c>
      <c r="BS29" s="1">
        <v>0</v>
      </c>
      <c r="BT29" s="1">
        <v>0</v>
      </c>
      <c r="BU29" s="1">
        <v>0</v>
      </c>
      <c r="BV29" s="1">
        <v>0</v>
      </c>
      <c r="BW29" s="1">
        <v>0</v>
      </c>
      <c r="BX29" s="1">
        <v>0</v>
      </c>
      <c r="BY29" s="1">
        <v>0</v>
      </c>
      <c r="BZ29" s="1">
        <v>0</v>
      </c>
      <c r="CA29" s="1">
        <v>0</v>
      </c>
      <c r="CB29" s="1">
        <v>0</v>
      </c>
      <c r="CC29" s="1">
        <v>0</v>
      </c>
      <c r="CD29" s="1">
        <v>0</v>
      </c>
      <c r="CE29" s="1">
        <v>0</v>
      </c>
      <c r="CF29" s="1">
        <v>0</v>
      </c>
      <c r="CG29" s="1">
        <v>0</v>
      </c>
      <c r="CH29" s="1">
        <v>0</v>
      </c>
      <c r="CI29" s="1">
        <v>0</v>
      </c>
      <c r="CJ29" s="1">
        <v>0</v>
      </c>
      <c r="CK29" s="1">
        <v>0</v>
      </c>
      <c r="CL29" s="1">
        <v>0</v>
      </c>
      <c r="CM29" s="1">
        <v>0</v>
      </c>
      <c r="CN29" s="1">
        <v>0</v>
      </c>
      <c r="CO29" s="1">
        <v>0</v>
      </c>
      <c r="CP29" s="1">
        <v>0</v>
      </c>
      <c r="CQ29" s="1">
        <v>0</v>
      </c>
      <c r="CR29" s="1">
        <v>0</v>
      </c>
      <c r="CS29" s="1">
        <v>0</v>
      </c>
      <c r="CT29" s="1">
        <v>0</v>
      </c>
      <c r="CU29" s="1" t="s">
        <v>3</v>
      </c>
    </row>
    <row r="30" spans="1:99" s="1" customFormat="1" x14ac:dyDescent="0.25">
      <c r="A30" s="1" t="s">
        <v>202</v>
      </c>
      <c r="B30" s="1" t="s">
        <v>203</v>
      </c>
      <c r="C30" s="1" t="s">
        <v>204</v>
      </c>
      <c r="D30" s="1">
        <v>1978</v>
      </c>
      <c r="E30" s="1">
        <f t="shared" si="22"/>
        <v>37</v>
      </c>
      <c r="F30" s="1">
        <v>47</v>
      </c>
      <c r="G30" s="1">
        <v>82</v>
      </c>
      <c r="H30" s="1">
        <v>628200</v>
      </c>
      <c r="I30" s="1">
        <v>59483</v>
      </c>
      <c r="J30" s="1">
        <v>59483</v>
      </c>
      <c r="K30" s="1">
        <v>59483</v>
      </c>
      <c r="L30" s="1">
        <f t="shared" si="0"/>
        <v>2591073531.7000003</v>
      </c>
      <c r="M30" s="1">
        <v>8910</v>
      </c>
      <c r="N30" s="1">
        <f t="shared" si="1"/>
        <v>388119600</v>
      </c>
      <c r="O30" s="1">
        <f t="shared" si="2"/>
        <v>13.921875</v>
      </c>
      <c r="P30" s="1">
        <f t="shared" si="3"/>
        <v>36057522.600000001</v>
      </c>
      <c r="Q30" s="1">
        <f t="shared" si="4"/>
        <v>36.057522599999999</v>
      </c>
      <c r="R30" s="1">
        <v>4440</v>
      </c>
      <c r="S30" s="1">
        <f t="shared" si="5"/>
        <v>11499.5556</v>
      </c>
      <c r="T30" s="1">
        <f t="shared" si="6"/>
        <v>2841600</v>
      </c>
      <c r="U30" s="1">
        <f t="shared" si="7"/>
        <v>123787200000</v>
      </c>
      <c r="V30" s="1">
        <v>285575.47518000001</v>
      </c>
      <c r="W30" s="1">
        <f t="shared" si="8"/>
        <v>87.043404834863992</v>
      </c>
      <c r="X30" s="1">
        <f t="shared" si="9"/>
        <v>54.086281546240926</v>
      </c>
      <c r="Y30" s="1">
        <f t="shared" si="10"/>
        <v>4.0891479087674858</v>
      </c>
      <c r="Z30" s="1">
        <f t="shared" si="11"/>
        <v>6.6759667167027903</v>
      </c>
      <c r="AA30" s="1">
        <f t="shared" si="12"/>
        <v>1.1863447011395691</v>
      </c>
      <c r="AB30" s="1">
        <f t="shared" si="13"/>
        <v>0.42612553510868878</v>
      </c>
      <c r="AC30" s="1">
        <v>47</v>
      </c>
      <c r="AD30" s="1">
        <f t="shared" si="14"/>
        <v>0.14204184503622957</v>
      </c>
      <c r="AE30" s="1">
        <v>6490.31</v>
      </c>
      <c r="AF30" s="1">
        <f t="shared" si="15"/>
        <v>318.92255892255895</v>
      </c>
      <c r="AG30" s="1">
        <f t="shared" si="16"/>
        <v>3.0031486103521587E-2</v>
      </c>
      <c r="AH30" s="1">
        <f t="shared" si="17"/>
        <v>0.49144045954871346</v>
      </c>
      <c r="AI30" s="1">
        <f t="shared" si="18"/>
        <v>2591073531.7000003</v>
      </c>
      <c r="AJ30" s="1">
        <f t="shared" si="19"/>
        <v>73371090.840000004</v>
      </c>
      <c r="AK30" s="1">
        <f t="shared" si="20"/>
        <v>73.371090840000008</v>
      </c>
      <c r="AL30" s="1" t="s">
        <v>205</v>
      </c>
      <c r="AM30" s="1" t="s">
        <v>2</v>
      </c>
      <c r="AN30" s="1" t="s">
        <v>206</v>
      </c>
      <c r="AO30" s="1" t="s">
        <v>207</v>
      </c>
      <c r="AP30" s="1" t="s">
        <v>208</v>
      </c>
      <c r="AQ30" s="1" t="s">
        <v>209</v>
      </c>
      <c r="AR30" s="1" t="s">
        <v>210</v>
      </c>
      <c r="AS30" s="1">
        <v>4</v>
      </c>
      <c r="AT30" s="1" t="s">
        <v>211</v>
      </c>
      <c r="AU30" s="1" t="s">
        <v>212</v>
      </c>
      <c r="AV30" s="1">
        <v>9</v>
      </c>
      <c r="AW30" s="2">
        <v>63</v>
      </c>
      <c r="AX30" s="2">
        <v>34</v>
      </c>
      <c r="AY30" s="2">
        <v>3</v>
      </c>
      <c r="AZ30" s="2">
        <v>1.6</v>
      </c>
      <c r="BA30" s="2">
        <v>7.2</v>
      </c>
      <c r="BB30" s="2">
        <v>0.3</v>
      </c>
      <c r="BC30" s="2">
        <v>0.8</v>
      </c>
      <c r="BD30" s="2">
        <v>0.2</v>
      </c>
      <c r="BE30" s="2">
        <v>0.5</v>
      </c>
      <c r="BF30" s="2">
        <v>27</v>
      </c>
      <c r="BG30" s="2">
        <v>12.1</v>
      </c>
      <c r="BH30" s="2">
        <v>14.3</v>
      </c>
      <c r="BI30" s="1">
        <v>0</v>
      </c>
      <c r="BJ30" s="1">
        <v>0</v>
      </c>
      <c r="BK30" s="2">
        <v>17.399999999999999</v>
      </c>
      <c r="BL30" s="2">
        <v>15.9</v>
      </c>
      <c r="BM30" s="1">
        <v>0</v>
      </c>
      <c r="BN30" s="2">
        <v>2.7</v>
      </c>
      <c r="BO30" s="2">
        <v>871899</v>
      </c>
      <c r="BP30" s="2">
        <v>261851</v>
      </c>
      <c r="BQ30" s="2">
        <v>74</v>
      </c>
      <c r="BR30" s="2">
        <v>22</v>
      </c>
      <c r="BS30" s="2">
        <v>0.13</v>
      </c>
      <c r="BT30" s="2">
        <v>0.04</v>
      </c>
      <c r="BU30" s="2">
        <v>1205354</v>
      </c>
      <c r="BV30" s="2">
        <v>102</v>
      </c>
      <c r="BW30" s="2">
        <v>0.18</v>
      </c>
      <c r="BX30" s="2">
        <v>8612263</v>
      </c>
      <c r="BY30" s="2">
        <v>719016</v>
      </c>
      <c r="BZ30" s="2">
        <v>729</v>
      </c>
      <c r="CA30" s="2">
        <v>61</v>
      </c>
      <c r="CB30" s="2">
        <v>1.49</v>
      </c>
      <c r="CC30" s="2">
        <v>0.13</v>
      </c>
      <c r="CD30" s="2">
        <v>7</v>
      </c>
      <c r="CE30" s="2">
        <v>9</v>
      </c>
      <c r="CF30" s="2">
        <v>48</v>
      </c>
      <c r="CG30" s="2">
        <v>19</v>
      </c>
      <c r="CH30" s="2">
        <v>22</v>
      </c>
      <c r="CI30" s="2">
        <v>12</v>
      </c>
      <c r="CJ30" s="2">
        <v>22</v>
      </c>
      <c r="CK30" s="2">
        <v>2</v>
      </c>
      <c r="CL30" s="2">
        <v>5</v>
      </c>
      <c r="CM30" s="1">
        <v>0</v>
      </c>
      <c r="CN30" s="1">
        <v>0</v>
      </c>
      <c r="CO30" s="1">
        <v>0</v>
      </c>
      <c r="CP30" s="1">
        <v>0</v>
      </c>
      <c r="CQ30" s="2">
        <v>9</v>
      </c>
      <c r="CR30" s="2">
        <v>44</v>
      </c>
      <c r="CS30" s="2">
        <v>0.91498999999999997</v>
      </c>
      <c r="CT30" s="2">
        <v>0.89634000000000003</v>
      </c>
      <c r="CU30" s="1" t="s">
        <v>3</v>
      </c>
    </row>
    <row r="31" spans="1:99" s="1" customFormat="1" x14ac:dyDescent="0.25">
      <c r="A31" s="1" t="s">
        <v>213</v>
      </c>
      <c r="B31" s="1" t="s">
        <v>214</v>
      </c>
      <c r="C31" s="1" t="s">
        <v>215</v>
      </c>
      <c r="D31" s="1">
        <v>1981</v>
      </c>
      <c r="E31" s="1">
        <f t="shared" si="22"/>
        <v>34</v>
      </c>
      <c r="F31" s="1">
        <v>51</v>
      </c>
      <c r="G31" s="1">
        <v>66</v>
      </c>
      <c r="H31" s="1">
        <v>349400</v>
      </c>
      <c r="I31" s="1">
        <v>31564</v>
      </c>
      <c r="J31" s="1">
        <v>31564</v>
      </c>
      <c r="K31" s="1">
        <v>31564</v>
      </c>
      <c r="L31" s="1">
        <f t="shared" si="0"/>
        <v>1374924683.6000001</v>
      </c>
      <c r="M31" s="1">
        <v>4121</v>
      </c>
      <c r="N31" s="1">
        <f t="shared" si="1"/>
        <v>179510760</v>
      </c>
      <c r="O31" s="1">
        <f t="shared" si="2"/>
        <v>6.4390625000000004</v>
      </c>
      <c r="P31" s="1">
        <f t="shared" si="3"/>
        <v>16677110.060000001</v>
      </c>
      <c r="Q31" s="1">
        <f t="shared" si="4"/>
        <v>16.67711006</v>
      </c>
      <c r="R31" s="1">
        <v>2047</v>
      </c>
      <c r="S31" s="1">
        <f t="shared" si="5"/>
        <v>5301.7095299999992</v>
      </c>
      <c r="T31" s="1">
        <f t="shared" si="6"/>
        <v>1310080</v>
      </c>
      <c r="U31" s="1">
        <f t="shared" si="7"/>
        <v>57070360000</v>
      </c>
      <c r="V31" s="1">
        <v>731181.13823000004</v>
      </c>
      <c r="W31" s="1">
        <f t="shared" si="8"/>
        <v>222.86401093250399</v>
      </c>
      <c r="X31" s="1">
        <f t="shared" si="9"/>
        <v>138.48132049393263</v>
      </c>
      <c r="Y31" s="1">
        <f t="shared" si="10"/>
        <v>15.394813642834897</v>
      </c>
      <c r="Z31" s="1">
        <f t="shared" si="11"/>
        <v>7.65928841034376</v>
      </c>
      <c r="AA31" s="1">
        <f t="shared" si="12"/>
        <v>5.7242131303339407</v>
      </c>
      <c r="AB31" s="1">
        <f t="shared" si="13"/>
        <v>0.45054637707904471</v>
      </c>
      <c r="AC31" s="1">
        <v>51</v>
      </c>
      <c r="AD31" s="1">
        <f t="shared" si="14"/>
        <v>0.1501821256930149</v>
      </c>
      <c r="AE31" s="1">
        <v>3142.31</v>
      </c>
      <c r="AF31" s="1">
        <f t="shared" si="15"/>
        <v>317.90342149963601</v>
      </c>
      <c r="AG31" s="1">
        <f t="shared" si="16"/>
        <v>5.0662734720878441E-2</v>
      </c>
      <c r="AH31" s="1">
        <f t="shared" si="17"/>
        <v>0.42834790589131067</v>
      </c>
      <c r="AI31" s="1">
        <f t="shared" si="18"/>
        <v>1374924683.6000001</v>
      </c>
      <c r="AJ31" s="1">
        <f t="shared" si="19"/>
        <v>38933562.719999999</v>
      </c>
      <c r="AK31" s="1">
        <f t="shared" si="20"/>
        <v>38.933562719999998</v>
      </c>
      <c r="AL31" s="1" t="s">
        <v>216</v>
      </c>
      <c r="AM31" s="1" t="s">
        <v>2</v>
      </c>
      <c r="AN31" s="1" t="s">
        <v>217</v>
      </c>
      <c r="AO31" s="1" t="s">
        <v>218</v>
      </c>
      <c r="AP31" s="1" t="s">
        <v>219</v>
      </c>
      <c r="AQ31" s="1" t="s">
        <v>209</v>
      </c>
      <c r="AR31" s="1" t="s">
        <v>220</v>
      </c>
      <c r="AS31" s="1">
        <v>4</v>
      </c>
      <c r="AT31" s="1" t="s">
        <v>221</v>
      </c>
      <c r="AU31" s="1" t="s">
        <v>222</v>
      </c>
      <c r="AV31" s="1">
        <v>9</v>
      </c>
      <c r="AW31" s="2">
        <v>58</v>
      </c>
      <c r="AX31" s="2">
        <v>38</v>
      </c>
      <c r="AY31" s="2">
        <v>4</v>
      </c>
      <c r="AZ31" s="2">
        <v>2.1</v>
      </c>
      <c r="BA31" s="2">
        <v>5.2</v>
      </c>
      <c r="BB31" s="2">
        <v>0.3</v>
      </c>
      <c r="BC31" s="2">
        <v>1.1000000000000001</v>
      </c>
      <c r="BD31" s="2">
        <v>0.2</v>
      </c>
      <c r="BE31" s="2">
        <v>0.5</v>
      </c>
      <c r="BF31" s="2">
        <v>27.2</v>
      </c>
      <c r="BG31" s="2">
        <v>13.2</v>
      </c>
      <c r="BH31" s="2">
        <v>15.5</v>
      </c>
      <c r="BI31" s="1">
        <v>0</v>
      </c>
      <c r="BJ31" s="1">
        <v>0</v>
      </c>
      <c r="BK31" s="2">
        <v>18.8</v>
      </c>
      <c r="BL31" s="2">
        <v>13.3</v>
      </c>
      <c r="BM31" s="1">
        <v>0</v>
      </c>
      <c r="BN31" s="2">
        <v>2.7</v>
      </c>
      <c r="BO31" s="2">
        <v>419350</v>
      </c>
      <c r="BP31" s="2">
        <v>124093</v>
      </c>
      <c r="BQ31" s="2">
        <v>75</v>
      </c>
      <c r="BR31" s="2">
        <v>22</v>
      </c>
      <c r="BS31" s="2">
        <v>0.13</v>
      </c>
      <c r="BT31" s="2">
        <v>0.04</v>
      </c>
      <c r="BU31" s="2">
        <v>580144</v>
      </c>
      <c r="BV31" s="2">
        <v>104</v>
      </c>
      <c r="BW31" s="2">
        <v>0.18</v>
      </c>
      <c r="BX31" s="2">
        <v>4463023</v>
      </c>
      <c r="BY31" s="2">
        <v>331953</v>
      </c>
      <c r="BZ31" s="2">
        <v>799</v>
      </c>
      <c r="CA31" s="2">
        <v>59</v>
      </c>
      <c r="CB31" s="2">
        <v>1.6</v>
      </c>
      <c r="CC31" s="2">
        <v>0.12</v>
      </c>
      <c r="CD31" s="2">
        <v>7</v>
      </c>
      <c r="CE31" s="2">
        <v>11</v>
      </c>
      <c r="CF31" s="2">
        <v>49</v>
      </c>
      <c r="CG31" s="2">
        <v>20</v>
      </c>
      <c r="CH31" s="2">
        <v>22</v>
      </c>
      <c r="CI31" s="2">
        <v>11</v>
      </c>
      <c r="CJ31" s="2">
        <v>23</v>
      </c>
      <c r="CK31" s="2">
        <v>2</v>
      </c>
      <c r="CL31" s="2">
        <v>5</v>
      </c>
      <c r="CM31" s="1">
        <v>0</v>
      </c>
      <c r="CN31" s="1">
        <v>0</v>
      </c>
      <c r="CO31" s="1">
        <v>0</v>
      </c>
      <c r="CP31" s="1">
        <v>0</v>
      </c>
      <c r="CQ31" s="2">
        <v>8</v>
      </c>
      <c r="CR31" s="2">
        <v>41</v>
      </c>
      <c r="CS31" s="2">
        <v>0.89058000000000004</v>
      </c>
      <c r="CT31" s="2">
        <v>0.87921000000000005</v>
      </c>
      <c r="CU31" s="1" t="s">
        <v>3</v>
      </c>
    </row>
    <row r="32" spans="1:99" s="1" customFormat="1" x14ac:dyDescent="0.25">
      <c r="A32" s="1" t="s">
        <v>223</v>
      </c>
      <c r="B32" s="1" t="s">
        <v>224</v>
      </c>
      <c r="C32" s="1" t="s">
        <v>225</v>
      </c>
      <c r="D32" s="1">
        <v>1979</v>
      </c>
      <c r="E32" s="1">
        <f t="shared" si="22"/>
        <v>36</v>
      </c>
      <c r="F32" s="1">
        <v>28</v>
      </c>
      <c r="G32" s="1">
        <v>46</v>
      </c>
      <c r="H32" s="1">
        <v>420900</v>
      </c>
      <c r="I32" s="1">
        <v>4386</v>
      </c>
      <c r="J32" s="1">
        <v>4386</v>
      </c>
      <c r="K32" s="1">
        <v>4386</v>
      </c>
      <c r="L32" s="1">
        <f t="shared" si="0"/>
        <v>191053721.40000001</v>
      </c>
      <c r="M32" s="1">
        <v>914</v>
      </c>
      <c r="N32" s="1">
        <f t="shared" si="1"/>
        <v>39813840</v>
      </c>
      <c r="O32" s="1">
        <f t="shared" si="2"/>
        <v>1.4281250000000001</v>
      </c>
      <c r="P32" s="1">
        <f t="shared" si="3"/>
        <v>3698830.04</v>
      </c>
      <c r="Q32" s="1">
        <f t="shared" si="4"/>
        <v>3.6988300400000003</v>
      </c>
      <c r="R32" s="1">
        <v>1226</v>
      </c>
      <c r="S32" s="1">
        <f t="shared" si="5"/>
        <v>3175.3277399999997</v>
      </c>
      <c r="T32" s="1">
        <f t="shared" si="6"/>
        <v>784640</v>
      </c>
      <c r="U32" s="1">
        <f t="shared" si="7"/>
        <v>34180880000</v>
      </c>
      <c r="W32" s="1">
        <f t="shared" si="8"/>
        <v>0</v>
      </c>
      <c r="X32" s="1">
        <f t="shared" si="9"/>
        <v>0</v>
      </c>
      <c r="Y32" s="1">
        <f t="shared" si="10"/>
        <v>0</v>
      </c>
      <c r="Z32" s="1">
        <f t="shared" si="11"/>
        <v>4.7986760734458169</v>
      </c>
      <c r="AA32" s="1">
        <f t="shared" si="12"/>
        <v>0</v>
      </c>
      <c r="AB32" s="1">
        <f t="shared" si="13"/>
        <v>0.51414386501205178</v>
      </c>
      <c r="AC32" s="1">
        <v>28</v>
      </c>
      <c r="AD32" s="1">
        <f t="shared" si="14"/>
        <v>0.17138128833735061</v>
      </c>
      <c r="AE32" s="1" t="s">
        <v>2</v>
      </c>
      <c r="AF32" s="1">
        <f t="shared" si="15"/>
        <v>858.46827133479212</v>
      </c>
      <c r="AG32" s="1">
        <f t="shared" si="16"/>
        <v>6.7398440801213558E-2</v>
      </c>
      <c r="AH32" s="1">
        <f t="shared" si="17"/>
        <v>0.68369694077567522</v>
      </c>
      <c r="AI32" s="1">
        <f t="shared" si="18"/>
        <v>191053721.40000001</v>
      </c>
      <c r="AJ32" s="1">
        <f t="shared" si="19"/>
        <v>5410043.2800000003</v>
      </c>
      <c r="AK32" s="1">
        <f t="shared" si="20"/>
        <v>5.41004328</v>
      </c>
      <c r="AL32" s="1" t="s">
        <v>2</v>
      </c>
      <c r="AM32" s="1" t="s">
        <v>2</v>
      </c>
      <c r="AN32" s="1" t="s">
        <v>2</v>
      </c>
      <c r="AO32" s="1" t="s">
        <v>2</v>
      </c>
      <c r="AP32" s="1" t="s">
        <v>2</v>
      </c>
      <c r="AQ32" s="1" t="s">
        <v>2</v>
      </c>
      <c r="AR32" s="1" t="s">
        <v>2</v>
      </c>
      <c r="AS32" s="1">
        <v>0</v>
      </c>
      <c r="AT32" s="1" t="s">
        <v>2</v>
      </c>
      <c r="AU32" s="1" t="s">
        <v>2</v>
      </c>
      <c r="AV32" s="1">
        <v>0</v>
      </c>
      <c r="AW32" s="1">
        <v>0</v>
      </c>
      <c r="AX32" s="1">
        <v>0</v>
      </c>
      <c r="AY32" s="1">
        <v>0</v>
      </c>
      <c r="AZ32" s="1">
        <v>0</v>
      </c>
      <c r="BA32" s="1">
        <v>0</v>
      </c>
      <c r="BB32" s="1">
        <v>0</v>
      </c>
      <c r="BC32" s="1">
        <v>0</v>
      </c>
      <c r="BD32" s="1">
        <v>0</v>
      </c>
      <c r="BE32" s="1">
        <v>0</v>
      </c>
      <c r="BF32" s="1">
        <v>0</v>
      </c>
      <c r="BG32" s="1">
        <v>0</v>
      </c>
      <c r="BH32" s="1">
        <v>0</v>
      </c>
      <c r="BI32" s="1">
        <v>0</v>
      </c>
      <c r="BJ32" s="1">
        <v>0</v>
      </c>
      <c r="BK32" s="1">
        <v>0</v>
      </c>
      <c r="BL32" s="1">
        <v>0</v>
      </c>
      <c r="BM32" s="1">
        <v>0</v>
      </c>
      <c r="BN32" s="1">
        <v>0</v>
      </c>
      <c r="BO32" s="1">
        <v>0</v>
      </c>
      <c r="BP32" s="1">
        <v>0</v>
      </c>
      <c r="BQ32" s="1">
        <v>0</v>
      </c>
      <c r="BR32" s="1">
        <v>0</v>
      </c>
      <c r="BS32" s="1">
        <v>0</v>
      </c>
      <c r="BT32" s="1">
        <v>0</v>
      </c>
      <c r="BU32" s="1">
        <v>0</v>
      </c>
      <c r="BV32" s="1">
        <v>0</v>
      </c>
      <c r="BW32" s="1">
        <v>0</v>
      </c>
      <c r="BX32" s="1">
        <v>0</v>
      </c>
      <c r="BY32" s="1">
        <v>0</v>
      </c>
      <c r="BZ32" s="1">
        <v>0</v>
      </c>
      <c r="CA32" s="1">
        <v>0</v>
      </c>
      <c r="CB32" s="1">
        <v>0</v>
      </c>
      <c r="CC32" s="1">
        <v>0</v>
      </c>
      <c r="CD32" s="1">
        <v>0</v>
      </c>
      <c r="CE32" s="1">
        <v>0</v>
      </c>
      <c r="CF32" s="1">
        <v>0</v>
      </c>
      <c r="CG32" s="1">
        <v>0</v>
      </c>
      <c r="CH32" s="1">
        <v>0</v>
      </c>
      <c r="CI32" s="1">
        <v>0</v>
      </c>
      <c r="CJ32" s="1">
        <v>0</v>
      </c>
      <c r="CK32" s="1">
        <v>0</v>
      </c>
      <c r="CL32" s="1">
        <v>0</v>
      </c>
      <c r="CM32" s="1">
        <v>0</v>
      </c>
      <c r="CN32" s="1">
        <v>0</v>
      </c>
      <c r="CO32" s="1">
        <v>0</v>
      </c>
      <c r="CP32" s="1">
        <v>0</v>
      </c>
      <c r="CQ32" s="1">
        <v>0</v>
      </c>
      <c r="CR32" s="1">
        <v>0</v>
      </c>
      <c r="CS32" s="1">
        <v>0</v>
      </c>
      <c r="CT32" s="1">
        <v>0</v>
      </c>
      <c r="CU32" s="1" t="s">
        <v>3</v>
      </c>
    </row>
    <row r="33" spans="1:99" s="1" customFormat="1" x14ac:dyDescent="0.25">
      <c r="A33" s="1" t="s">
        <v>226</v>
      </c>
      <c r="B33" s="1" t="s">
        <v>227</v>
      </c>
      <c r="C33" s="1" t="s">
        <v>228</v>
      </c>
      <c r="D33" s="1">
        <v>1981</v>
      </c>
      <c r="E33" s="1">
        <f t="shared" si="22"/>
        <v>34</v>
      </c>
      <c r="F33" s="1">
        <v>48</v>
      </c>
      <c r="G33" s="1">
        <v>55</v>
      </c>
      <c r="H33" s="1">
        <v>204300</v>
      </c>
      <c r="I33" s="1">
        <v>19039</v>
      </c>
      <c r="J33" s="1">
        <v>19039</v>
      </c>
      <c r="K33" s="1">
        <v>19039</v>
      </c>
      <c r="L33" s="1">
        <f t="shared" si="0"/>
        <v>829336936.10000002</v>
      </c>
      <c r="M33" s="1">
        <v>2718</v>
      </c>
      <c r="N33" s="1">
        <f t="shared" si="1"/>
        <v>118396080</v>
      </c>
      <c r="O33" s="1">
        <f t="shared" si="2"/>
        <v>4.2468750000000002</v>
      </c>
      <c r="P33" s="1">
        <f t="shared" si="3"/>
        <v>10999365.48</v>
      </c>
      <c r="Q33" s="1">
        <f t="shared" si="4"/>
        <v>10.99936548</v>
      </c>
      <c r="R33" s="1">
        <v>1108</v>
      </c>
      <c r="S33" s="1">
        <f t="shared" si="5"/>
        <v>2869.7089199999996</v>
      </c>
      <c r="T33" s="1">
        <f t="shared" si="6"/>
        <v>709120</v>
      </c>
      <c r="U33" s="1">
        <f t="shared" si="7"/>
        <v>30891040000</v>
      </c>
      <c r="V33" s="1">
        <v>74135.951176999995</v>
      </c>
      <c r="W33" s="1">
        <f t="shared" si="8"/>
        <v>22.596637918749597</v>
      </c>
      <c r="X33" s="1">
        <f t="shared" si="9"/>
        <v>14.040904337216737</v>
      </c>
      <c r="Y33" s="1">
        <f t="shared" si="10"/>
        <v>1.9220067185135139</v>
      </c>
      <c r="Z33" s="1">
        <f t="shared" si="11"/>
        <v>7.0047668478550982</v>
      </c>
      <c r="AA33" s="1">
        <f t="shared" si="12"/>
        <v>0.96220493654621542</v>
      </c>
      <c r="AB33" s="1">
        <f t="shared" si="13"/>
        <v>0.43779792799094364</v>
      </c>
      <c r="AC33" s="1">
        <v>48</v>
      </c>
      <c r="AD33" s="1">
        <f t="shared" si="14"/>
        <v>0.14593264266364789</v>
      </c>
      <c r="AE33" s="1">
        <v>581.07600000000002</v>
      </c>
      <c r="AF33" s="1">
        <f t="shared" si="15"/>
        <v>260.89771891096393</v>
      </c>
      <c r="AG33" s="1">
        <f t="shared" si="16"/>
        <v>5.7051947145384876E-2</v>
      </c>
      <c r="AH33" s="1">
        <f t="shared" si="17"/>
        <v>0.46837249867823194</v>
      </c>
      <c r="AI33" s="1">
        <f t="shared" si="18"/>
        <v>829336936.10000002</v>
      </c>
      <c r="AJ33" s="1">
        <f t="shared" si="19"/>
        <v>23484225.719999999</v>
      </c>
      <c r="AK33" s="1">
        <f t="shared" si="20"/>
        <v>23.484225719999998</v>
      </c>
      <c r="AL33" s="1" t="s">
        <v>229</v>
      </c>
      <c r="AM33" s="1" t="s">
        <v>2</v>
      </c>
      <c r="AN33" s="1" t="s">
        <v>230</v>
      </c>
      <c r="AO33" s="1" t="s">
        <v>231</v>
      </c>
      <c r="AP33" s="1" t="s">
        <v>232</v>
      </c>
      <c r="AQ33" s="1" t="s">
        <v>209</v>
      </c>
      <c r="AR33" s="1" t="s">
        <v>233</v>
      </c>
      <c r="AS33" s="1">
        <v>2</v>
      </c>
      <c r="AT33" s="1" t="s">
        <v>234</v>
      </c>
      <c r="AU33" s="1" t="s">
        <v>235</v>
      </c>
      <c r="AV33" s="1">
        <v>9</v>
      </c>
      <c r="AW33" s="2">
        <v>50</v>
      </c>
      <c r="AX33" s="2">
        <v>48</v>
      </c>
      <c r="AY33" s="2">
        <v>2</v>
      </c>
      <c r="AZ33" s="2">
        <v>0.4</v>
      </c>
      <c r="BA33" s="2">
        <v>7.2</v>
      </c>
      <c r="BB33" s="1">
        <v>0</v>
      </c>
      <c r="BC33" s="2">
        <v>0.1</v>
      </c>
      <c r="BD33" s="1">
        <v>0</v>
      </c>
      <c r="BE33" s="2">
        <v>0.3</v>
      </c>
      <c r="BF33" s="2">
        <v>39.700000000000003</v>
      </c>
      <c r="BG33" s="2">
        <v>15.3</v>
      </c>
      <c r="BH33" s="2">
        <v>20.7</v>
      </c>
      <c r="BI33" s="1">
        <v>0</v>
      </c>
      <c r="BJ33" s="1">
        <v>0</v>
      </c>
      <c r="BK33" s="2">
        <v>6.7</v>
      </c>
      <c r="BL33" s="2">
        <v>5.3</v>
      </c>
      <c r="BM33" s="1">
        <v>0</v>
      </c>
      <c r="BN33" s="2">
        <v>4.3</v>
      </c>
      <c r="BO33" s="2">
        <v>79145</v>
      </c>
      <c r="BP33" s="2">
        <v>23022</v>
      </c>
      <c r="BQ33" s="2">
        <v>89</v>
      </c>
      <c r="BR33" s="2">
        <v>26</v>
      </c>
      <c r="BS33" s="2">
        <v>0.15</v>
      </c>
      <c r="BT33" s="2">
        <v>0.04</v>
      </c>
      <c r="BU33" s="2">
        <v>109172</v>
      </c>
      <c r="BV33" s="2">
        <v>123</v>
      </c>
      <c r="BW33" s="2">
        <v>0.21</v>
      </c>
      <c r="BX33" s="2">
        <v>523025</v>
      </c>
      <c r="BY33" s="2">
        <v>39814</v>
      </c>
      <c r="BZ33" s="2">
        <v>587</v>
      </c>
      <c r="CA33" s="2">
        <v>45</v>
      </c>
      <c r="CB33" s="2">
        <v>1.01</v>
      </c>
      <c r="CC33" s="2">
        <v>0.08</v>
      </c>
      <c r="CD33" s="2">
        <v>4</v>
      </c>
      <c r="CE33" s="2">
        <v>6</v>
      </c>
      <c r="CF33" s="2">
        <v>25</v>
      </c>
      <c r="CG33" s="2">
        <v>8</v>
      </c>
      <c r="CH33" s="2">
        <v>32</v>
      </c>
      <c r="CI33" s="2">
        <v>23</v>
      </c>
      <c r="CJ33" s="2">
        <v>37</v>
      </c>
      <c r="CK33" s="2">
        <v>5</v>
      </c>
      <c r="CL33" s="2">
        <v>10</v>
      </c>
      <c r="CM33" s="1">
        <v>0</v>
      </c>
      <c r="CN33" s="1">
        <v>0</v>
      </c>
      <c r="CO33" s="1">
        <v>0</v>
      </c>
      <c r="CP33" s="1">
        <v>0</v>
      </c>
      <c r="CQ33" s="2">
        <v>11</v>
      </c>
      <c r="CR33" s="2">
        <v>40</v>
      </c>
      <c r="CS33" s="2">
        <v>0.86790999999999996</v>
      </c>
      <c r="CT33" s="2">
        <v>0.86317999999999995</v>
      </c>
      <c r="CU33" s="1" t="s">
        <v>3</v>
      </c>
    </row>
    <row r="34" spans="1:99" s="1" customFormat="1" x14ac:dyDescent="0.25">
      <c r="A34" s="1" t="s">
        <v>236</v>
      </c>
      <c r="B34" s="1" t="s">
        <v>237</v>
      </c>
      <c r="C34" s="1" t="s">
        <v>238</v>
      </c>
      <c r="D34" s="1">
        <v>1981</v>
      </c>
      <c r="E34" s="1">
        <f t="shared" si="22"/>
        <v>34</v>
      </c>
      <c r="F34" s="1">
        <v>43</v>
      </c>
      <c r="G34" s="1">
        <v>58</v>
      </c>
      <c r="H34" s="1">
        <v>158500</v>
      </c>
      <c r="I34" s="1">
        <v>13221</v>
      </c>
      <c r="J34" s="1">
        <v>13221</v>
      </c>
      <c r="K34" s="1">
        <v>13221</v>
      </c>
      <c r="L34" s="1">
        <f t="shared" si="0"/>
        <v>575905437.89999998</v>
      </c>
      <c r="M34" s="1">
        <v>1642</v>
      </c>
      <c r="N34" s="1">
        <f t="shared" si="1"/>
        <v>71525520</v>
      </c>
      <c r="O34" s="1">
        <f t="shared" si="2"/>
        <v>2.5656250000000003</v>
      </c>
      <c r="P34" s="1">
        <f t="shared" si="3"/>
        <v>6644944.1200000001</v>
      </c>
      <c r="Q34" s="1">
        <f t="shared" si="4"/>
        <v>6.6449441200000008</v>
      </c>
      <c r="R34" s="1">
        <v>612</v>
      </c>
      <c r="S34" s="1">
        <f t="shared" si="5"/>
        <v>1585.0738799999999</v>
      </c>
      <c r="T34" s="1">
        <f t="shared" si="6"/>
        <v>391680</v>
      </c>
      <c r="U34" s="1">
        <f t="shared" si="7"/>
        <v>17062560000</v>
      </c>
      <c r="V34" s="1">
        <v>117188.41047</v>
      </c>
      <c r="W34" s="1">
        <f t="shared" si="8"/>
        <v>35.719027511256002</v>
      </c>
      <c r="X34" s="1">
        <f t="shared" si="9"/>
        <v>22.194781812555181</v>
      </c>
      <c r="Y34" s="1">
        <f t="shared" si="10"/>
        <v>3.9088486129099769</v>
      </c>
      <c r="Z34" s="1">
        <f t="shared" si="11"/>
        <v>8.0517476545434405</v>
      </c>
      <c r="AA34" s="1">
        <f t="shared" si="12"/>
        <v>2.1902980116514614</v>
      </c>
      <c r="AB34" s="1">
        <f t="shared" si="13"/>
        <v>0.56174983636349585</v>
      </c>
      <c r="AC34" s="1">
        <v>43</v>
      </c>
      <c r="AD34" s="1">
        <f t="shared" si="14"/>
        <v>0.18724994545449861</v>
      </c>
      <c r="AE34" s="1" t="s">
        <v>2</v>
      </c>
      <c r="AF34" s="1">
        <f t="shared" si="15"/>
        <v>238.53836784409256</v>
      </c>
      <c r="AG34" s="1">
        <f t="shared" si="16"/>
        <v>8.4373310967760601E-2</v>
      </c>
      <c r="AH34" s="1">
        <f t="shared" si="17"/>
        <v>0.40746932118979434</v>
      </c>
      <c r="AI34" s="1">
        <f t="shared" si="18"/>
        <v>575905437.89999998</v>
      </c>
      <c r="AJ34" s="1">
        <f t="shared" si="19"/>
        <v>16307839.08</v>
      </c>
      <c r="AK34" s="1">
        <f t="shared" si="20"/>
        <v>16.307839080000001</v>
      </c>
      <c r="AL34" s="1" t="s">
        <v>239</v>
      </c>
      <c r="AM34" s="1" t="s">
        <v>240</v>
      </c>
      <c r="AN34" s="1" t="s">
        <v>241</v>
      </c>
      <c r="AO34" s="1" t="s">
        <v>242</v>
      </c>
      <c r="AP34" s="1" t="s">
        <v>2</v>
      </c>
      <c r="AQ34" s="1" t="s">
        <v>2</v>
      </c>
      <c r="AR34" s="1" t="s">
        <v>2</v>
      </c>
      <c r="AS34" s="1">
        <v>0</v>
      </c>
      <c r="AT34" s="1" t="s">
        <v>2</v>
      </c>
      <c r="AU34" s="1" t="s">
        <v>2</v>
      </c>
      <c r="AV34" s="1">
        <v>0</v>
      </c>
      <c r="AW34" s="1">
        <v>0</v>
      </c>
      <c r="AX34" s="1">
        <v>0</v>
      </c>
      <c r="AY34" s="1">
        <v>0</v>
      </c>
      <c r="AZ34" s="1">
        <v>0</v>
      </c>
      <c r="BA34" s="1">
        <v>0</v>
      </c>
      <c r="BB34" s="1">
        <v>0</v>
      </c>
      <c r="BC34" s="1">
        <v>0</v>
      </c>
      <c r="BD34" s="1">
        <v>0</v>
      </c>
      <c r="BE34" s="1">
        <v>0</v>
      </c>
      <c r="BF34" s="1">
        <v>0</v>
      </c>
      <c r="BG34" s="1">
        <v>0</v>
      </c>
      <c r="BH34" s="1">
        <v>0</v>
      </c>
      <c r="BI34" s="1">
        <v>0</v>
      </c>
      <c r="BJ34" s="1">
        <v>0</v>
      </c>
      <c r="BK34" s="1">
        <v>0</v>
      </c>
      <c r="BL34" s="1">
        <v>0</v>
      </c>
      <c r="BM34" s="1">
        <v>0</v>
      </c>
      <c r="BN34" s="1">
        <v>0</v>
      </c>
      <c r="BO34" s="1">
        <v>0</v>
      </c>
      <c r="BP34" s="1">
        <v>0</v>
      </c>
      <c r="BQ34" s="1">
        <v>0</v>
      </c>
      <c r="BR34" s="1">
        <v>0</v>
      </c>
      <c r="BS34" s="1">
        <v>0</v>
      </c>
      <c r="BT34" s="1">
        <v>0</v>
      </c>
      <c r="BU34" s="1">
        <v>0</v>
      </c>
      <c r="BV34" s="1">
        <v>0</v>
      </c>
      <c r="BW34" s="1">
        <v>0</v>
      </c>
      <c r="BX34" s="1">
        <v>0</v>
      </c>
      <c r="BY34" s="1">
        <v>0</v>
      </c>
      <c r="BZ34" s="1">
        <v>0</v>
      </c>
      <c r="CA34" s="1">
        <v>0</v>
      </c>
      <c r="CB34" s="1">
        <v>0</v>
      </c>
      <c r="CC34" s="1">
        <v>0</v>
      </c>
      <c r="CD34" s="1">
        <v>0</v>
      </c>
      <c r="CE34" s="1">
        <v>0</v>
      </c>
      <c r="CF34" s="1">
        <v>0</v>
      </c>
      <c r="CG34" s="1">
        <v>0</v>
      </c>
      <c r="CH34" s="1">
        <v>0</v>
      </c>
      <c r="CI34" s="1">
        <v>0</v>
      </c>
      <c r="CJ34" s="1">
        <v>0</v>
      </c>
      <c r="CK34" s="1">
        <v>0</v>
      </c>
      <c r="CL34" s="1">
        <v>0</v>
      </c>
      <c r="CM34" s="1">
        <v>0</v>
      </c>
      <c r="CN34" s="1">
        <v>0</v>
      </c>
      <c r="CO34" s="1">
        <v>0</v>
      </c>
      <c r="CP34" s="1">
        <v>0</v>
      </c>
      <c r="CQ34" s="1">
        <v>0</v>
      </c>
      <c r="CR34" s="1">
        <v>0</v>
      </c>
      <c r="CS34" s="1">
        <v>0</v>
      </c>
      <c r="CT34" s="1">
        <v>0</v>
      </c>
      <c r="CU34" s="1" t="s">
        <v>3</v>
      </c>
    </row>
    <row r="35" spans="1:99" s="1" customFormat="1" x14ac:dyDescent="0.25">
      <c r="A35" s="1" t="s">
        <v>243</v>
      </c>
      <c r="C35" s="1" t="s">
        <v>244</v>
      </c>
      <c r="D35" s="1">
        <v>1981</v>
      </c>
      <c r="E35" s="1">
        <f t="shared" si="22"/>
        <v>34</v>
      </c>
      <c r="F35" s="1">
        <v>35</v>
      </c>
      <c r="G35" s="1">
        <v>52</v>
      </c>
      <c r="H35" s="1">
        <v>0</v>
      </c>
      <c r="I35" s="1">
        <v>16545</v>
      </c>
      <c r="J35" s="1">
        <v>7898</v>
      </c>
      <c r="K35" s="1">
        <v>16545</v>
      </c>
      <c r="L35" s="1">
        <f t="shared" si="0"/>
        <v>720698545.5</v>
      </c>
      <c r="M35" s="1">
        <v>652</v>
      </c>
      <c r="N35" s="1">
        <f t="shared" si="1"/>
        <v>28401120</v>
      </c>
      <c r="O35" s="1">
        <f t="shared" si="2"/>
        <v>1.01875</v>
      </c>
      <c r="P35" s="1">
        <f t="shared" si="3"/>
        <v>2638552.7200000002</v>
      </c>
      <c r="Q35" s="1">
        <f t="shared" si="4"/>
        <v>2.6385527200000003</v>
      </c>
      <c r="R35" s="1">
        <v>13.1516</v>
      </c>
      <c r="S35" s="1">
        <f t="shared" si="5"/>
        <v>34.062512483999996</v>
      </c>
      <c r="T35" s="1">
        <f t="shared" si="6"/>
        <v>8417.0239999999994</v>
      </c>
      <c r="U35" s="1">
        <f t="shared" si="7"/>
        <v>366666608</v>
      </c>
      <c r="W35" s="1">
        <f t="shared" si="8"/>
        <v>0</v>
      </c>
      <c r="X35" s="1">
        <f t="shared" si="9"/>
        <v>0</v>
      </c>
      <c r="Y35" s="1">
        <f t="shared" si="10"/>
        <v>0</v>
      </c>
      <c r="Z35" s="1">
        <f t="shared" si="11"/>
        <v>25.375708616420759</v>
      </c>
      <c r="AA35" s="1">
        <f t="shared" si="12"/>
        <v>0</v>
      </c>
      <c r="AB35" s="1">
        <f t="shared" si="13"/>
        <v>2.1750607385503509</v>
      </c>
      <c r="AC35" s="1">
        <v>35</v>
      </c>
      <c r="AD35" s="1">
        <f t="shared" si="14"/>
        <v>0.72502024618345029</v>
      </c>
      <c r="AE35" s="1" t="s">
        <v>2</v>
      </c>
      <c r="AF35" s="1">
        <f t="shared" si="15"/>
        <v>12.909546012269939</v>
      </c>
      <c r="AG35" s="1">
        <f t="shared" si="16"/>
        <v>0.421983911881885</v>
      </c>
      <c r="AH35" s="1">
        <f t="shared" si="17"/>
        <v>0.27084232581689194</v>
      </c>
      <c r="AI35" s="1">
        <f t="shared" si="18"/>
        <v>344036090.19999999</v>
      </c>
      <c r="AJ35" s="1">
        <f t="shared" si="19"/>
        <v>9742025.040000001</v>
      </c>
      <c r="AK35" s="1">
        <f t="shared" si="20"/>
        <v>9.7420250400000015</v>
      </c>
      <c r="AL35" s="1" t="s">
        <v>2</v>
      </c>
      <c r="AM35" s="1" t="s">
        <v>2</v>
      </c>
      <c r="AN35" s="1" t="s">
        <v>2</v>
      </c>
      <c r="AO35" s="1" t="s">
        <v>2</v>
      </c>
      <c r="AP35" s="1" t="s">
        <v>2</v>
      </c>
      <c r="AQ35" s="1" t="s">
        <v>2</v>
      </c>
      <c r="AR35" s="1" t="s">
        <v>2</v>
      </c>
      <c r="AS35" s="1">
        <v>0</v>
      </c>
      <c r="AT35" s="1" t="s">
        <v>2</v>
      </c>
      <c r="AU35" s="1" t="s">
        <v>2</v>
      </c>
      <c r="AV35" s="1">
        <v>0</v>
      </c>
      <c r="AW35" s="1">
        <v>0</v>
      </c>
      <c r="AX35" s="1">
        <v>0</v>
      </c>
      <c r="AY35" s="1">
        <v>0</v>
      </c>
      <c r="AZ35" s="1">
        <v>0</v>
      </c>
      <c r="BA35" s="1">
        <v>0</v>
      </c>
      <c r="BB35" s="1">
        <v>0</v>
      </c>
      <c r="BC35" s="1">
        <v>0</v>
      </c>
      <c r="BD35" s="1">
        <v>0</v>
      </c>
      <c r="BE35" s="1">
        <v>0</v>
      </c>
      <c r="BF35" s="1">
        <v>0</v>
      </c>
      <c r="BG35" s="1">
        <v>0</v>
      </c>
      <c r="BH35" s="1">
        <v>0</v>
      </c>
      <c r="BI35" s="1">
        <v>0</v>
      </c>
      <c r="BJ35" s="1">
        <v>0</v>
      </c>
      <c r="BK35" s="1">
        <v>0</v>
      </c>
      <c r="BL35" s="1">
        <v>0</v>
      </c>
      <c r="BM35" s="1">
        <v>0</v>
      </c>
      <c r="BN35" s="1">
        <v>0</v>
      </c>
      <c r="BO35" s="1">
        <v>0</v>
      </c>
      <c r="BP35" s="1">
        <v>0</v>
      </c>
      <c r="BQ35" s="1">
        <v>0</v>
      </c>
      <c r="BR35" s="1">
        <v>0</v>
      </c>
      <c r="BS35" s="1">
        <v>0</v>
      </c>
      <c r="BT35" s="1">
        <v>0</v>
      </c>
      <c r="BU35" s="1">
        <v>0</v>
      </c>
      <c r="BV35" s="1">
        <v>0</v>
      </c>
      <c r="BW35" s="1">
        <v>0</v>
      </c>
      <c r="BX35" s="1">
        <v>0</v>
      </c>
      <c r="BY35" s="1">
        <v>0</v>
      </c>
      <c r="BZ35" s="1">
        <v>0</v>
      </c>
      <c r="CA35" s="1">
        <v>0</v>
      </c>
      <c r="CB35" s="1">
        <v>0</v>
      </c>
      <c r="CC35" s="1">
        <v>0</v>
      </c>
      <c r="CD35" s="1">
        <v>0</v>
      </c>
      <c r="CE35" s="1">
        <v>0</v>
      </c>
      <c r="CF35" s="1">
        <v>0</v>
      </c>
      <c r="CG35" s="1">
        <v>0</v>
      </c>
      <c r="CH35" s="1">
        <v>0</v>
      </c>
      <c r="CI35" s="1">
        <v>0</v>
      </c>
      <c r="CJ35" s="1">
        <v>0</v>
      </c>
      <c r="CK35" s="1">
        <v>0</v>
      </c>
      <c r="CL35" s="1">
        <v>0</v>
      </c>
      <c r="CM35" s="1">
        <v>0</v>
      </c>
      <c r="CN35" s="1">
        <v>0</v>
      </c>
      <c r="CO35" s="1">
        <v>0</v>
      </c>
      <c r="CP35" s="1">
        <v>0</v>
      </c>
      <c r="CQ35" s="1">
        <v>0</v>
      </c>
      <c r="CR35" s="1">
        <v>0</v>
      </c>
      <c r="CS35" s="1">
        <v>0</v>
      </c>
      <c r="CT35" s="1">
        <v>0</v>
      </c>
      <c r="CU35" s="1" t="s">
        <v>3</v>
      </c>
    </row>
    <row r="36" spans="1:99" s="1" customFormat="1" x14ac:dyDescent="0.25">
      <c r="A36" s="1" t="s">
        <v>245</v>
      </c>
      <c r="C36" s="1" t="s">
        <v>246</v>
      </c>
      <c r="F36" s="1">
        <v>0</v>
      </c>
      <c r="G36" s="1">
        <v>18</v>
      </c>
      <c r="H36" s="1">
        <v>2600</v>
      </c>
      <c r="I36" s="1">
        <v>432</v>
      </c>
      <c r="J36" s="1">
        <v>253</v>
      </c>
      <c r="K36" s="1">
        <v>432</v>
      </c>
      <c r="L36" s="1">
        <f t="shared" si="0"/>
        <v>18817876.800000001</v>
      </c>
      <c r="M36" s="1">
        <v>253</v>
      </c>
      <c r="N36" s="1">
        <f t="shared" si="1"/>
        <v>11020680</v>
      </c>
      <c r="O36" s="1">
        <f t="shared" si="2"/>
        <v>0.39531250000000001</v>
      </c>
      <c r="P36" s="1">
        <f t="shared" si="3"/>
        <v>1023855.5800000001</v>
      </c>
      <c r="Q36" s="1">
        <f t="shared" si="4"/>
        <v>1.02385558</v>
      </c>
      <c r="R36" s="1">
        <v>1.2109000000000001</v>
      </c>
      <c r="S36" s="1">
        <f t="shared" si="5"/>
        <v>3.136218891</v>
      </c>
      <c r="T36" s="1">
        <f t="shared" si="6"/>
        <v>774.97600000000011</v>
      </c>
      <c r="U36" s="1">
        <f t="shared" si="7"/>
        <v>33759892</v>
      </c>
      <c r="W36" s="1">
        <f t="shared" si="8"/>
        <v>0</v>
      </c>
      <c r="X36" s="1">
        <f t="shared" si="9"/>
        <v>0</v>
      </c>
      <c r="Y36" s="1">
        <f t="shared" si="10"/>
        <v>0</v>
      </c>
      <c r="Z36" s="1">
        <f t="shared" si="11"/>
        <v>1.707505961519616</v>
      </c>
      <c r="AA36" s="1">
        <f t="shared" si="12"/>
        <v>0</v>
      </c>
      <c r="AB36" s="1" t="e">
        <f t="shared" si="13"/>
        <v>#DIV/0!</v>
      </c>
      <c r="AC36" s="1">
        <v>0</v>
      </c>
      <c r="AD36" s="1" t="e">
        <f t="shared" si="14"/>
        <v>#DIV/0!</v>
      </c>
      <c r="AE36" s="1" t="s">
        <v>2</v>
      </c>
      <c r="AF36" s="1">
        <f t="shared" si="15"/>
        <v>3.063146245059289</v>
      </c>
      <c r="AG36" s="1">
        <f t="shared" si="16"/>
        <v>4.5583060511507456E-2</v>
      </c>
      <c r="AH36" s="1">
        <f t="shared" si="17"/>
        <v>3.2808476829782407</v>
      </c>
      <c r="AI36" s="1">
        <f t="shared" si="18"/>
        <v>11020654.700000001</v>
      </c>
      <c r="AJ36" s="1">
        <f t="shared" si="19"/>
        <v>312070.44</v>
      </c>
      <c r="AK36" s="1">
        <f t="shared" si="20"/>
        <v>0.31207044</v>
      </c>
      <c r="AL36" s="1" t="s">
        <v>2</v>
      </c>
      <c r="AM36" s="1" t="s">
        <v>2</v>
      </c>
      <c r="AN36" s="1" t="s">
        <v>2</v>
      </c>
      <c r="AO36" s="1" t="s">
        <v>2</v>
      </c>
      <c r="AP36" s="1" t="s">
        <v>2</v>
      </c>
      <c r="AQ36" s="1" t="s">
        <v>2</v>
      </c>
      <c r="AR36" s="1" t="s">
        <v>2</v>
      </c>
      <c r="AS36" s="1">
        <v>0</v>
      </c>
      <c r="AT36" s="1" t="s">
        <v>2</v>
      </c>
      <c r="AU36" s="1" t="s">
        <v>2</v>
      </c>
      <c r="AV36" s="1">
        <v>0</v>
      </c>
      <c r="AW36" s="1">
        <v>0</v>
      </c>
      <c r="AX36" s="1">
        <v>0</v>
      </c>
      <c r="AY36" s="1">
        <v>0</v>
      </c>
      <c r="AZ36" s="1">
        <v>0</v>
      </c>
      <c r="BA36" s="1">
        <v>0</v>
      </c>
      <c r="BB36" s="1">
        <v>0</v>
      </c>
      <c r="BC36" s="1">
        <v>0</v>
      </c>
      <c r="BD36" s="1">
        <v>0</v>
      </c>
      <c r="BE36" s="1">
        <v>0</v>
      </c>
      <c r="BF36" s="1">
        <v>0</v>
      </c>
      <c r="BG36" s="1">
        <v>0</v>
      </c>
      <c r="BH36" s="1">
        <v>0</v>
      </c>
      <c r="BI36" s="1">
        <v>0</v>
      </c>
      <c r="BJ36" s="1">
        <v>0</v>
      </c>
      <c r="BK36" s="1">
        <v>0</v>
      </c>
      <c r="BL36" s="1">
        <v>0</v>
      </c>
      <c r="BM36" s="1">
        <v>0</v>
      </c>
      <c r="BN36" s="1">
        <v>0</v>
      </c>
      <c r="BO36" s="1">
        <v>0</v>
      </c>
      <c r="BP36" s="1">
        <v>0</v>
      </c>
      <c r="BQ36" s="1">
        <v>0</v>
      </c>
      <c r="BR36" s="1">
        <v>0</v>
      </c>
      <c r="BS36" s="1">
        <v>0</v>
      </c>
      <c r="BT36" s="1">
        <v>0</v>
      </c>
      <c r="BU36" s="1">
        <v>0</v>
      </c>
      <c r="BV36" s="1">
        <v>0</v>
      </c>
      <c r="BW36" s="1">
        <v>0</v>
      </c>
      <c r="BX36" s="1">
        <v>0</v>
      </c>
      <c r="BY36" s="1">
        <v>0</v>
      </c>
      <c r="BZ36" s="1">
        <v>0</v>
      </c>
      <c r="CA36" s="1">
        <v>0</v>
      </c>
      <c r="CB36" s="1">
        <v>0</v>
      </c>
      <c r="CC36" s="1">
        <v>0</v>
      </c>
      <c r="CD36" s="1">
        <v>0</v>
      </c>
      <c r="CE36" s="1">
        <v>0</v>
      </c>
      <c r="CF36" s="1">
        <v>0</v>
      </c>
      <c r="CG36" s="1">
        <v>0</v>
      </c>
      <c r="CH36" s="1">
        <v>0</v>
      </c>
      <c r="CI36" s="1">
        <v>0</v>
      </c>
      <c r="CJ36" s="1">
        <v>0</v>
      </c>
      <c r="CK36" s="1">
        <v>0</v>
      </c>
      <c r="CL36" s="1">
        <v>0</v>
      </c>
      <c r="CM36" s="1">
        <v>0</v>
      </c>
      <c r="CN36" s="1">
        <v>0</v>
      </c>
      <c r="CO36" s="1">
        <v>0</v>
      </c>
      <c r="CP36" s="1">
        <v>0</v>
      </c>
      <c r="CQ36" s="1">
        <v>0</v>
      </c>
      <c r="CR36" s="1">
        <v>0</v>
      </c>
      <c r="CS36" s="1">
        <v>0</v>
      </c>
      <c r="CT36" s="1">
        <v>0</v>
      </c>
      <c r="CU36" s="1" t="s">
        <v>3</v>
      </c>
    </row>
    <row r="37" spans="1:99" s="1" customFormat="1" x14ac:dyDescent="0.25">
      <c r="A37" s="1" t="s">
        <v>247</v>
      </c>
      <c r="C37" s="1" t="s">
        <v>248</v>
      </c>
      <c r="F37" s="1">
        <v>0</v>
      </c>
      <c r="G37" s="1">
        <v>37</v>
      </c>
      <c r="H37" s="1">
        <v>0</v>
      </c>
      <c r="I37" s="1">
        <v>11700</v>
      </c>
      <c r="J37" s="1">
        <v>7600</v>
      </c>
      <c r="K37" s="1">
        <v>11700</v>
      </c>
      <c r="L37" s="1">
        <f t="shared" si="0"/>
        <v>509650830</v>
      </c>
      <c r="M37" s="1">
        <v>610</v>
      </c>
      <c r="N37" s="1">
        <f t="shared" si="1"/>
        <v>26571600</v>
      </c>
      <c r="O37" s="1">
        <f t="shared" si="2"/>
        <v>0.953125</v>
      </c>
      <c r="P37" s="1">
        <f t="shared" si="3"/>
        <v>2468584.6</v>
      </c>
      <c r="Q37" s="1">
        <f t="shared" si="4"/>
        <v>2.4685846000000002</v>
      </c>
      <c r="R37" s="1">
        <v>398.4375</v>
      </c>
      <c r="S37" s="1">
        <f t="shared" si="5"/>
        <v>1031.9491406249999</v>
      </c>
      <c r="T37" s="1">
        <f t="shared" si="6"/>
        <v>255000</v>
      </c>
      <c r="U37" s="1">
        <f t="shared" si="7"/>
        <v>11108437500</v>
      </c>
      <c r="W37" s="1">
        <f t="shared" si="8"/>
        <v>0</v>
      </c>
      <c r="X37" s="1">
        <f t="shared" si="9"/>
        <v>0</v>
      </c>
      <c r="Y37" s="1">
        <f t="shared" si="10"/>
        <v>0</v>
      </c>
      <c r="Z37" s="1">
        <f t="shared" si="11"/>
        <v>19.180283836878473</v>
      </c>
      <c r="AA37" s="1">
        <f t="shared" si="12"/>
        <v>0</v>
      </c>
      <c r="AB37" s="1" t="e">
        <f t="shared" si="13"/>
        <v>#DIV/0!</v>
      </c>
      <c r="AC37" s="1">
        <v>0</v>
      </c>
      <c r="AD37" s="1" t="e">
        <f t="shared" si="14"/>
        <v>#DIV/0!</v>
      </c>
      <c r="AE37" s="1" t="s">
        <v>2</v>
      </c>
      <c r="AF37" s="1">
        <f t="shared" si="15"/>
        <v>418.03278688524591</v>
      </c>
      <c r="AG37" s="1">
        <f t="shared" si="16"/>
        <v>0.32975517902106638</v>
      </c>
      <c r="AH37" s="1">
        <f t="shared" si="17"/>
        <v>0.26333119560746404</v>
      </c>
      <c r="AI37" s="1">
        <f t="shared" si="18"/>
        <v>331055240</v>
      </c>
      <c r="AJ37" s="1">
        <f t="shared" si="19"/>
        <v>9374448</v>
      </c>
      <c r="AK37" s="1">
        <f t="shared" si="20"/>
        <v>9.3744479999999992</v>
      </c>
      <c r="AL37" s="1" t="s">
        <v>2</v>
      </c>
      <c r="AM37" s="1" t="s">
        <v>2</v>
      </c>
      <c r="AN37" s="1" t="s">
        <v>2</v>
      </c>
      <c r="AO37" s="1" t="s">
        <v>2</v>
      </c>
      <c r="AP37" s="1" t="s">
        <v>2</v>
      </c>
      <c r="AQ37" s="1" t="s">
        <v>2</v>
      </c>
      <c r="AR37" s="1" t="s">
        <v>2</v>
      </c>
      <c r="AS37" s="1">
        <v>0</v>
      </c>
      <c r="AT37" s="1" t="s">
        <v>2</v>
      </c>
      <c r="AU37" s="1" t="s">
        <v>2</v>
      </c>
      <c r="AV37" s="1">
        <v>0</v>
      </c>
      <c r="AW37" s="1">
        <v>0</v>
      </c>
      <c r="AX37" s="1">
        <v>0</v>
      </c>
      <c r="AY37" s="1">
        <v>0</v>
      </c>
      <c r="AZ37" s="1">
        <v>0</v>
      </c>
      <c r="BA37" s="1">
        <v>0</v>
      </c>
      <c r="BB37" s="1">
        <v>0</v>
      </c>
      <c r="BC37" s="1">
        <v>0</v>
      </c>
      <c r="BD37" s="1">
        <v>0</v>
      </c>
      <c r="BE37" s="1">
        <v>0</v>
      </c>
      <c r="BF37" s="1">
        <v>0</v>
      </c>
      <c r="BG37" s="1">
        <v>0</v>
      </c>
      <c r="BH37" s="1">
        <v>0</v>
      </c>
      <c r="BI37" s="1">
        <v>0</v>
      </c>
      <c r="BJ37" s="1">
        <v>0</v>
      </c>
      <c r="BK37" s="1">
        <v>0</v>
      </c>
      <c r="BL37" s="1">
        <v>0</v>
      </c>
      <c r="BM37" s="1">
        <v>0</v>
      </c>
      <c r="BN37" s="1">
        <v>0</v>
      </c>
      <c r="BO37" s="1">
        <v>0</v>
      </c>
      <c r="BP37" s="1">
        <v>0</v>
      </c>
      <c r="BQ37" s="1">
        <v>0</v>
      </c>
      <c r="BR37" s="1">
        <v>0</v>
      </c>
      <c r="BS37" s="1">
        <v>0</v>
      </c>
      <c r="BT37" s="1">
        <v>0</v>
      </c>
      <c r="BU37" s="1">
        <v>0</v>
      </c>
      <c r="BV37" s="1">
        <v>0</v>
      </c>
      <c r="BW37" s="1">
        <v>0</v>
      </c>
      <c r="BX37" s="1">
        <v>0</v>
      </c>
      <c r="BY37" s="1">
        <v>0</v>
      </c>
      <c r="BZ37" s="1">
        <v>0</v>
      </c>
      <c r="CA37" s="1">
        <v>0</v>
      </c>
      <c r="CB37" s="1">
        <v>0</v>
      </c>
      <c r="CC37" s="1">
        <v>0</v>
      </c>
      <c r="CD37" s="1">
        <v>0</v>
      </c>
      <c r="CE37" s="1">
        <v>0</v>
      </c>
      <c r="CF37" s="1">
        <v>0</v>
      </c>
      <c r="CG37" s="1">
        <v>0</v>
      </c>
      <c r="CH37" s="1">
        <v>0</v>
      </c>
      <c r="CI37" s="1">
        <v>0</v>
      </c>
      <c r="CJ37" s="1">
        <v>0</v>
      </c>
      <c r="CK37" s="1">
        <v>0</v>
      </c>
      <c r="CL37" s="1">
        <v>0</v>
      </c>
      <c r="CM37" s="1">
        <v>0</v>
      </c>
      <c r="CN37" s="1">
        <v>0</v>
      </c>
      <c r="CO37" s="1">
        <v>0</v>
      </c>
      <c r="CP37" s="1">
        <v>0</v>
      </c>
      <c r="CQ37" s="1">
        <v>0</v>
      </c>
      <c r="CR37" s="1">
        <v>0</v>
      </c>
      <c r="CS37" s="1">
        <v>0</v>
      </c>
      <c r="CT37" s="1">
        <v>0</v>
      </c>
      <c r="CU37" s="1" t="s">
        <v>3</v>
      </c>
    </row>
    <row r="38" spans="1:99" s="1" customFormat="1" x14ac:dyDescent="0.25">
      <c r="A38" s="1" t="s">
        <v>249</v>
      </c>
      <c r="C38" s="1" t="s">
        <v>250</v>
      </c>
      <c r="D38" s="1">
        <v>1991</v>
      </c>
      <c r="E38" s="1">
        <f t="shared" ref="E38:E45" si="23">2015-D38</f>
        <v>24</v>
      </c>
      <c r="F38" s="1">
        <v>0</v>
      </c>
      <c r="G38" s="1">
        <v>57</v>
      </c>
      <c r="H38" s="1">
        <v>107</v>
      </c>
      <c r="I38" s="1">
        <v>21375</v>
      </c>
      <c r="J38" s="1">
        <v>11250</v>
      </c>
      <c r="K38" s="1">
        <v>21375</v>
      </c>
      <c r="L38" s="1">
        <f t="shared" si="0"/>
        <v>931092862.5</v>
      </c>
      <c r="M38" s="1">
        <v>1000</v>
      </c>
      <c r="N38" s="1">
        <f t="shared" si="1"/>
        <v>43560000</v>
      </c>
      <c r="O38" s="1">
        <f t="shared" si="2"/>
        <v>1.5625</v>
      </c>
      <c r="P38" s="1">
        <f t="shared" si="3"/>
        <v>4046860</v>
      </c>
      <c r="Q38" s="1">
        <f t="shared" si="4"/>
        <v>4.0468600000000006</v>
      </c>
      <c r="R38" s="1">
        <v>9.7688000000000006</v>
      </c>
      <c r="S38" s="1">
        <f t="shared" si="5"/>
        <v>25.301094312</v>
      </c>
      <c r="T38" s="1">
        <f t="shared" si="6"/>
        <v>6252.0320000000002</v>
      </c>
      <c r="U38" s="1">
        <f t="shared" si="7"/>
        <v>272354144</v>
      </c>
      <c r="W38" s="1">
        <f t="shared" si="8"/>
        <v>0</v>
      </c>
      <c r="X38" s="1">
        <f t="shared" si="9"/>
        <v>0</v>
      </c>
      <c r="Y38" s="1">
        <f t="shared" si="10"/>
        <v>0</v>
      </c>
      <c r="Z38" s="1">
        <f t="shared" si="11"/>
        <v>21.374950929752067</v>
      </c>
      <c r="AA38" s="1">
        <f t="shared" si="12"/>
        <v>0</v>
      </c>
      <c r="AB38" s="1" t="e">
        <f t="shared" si="13"/>
        <v>#DIV/0!</v>
      </c>
      <c r="AC38" s="1">
        <v>0</v>
      </c>
      <c r="AD38" s="1" t="e">
        <f t="shared" si="14"/>
        <v>#DIV/0!</v>
      </c>
      <c r="AE38" s="1" t="s">
        <v>2</v>
      </c>
      <c r="AF38" s="1">
        <f t="shared" si="15"/>
        <v>6.2520319999999998</v>
      </c>
      <c r="AG38" s="1">
        <f t="shared" si="16"/>
        <v>0.28701635140482679</v>
      </c>
      <c r="AH38" s="1">
        <f t="shared" si="17"/>
        <v>0.29163090515362139</v>
      </c>
      <c r="AI38" s="1">
        <f t="shared" si="18"/>
        <v>490048875</v>
      </c>
      <c r="AJ38" s="1">
        <f t="shared" si="19"/>
        <v>13876650</v>
      </c>
      <c r="AK38" s="1">
        <f t="shared" si="20"/>
        <v>13.87665</v>
      </c>
      <c r="AL38" s="1" t="s">
        <v>2</v>
      </c>
      <c r="AM38" s="1" t="s">
        <v>2</v>
      </c>
      <c r="AN38" s="1" t="s">
        <v>2</v>
      </c>
      <c r="AO38" s="1" t="s">
        <v>2</v>
      </c>
      <c r="AP38" s="1" t="s">
        <v>2</v>
      </c>
      <c r="AQ38" s="1" t="s">
        <v>2</v>
      </c>
      <c r="AR38" s="1" t="s">
        <v>2</v>
      </c>
      <c r="AS38" s="1">
        <v>0</v>
      </c>
      <c r="AT38" s="1" t="s">
        <v>2</v>
      </c>
      <c r="AU38" s="1" t="s">
        <v>2</v>
      </c>
      <c r="AV38" s="1">
        <v>0</v>
      </c>
      <c r="AW38" s="1">
        <v>0</v>
      </c>
      <c r="AX38" s="1">
        <v>0</v>
      </c>
      <c r="AY38" s="1">
        <v>0</v>
      </c>
      <c r="AZ38" s="1">
        <v>0</v>
      </c>
      <c r="BA38" s="1">
        <v>0</v>
      </c>
      <c r="BB38" s="1">
        <v>0</v>
      </c>
      <c r="BC38" s="1">
        <v>0</v>
      </c>
      <c r="BD38" s="1">
        <v>0</v>
      </c>
      <c r="BE38" s="1">
        <v>0</v>
      </c>
      <c r="BF38" s="1">
        <v>0</v>
      </c>
      <c r="BG38" s="1">
        <v>0</v>
      </c>
      <c r="BH38" s="1">
        <v>0</v>
      </c>
      <c r="BI38" s="1">
        <v>0</v>
      </c>
      <c r="BJ38" s="1">
        <v>0</v>
      </c>
      <c r="BK38" s="1">
        <v>0</v>
      </c>
      <c r="BL38" s="1">
        <v>0</v>
      </c>
      <c r="BM38" s="1">
        <v>0</v>
      </c>
      <c r="BN38" s="1">
        <v>0</v>
      </c>
      <c r="BO38" s="1">
        <v>0</v>
      </c>
      <c r="BP38" s="1">
        <v>0</v>
      </c>
      <c r="BQ38" s="1">
        <v>0</v>
      </c>
      <c r="BR38" s="1">
        <v>0</v>
      </c>
      <c r="BS38" s="1">
        <v>0</v>
      </c>
      <c r="BT38" s="1">
        <v>0</v>
      </c>
      <c r="BU38" s="1">
        <v>0</v>
      </c>
      <c r="BV38" s="1">
        <v>0</v>
      </c>
      <c r="BW38" s="1">
        <v>0</v>
      </c>
      <c r="BX38" s="1">
        <v>0</v>
      </c>
      <c r="BY38" s="1">
        <v>0</v>
      </c>
      <c r="BZ38" s="1">
        <v>0</v>
      </c>
      <c r="CA38" s="1">
        <v>0</v>
      </c>
      <c r="CB38" s="1">
        <v>0</v>
      </c>
      <c r="CC38" s="1">
        <v>0</v>
      </c>
      <c r="CD38" s="1">
        <v>0</v>
      </c>
      <c r="CE38" s="1">
        <v>0</v>
      </c>
      <c r="CF38" s="1">
        <v>0</v>
      </c>
      <c r="CG38" s="1">
        <v>0</v>
      </c>
      <c r="CH38" s="1">
        <v>0</v>
      </c>
      <c r="CI38" s="1">
        <v>0</v>
      </c>
      <c r="CJ38" s="1">
        <v>0</v>
      </c>
      <c r="CK38" s="1">
        <v>0</v>
      </c>
      <c r="CL38" s="1">
        <v>0</v>
      </c>
      <c r="CM38" s="1">
        <v>0</v>
      </c>
      <c r="CN38" s="1">
        <v>0</v>
      </c>
      <c r="CO38" s="1">
        <v>0</v>
      </c>
      <c r="CP38" s="1">
        <v>0</v>
      </c>
      <c r="CQ38" s="1">
        <v>0</v>
      </c>
      <c r="CR38" s="1">
        <v>0</v>
      </c>
      <c r="CS38" s="1">
        <v>0</v>
      </c>
      <c r="CT38" s="1">
        <v>0</v>
      </c>
      <c r="CU38" s="1" t="s">
        <v>3</v>
      </c>
    </row>
    <row r="39" spans="1:99" s="1" customFormat="1" x14ac:dyDescent="0.25">
      <c r="A39" s="1" t="s">
        <v>251</v>
      </c>
      <c r="B39" s="1" t="s">
        <v>252</v>
      </c>
      <c r="C39" s="1" t="s">
        <v>253</v>
      </c>
      <c r="D39" s="1">
        <v>1995</v>
      </c>
      <c r="E39" s="1">
        <f t="shared" si="23"/>
        <v>20</v>
      </c>
      <c r="F39" s="1">
        <v>34</v>
      </c>
      <c r="G39" s="1">
        <v>37</v>
      </c>
      <c r="H39" s="1">
        <v>0</v>
      </c>
      <c r="I39" s="1">
        <v>10857</v>
      </c>
      <c r="J39" s="1">
        <v>1830</v>
      </c>
      <c r="K39" s="1">
        <v>10857</v>
      </c>
      <c r="L39" s="1">
        <f t="shared" si="0"/>
        <v>472929834.30000001</v>
      </c>
      <c r="M39" s="1">
        <v>354</v>
      </c>
      <c r="N39" s="1">
        <f t="shared" si="1"/>
        <v>15420240</v>
      </c>
      <c r="O39" s="1">
        <f t="shared" si="2"/>
        <v>0.55312499999999998</v>
      </c>
      <c r="P39" s="1">
        <f t="shared" si="3"/>
        <v>1432588.44</v>
      </c>
      <c r="Q39" s="1">
        <f t="shared" si="4"/>
        <v>1.4325884400000002</v>
      </c>
      <c r="R39" s="1">
        <v>26.47</v>
      </c>
      <c r="S39" s="1">
        <f t="shared" si="5"/>
        <v>68.557035299999995</v>
      </c>
      <c r="T39" s="1">
        <f t="shared" si="6"/>
        <v>16940.8</v>
      </c>
      <c r="U39" s="1">
        <f t="shared" si="7"/>
        <v>737983600</v>
      </c>
      <c r="W39" s="1">
        <f t="shared" si="8"/>
        <v>0</v>
      </c>
      <c r="X39" s="1">
        <f t="shared" si="9"/>
        <v>0</v>
      </c>
      <c r="Y39" s="1">
        <f t="shared" si="10"/>
        <v>0</v>
      </c>
      <c r="Z39" s="1">
        <f t="shared" si="11"/>
        <v>30.669421117959253</v>
      </c>
      <c r="AA39" s="1">
        <f t="shared" si="12"/>
        <v>0</v>
      </c>
      <c r="AB39" s="1">
        <f t="shared" si="13"/>
        <v>2.7061253927611109</v>
      </c>
      <c r="AC39" s="1">
        <v>34</v>
      </c>
      <c r="AD39" s="1">
        <f t="shared" si="14"/>
        <v>0.90204179758703684</v>
      </c>
      <c r="AE39" s="1" t="s">
        <v>2</v>
      </c>
      <c r="AF39" s="1">
        <f t="shared" si="15"/>
        <v>47.855367231638418</v>
      </c>
      <c r="AG39" s="1">
        <f t="shared" si="16"/>
        <v>0.69215834719824088</v>
      </c>
      <c r="AH39" s="1">
        <f t="shared" si="17"/>
        <v>0.63465578129743017</v>
      </c>
      <c r="AI39" s="1">
        <f t="shared" si="18"/>
        <v>79714617</v>
      </c>
      <c r="AJ39" s="1">
        <f t="shared" si="19"/>
        <v>2257268.4</v>
      </c>
      <c r="AK39" s="1">
        <f t="shared" si="20"/>
        <v>2.2572684000000001</v>
      </c>
      <c r="AL39" s="1" t="s">
        <v>2</v>
      </c>
      <c r="AM39" s="1" t="s">
        <v>2</v>
      </c>
      <c r="AN39" s="1" t="s">
        <v>2</v>
      </c>
      <c r="AO39" s="1" t="s">
        <v>2</v>
      </c>
      <c r="AP39" s="1" t="s">
        <v>2</v>
      </c>
      <c r="AQ39" s="1" t="s">
        <v>2</v>
      </c>
      <c r="AR39" s="1" t="s">
        <v>2</v>
      </c>
      <c r="AS39" s="1">
        <v>0</v>
      </c>
      <c r="AT39" s="1" t="s">
        <v>2</v>
      </c>
      <c r="AU39" s="1" t="s">
        <v>2</v>
      </c>
      <c r="AV39" s="1">
        <v>0</v>
      </c>
      <c r="AW39" s="1">
        <v>0</v>
      </c>
      <c r="AX39" s="1">
        <v>0</v>
      </c>
      <c r="AY39" s="1">
        <v>0</v>
      </c>
      <c r="AZ39" s="1">
        <v>0</v>
      </c>
      <c r="BA39" s="1">
        <v>0</v>
      </c>
      <c r="BB39" s="1">
        <v>0</v>
      </c>
      <c r="BC39" s="1">
        <v>0</v>
      </c>
      <c r="BD39" s="1">
        <v>0</v>
      </c>
      <c r="BE39" s="1">
        <v>0</v>
      </c>
      <c r="BF39" s="1">
        <v>0</v>
      </c>
      <c r="BG39" s="1">
        <v>0</v>
      </c>
      <c r="BH39" s="1">
        <v>0</v>
      </c>
      <c r="BI39" s="1">
        <v>0</v>
      </c>
      <c r="BJ39" s="1">
        <v>0</v>
      </c>
      <c r="BK39" s="1">
        <v>0</v>
      </c>
      <c r="BL39" s="1">
        <v>0</v>
      </c>
      <c r="BM39" s="1">
        <v>0</v>
      </c>
      <c r="BN39" s="1">
        <v>0</v>
      </c>
      <c r="BO39" s="1">
        <v>0</v>
      </c>
      <c r="BP39" s="1">
        <v>0</v>
      </c>
      <c r="BQ39" s="1">
        <v>0</v>
      </c>
      <c r="BR39" s="1">
        <v>0</v>
      </c>
      <c r="BS39" s="1">
        <v>0</v>
      </c>
      <c r="BT39" s="1">
        <v>0</v>
      </c>
      <c r="BU39" s="1">
        <v>0</v>
      </c>
      <c r="BV39" s="1">
        <v>0</v>
      </c>
      <c r="BW39" s="1">
        <v>0</v>
      </c>
      <c r="BX39" s="1">
        <v>0</v>
      </c>
      <c r="BY39" s="1">
        <v>0</v>
      </c>
      <c r="BZ39" s="1">
        <v>0</v>
      </c>
      <c r="CA39" s="1">
        <v>0</v>
      </c>
      <c r="CB39" s="1">
        <v>0</v>
      </c>
      <c r="CC39" s="1">
        <v>0</v>
      </c>
      <c r="CD39" s="1">
        <v>0</v>
      </c>
      <c r="CE39" s="1">
        <v>0</v>
      </c>
      <c r="CF39" s="1">
        <v>0</v>
      </c>
      <c r="CG39" s="1">
        <v>0</v>
      </c>
      <c r="CH39" s="1">
        <v>0</v>
      </c>
      <c r="CI39" s="1">
        <v>0</v>
      </c>
      <c r="CJ39" s="1">
        <v>0</v>
      </c>
      <c r="CK39" s="1">
        <v>0</v>
      </c>
      <c r="CL39" s="1">
        <v>0</v>
      </c>
      <c r="CM39" s="1">
        <v>0</v>
      </c>
      <c r="CN39" s="1">
        <v>0</v>
      </c>
      <c r="CO39" s="1">
        <v>0</v>
      </c>
      <c r="CP39" s="1">
        <v>0</v>
      </c>
      <c r="CQ39" s="1">
        <v>0</v>
      </c>
      <c r="CR39" s="1">
        <v>0</v>
      </c>
      <c r="CS39" s="1">
        <v>0</v>
      </c>
      <c r="CT39" s="1">
        <v>0</v>
      </c>
      <c r="CU39" s="1" t="s">
        <v>3</v>
      </c>
    </row>
    <row r="40" spans="1:99" s="1" customFormat="1" x14ac:dyDescent="0.25">
      <c r="A40" s="1" t="s">
        <v>254</v>
      </c>
      <c r="C40" s="1" t="s">
        <v>255</v>
      </c>
      <c r="D40" s="1">
        <v>1998</v>
      </c>
      <c r="E40" s="1">
        <f t="shared" si="23"/>
        <v>17</v>
      </c>
      <c r="F40" s="1">
        <v>0</v>
      </c>
      <c r="G40" s="1">
        <v>24</v>
      </c>
      <c r="H40" s="1">
        <v>0</v>
      </c>
      <c r="I40" s="1">
        <v>819</v>
      </c>
      <c r="J40" s="1">
        <v>471</v>
      </c>
      <c r="K40" s="1">
        <v>819</v>
      </c>
      <c r="L40" s="1">
        <f t="shared" si="0"/>
        <v>35675558.100000001</v>
      </c>
      <c r="M40" s="1">
        <v>365</v>
      </c>
      <c r="N40" s="1">
        <f t="shared" si="1"/>
        <v>15899400</v>
      </c>
      <c r="O40" s="1">
        <f t="shared" si="2"/>
        <v>0.5703125</v>
      </c>
      <c r="P40" s="1">
        <f t="shared" si="3"/>
        <v>1477103.9000000001</v>
      </c>
      <c r="Q40" s="1">
        <f t="shared" si="4"/>
        <v>1.4771039000000001</v>
      </c>
      <c r="R40" s="1">
        <v>0.94</v>
      </c>
      <c r="S40" s="1">
        <f t="shared" si="5"/>
        <v>2.4345905999999995</v>
      </c>
      <c r="T40" s="1">
        <f t="shared" si="6"/>
        <v>601.59999999999991</v>
      </c>
      <c r="U40" s="1">
        <f t="shared" si="7"/>
        <v>26207200</v>
      </c>
      <c r="W40" s="1">
        <f t="shared" si="8"/>
        <v>0</v>
      </c>
      <c r="X40" s="1">
        <f t="shared" si="9"/>
        <v>0</v>
      </c>
      <c r="Y40" s="1">
        <f t="shared" si="10"/>
        <v>0</v>
      </c>
      <c r="Z40" s="1">
        <f t="shared" si="11"/>
        <v>2.2438304653005776</v>
      </c>
      <c r="AA40" s="1">
        <f t="shared" si="12"/>
        <v>0</v>
      </c>
      <c r="AB40" s="1" t="e">
        <f t="shared" si="13"/>
        <v>#DIV/0!</v>
      </c>
      <c r="AC40" s="1">
        <v>0</v>
      </c>
      <c r="AD40" s="1" t="e">
        <f t="shared" si="14"/>
        <v>#DIV/0!</v>
      </c>
      <c r="AE40" s="1" t="s">
        <v>2</v>
      </c>
      <c r="AF40" s="1">
        <f t="shared" si="15"/>
        <v>1.6482191780821915</v>
      </c>
      <c r="AG40" s="1">
        <f t="shared" si="16"/>
        <v>4.987066059547203E-2</v>
      </c>
      <c r="AH40" s="1">
        <f t="shared" si="17"/>
        <v>2.5424828116498044</v>
      </c>
      <c r="AI40" s="1">
        <f t="shared" si="18"/>
        <v>20516712.900000002</v>
      </c>
      <c r="AJ40" s="1">
        <f t="shared" si="19"/>
        <v>580969.07999999996</v>
      </c>
      <c r="AK40" s="1">
        <f t="shared" si="20"/>
        <v>0.58096907999999992</v>
      </c>
      <c r="AL40" s="1" t="s">
        <v>2</v>
      </c>
      <c r="AM40" s="1" t="s">
        <v>2</v>
      </c>
      <c r="AN40" s="1" t="s">
        <v>2</v>
      </c>
      <c r="AO40" s="1" t="s">
        <v>2</v>
      </c>
      <c r="AP40" s="1" t="s">
        <v>2</v>
      </c>
      <c r="AQ40" s="1" t="s">
        <v>2</v>
      </c>
      <c r="AR40" s="1" t="s">
        <v>2</v>
      </c>
      <c r="AS40" s="1">
        <v>0</v>
      </c>
      <c r="AT40" s="1" t="s">
        <v>2</v>
      </c>
      <c r="AU40" s="1" t="s">
        <v>2</v>
      </c>
      <c r="AV40" s="1">
        <v>0</v>
      </c>
      <c r="AW40" s="1">
        <v>0</v>
      </c>
      <c r="AX40" s="1">
        <v>0</v>
      </c>
      <c r="AY40" s="1">
        <v>0</v>
      </c>
      <c r="AZ40" s="1">
        <v>0</v>
      </c>
      <c r="BA40" s="1">
        <v>0</v>
      </c>
      <c r="BB40" s="1">
        <v>0</v>
      </c>
      <c r="BC40" s="1">
        <v>0</v>
      </c>
      <c r="BD40" s="1">
        <v>0</v>
      </c>
      <c r="BE40" s="1">
        <v>0</v>
      </c>
      <c r="BF40" s="1">
        <v>0</v>
      </c>
      <c r="BG40" s="1">
        <v>0</v>
      </c>
      <c r="BH40" s="1">
        <v>0</v>
      </c>
      <c r="BI40" s="1">
        <v>0</v>
      </c>
      <c r="BJ40" s="1">
        <v>0</v>
      </c>
      <c r="BK40" s="1">
        <v>0</v>
      </c>
      <c r="BL40" s="1">
        <v>0</v>
      </c>
      <c r="BM40" s="1">
        <v>0</v>
      </c>
      <c r="BN40" s="1">
        <v>0</v>
      </c>
      <c r="BO40" s="1">
        <v>0</v>
      </c>
      <c r="BP40" s="1">
        <v>0</v>
      </c>
      <c r="BQ40" s="1">
        <v>0</v>
      </c>
      <c r="BR40" s="1">
        <v>0</v>
      </c>
      <c r="BS40" s="1">
        <v>0</v>
      </c>
      <c r="BT40" s="1">
        <v>0</v>
      </c>
      <c r="BU40" s="1">
        <v>0</v>
      </c>
      <c r="BV40" s="1">
        <v>0</v>
      </c>
      <c r="BW40" s="1">
        <v>0</v>
      </c>
      <c r="BX40" s="1">
        <v>0</v>
      </c>
      <c r="BY40" s="1">
        <v>0</v>
      </c>
      <c r="BZ40" s="1">
        <v>0</v>
      </c>
      <c r="CA40" s="1">
        <v>0</v>
      </c>
      <c r="CB40" s="1">
        <v>0</v>
      </c>
      <c r="CC40" s="1">
        <v>0</v>
      </c>
      <c r="CD40" s="1">
        <v>0</v>
      </c>
      <c r="CE40" s="1">
        <v>0</v>
      </c>
      <c r="CF40" s="1">
        <v>0</v>
      </c>
      <c r="CG40" s="1">
        <v>0</v>
      </c>
      <c r="CH40" s="1">
        <v>0</v>
      </c>
      <c r="CI40" s="1">
        <v>0</v>
      </c>
      <c r="CJ40" s="1">
        <v>0</v>
      </c>
      <c r="CK40" s="1">
        <v>0</v>
      </c>
      <c r="CL40" s="1">
        <v>0</v>
      </c>
      <c r="CM40" s="1">
        <v>0</v>
      </c>
      <c r="CN40" s="1">
        <v>0</v>
      </c>
      <c r="CO40" s="1">
        <v>0</v>
      </c>
      <c r="CP40" s="1">
        <v>0</v>
      </c>
      <c r="CQ40" s="1">
        <v>0</v>
      </c>
      <c r="CR40" s="1">
        <v>0</v>
      </c>
      <c r="CS40" s="1">
        <v>0</v>
      </c>
      <c r="CT40" s="1">
        <v>0</v>
      </c>
      <c r="CU40" s="1" t="s">
        <v>3</v>
      </c>
    </row>
    <row r="41" spans="1:99" s="1" customFormat="1" x14ac:dyDescent="0.25">
      <c r="A41" s="1" t="s">
        <v>256</v>
      </c>
      <c r="B41" s="1" t="s">
        <v>257</v>
      </c>
      <c r="C41" s="1" t="s">
        <v>258</v>
      </c>
      <c r="D41" s="1">
        <v>1984</v>
      </c>
      <c r="E41" s="1">
        <f t="shared" si="23"/>
        <v>31</v>
      </c>
      <c r="F41" s="1">
        <v>37</v>
      </c>
      <c r="G41" s="1">
        <v>40</v>
      </c>
      <c r="H41" s="1">
        <v>49900</v>
      </c>
      <c r="I41" s="1">
        <v>7700</v>
      </c>
      <c r="J41" s="1">
        <v>6900</v>
      </c>
      <c r="K41" s="1">
        <v>7700</v>
      </c>
      <c r="L41" s="1">
        <f t="shared" si="0"/>
        <v>335411230</v>
      </c>
      <c r="M41" s="1">
        <v>851</v>
      </c>
      <c r="N41" s="1">
        <f t="shared" si="1"/>
        <v>37069560</v>
      </c>
      <c r="O41" s="1">
        <f t="shared" si="2"/>
        <v>1.3296875000000001</v>
      </c>
      <c r="P41" s="1">
        <f t="shared" si="3"/>
        <v>3443877.8600000003</v>
      </c>
      <c r="Q41" s="1">
        <f t="shared" si="4"/>
        <v>3.4438778600000002</v>
      </c>
      <c r="R41" s="1">
        <v>139</v>
      </c>
      <c r="S41" s="1">
        <f t="shared" si="5"/>
        <v>360.00860999999998</v>
      </c>
      <c r="T41" s="1">
        <f t="shared" si="6"/>
        <v>88960</v>
      </c>
      <c r="U41" s="1">
        <f t="shared" si="7"/>
        <v>3875320000</v>
      </c>
      <c r="V41" s="1">
        <v>34398.964832999998</v>
      </c>
      <c r="W41" s="1">
        <f t="shared" si="8"/>
        <v>10.484804481098399</v>
      </c>
      <c r="X41" s="1">
        <f t="shared" si="9"/>
        <v>6.5149575455812023</v>
      </c>
      <c r="Y41" s="1">
        <f t="shared" si="10"/>
        <v>1.5937909525845546</v>
      </c>
      <c r="Z41" s="1">
        <f t="shared" si="11"/>
        <v>9.0481578416361028</v>
      </c>
      <c r="AA41" s="1">
        <f t="shared" si="12"/>
        <v>1.231910433341934</v>
      </c>
      <c r="AB41" s="1">
        <f t="shared" si="13"/>
        <v>0.73363441959211639</v>
      </c>
      <c r="AC41" s="1">
        <v>37</v>
      </c>
      <c r="AD41" s="1">
        <f t="shared" si="14"/>
        <v>0.24454480653070548</v>
      </c>
      <c r="AE41" s="1" t="s">
        <v>2</v>
      </c>
      <c r="AF41" s="1">
        <f t="shared" si="15"/>
        <v>104.53584018801411</v>
      </c>
      <c r="AG41" s="1">
        <f t="shared" si="16"/>
        <v>0.13170337400933468</v>
      </c>
      <c r="AH41" s="1">
        <f t="shared" si="17"/>
        <v>0.40463788090064967</v>
      </c>
      <c r="AI41" s="1">
        <f t="shared" si="18"/>
        <v>300563310</v>
      </c>
      <c r="AJ41" s="1">
        <f t="shared" si="19"/>
        <v>8511012</v>
      </c>
      <c r="AK41" s="1">
        <f t="shared" si="20"/>
        <v>8.5110119999999991</v>
      </c>
      <c r="AL41" s="1" t="s">
        <v>259</v>
      </c>
      <c r="AM41" s="1" t="s">
        <v>2</v>
      </c>
      <c r="AN41" s="1" t="s">
        <v>2</v>
      </c>
      <c r="AO41" s="1" t="s">
        <v>260</v>
      </c>
      <c r="AP41" s="1" t="s">
        <v>2</v>
      </c>
      <c r="AQ41" s="1" t="s">
        <v>2</v>
      </c>
      <c r="AR41" s="1" t="s">
        <v>2</v>
      </c>
      <c r="AS41" s="1">
        <v>0</v>
      </c>
      <c r="AT41" s="1" t="s">
        <v>2</v>
      </c>
      <c r="AU41" s="1" t="s">
        <v>2</v>
      </c>
      <c r="AV41" s="1">
        <v>0</v>
      </c>
      <c r="AW41" s="1">
        <v>0</v>
      </c>
      <c r="AX41" s="1">
        <v>0</v>
      </c>
      <c r="AY41" s="1">
        <v>0</v>
      </c>
      <c r="AZ41" s="1">
        <v>0</v>
      </c>
      <c r="BA41" s="1">
        <v>0</v>
      </c>
      <c r="BB41" s="1">
        <v>0</v>
      </c>
      <c r="BC41" s="1">
        <v>0</v>
      </c>
      <c r="BD41" s="1">
        <v>0</v>
      </c>
      <c r="BE41" s="1">
        <v>0</v>
      </c>
      <c r="BF41" s="1">
        <v>0</v>
      </c>
      <c r="BG41" s="1">
        <v>0</v>
      </c>
      <c r="BH41" s="1">
        <v>0</v>
      </c>
      <c r="BI41" s="1">
        <v>0</v>
      </c>
      <c r="BJ41" s="1">
        <v>0</v>
      </c>
      <c r="BK41" s="1">
        <v>0</v>
      </c>
      <c r="BL41" s="1">
        <v>0</v>
      </c>
      <c r="BM41" s="1">
        <v>0</v>
      </c>
      <c r="BN41" s="1">
        <v>0</v>
      </c>
      <c r="BO41" s="1">
        <v>0</v>
      </c>
      <c r="BP41" s="1">
        <v>0</v>
      </c>
      <c r="BQ41" s="1">
        <v>0</v>
      </c>
      <c r="BR41" s="1">
        <v>0</v>
      </c>
      <c r="BS41" s="1">
        <v>0</v>
      </c>
      <c r="BT41" s="1">
        <v>0</v>
      </c>
      <c r="BU41" s="1">
        <v>0</v>
      </c>
      <c r="BV41" s="1">
        <v>0</v>
      </c>
      <c r="BW41" s="1">
        <v>0</v>
      </c>
      <c r="BX41" s="1">
        <v>0</v>
      </c>
      <c r="BY41" s="1">
        <v>0</v>
      </c>
      <c r="BZ41" s="1">
        <v>0</v>
      </c>
      <c r="CA41" s="1">
        <v>0</v>
      </c>
      <c r="CB41" s="1">
        <v>0</v>
      </c>
      <c r="CC41" s="1">
        <v>0</v>
      </c>
      <c r="CD41" s="1">
        <v>0</v>
      </c>
      <c r="CE41" s="1">
        <v>0</v>
      </c>
      <c r="CF41" s="1">
        <v>0</v>
      </c>
      <c r="CG41" s="1">
        <v>0</v>
      </c>
      <c r="CH41" s="1">
        <v>0</v>
      </c>
      <c r="CI41" s="1">
        <v>0</v>
      </c>
      <c r="CJ41" s="1">
        <v>0</v>
      </c>
      <c r="CK41" s="1">
        <v>0</v>
      </c>
      <c r="CL41" s="1">
        <v>0</v>
      </c>
      <c r="CM41" s="1">
        <v>0</v>
      </c>
      <c r="CN41" s="1">
        <v>0</v>
      </c>
      <c r="CO41" s="1">
        <v>0</v>
      </c>
      <c r="CP41" s="1">
        <v>0</v>
      </c>
      <c r="CQ41" s="1">
        <v>0</v>
      </c>
      <c r="CR41" s="1">
        <v>0</v>
      </c>
      <c r="CS41" s="1">
        <v>0</v>
      </c>
      <c r="CT41" s="1">
        <v>0</v>
      </c>
      <c r="CU41" s="1" t="s">
        <v>3</v>
      </c>
    </row>
    <row r="42" spans="1:99" s="1" customFormat="1" x14ac:dyDescent="0.25">
      <c r="A42" s="1" t="s">
        <v>261</v>
      </c>
      <c r="B42" s="1" t="s">
        <v>262</v>
      </c>
      <c r="C42" s="1" t="s">
        <v>263</v>
      </c>
      <c r="D42" s="1">
        <v>1983</v>
      </c>
      <c r="E42" s="1">
        <f t="shared" si="23"/>
        <v>32</v>
      </c>
      <c r="F42" s="1">
        <v>120</v>
      </c>
      <c r="G42" s="1">
        <v>120</v>
      </c>
      <c r="H42" s="1">
        <v>750000</v>
      </c>
      <c r="I42" s="1">
        <v>180000</v>
      </c>
      <c r="J42" s="1">
        <v>180000</v>
      </c>
      <c r="K42" s="1">
        <v>180000</v>
      </c>
      <c r="L42" s="1">
        <f t="shared" si="0"/>
        <v>7840782000</v>
      </c>
      <c r="M42" s="1">
        <v>6700</v>
      </c>
      <c r="N42" s="1">
        <f t="shared" si="1"/>
        <v>291852000</v>
      </c>
      <c r="O42" s="1">
        <f t="shared" si="2"/>
        <v>10.46875</v>
      </c>
      <c r="P42" s="1">
        <f t="shared" si="3"/>
        <v>27113962</v>
      </c>
      <c r="Q42" s="1">
        <f t="shared" si="4"/>
        <v>27.113962000000001</v>
      </c>
      <c r="R42" s="1">
        <v>67</v>
      </c>
      <c r="S42" s="1">
        <f t="shared" si="5"/>
        <v>173.52932999999999</v>
      </c>
      <c r="T42" s="1">
        <f t="shared" si="6"/>
        <v>42880</v>
      </c>
      <c r="U42" s="1">
        <f t="shared" si="7"/>
        <v>1867960000</v>
      </c>
      <c r="V42" s="1">
        <v>582855.91283000004</v>
      </c>
      <c r="W42" s="1">
        <f t="shared" si="8"/>
        <v>177.65448223058399</v>
      </c>
      <c r="X42" s="1">
        <f t="shared" si="9"/>
        <v>110.38941275452504</v>
      </c>
      <c r="Y42" s="1">
        <f t="shared" si="10"/>
        <v>9.6244200428326749</v>
      </c>
      <c r="Z42" s="1">
        <f t="shared" si="11"/>
        <v>26.865609966695448</v>
      </c>
      <c r="AA42" s="1">
        <f t="shared" si="12"/>
        <v>0.80015026244889798</v>
      </c>
      <c r="AB42" s="1">
        <f t="shared" si="13"/>
        <v>0.67164024916738618</v>
      </c>
      <c r="AC42" s="1">
        <v>120</v>
      </c>
      <c r="AD42" s="1">
        <f t="shared" si="14"/>
        <v>0.2238800830557954</v>
      </c>
      <c r="AE42" s="1">
        <v>109.628</v>
      </c>
      <c r="AF42" s="1">
        <f t="shared" si="15"/>
        <v>6.4</v>
      </c>
      <c r="AG42" s="1">
        <f t="shared" si="16"/>
        <v>0.13936727771422533</v>
      </c>
      <c r="AH42" s="1">
        <f t="shared" si="17"/>
        <v>0.12212044153307895</v>
      </c>
      <c r="AI42" s="1">
        <f t="shared" si="18"/>
        <v>7840782000</v>
      </c>
      <c r="AJ42" s="1">
        <f t="shared" si="19"/>
        <v>222026400</v>
      </c>
      <c r="AK42" s="1">
        <f t="shared" si="20"/>
        <v>222.0264</v>
      </c>
      <c r="AL42" s="1" t="s">
        <v>264</v>
      </c>
      <c r="AM42" s="1" t="s">
        <v>2</v>
      </c>
      <c r="AN42" s="1" t="s">
        <v>265</v>
      </c>
      <c r="AO42" s="1" t="s">
        <v>266</v>
      </c>
      <c r="AP42" s="1" t="s">
        <v>267</v>
      </c>
      <c r="AQ42" s="1" t="s">
        <v>209</v>
      </c>
      <c r="AR42" s="1" t="s">
        <v>268</v>
      </c>
      <c r="AS42" s="1">
        <v>1</v>
      </c>
      <c r="AT42" s="1" t="s">
        <v>269</v>
      </c>
      <c r="AU42" s="1" t="s">
        <v>270</v>
      </c>
      <c r="AV42" s="1">
        <v>9</v>
      </c>
      <c r="AW42" s="2">
        <v>64</v>
      </c>
      <c r="AX42" s="2">
        <v>33</v>
      </c>
      <c r="AY42" s="2">
        <v>3</v>
      </c>
      <c r="AZ42" s="2">
        <v>13.8</v>
      </c>
      <c r="BA42" s="2">
        <v>0.2</v>
      </c>
      <c r="BB42" s="2">
        <v>0.1</v>
      </c>
      <c r="BC42" s="2">
        <v>0.2</v>
      </c>
      <c r="BD42" s="1">
        <v>0</v>
      </c>
      <c r="BE42" s="2">
        <v>0.1</v>
      </c>
      <c r="BF42" s="2">
        <v>25.2</v>
      </c>
      <c r="BG42" s="2">
        <v>23.2</v>
      </c>
      <c r="BH42" s="2">
        <v>25.7</v>
      </c>
      <c r="BI42" s="1">
        <v>0</v>
      </c>
      <c r="BJ42" s="1">
        <v>0</v>
      </c>
      <c r="BK42" s="2">
        <v>4.2</v>
      </c>
      <c r="BL42" s="2">
        <v>1.4</v>
      </c>
      <c r="BM42" s="1">
        <v>0</v>
      </c>
      <c r="BN42" s="2">
        <v>6</v>
      </c>
      <c r="BO42" s="2">
        <v>20654</v>
      </c>
      <c r="BP42" s="2">
        <v>5746</v>
      </c>
      <c r="BQ42" s="2">
        <v>110</v>
      </c>
      <c r="BR42" s="2">
        <v>31</v>
      </c>
      <c r="BS42" s="2">
        <v>0.18</v>
      </c>
      <c r="BT42" s="2">
        <v>0.05</v>
      </c>
      <c r="BU42" s="2">
        <v>28567</v>
      </c>
      <c r="BV42" s="2">
        <v>153</v>
      </c>
      <c r="BW42" s="2">
        <v>0.25</v>
      </c>
      <c r="BX42" s="2">
        <v>77276</v>
      </c>
      <c r="BY42" s="2">
        <v>4375</v>
      </c>
      <c r="BZ42" s="2">
        <v>413</v>
      </c>
      <c r="CA42" s="2">
        <v>23</v>
      </c>
      <c r="CB42" s="2">
        <v>0.79</v>
      </c>
      <c r="CC42" s="2">
        <v>0.05</v>
      </c>
      <c r="CD42" s="2">
        <v>4</v>
      </c>
      <c r="CE42" s="2">
        <v>8</v>
      </c>
      <c r="CF42" s="2">
        <v>11</v>
      </c>
      <c r="CG42" s="2">
        <v>4</v>
      </c>
      <c r="CH42" s="2">
        <v>44</v>
      </c>
      <c r="CI42" s="2">
        <v>30</v>
      </c>
      <c r="CJ42" s="2">
        <v>57</v>
      </c>
      <c r="CK42" s="2">
        <v>9</v>
      </c>
      <c r="CL42" s="2">
        <v>22</v>
      </c>
      <c r="CM42" s="1">
        <v>0</v>
      </c>
      <c r="CN42" s="1">
        <v>0</v>
      </c>
      <c r="CO42" s="1">
        <v>0</v>
      </c>
      <c r="CP42" s="1">
        <v>0</v>
      </c>
      <c r="CQ42" s="2">
        <v>2</v>
      </c>
      <c r="CR42" s="2">
        <v>9</v>
      </c>
      <c r="CS42" s="2">
        <v>0.74702000000000002</v>
      </c>
      <c r="CT42" s="2">
        <v>0.77539999999999998</v>
      </c>
      <c r="CU42" s="1" t="s">
        <v>3</v>
      </c>
    </row>
    <row r="43" spans="1:99" s="1" customFormat="1" x14ac:dyDescent="0.25">
      <c r="A43" s="1" t="s">
        <v>271</v>
      </c>
      <c r="C43" s="1" t="s">
        <v>272</v>
      </c>
      <c r="D43" s="1">
        <v>2004</v>
      </c>
      <c r="E43" s="1">
        <f t="shared" si="23"/>
        <v>11</v>
      </c>
      <c r="F43" s="1">
        <v>51</v>
      </c>
      <c r="G43" s="1">
        <v>61</v>
      </c>
      <c r="H43" s="1">
        <v>9350</v>
      </c>
      <c r="I43" s="1">
        <v>15485</v>
      </c>
      <c r="J43" s="1">
        <v>9078</v>
      </c>
      <c r="K43" s="1">
        <v>15485</v>
      </c>
      <c r="L43" s="1">
        <f t="shared" si="0"/>
        <v>674525051.5</v>
      </c>
      <c r="M43" s="1">
        <v>525</v>
      </c>
      <c r="N43" s="1">
        <f t="shared" si="1"/>
        <v>22869000</v>
      </c>
      <c r="O43" s="1">
        <f t="shared" si="2"/>
        <v>0.8203125</v>
      </c>
      <c r="P43" s="1">
        <f t="shared" si="3"/>
        <v>2124601.5</v>
      </c>
      <c r="Q43" s="1">
        <f t="shared" si="4"/>
        <v>2.1246015000000003</v>
      </c>
      <c r="R43" s="1">
        <v>6.109</v>
      </c>
      <c r="S43" s="1">
        <f t="shared" si="5"/>
        <v>15.822248909999999</v>
      </c>
      <c r="T43" s="1">
        <f t="shared" si="6"/>
        <v>3909.76</v>
      </c>
      <c r="U43" s="1">
        <f t="shared" si="7"/>
        <v>170318920</v>
      </c>
      <c r="W43" s="1">
        <f t="shared" si="8"/>
        <v>0</v>
      </c>
      <c r="X43" s="1">
        <f t="shared" si="9"/>
        <v>0</v>
      </c>
      <c r="Y43" s="1">
        <f t="shared" si="10"/>
        <v>0</v>
      </c>
      <c r="Z43" s="1">
        <f t="shared" si="11"/>
        <v>29.495170383488567</v>
      </c>
      <c r="AA43" s="1">
        <f t="shared" si="12"/>
        <v>0</v>
      </c>
      <c r="AB43" s="1">
        <f t="shared" si="13"/>
        <v>1.7350100225581508</v>
      </c>
      <c r="AC43" s="1">
        <v>51</v>
      </c>
      <c r="AD43" s="1">
        <f t="shared" si="14"/>
        <v>0.57833667418605028</v>
      </c>
      <c r="AE43" s="1" t="s">
        <v>2</v>
      </c>
      <c r="AF43" s="1">
        <f t="shared" si="15"/>
        <v>7.4471619047619049</v>
      </c>
      <c r="AG43" s="1">
        <f t="shared" si="16"/>
        <v>0.54660395595901756</v>
      </c>
      <c r="AH43" s="1">
        <f t="shared" si="17"/>
        <v>0.18973838219470987</v>
      </c>
      <c r="AI43" s="1">
        <f t="shared" si="18"/>
        <v>395436772.19999999</v>
      </c>
      <c r="AJ43" s="1">
        <f t="shared" si="19"/>
        <v>11197531.439999999</v>
      </c>
      <c r="AK43" s="1">
        <f t="shared" si="20"/>
        <v>11.197531439999999</v>
      </c>
      <c r="AL43" s="1" t="s">
        <v>2</v>
      </c>
      <c r="AM43" s="1" t="s">
        <v>2</v>
      </c>
      <c r="AN43" s="1" t="s">
        <v>2</v>
      </c>
      <c r="AO43" s="1" t="s">
        <v>2</v>
      </c>
      <c r="AP43" s="1" t="s">
        <v>2</v>
      </c>
      <c r="AQ43" s="1" t="s">
        <v>2</v>
      </c>
      <c r="AR43" s="1" t="s">
        <v>2</v>
      </c>
      <c r="AS43" s="1">
        <v>0</v>
      </c>
      <c r="AT43" s="1" t="s">
        <v>2</v>
      </c>
      <c r="AU43" s="1" t="s">
        <v>2</v>
      </c>
      <c r="AV43" s="1">
        <v>0</v>
      </c>
      <c r="AW43" s="1">
        <v>0</v>
      </c>
      <c r="AX43" s="1">
        <v>0</v>
      </c>
      <c r="AY43" s="1">
        <v>0</v>
      </c>
      <c r="AZ43" s="1">
        <v>0</v>
      </c>
      <c r="BA43" s="1">
        <v>0</v>
      </c>
      <c r="BB43" s="1">
        <v>0</v>
      </c>
      <c r="BC43" s="1">
        <v>0</v>
      </c>
      <c r="BD43" s="1">
        <v>0</v>
      </c>
      <c r="BE43" s="1">
        <v>0</v>
      </c>
      <c r="BF43" s="1">
        <v>0</v>
      </c>
      <c r="BG43" s="1">
        <v>0</v>
      </c>
      <c r="BH43" s="1">
        <v>0</v>
      </c>
      <c r="BI43" s="1">
        <v>0</v>
      </c>
      <c r="BJ43" s="1">
        <v>0</v>
      </c>
      <c r="BK43" s="1">
        <v>0</v>
      </c>
      <c r="BL43" s="1">
        <v>0</v>
      </c>
      <c r="BM43" s="1">
        <v>0</v>
      </c>
      <c r="BN43" s="1">
        <v>0</v>
      </c>
      <c r="BO43" s="1">
        <v>0</v>
      </c>
      <c r="BP43" s="1">
        <v>0</v>
      </c>
      <c r="BQ43" s="1">
        <v>0</v>
      </c>
      <c r="BR43" s="1">
        <v>0</v>
      </c>
      <c r="BS43" s="1">
        <v>0</v>
      </c>
      <c r="BT43" s="1">
        <v>0</v>
      </c>
      <c r="BU43" s="1">
        <v>0</v>
      </c>
      <c r="BV43" s="1">
        <v>0</v>
      </c>
      <c r="BW43" s="1">
        <v>0</v>
      </c>
      <c r="BX43" s="1">
        <v>0</v>
      </c>
      <c r="BY43" s="1">
        <v>0</v>
      </c>
      <c r="BZ43" s="1">
        <v>0</v>
      </c>
      <c r="CA43" s="1">
        <v>0</v>
      </c>
      <c r="CB43" s="1">
        <v>0</v>
      </c>
      <c r="CC43" s="1">
        <v>0</v>
      </c>
      <c r="CD43" s="1">
        <v>0</v>
      </c>
      <c r="CE43" s="1">
        <v>0</v>
      </c>
      <c r="CF43" s="1">
        <v>0</v>
      </c>
      <c r="CG43" s="1">
        <v>0</v>
      </c>
      <c r="CH43" s="1">
        <v>0</v>
      </c>
      <c r="CI43" s="1">
        <v>0</v>
      </c>
      <c r="CJ43" s="1">
        <v>0</v>
      </c>
      <c r="CK43" s="1">
        <v>0</v>
      </c>
      <c r="CL43" s="1">
        <v>0</v>
      </c>
      <c r="CM43" s="1">
        <v>0</v>
      </c>
      <c r="CN43" s="1">
        <v>0</v>
      </c>
      <c r="CO43" s="1">
        <v>0</v>
      </c>
      <c r="CP43" s="1">
        <v>0</v>
      </c>
      <c r="CQ43" s="1">
        <v>0</v>
      </c>
      <c r="CR43" s="1">
        <v>0</v>
      </c>
      <c r="CS43" s="1">
        <v>0</v>
      </c>
      <c r="CT43" s="1">
        <v>0</v>
      </c>
      <c r="CU43" s="1" t="s">
        <v>3</v>
      </c>
    </row>
    <row r="44" spans="1:99" s="1" customFormat="1" x14ac:dyDescent="0.25">
      <c r="A44" s="1" t="s">
        <v>31</v>
      </c>
      <c r="C44" s="1" t="s">
        <v>273</v>
      </c>
      <c r="D44" s="1">
        <v>1960</v>
      </c>
      <c r="E44" s="1">
        <f t="shared" si="23"/>
        <v>55</v>
      </c>
      <c r="F44" s="1">
        <v>17</v>
      </c>
      <c r="G44" s="1">
        <v>17</v>
      </c>
      <c r="H44" s="1">
        <v>8000</v>
      </c>
      <c r="I44" s="1">
        <v>10531</v>
      </c>
      <c r="J44" s="1">
        <v>3390</v>
      </c>
      <c r="K44" s="1">
        <v>10531</v>
      </c>
      <c r="L44" s="1">
        <f t="shared" si="0"/>
        <v>458729306.90000004</v>
      </c>
      <c r="M44" s="1">
        <v>900</v>
      </c>
      <c r="N44" s="1">
        <f t="shared" si="1"/>
        <v>39204000</v>
      </c>
      <c r="O44" s="1">
        <f t="shared" si="2"/>
        <v>1.40625</v>
      </c>
      <c r="P44" s="1">
        <f t="shared" si="3"/>
        <v>3642174</v>
      </c>
      <c r="Q44" s="1">
        <f t="shared" si="4"/>
        <v>3.6421740000000002</v>
      </c>
      <c r="R44" s="1">
        <v>3.8</v>
      </c>
      <c r="S44" s="1">
        <f t="shared" si="5"/>
        <v>9.8419619999999988</v>
      </c>
      <c r="T44" s="1">
        <f t="shared" si="6"/>
        <v>2432</v>
      </c>
      <c r="U44" s="1">
        <f t="shared" si="7"/>
        <v>105944000</v>
      </c>
      <c r="V44" s="1">
        <v>45247.711026999998</v>
      </c>
      <c r="W44" s="1">
        <f t="shared" si="8"/>
        <v>13.791502321029599</v>
      </c>
      <c r="X44" s="1">
        <f t="shared" si="9"/>
        <v>8.5696449822476382</v>
      </c>
      <c r="Y44" s="1">
        <f t="shared" si="10"/>
        <v>2.0385723204263777</v>
      </c>
      <c r="Z44" s="1">
        <f t="shared" si="11"/>
        <v>11.701084249056219</v>
      </c>
      <c r="AA44" s="1">
        <f t="shared" si="12"/>
        <v>3.2982211063132123</v>
      </c>
      <c r="AB44" s="1">
        <f t="shared" si="13"/>
        <v>2.0648972204216856</v>
      </c>
      <c r="AC44" s="1">
        <v>17</v>
      </c>
      <c r="AD44" s="1">
        <f t="shared" si="14"/>
        <v>0.68829907347389518</v>
      </c>
      <c r="AE44" s="1">
        <v>298.67099999999999</v>
      </c>
      <c r="AF44" s="1">
        <f t="shared" si="15"/>
        <v>2.7022222222222223</v>
      </c>
      <c r="AG44" s="1">
        <f t="shared" si="16"/>
        <v>0.16561755333525902</v>
      </c>
      <c r="AH44" s="1">
        <f t="shared" si="17"/>
        <v>0.87102150875528506</v>
      </c>
      <c r="AI44" s="1">
        <f t="shared" si="18"/>
        <v>147668061</v>
      </c>
      <c r="AJ44" s="1">
        <f t="shared" si="19"/>
        <v>4181497.2</v>
      </c>
      <c r="AK44" s="1">
        <f t="shared" si="20"/>
        <v>4.1814971999999999</v>
      </c>
      <c r="AL44" s="1" t="s">
        <v>33</v>
      </c>
      <c r="AM44" s="1" t="s">
        <v>2</v>
      </c>
      <c r="AN44" s="1" t="s">
        <v>34</v>
      </c>
      <c r="AO44" s="1" t="s">
        <v>35</v>
      </c>
      <c r="AP44" s="1" t="s">
        <v>36</v>
      </c>
      <c r="AQ44" s="1" t="s">
        <v>37</v>
      </c>
      <c r="AR44" s="1" t="s">
        <v>38</v>
      </c>
      <c r="AS44" s="1">
        <v>2</v>
      </c>
      <c r="AT44" s="1" t="s">
        <v>39</v>
      </c>
      <c r="AU44" s="1" t="s">
        <v>40</v>
      </c>
      <c r="AV44" s="1">
        <v>9</v>
      </c>
      <c r="AW44" s="2">
        <v>92</v>
      </c>
      <c r="AX44" s="2">
        <v>6</v>
      </c>
      <c r="AY44" s="2">
        <v>2</v>
      </c>
      <c r="AZ44" s="2">
        <v>0.8</v>
      </c>
      <c r="BA44" s="2">
        <v>12.4</v>
      </c>
      <c r="BB44" s="1">
        <v>0</v>
      </c>
      <c r="BC44" s="2">
        <v>0.1</v>
      </c>
      <c r="BD44" s="1">
        <v>0</v>
      </c>
      <c r="BE44" s="2">
        <v>0.1</v>
      </c>
      <c r="BF44" s="2">
        <v>36.200000000000003</v>
      </c>
      <c r="BG44" s="2">
        <v>24.2</v>
      </c>
      <c r="BH44" s="2">
        <v>13.8</v>
      </c>
      <c r="BI44" s="1">
        <v>0</v>
      </c>
      <c r="BJ44" s="1">
        <v>0</v>
      </c>
      <c r="BK44" s="2">
        <v>4.4000000000000004</v>
      </c>
      <c r="BL44" s="2">
        <v>4.8</v>
      </c>
      <c r="BM44" s="1">
        <v>0</v>
      </c>
      <c r="BN44" s="2">
        <v>3.2</v>
      </c>
      <c r="BO44" s="2">
        <v>37017</v>
      </c>
      <c r="BP44" s="2">
        <v>10777</v>
      </c>
      <c r="BQ44" s="2">
        <v>70</v>
      </c>
      <c r="BR44" s="2">
        <v>20</v>
      </c>
      <c r="BS44" s="2">
        <v>0.14000000000000001</v>
      </c>
      <c r="BT44" s="2">
        <v>0.04</v>
      </c>
      <c r="BU44" s="2">
        <v>51614</v>
      </c>
      <c r="BV44" s="2">
        <v>97</v>
      </c>
      <c r="BW44" s="2">
        <v>0.2</v>
      </c>
      <c r="BX44" s="2">
        <v>165861</v>
      </c>
      <c r="BY44" s="2">
        <v>11655</v>
      </c>
      <c r="BZ44" s="2">
        <v>312</v>
      </c>
      <c r="CA44" s="2">
        <v>22</v>
      </c>
      <c r="CB44" s="2">
        <v>0.62</v>
      </c>
      <c r="CC44" s="2">
        <v>0.05</v>
      </c>
      <c r="CD44" s="2">
        <v>5</v>
      </c>
      <c r="CE44" s="2">
        <v>6</v>
      </c>
      <c r="CF44" s="2">
        <v>17</v>
      </c>
      <c r="CG44" s="2">
        <v>7</v>
      </c>
      <c r="CH44" s="2">
        <v>40</v>
      </c>
      <c r="CI44" s="2">
        <v>29</v>
      </c>
      <c r="CJ44" s="2">
        <v>54</v>
      </c>
      <c r="CK44" s="2">
        <v>5</v>
      </c>
      <c r="CL44" s="2">
        <v>11</v>
      </c>
      <c r="CM44" s="1">
        <v>0</v>
      </c>
      <c r="CN44" s="1">
        <v>0</v>
      </c>
      <c r="CO44" s="1">
        <v>0</v>
      </c>
      <c r="CP44" s="1">
        <v>0</v>
      </c>
      <c r="CQ44" s="2">
        <v>5</v>
      </c>
      <c r="CR44" s="2">
        <v>22</v>
      </c>
      <c r="CS44" s="2">
        <v>0.79790000000000005</v>
      </c>
      <c r="CT44" s="2">
        <v>0.55244000000000004</v>
      </c>
      <c r="CU44" s="1" t="s">
        <v>3</v>
      </c>
    </row>
    <row r="45" spans="1:99" s="1" customFormat="1" x14ac:dyDescent="0.25">
      <c r="A45" s="1" t="s">
        <v>274</v>
      </c>
      <c r="B45" s="1" t="s">
        <v>275</v>
      </c>
      <c r="C45" s="1" t="s">
        <v>276</v>
      </c>
      <c r="D45" s="1">
        <v>1984</v>
      </c>
      <c r="E45" s="1">
        <f t="shared" si="23"/>
        <v>31</v>
      </c>
      <c r="F45" s="1">
        <v>45</v>
      </c>
      <c r="G45" s="1">
        <v>48</v>
      </c>
      <c r="H45" s="1">
        <v>116400</v>
      </c>
      <c r="I45" s="1">
        <v>27000</v>
      </c>
      <c r="J45" s="1">
        <v>24900</v>
      </c>
      <c r="K45" s="1">
        <v>27000</v>
      </c>
      <c r="L45" s="1">
        <f t="shared" si="0"/>
        <v>1176117300</v>
      </c>
      <c r="M45" s="1">
        <v>1992</v>
      </c>
      <c r="N45" s="1">
        <f t="shared" si="1"/>
        <v>86771520</v>
      </c>
      <c r="O45" s="1">
        <f t="shared" si="2"/>
        <v>3.1125000000000003</v>
      </c>
      <c r="P45" s="1">
        <f t="shared" si="3"/>
        <v>8061345.1200000001</v>
      </c>
      <c r="Q45" s="1">
        <f t="shared" si="4"/>
        <v>8.0613451200000004</v>
      </c>
      <c r="R45" s="1">
        <v>379</v>
      </c>
      <c r="S45" s="1">
        <f t="shared" si="5"/>
        <v>981.60620999999992</v>
      </c>
      <c r="T45" s="1">
        <f t="shared" si="6"/>
        <v>242560</v>
      </c>
      <c r="U45" s="1">
        <f t="shared" si="7"/>
        <v>10566520000</v>
      </c>
      <c r="V45" s="1">
        <v>979390.79724999995</v>
      </c>
      <c r="W45" s="1">
        <f t="shared" si="8"/>
        <v>298.51831500179998</v>
      </c>
      <c r="X45" s="1">
        <f t="shared" si="9"/>
        <v>185.4907406543665</v>
      </c>
      <c r="Y45" s="1">
        <f t="shared" si="10"/>
        <v>29.659383223325953</v>
      </c>
      <c r="Z45" s="1">
        <f t="shared" si="11"/>
        <v>13.554185751269541</v>
      </c>
      <c r="AA45" s="1">
        <f t="shared" si="12"/>
        <v>9.7194014896632925</v>
      </c>
      <c r="AB45" s="1">
        <f t="shared" si="13"/>
        <v>0.90361238341796934</v>
      </c>
      <c r="AC45" s="1">
        <v>45</v>
      </c>
      <c r="AD45" s="1">
        <f t="shared" si="14"/>
        <v>0.30120412780598982</v>
      </c>
      <c r="AE45" s="1">
        <v>8525.23</v>
      </c>
      <c r="AF45" s="1">
        <f t="shared" si="15"/>
        <v>121.76706827309236</v>
      </c>
      <c r="AG45" s="1">
        <f t="shared" si="16"/>
        <v>0.12895265224292074</v>
      </c>
      <c r="AH45" s="1">
        <f t="shared" si="17"/>
        <v>0.26246781463825924</v>
      </c>
      <c r="AI45" s="1">
        <f t="shared" si="18"/>
        <v>1084641510</v>
      </c>
      <c r="AJ45" s="1">
        <f t="shared" si="19"/>
        <v>30713652</v>
      </c>
      <c r="AK45" s="1">
        <f t="shared" si="20"/>
        <v>30.713652</v>
      </c>
      <c r="AL45" s="1" t="s">
        <v>277</v>
      </c>
      <c r="AM45" s="1" t="s">
        <v>278</v>
      </c>
      <c r="AN45" s="1" t="s">
        <v>279</v>
      </c>
      <c r="AO45" s="1" t="s">
        <v>280</v>
      </c>
      <c r="AP45" s="1" t="s">
        <v>281</v>
      </c>
      <c r="AQ45" s="1" t="s">
        <v>282</v>
      </c>
      <c r="AR45" s="1" t="s">
        <v>283</v>
      </c>
      <c r="AS45" s="1">
        <v>4</v>
      </c>
      <c r="AT45" s="1" t="s">
        <v>284</v>
      </c>
      <c r="AU45" s="1" t="s">
        <v>285</v>
      </c>
      <c r="AV45" s="1">
        <v>9</v>
      </c>
      <c r="AW45" s="2">
        <v>64</v>
      </c>
      <c r="AX45" s="2">
        <v>34</v>
      </c>
      <c r="AY45" s="2">
        <v>2</v>
      </c>
      <c r="AZ45" s="2">
        <v>1.4</v>
      </c>
      <c r="BA45" s="2">
        <v>8.1</v>
      </c>
      <c r="BB45" s="2">
        <v>0.3</v>
      </c>
      <c r="BC45" s="2">
        <v>0.7</v>
      </c>
      <c r="BD45" s="2">
        <v>0.2</v>
      </c>
      <c r="BE45" s="2">
        <v>0.5</v>
      </c>
      <c r="BF45" s="2">
        <v>26.9</v>
      </c>
      <c r="BG45" s="2">
        <v>12</v>
      </c>
      <c r="BH45" s="2">
        <v>16.100000000000001</v>
      </c>
      <c r="BI45" s="1">
        <v>0</v>
      </c>
      <c r="BJ45" s="1">
        <v>0</v>
      </c>
      <c r="BK45" s="2">
        <v>15.7</v>
      </c>
      <c r="BL45" s="2">
        <v>15.6</v>
      </c>
      <c r="BM45" s="1">
        <v>0</v>
      </c>
      <c r="BN45" s="2">
        <v>2.6</v>
      </c>
      <c r="BO45" s="2">
        <v>1095665</v>
      </c>
      <c r="BP45" s="2">
        <v>337249</v>
      </c>
      <c r="BQ45" s="2">
        <v>72</v>
      </c>
      <c r="BR45" s="2">
        <v>22</v>
      </c>
      <c r="BS45" s="2">
        <v>0.13</v>
      </c>
      <c r="BT45" s="2">
        <v>0.04</v>
      </c>
      <c r="BU45" s="2">
        <v>1508052</v>
      </c>
      <c r="BV45" s="2">
        <v>100</v>
      </c>
      <c r="BW45" s="2">
        <v>0.18</v>
      </c>
      <c r="BX45" s="2">
        <v>10450945</v>
      </c>
      <c r="BY45" s="2">
        <v>867791</v>
      </c>
      <c r="BZ45" s="2">
        <v>690</v>
      </c>
      <c r="CA45" s="2">
        <v>57</v>
      </c>
      <c r="CB45" s="2">
        <v>1.38</v>
      </c>
      <c r="CC45" s="2">
        <v>0.12</v>
      </c>
      <c r="CD45" s="2">
        <v>7</v>
      </c>
      <c r="CE45" s="2">
        <v>10</v>
      </c>
      <c r="CF45" s="2">
        <v>47</v>
      </c>
      <c r="CG45" s="2">
        <v>19</v>
      </c>
      <c r="CH45" s="2">
        <v>23</v>
      </c>
      <c r="CI45" s="2">
        <v>13</v>
      </c>
      <c r="CJ45" s="2">
        <v>23</v>
      </c>
      <c r="CK45" s="2">
        <v>2</v>
      </c>
      <c r="CL45" s="2">
        <v>5</v>
      </c>
      <c r="CM45" s="1">
        <v>0</v>
      </c>
      <c r="CN45" s="1">
        <v>0</v>
      </c>
      <c r="CO45" s="1">
        <v>0</v>
      </c>
      <c r="CP45" s="1">
        <v>0</v>
      </c>
      <c r="CQ45" s="2">
        <v>9</v>
      </c>
      <c r="CR45" s="2">
        <v>43</v>
      </c>
      <c r="CS45" s="2">
        <v>0.92627999999999999</v>
      </c>
      <c r="CT45" s="2">
        <v>0.9042</v>
      </c>
      <c r="CU45" s="1" t="s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2017-01-29T17:10:35Z</dcterms:created>
  <dcterms:modified xsi:type="dcterms:W3CDTF">2017-01-29T17:11:19Z</dcterms:modified>
</cp:coreProperties>
</file>