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K198" i="1" l="1"/>
  <c r="AJ198" i="1"/>
  <c r="AI198" i="1"/>
  <c r="AH198" i="1"/>
  <c r="AB198" i="1"/>
  <c r="X198" i="1"/>
  <c r="W198" i="1"/>
  <c r="AA198" i="1" s="1"/>
  <c r="U198" i="1"/>
  <c r="T198" i="1"/>
  <c r="AF198" i="1" s="1"/>
  <c r="S198" i="1"/>
  <c r="Q198" i="1"/>
  <c r="P198" i="1"/>
  <c r="O198" i="1"/>
  <c r="Y198" i="1" s="1"/>
  <c r="N198" i="1"/>
  <c r="L198" i="1"/>
  <c r="Z198" i="1" s="1"/>
  <c r="AG198" i="1" s="1"/>
  <c r="E198" i="1"/>
  <c r="AK197" i="1"/>
  <c r="AJ197" i="1"/>
  <c r="AI197" i="1"/>
  <c r="AF197" i="1"/>
  <c r="X197" i="1"/>
  <c r="W197" i="1"/>
  <c r="AA197" i="1" s="1"/>
  <c r="U197" i="1"/>
  <c r="T197" i="1"/>
  <c r="S197" i="1"/>
  <c r="Q197" i="1"/>
  <c r="P197" i="1"/>
  <c r="AH197" i="1" s="1"/>
  <c r="O197" i="1"/>
  <c r="Y197" i="1" s="1"/>
  <c r="N197" i="1"/>
  <c r="L197" i="1"/>
  <c r="Z197" i="1" s="1"/>
  <c r="E197" i="1"/>
  <c r="AK196" i="1"/>
  <c r="AJ196" i="1"/>
  <c r="AI196" i="1"/>
  <c r="AH196" i="1"/>
  <c r="AB196" i="1"/>
  <c r="X196" i="1"/>
  <c r="W196" i="1"/>
  <c r="AA196" i="1" s="1"/>
  <c r="U196" i="1"/>
  <c r="T196" i="1"/>
  <c r="AF196" i="1" s="1"/>
  <c r="S196" i="1"/>
  <c r="Q196" i="1"/>
  <c r="P196" i="1"/>
  <c r="O196" i="1"/>
  <c r="Y196" i="1" s="1"/>
  <c r="N196" i="1"/>
  <c r="L196" i="1"/>
  <c r="Z196" i="1" s="1"/>
  <c r="AG196" i="1" s="1"/>
  <c r="E196" i="1"/>
  <c r="AK195" i="1"/>
  <c r="AJ195" i="1"/>
  <c r="AI195" i="1"/>
  <c r="AF195" i="1"/>
  <c r="X195" i="1"/>
  <c r="Y195" i="1" s="1"/>
  <c r="W195" i="1"/>
  <c r="U195" i="1"/>
  <c r="T195" i="1"/>
  <c r="S195" i="1"/>
  <c r="Q195" i="1"/>
  <c r="P195" i="1"/>
  <c r="AH195" i="1" s="1"/>
  <c r="O195" i="1"/>
  <c r="N195" i="1"/>
  <c r="L195" i="1"/>
  <c r="Z195" i="1" s="1"/>
  <c r="AG195" i="1" s="1"/>
  <c r="E195" i="1"/>
  <c r="AJ194" i="1"/>
  <c r="AK194" i="1" s="1"/>
  <c r="AI194" i="1"/>
  <c r="AH194" i="1"/>
  <c r="X194" i="1"/>
  <c r="Y194" i="1" s="1"/>
  <c r="W194" i="1"/>
  <c r="U194" i="1"/>
  <c r="T194" i="1"/>
  <c r="AF194" i="1" s="1"/>
  <c r="S194" i="1"/>
  <c r="Q194" i="1"/>
  <c r="P194" i="1"/>
  <c r="O194" i="1"/>
  <c r="N194" i="1"/>
  <c r="Z194" i="1" s="1"/>
  <c r="L194" i="1"/>
  <c r="E194" i="1"/>
  <c r="AJ193" i="1"/>
  <c r="AK193" i="1" s="1"/>
  <c r="AI193" i="1"/>
  <c r="AF193" i="1"/>
  <c r="X193" i="1"/>
  <c r="Y193" i="1" s="1"/>
  <c r="W193" i="1"/>
  <c r="AA193" i="1" s="1"/>
  <c r="U193" i="1"/>
  <c r="T193" i="1"/>
  <c r="S193" i="1"/>
  <c r="Q193" i="1"/>
  <c r="P193" i="1"/>
  <c r="O193" i="1"/>
  <c r="N193" i="1"/>
  <c r="L193" i="1"/>
  <c r="Z193" i="1" s="1"/>
  <c r="E193" i="1"/>
  <c r="AJ192" i="1"/>
  <c r="AK192" i="1" s="1"/>
  <c r="AI192" i="1"/>
  <c r="AH192" i="1"/>
  <c r="AD192" i="1"/>
  <c r="X192" i="1"/>
  <c r="Y192" i="1" s="1"/>
  <c r="W192" i="1"/>
  <c r="AA192" i="1" s="1"/>
  <c r="U192" i="1"/>
  <c r="T192" i="1"/>
  <c r="AF192" i="1" s="1"/>
  <c r="S192" i="1"/>
  <c r="Q192" i="1"/>
  <c r="P192" i="1"/>
  <c r="O192" i="1"/>
  <c r="N192" i="1"/>
  <c r="Z192" i="1" s="1"/>
  <c r="L192" i="1"/>
  <c r="E192" i="1"/>
  <c r="AJ191" i="1"/>
  <c r="AK191" i="1" s="1"/>
  <c r="AI191" i="1"/>
  <c r="AF191" i="1"/>
  <c r="AA191" i="1"/>
  <c r="Z191" i="1"/>
  <c r="X191" i="1"/>
  <c r="Y191" i="1" s="1"/>
  <c r="W191" i="1"/>
  <c r="U191" i="1"/>
  <c r="T191" i="1"/>
  <c r="S191" i="1"/>
  <c r="Q191" i="1"/>
  <c r="P191" i="1"/>
  <c r="AH191" i="1" s="1"/>
  <c r="O191" i="1"/>
  <c r="N191" i="1"/>
  <c r="L191" i="1"/>
  <c r="E191" i="1"/>
  <c r="AJ190" i="1"/>
  <c r="AK190" i="1" s="1"/>
  <c r="AI190" i="1"/>
  <c r="AH190" i="1"/>
  <c r="AD190" i="1"/>
  <c r="AB190" i="1"/>
  <c r="X190" i="1"/>
  <c r="Y190" i="1" s="1"/>
  <c r="W190" i="1"/>
  <c r="AA190" i="1" s="1"/>
  <c r="U190" i="1"/>
  <c r="T190" i="1"/>
  <c r="AF190" i="1" s="1"/>
  <c r="S190" i="1"/>
  <c r="Q190" i="1"/>
  <c r="P190" i="1"/>
  <c r="O190" i="1"/>
  <c r="N190" i="1"/>
  <c r="Z190" i="1" s="1"/>
  <c r="AG190" i="1" s="1"/>
  <c r="L190" i="1"/>
  <c r="E190" i="1"/>
  <c r="AJ189" i="1"/>
  <c r="AK189" i="1" s="1"/>
  <c r="AA189" i="1" s="1"/>
  <c r="AI189" i="1"/>
  <c r="AG189" i="1"/>
  <c r="AF189" i="1"/>
  <c r="Z189" i="1"/>
  <c r="X189" i="1"/>
  <c r="Y189" i="1" s="1"/>
  <c r="W189" i="1"/>
  <c r="U189" i="1"/>
  <c r="T189" i="1"/>
  <c r="S189" i="1"/>
  <c r="Q189" i="1"/>
  <c r="P189" i="1"/>
  <c r="AH189" i="1" s="1"/>
  <c r="O189" i="1"/>
  <c r="N189" i="1"/>
  <c r="L189" i="1"/>
  <c r="E189" i="1"/>
  <c r="AJ188" i="1"/>
  <c r="AK188" i="1" s="1"/>
  <c r="AI188" i="1"/>
  <c r="AH188" i="1"/>
  <c r="AD188" i="1"/>
  <c r="AB188" i="1"/>
  <c r="X188" i="1"/>
  <c r="W188" i="1"/>
  <c r="U188" i="1"/>
  <c r="T188" i="1"/>
  <c r="AF188" i="1" s="1"/>
  <c r="S188" i="1"/>
  <c r="Q188" i="1"/>
  <c r="P188" i="1"/>
  <c r="O188" i="1"/>
  <c r="Y188" i="1" s="1"/>
  <c r="N188" i="1"/>
  <c r="Z188" i="1" s="1"/>
  <c r="AG188" i="1" s="1"/>
  <c r="L188" i="1"/>
  <c r="E188" i="1"/>
  <c r="AK187" i="1"/>
  <c r="AJ187" i="1"/>
  <c r="AI187" i="1"/>
  <c r="AF187" i="1"/>
  <c r="X187" i="1"/>
  <c r="Y187" i="1" s="1"/>
  <c r="W187" i="1"/>
  <c r="AA187" i="1" s="1"/>
  <c r="U187" i="1"/>
  <c r="T187" i="1"/>
  <c r="S187" i="1"/>
  <c r="Q187" i="1"/>
  <c r="P187" i="1"/>
  <c r="AH187" i="1" s="1"/>
  <c r="O187" i="1"/>
  <c r="N187" i="1"/>
  <c r="L187" i="1"/>
  <c r="Z187" i="1" s="1"/>
  <c r="E187" i="1"/>
  <c r="AJ186" i="1"/>
  <c r="AK186" i="1" s="1"/>
  <c r="AI186" i="1"/>
  <c r="AH186" i="1"/>
  <c r="X186" i="1"/>
  <c r="W186" i="1"/>
  <c r="U186" i="1"/>
  <c r="T186" i="1"/>
  <c r="AF186" i="1" s="1"/>
  <c r="S186" i="1"/>
  <c r="Q186" i="1"/>
  <c r="P186" i="1"/>
  <c r="O186" i="1"/>
  <c r="Y186" i="1" s="1"/>
  <c r="N186" i="1"/>
  <c r="Z186" i="1" s="1"/>
  <c r="L186" i="1"/>
  <c r="E186" i="1"/>
  <c r="AK185" i="1"/>
  <c r="AJ185" i="1"/>
  <c r="AI185" i="1"/>
  <c r="AF185" i="1"/>
  <c r="X185" i="1"/>
  <c r="Y185" i="1" s="1"/>
  <c r="W185" i="1"/>
  <c r="AA185" i="1" s="1"/>
  <c r="U185" i="1"/>
  <c r="T185" i="1"/>
  <c r="S185" i="1"/>
  <c r="Q185" i="1"/>
  <c r="P185" i="1"/>
  <c r="AH185" i="1" s="1"/>
  <c r="O185" i="1"/>
  <c r="N185" i="1"/>
  <c r="L185" i="1"/>
  <c r="Z185" i="1" s="1"/>
  <c r="E185" i="1"/>
  <c r="AJ184" i="1"/>
  <c r="AK184" i="1" s="1"/>
  <c r="AI184" i="1"/>
  <c r="AH184" i="1"/>
  <c r="AD184" i="1"/>
  <c r="X184" i="1"/>
  <c r="Y184" i="1" s="1"/>
  <c r="W184" i="1"/>
  <c r="AA184" i="1" s="1"/>
  <c r="U184" i="1"/>
  <c r="T184" i="1"/>
  <c r="AF184" i="1" s="1"/>
  <c r="S184" i="1"/>
  <c r="Q184" i="1"/>
  <c r="P184" i="1"/>
  <c r="O184" i="1"/>
  <c r="N184" i="1"/>
  <c r="Z184" i="1" s="1"/>
  <c r="L184" i="1"/>
  <c r="E184" i="1"/>
  <c r="AJ183" i="1"/>
  <c r="AK183" i="1" s="1"/>
  <c r="AA183" i="1" s="1"/>
  <c r="AI183" i="1"/>
  <c r="AF183" i="1"/>
  <c r="Z183" i="1"/>
  <c r="X183" i="1"/>
  <c r="Y183" i="1" s="1"/>
  <c r="W183" i="1"/>
  <c r="U183" i="1"/>
  <c r="T183" i="1"/>
  <c r="S183" i="1"/>
  <c r="Q183" i="1"/>
  <c r="P183" i="1"/>
  <c r="O183" i="1"/>
  <c r="N183" i="1"/>
  <c r="L183" i="1"/>
  <c r="E183" i="1"/>
  <c r="AJ182" i="1"/>
  <c r="AK182" i="1" s="1"/>
  <c r="AI182" i="1"/>
  <c r="AH182" i="1"/>
  <c r="AD182" i="1"/>
  <c r="AB182" i="1"/>
  <c r="X182" i="1"/>
  <c r="Y182" i="1" s="1"/>
  <c r="W182" i="1"/>
  <c r="U182" i="1"/>
  <c r="T182" i="1"/>
  <c r="AF182" i="1" s="1"/>
  <c r="S182" i="1"/>
  <c r="Q182" i="1"/>
  <c r="P182" i="1"/>
  <c r="O182" i="1"/>
  <c r="N182" i="1"/>
  <c r="Z182" i="1" s="1"/>
  <c r="AG182" i="1" s="1"/>
  <c r="L182" i="1"/>
  <c r="E182" i="1"/>
  <c r="AJ181" i="1"/>
  <c r="AK181" i="1" s="1"/>
  <c r="AI181" i="1"/>
  <c r="AF181" i="1"/>
  <c r="X181" i="1"/>
  <c r="Y181" i="1" s="1"/>
  <c r="W181" i="1"/>
  <c r="AA181" i="1" s="1"/>
  <c r="U181" i="1"/>
  <c r="T181" i="1"/>
  <c r="S181" i="1"/>
  <c r="Q181" i="1"/>
  <c r="P181" i="1"/>
  <c r="AH181" i="1" s="1"/>
  <c r="O181" i="1"/>
  <c r="N181" i="1"/>
  <c r="L181" i="1"/>
  <c r="Z181" i="1" s="1"/>
  <c r="E181" i="1"/>
  <c r="AJ180" i="1"/>
  <c r="AK180" i="1" s="1"/>
  <c r="AI180" i="1"/>
  <c r="AH180" i="1"/>
  <c r="AF180" i="1"/>
  <c r="Z180" i="1"/>
  <c r="X180" i="1"/>
  <c r="W180" i="1"/>
  <c r="AA180" i="1" s="1"/>
  <c r="U180" i="1"/>
  <c r="T180" i="1"/>
  <c r="S180" i="1"/>
  <c r="Q180" i="1"/>
  <c r="P180" i="1"/>
  <c r="O180" i="1"/>
  <c r="Y180" i="1" s="1"/>
  <c r="N180" i="1"/>
  <c r="L180" i="1"/>
  <c r="AK179" i="1"/>
  <c r="AJ179" i="1"/>
  <c r="AI179" i="1"/>
  <c r="AD179" i="1"/>
  <c r="Z179" i="1"/>
  <c r="AB179" i="1" s="1"/>
  <c r="X179" i="1"/>
  <c r="W179" i="1"/>
  <c r="AA179" i="1" s="1"/>
  <c r="U179" i="1"/>
  <c r="T179" i="1"/>
  <c r="AF179" i="1" s="1"/>
  <c r="S179" i="1"/>
  <c r="Q179" i="1"/>
  <c r="P179" i="1"/>
  <c r="O179" i="1"/>
  <c r="Y179" i="1" s="1"/>
  <c r="N179" i="1"/>
  <c r="L179" i="1"/>
  <c r="AJ178" i="1"/>
  <c r="AK178" i="1" s="1"/>
  <c r="AI178" i="1"/>
  <c r="AF178" i="1"/>
  <c r="X178" i="1"/>
  <c r="Y178" i="1" s="1"/>
  <c r="W178" i="1"/>
  <c r="AA178" i="1" s="1"/>
  <c r="U178" i="1"/>
  <c r="T178" i="1"/>
  <c r="S178" i="1"/>
  <c r="Q178" i="1"/>
  <c r="P178" i="1"/>
  <c r="AH178" i="1" s="1"/>
  <c r="O178" i="1"/>
  <c r="N178" i="1"/>
  <c r="L178" i="1"/>
  <c r="Z178" i="1" s="1"/>
  <c r="E178" i="1"/>
  <c r="AJ177" i="1"/>
  <c r="AK177" i="1" s="1"/>
  <c r="AI177" i="1"/>
  <c r="AB177" i="1"/>
  <c r="Z177" i="1"/>
  <c r="X177" i="1"/>
  <c r="Y177" i="1" s="1"/>
  <c r="W177" i="1"/>
  <c r="AA177" i="1" s="1"/>
  <c r="U177" i="1"/>
  <c r="T177" i="1"/>
  <c r="AF177" i="1" s="1"/>
  <c r="S177" i="1"/>
  <c r="Q177" i="1"/>
  <c r="P177" i="1"/>
  <c r="AH177" i="1" s="1"/>
  <c r="O177" i="1"/>
  <c r="N177" i="1"/>
  <c r="L177" i="1"/>
  <c r="E177" i="1"/>
  <c r="AJ176" i="1"/>
  <c r="AK176" i="1" s="1"/>
  <c r="AI176" i="1"/>
  <c r="AH176" i="1"/>
  <c r="AF176" i="1"/>
  <c r="X176" i="1"/>
  <c r="Y176" i="1" s="1"/>
  <c r="W176" i="1"/>
  <c r="AA176" i="1" s="1"/>
  <c r="U176" i="1"/>
  <c r="T176" i="1"/>
  <c r="S176" i="1"/>
  <c r="Q176" i="1"/>
  <c r="P176" i="1"/>
  <c r="O176" i="1"/>
  <c r="N176" i="1"/>
  <c r="L176" i="1"/>
  <c r="Z176" i="1" s="1"/>
  <c r="E176" i="1"/>
  <c r="AJ175" i="1"/>
  <c r="AK175" i="1" s="1"/>
  <c r="AI175" i="1"/>
  <c r="AH175" i="1"/>
  <c r="Z175" i="1"/>
  <c r="X175" i="1"/>
  <c r="W175" i="1"/>
  <c r="AA175" i="1" s="1"/>
  <c r="U175" i="1"/>
  <c r="T175" i="1"/>
  <c r="AF175" i="1" s="1"/>
  <c r="S175" i="1"/>
  <c r="Q175" i="1"/>
  <c r="P175" i="1"/>
  <c r="O175" i="1"/>
  <c r="Y175" i="1" s="1"/>
  <c r="N175" i="1"/>
  <c r="L175" i="1"/>
  <c r="E175" i="1"/>
  <c r="AK174" i="1"/>
  <c r="AA174" i="1" s="1"/>
  <c r="AJ174" i="1"/>
  <c r="AI174" i="1"/>
  <c r="AG174" i="1"/>
  <c r="AF174" i="1"/>
  <c r="Z174" i="1"/>
  <c r="X174" i="1"/>
  <c r="Y174" i="1" s="1"/>
  <c r="W174" i="1"/>
  <c r="U174" i="1"/>
  <c r="T174" i="1"/>
  <c r="S174" i="1"/>
  <c r="Q174" i="1"/>
  <c r="P174" i="1"/>
  <c r="AH174" i="1" s="1"/>
  <c r="O174" i="1"/>
  <c r="N174" i="1"/>
  <c r="L174" i="1"/>
  <c r="E174" i="1"/>
  <c r="AJ173" i="1"/>
  <c r="AK173" i="1" s="1"/>
  <c r="AI173" i="1"/>
  <c r="AF173" i="1"/>
  <c r="X173" i="1"/>
  <c r="Y173" i="1" s="1"/>
  <c r="W173" i="1"/>
  <c r="U173" i="1"/>
  <c r="T173" i="1"/>
  <c r="S173" i="1"/>
  <c r="Q173" i="1"/>
  <c r="P173" i="1"/>
  <c r="AH173" i="1" s="1"/>
  <c r="O173" i="1"/>
  <c r="N173" i="1"/>
  <c r="Z173" i="1" s="1"/>
  <c r="L173" i="1"/>
  <c r="E173" i="1"/>
  <c r="AJ172" i="1"/>
  <c r="AK172" i="1" s="1"/>
  <c r="AA172" i="1" s="1"/>
  <c r="AI172" i="1"/>
  <c r="AF172" i="1"/>
  <c r="X172" i="1"/>
  <c r="Y172" i="1" s="1"/>
  <c r="W172" i="1"/>
  <c r="U172" i="1"/>
  <c r="T172" i="1"/>
  <c r="S172" i="1"/>
  <c r="Q172" i="1"/>
  <c r="P172" i="1"/>
  <c r="O172" i="1"/>
  <c r="N172" i="1"/>
  <c r="Z172" i="1" s="1"/>
  <c r="L172" i="1"/>
  <c r="E172" i="1"/>
  <c r="AJ171" i="1"/>
  <c r="AK171" i="1" s="1"/>
  <c r="AI171" i="1"/>
  <c r="X171" i="1"/>
  <c r="Y171" i="1" s="1"/>
  <c r="W171" i="1"/>
  <c r="AA171" i="1" s="1"/>
  <c r="U171" i="1"/>
  <c r="T171" i="1"/>
  <c r="AF171" i="1" s="1"/>
  <c r="S171" i="1"/>
  <c r="Q171" i="1"/>
  <c r="P171" i="1"/>
  <c r="O171" i="1"/>
  <c r="N171" i="1"/>
  <c r="Z171" i="1" s="1"/>
  <c r="L171" i="1"/>
  <c r="E171" i="1"/>
  <c r="AJ170" i="1"/>
  <c r="AK170" i="1" s="1"/>
  <c r="AI170" i="1"/>
  <c r="AF170" i="1"/>
  <c r="X170" i="1"/>
  <c r="Y170" i="1" s="1"/>
  <c r="W170" i="1"/>
  <c r="AA170" i="1" s="1"/>
  <c r="U170" i="1"/>
  <c r="T170" i="1"/>
  <c r="S170" i="1"/>
  <c r="Q170" i="1"/>
  <c r="P170" i="1"/>
  <c r="AH170" i="1" s="1"/>
  <c r="O170" i="1"/>
  <c r="N170" i="1"/>
  <c r="L170" i="1"/>
  <c r="Z170" i="1" s="1"/>
  <c r="E170" i="1"/>
  <c r="AJ169" i="1"/>
  <c r="AK169" i="1" s="1"/>
  <c r="AI169" i="1"/>
  <c r="AB169" i="1"/>
  <c r="Z169" i="1"/>
  <c r="X169" i="1"/>
  <c r="Y169" i="1" s="1"/>
  <c r="W169" i="1"/>
  <c r="AA169" i="1" s="1"/>
  <c r="U169" i="1"/>
  <c r="T169" i="1"/>
  <c r="AF169" i="1" s="1"/>
  <c r="S169" i="1"/>
  <c r="Q169" i="1"/>
  <c r="P169" i="1"/>
  <c r="AH169" i="1" s="1"/>
  <c r="O169" i="1"/>
  <c r="N169" i="1"/>
  <c r="L169" i="1"/>
  <c r="E169" i="1"/>
  <c r="AJ168" i="1"/>
  <c r="AK168" i="1" s="1"/>
  <c r="AI168" i="1"/>
  <c r="AH168" i="1"/>
  <c r="AF168" i="1"/>
  <c r="X168" i="1"/>
  <c r="Y168" i="1" s="1"/>
  <c r="W168" i="1"/>
  <c r="AA168" i="1" s="1"/>
  <c r="U168" i="1"/>
  <c r="T168" i="1"/>
  <c r="S168" i="1"/>
  <c r="Q168" i="1"/>
  <c r="P168" i="1"/>
  <c r="O168" i="1"/>
  <c r="N168" i="1"/>
  <c r="L168" i="1"/>
  <c r="Z168" i="1" s="1"/>
  <c r="AK167" i="1"/>
  <c r="AA167" i="1" s="1"/>
  <c r="AJ167" i="1"/>
  <c r="AI167" i="1"/>
  <c r="AH167" i="1"/>
  <c r="AG167" i="1"/>
  <c r="X167" i="1"/>
  <c r="W167" i="1"/>
  <c r="U167" i="1"/>
  <c r="T167" i="1"/>
  <c r="AF167" i="1" s="1"/>
  <c r="S167" i="1"/>
  <c r="Q167" i="1"/>
  <c r="P167" i="1"/>
  <c r="O167" i="1"/>
  <c r="Y167" i="1" s="1"/>
  <c r="N167" i="1"/>
  <c r="L167" i="1"/>
  <c r="Z167" i="1" s="1"/>
  <c r="AB167" i="1" s="1"/>
  <c r="AJ166" i="1"/>
  <c r="AK166" i="1" s="1"/>
  <c r="AI166" i="1"/>
  <c r="AD166" i="1"/>
  <c r="AB166" i="1"/>
  <c r="X166" i="1"/>
  <c r="Y166" i="1" s="1"/>
  <c r="W166" i="1"/>
  <c r="AA166" i="1" s="1"/>
  <c r="U166" i="1"/>
  <c r="T166" i="1"/>
  <c r="AF166" i="1" s="1"/>
  <c r="S166" i="1"/>
  <c r="Q166" i="1"/>
  <c r="P166" i="1"/>
  <c r="AH166" i="1" s="1"/>
  <c r="O166" i="1"/>
  <c r="N166" i="1"/>
  <c r="Z166" i="1" s="1"/>
  <c r="AG166" i="1" s="1"/>
  <c r="L166" i="1"/>
  <c r="E166" i="1"/>
  <c r="AJ165" i="1"/>
  <c r="AK165" i="1" s="1"/>
  <c r="AI165" i="1"/>
  <c r="AF165" i="1"/>
  <c r="X165" i="1"/>
  <c r="Y165" i="1" s="1"/>
  <c r="W165" i="1"/>
  <c r="U165" i="1"/>
  <c r="T165" i="1"/>
  <c r="S165" i="1"/>
  <c r="Q165" i="1"/>
  <c r="P165" i="1"/>
  <c r="AH165" i="1" s="1"/>
  <c r="O165" i="1"/>
  <c r="N165" i="1"/>
  <c r="L165" i="1"/>
  <c r="E165" i="1"/>
  <c r="AJ164" i="1"/>
  <c r="AK164" i="1" s="1"/>
  <c r="AI164" i="1"/>
  <c r="Z164" i="1"/>
  <c r="X164" i="1"/>
  <c r="Y164" i="1" s="1"/>
  <c r="W164" i="1"/>
  <c r="AA164" i="1" s="1"/>
  <c r="U164" i="1"/>
  <c r="T164" i="1"/>
  <c r="AF164" i="1" s="1"/>
  <c r="S164" i="1"/>
  <c r="Q164" i="1"/>
  <c r="P164" i="1"/>
  <c r="AH164" i="1" s="1"/>
  <c r="O164" i="1"/>
  <c r="N164" i="1"/>
  <c r="L164" i="1"/>
  <c r="E164" i="1"/>
  <c r="AJ163" i="1"/>
  <c r="AK163" i="1" s="1"/>
  <c r="AI163" i="1"/>
  <c r="AH163" i="1"/>
  <c r="AD163" i="1"/>
  <c r="AB163" i="1"/>
  <c r="X163" i="1"/>
  <c r="W163" i="1"/>
  <c r="U163" i="1"/>
  <c r="T163" i="1"/>
  <c r="AF163" i="1" s="1"/>
  <c r="S163" i="1"/>
  <c r="Q163" i="1"/>
  <c r="P163" i="1"/>
  <c r="O163" i="1"/>
  <c r="Y163" i="1" s="1"/>
  <c r="N163" i="1"/>
  <c r="Z163" i="1" s="1"/>
  <c r="AG163" i="1" s="1"/>
  <c r="L163" i="1"/>
  <c r="E163" i="1"/>
  <c r="AK162" i="1"/>
  <c r="AJ162" i="1"/>
  <c r="AI162" i="1"/>
  <c r="AF162" i="1"/>
  <c r="Z162" i="1"/>
  <c r="X162" i="1"/>
  <c r="Y162" i="1" s="1"/>
  <c r="W162" i="1"/>
  <c r="AA162" i="1" s="1"/>
  <c r="U162" i="1"/>
  <c r="T162" i="1"/>
  <c r="S162" i="1"/>
  <c r="Q162" i="1"/>
  <c r="P162" i="1"/>
  <c r="AH162" i="1" s="1"/>
  <c r="O162" i="1"/>
  <c r="N162" i="1"/>
  <c r="L162" i="1"/>
  <c r="E162" i="1"/>
  <c r="AJ161" i="1"/>
  <c r="AK161" i="1" s="1"/>
  <c r="AI161" i="1"/>
  <c r="AB161" i="1"/>
  <c r="X161" i="1"/>
  <c r="W161" i="1"/>
  <c r="U161" i="1"/>
  <c r="T161" i="1"/>
  <c r="AF161" i="1" s="1"/>
  <c r="S161" i="1"/>
  <c r="Q161" i="1"/>
  <c r="P161" i="1"/>
  <c r="AH161" i="1" s="1"/>
  <c r="O161" i="1"/>
  <c r="Y161" i="1" s="1"/>
  <c r="N161" i="1"/>
  <c r="Z161" i="1" s="1"/>
  <c r="AG161" i="1" s="1"/>
  <c r="L161" i="1"/>
  <c r="AJ160" i="1"/>
  <c r="AK160" i="1" s="1"/>
  <c r="AI160" i="1"/>
  <c r="AD160" i="1"/>
  <c r="X160" i="1"/>
  <c r="W160" i="1"/>
  <c r="U160" i="1"/>
  <c r="T160" i="1"/>
  <c r="AF160" i="1" s="1"/>
  <c r="S160" i="1"/>
  <c r="Q160" i="1"/>
  <c r="P160" i="1"/>
  <c r="O160" i="1"/>
  <c r="Y160" i="1" s="1"/>
  <c r="N160" i="1"/>
  <c r="L160" i="1"/>
  <c r="Z160" i="1" s="1"/>
  <c r="E160" i="1"/>
  <c r="AK159" i="1"/>
  <c r="AJ159" i="1"/>
  <c r="AI159" i="1"/>
  <c r="AH159" i="1"/>
  <c r="X159" i="1"/>
  <c r="Y159" i="1" s="1"/>
  <c r="W159" i="1"/>
  <c r="AA159" i="1" s="1"/>
  <c r="U159" i="1"/>
  <c r="T159" i="1"/>
  <c r="AF159" i="1" s="1"/>
  <c r="S159" i="1"/>
  <c r="Q159" i="1"/>
  <c r="P159" i="1"/>
  <c r="O159" i="1"/>
  <c r="N159" i="1"/>
  <c r="L159" i="1"/>
  <c r="E159" i="1"/>
  <c r="AJ158" i="1"/>
  <c r="AK158" i="1" s="1"/>
  <c r="AI158" i="1"/>
  <c r="AF158" i="1"/>
  <c r="X158" i="1"/>
  <c r="W158" i="1"/>
  <c r="AA158" i="1" s="1"/>
  <c r="U158" i="1"/>
  <c r="T158" i="1"/>
  <c r="S158" i="1"/>
  <c r="Q158" i="1"/>
  <c r="P158" i="1"/>
  <c r="O158" i="1"/>
  <c r="Y158" i="1" s="1"/>
  <c r="N158" i="1"/>
  <c r="L158" i="1"/>
  <c r="Z158" i="1" s="1"/>
  <c r="E158" i="1"/>
  <c r="AK157" i="1"/>
  <c r="AJ157" i="1"/>
  <c r="AI157" i="1"/>
  <c r="AH157" i="1"/>
  <c r="X157" i="1"/>
  <c r="W157" i="1"/>
  <c r="AA157" i="1" s="1"/>
  <c r="U157" i="1"/>
  <c r="T157" i="1"/>
  <c r="AF157" i="1" s="1"/>
  <c r="S157" i="1"/>
  <c r="Q157" i="1"/>
  <c r="P157" i="1"/>
  <c r="O157" i="1"/>
  <c r="Y157" i="1" s="1"/>
  <c r="N157" i="1"/>
  <c r="L157" i="1"/>
  <c r="AJ156" i="1"/>
  <c r="AK156" i="1" s="1"/>
  <c r="AI156" i="1"/>
  <c r="Z156" i="1"/>
  <c r="X156" i="1"/>
  <c r="W156" i="1"/>
  <c r="AA156" i="1" s="1"/>
  <c r="U156" i="1"/>
  <c r="T156" i="1"/>
  <c r="AF156" i="1" s="1"/>
  <c r="S156" i="1"/>
  <c r="Q156" i="1"/>
  <c r="P156" i="1"/>
  <c r="AH156" i="1" s="1"/>
  <c r="O156" i="1"/>
  <c r="Y156" i="1" s="1"/>
  <c r="N156" i="1"/>
  <c r="L156" i="1"/>
  <c r="AK155" i="1"/>
  <c r="AJ155" i="1"/>
  <c r="AI155" i="1"/>
  <c r="Z155" i="1"/>
  <c r="X155" i="1"/>
  <c r="W155" i="1"/>
  <c r="AA155" i="1" s="1"/>
  <c r="U155" i="1"/>
  <c r="T155" i="1"/>
  <c r="AF155" i="1" s="1"/>
  <c r="S155" i="1"/>
  <c r="Q155" i="1"/>
  <c r="P155" i="1"/>
  <c r="AH155" i="1" s="1"/>
  <c r="O155" i="1"/>
  <c r="Y155" i="1" s="1"/>
  <c r="N155" i="1"/>
  <c r="L155" i="1"/>
  <c r="E155" i="1"/>
  <c r="AK154" i="1"/>
  <c r="AA154" i="1" s="1"/>
  <c r="AJ154" i="1"/>
  <c r="AI154" i="1"/>
  <c r="AH154" i="1"/>
  <c r="X154" i="1"/>
  <c r="W154" i="1"/>
  <c r="U154" i="1"/>
  <c r="T154" i="1"/>
  <c r="AF154" i="1" s="1"/>
  <c r="S154" i="1"/>
  <c r="Q154" i="1"/>
  <c r="P154" i="1"/>
  <c r="O154" i="1"/>
  <c r="Y154" i="1" s="1"/>
  <c r="N154" i="1"/>
  <c r="L154" i="1"/>
  <c r="E154" i="1"/>
  <c r="AK153" i="1"/>
  <c r="AJ153" i="1"/>
  <c r="AI153" i="1"/>
  <c r="Z153" i="1"/>
  <c r="X153" i="1"/>
  <c r="W153" i="1"/>
  <c r="AA153" i="1" s="1"/>
  <c r="U153" i="1"/>
  <c r="T153" i="1"/>
  <c r="AF153" i="1" s="1"/>
  <c r="S153" i="1"/>
  <c r="Q153" i="1"/>
  <c r="P153" i="1"/>
  <c r="AH153" i="1" s="1"/>
  <c r="O153" i="1"/>
  <c r="Y153" i="1" s="1"/>
  <c r="N153" i="1"/>
  <c r="L153" i="1"/>
  <c r="E153" i="1"/>
  <c r="AK152" i="1"/>
  <c r="AA152" i="1" s="1"/>
  <c r="AJ152" i="1"/>
  <c r="AI152" i="1"/>
  <c r="AH152" i="1"/>
  <c r="X152" i="1"/>
  <c r="W152" i="1"/>
  <c r="U152" i="1"/>
  <c r="T152" i="1"/>
  <c r="AF152" i="1" s="1"/>
  <c r="S152" i="1"/>
  <c r="Q152" i="1"/>
  <c r="P152" i="1"/>
  <c r="O152" i="1"/>
  <c r="Y152" i="1" s="1"/>
  <c r="N152" i="1"/>
  <c r="L152" i="1"/>
  <c r="E152" i="1"/>
  <c r="AK151" i="1"/>
  <c r="AJ151" i="1"/>
  <c r="AI151" i="1"/>
  <c r="Z151" i="1"/>
  <c r="X151" i="1"/>
  <c r="W151" i="1"/>
  <c r="AA151" i="1" s="1"/>
  <c r="U151" i="1"/>
  <c r="T151" i="1"/>
  <c r="AF151" i="1" s="1"/>
  <c r="S151" i="1"/>
  <c r="Q151" i="1"/>
  <c r="P151" i="1"/>
  <c r="AH151" i="1" s="1"/>
  <c r="O151" i="1"/>
  <c r="Y151" i="1" s="1"/>
  <c r="N151" i="1"/>
  <c r="L151" i="1"/>
  <c r="E151" i="1"/>
  <c r="AK150" i="1"/>
  <c r="AA150" i="1" s="1"/>
  <c r="AJ150" i="1"/>
  <c r="AI150" i="1"/>
  <c r="AH150" i="1"/>
  <c r="X150" i="1"/>
  <c r="W150" i="1"/>
  <c r="U150" i="1"/>
  <c r="T150" i="1"/>
  <c r="AF150" i="1" s="1"/>
  <c r="S150" i="1"/>
  <c r="Q150" i="1"/>
  <c r="P150" i="1"/>
  <c r="O150" i="1"/>
  <c r="Y150" i="1" s="1"/>
  <c r="N150" i="1"/>
  <c r="L150" i="1"/>
  <c r="E150" i="1"/>
  <c r="AK149" i="1"/>
  <c r="AJ149" i="1"/>
  <c r="AI149" i="1"/>
  <c r="Z149" i="1"/>
  <c r="X149" i="1"/>
  <c r="W149" i="1"/>
  <c r="AA149" i="1" s="1"/>
  <c r="U149" i="1"/>
  <c r="T149" i="1"/>
  <c r="AF149" i="1" s="1"/>
  <c r="S149" i="1"/>
  <c r="Q149" i="1"/>
  <c r="P149" i="1"/>
  <c r="AH149" i="1" s="1"/>
  <c r="O149" i="1"/>
  <c r="Y149" i="1" s="1"/>
  <c r="N149" i="1"/>
  <c r="L149" i="1"/>
  <c r="E149" i="1"/>
  <c r="AK148" i="1"/>
  <c r="AA148" i="1" s="1"/>
  <c r="AJ148" i="1"/>
  <c r="AI148" i="1"/>
  <c r="AH148" i="1"/>
  <c r="X148" i="1"/>
  <c r="W148" i="1"/>
  <c r="U148" i="1"/>
  <c r="T148" i="1"/>
  <c r="AF148" i="1" s="1"/>
  <c r="S148" i="1"/>
  <c r="Q148" i="1"/>
  <c r="P148" i="1"/>
  <c r="O148" i="1"/>
  <c r="Y148" i="1" s="1"/>
  <c r="N148" i="1"/>
  <c r="L148" i="1"/>
  <c r="E148" i="1"/>
  <c r="AK147" i="1"/>
  <c r="AJ147" i="1"/>
  <c r="AI147" i="1"/>
  <c r="Z147" i="1"/>
  <c r="X147" i="1"/>
  <c r="W147" i="1"/>
  <c r="AA147" i="1" s="1"/>
  <c r="U147" i="1"/>
  <c r="T147" i="1"/>
  <c r="AF147" i="1" s="1"/>
  <c r="S147" i="1"/>
  <c r="Q147" i="1"/>
  <c r="P147" i="1"/>
  <c r="AH147" i="1" s="1"/>
  <c r="O147" i="1"/>
  <c r="Y147" i="1" s="1"/>
  <c r="N147" i="1"/>
  <c r="L147" i="1"/>
  <c r="E147" i="1"/>
  <c r="AK146" i="1"/>
  <c r="AJ146" i="1"/>
  <c r="AI146" i="1"/>
  <c r="AH146" i="1"/>
  <c r="AF146" i="1"/>
  <c r="AA146" i="1"/>
  <c r="X146" i="1"/>
  <c r="Y146" i="1" s="1"/>
  <c r="W146" i="1"/>
  <c r="U146" i="1"/>
  <c r="T146" i="1"/>
  <c r="S146" i="1"/>
  <c r="Q146" i="1"/>
  <c r="P146" i="1"/>
  <c r="O146" i="1"/>
  <c r="N146" i="1"/>
  <c r="L146" i="1"/>
  <c r="E146" i="1"/>
  <c r="AJ145" i="1"/>
  <c r="AK145" i="1" s="1"/>
  <c r="AI145" i="1"/>
  <c r="Z145" i="1"/>
  <c r="X145" i="1"/>
  <c r="W145" i="1"/>
  <c r="U145" i="1"/>
  <c r="T145" i="1"/>
  <c r="AF145" i="1" s="1"/>
  <c r="S145" i="1"/>
  <c r="Q145" i="1"/>
  <c r="P145" i="1"/>
  <c r="O145" i="1"/>
  <c r="Y145" i="1" s="1"/>
  <c r="N145" i="1"/>
  <c r="L145" i="1"/>
  <c r="E145" i="1"/>
  <c r="AK144" i="1"/>
  <c r="AJ144" i="1"/>
  <c r="AI144" i="1"/>
  <c r="AH144" i="1"/>
  <c r="AF144" i="1"/>
  <c r="AA144" i="1"/>
  <c r="X144" i="1"/>
  <c r="Y144" i="1" s="1"/>
  <c r="W144" i="1"/>
  <c r="U144" i="1"/>
  <c r="T144" i="1"/>
  <c r="S144" i="1"/>
  <c r="Q144" i="1"/>
  <c r="P144" i="1"/>
  <c r="O144" i="1"/>
  <c r="N144" i="1"/>
  <c r="L144" i="1"/>
  <c r="E144" i="1"/>
  <c r="AJ143" i="1"/>
  <c r="AK143" i="1" s="1"/>
  <c r="AI143" i="1"/>
  <c r="Z143" i="1"/>
  <c r="X143" i="1"/>
  <c r="W143" i="1"/>
  <c r="U143" i="1"/>
  <c r="T143" i="1"/>
  <c r="AF143" i="1" s="1"/>
  <c r="S143" i="1"/>
  <c r="Q143" i="1"/>
  <c r="P143" i="1"/>
  <c r="O143" i="1"/>
  <c r="Y143" i="1" s="1"/>
  <c r="N143" i="1"/>
  <c r="L143" i="1"/>
  <c r="E143" i="1"/>
  <c r="AK142" i="1"/>
  <c r="AA142" i="1" s="1"/>
  <c r="AJ142" i="1"/>
  <c r="AI142" i="1"/>
  <c r="AH142" i="1"/>
  <c r="AF142" i="1"/>
  <c r="X142" i="1"/>
  <c r="Y142" i="1" s="1"/>
  <c r="W142" i="1"/>
  <c r="U142" i="1"/>
  <c r="T142" i="1"/>
  <c r="S142" i="1"/>
  <c r="Q142" i="1"/>
  <c r="P142" i="1"/>
  <c r="O142" i="1"/>
  <c r="N142" i="1"/>
  <c r="L142" i="1"/>
  <c r="E142" i="1"/>
  <c r="AJ141" i="1"/>
  <c r="AK141" i="1" s="1"/>
  <c r="AI141" i="1"/>
  <c r="Z141" i="1"/>
  <c r="X141" i="1"/>
  <c r="W141" i="1"/>
  <c r="U141" i="1"/>
  <c r="T141" i="1"/>
  <c r="AF141" i="1" s="1"/>
  <c r="S141" i="1"/>
  <c r="Q141" i="1"/>
  <c r="P141" i="1"/>
  <c r="AH141" i="1" s="1"/>
  <c r="O141" i="1"/>
  <c r="Y141" i="1" s="1"/>
  <c r="N141" i="1"/>
  <c r="L141" i="1"/>
  <c r="E141" i="1"/>
  <c r="AK140" i="1"/>
  <c r="AA140" i="1" s="1"/>
  <c r="AJ140" i="1"/>
  <c r="AI140" i="1"/>
  <c r="AH140" i="1"/>
  <c r="AF140" i="1"/>
  <c r="X140" i="1"/>
  <c r="Y140" i="1" s="1"/>
  <c r="W140" i="1"/>
  <c r="U140" i="1"/>
  <c r="T140" i="1"/>
  <c r="S140" i="1"/>
  <c r="Q140" i="1"/>
  <c r="P140" i="1"/>
  <c r="O140" i="1"/>
  <c r="N140" i="1"/>
  <c r="L140" i="1"/>
  <c r="E140" i="1"/>
  <c r="AJ139" i="1"/>
  <c r="AK139" i="1" s="1"/>
  <c r="AI139" i="1"/>
  <c r="Z139" i="1"/>
  <c r="X139" i="1"/>
  <c r="W139" i="1"/>
  <c r="U139" i="1"/>
  <c r="T139" i="1"/>
  <c r="AF139" i="1" s="1"/>
  <c r="S139" i="1"/>
  <c r="Q139" i="1"/>
  <c r="P139" i="1"/>
  <c r="AH139" i="1" s="1"/>
  <c r="O139" i="1"/>
  <c r="Y139" i="1" s="1"/>
  <c r="N139" i="1"/>
  <c r="L139" i="1"/>
  <c r="E139" i="1"/>
  <c r="AK138" i="1"/>
  <c r="AJ138" i="1"/>
  <c r="AI138" i="1"/>
  <c r="AF138" i="1"/>
  <c r="AA138" i="1"/>
  <c r="Z138" i="1"/>
  <c r="X138" i="1"/>
  <c r="Y138" i="1" s="1"/>
  <c r="W138" i="1"/>
  <c r="U138" i="1"/>
  <c r="T138" i="1"/>
  <c r="S138" i="1"/>
  <c r="Q138" i="1"/>
  <c r="P138" i="1"/>
  <c r="AH138" i="1" s="1"/>
  <c r="O138" i="1"/>
  <c r="N138" i="1"/>
  <c r="L138" i="1"/>
  <c r="E138" i="1"/>
  <c r="AJ137" i="1"/>
  <c r="AK137" i="1" s="1"/>
  <c r="AI137" i="1"/>
  <c r="AD137" i="1"/>
  <c r="X137" i="1"/>
  <c r="W137" i="1"/>
  <c r="U137" i="1"/>
  <c r="T137" i="1"/>
  <c r="AF137" i="1" s="1"/>
  <c r="S137" i="1"/>
  <c r="Q137" i="1"/>
  <c r="P137" i="1"/>
  <c r="O137" i="1"/>
  <c r="Y137" i="1" s="1"/>
  <c r="N137" i="1"/>
  <c r="Z137" i="1" s="1"/>
  <c r="L137" i="1"/>
  <c r="E137" i="1"/>
  <c r="AK136" i="1"/>
  <c r="AA136" i="1" s="1"/>
  <c r="AJ136" i="1"/>
  <c r="AI136" i="1"/>
  <c r="AG136" i="1"/>
  <c r="AF136" i="1"/>
  <c r="Z136" i="1"/>
  <c r="X136" i="1"/>
  <c r="Y136" i="1" s="1"/>
  <c r="W136" i="1"/>
  <c r="U136" i="1"/>
  <c r="T136" i="1"/>
  <c r="S136" i="1"/>
  <c r="Q136" i="1"/>
  <c r="P136" i="1"/>
  <c r="AH136" i="1" s="1"/>
  <c r="O136" i="1"/>
  <c r="N136" i="1"/>
  <c r="L136" i="1"/>
  <c r="E136" i="1"/>
  <c r="AJ135" i="1"/>
  <c r="AK135" i="1" s="1"/>
  <c r="AI135" i="1"/>
  <c r="AD135" i="1"/>
  <c r="AB135" i="1"/>
  <c r="X135" i="1"/>
  <c r="Y135" i="1" s="1"/>
  <c r="W135" i="1"/>
  <c r="U135" i="1"/>
  <c r="T135" i="1"/>
  <c r="AF135" i="1" s="1"/>
  <c r="S135" i="1"/>
  <c r="Q135" i="1"/>
  <c r="P135" i="1"/>
  <c r="AH135" i="1" s="1"/>
  <c r="O135" i="1"/>
  <c r="N135" i="1"/>
  <c r="Z135" i="1" s="1"/>
  <c r="AG135" i="1" s="1"/>
  <c r="L135" i="1"/>
  <c r="E135" i="1"/>
  <c r="AJ134" i="1"/>
  <c r="AK134" i="1" s="1"/>
  <c r="AI134" i="1"/>
  <c r="AF134" i="1"/>
  <c r="X134" i="1"/>
  <c r="Y134" i="1" s="1"/>
  <c r="W134" i="1"/>
  <c r="U134" i="1"/>
  <c r="T134" i="1"/>
  <c r="S134" i="1"/>
  <c r="Q134" i="1"/>
  <c r="P134" i="1"/>
  <c r="O134" i="1"/>
  <c r="N134" i="1"/>
  <c r="L134" i="1"/>
  <c r="E134" i="1"/>
  <c r="AJ133" i="1"/>
  <c r="AK133" i="1" s="1"/>
  <c r="AI133" i="1"/>
  <c r="AH133" i="1"/>
  <c r="Z133" i="1"/>
  <c r="X133" i="1"/>
  <c r="Y133" i="1" s="1"/>
  <c r="W133" i="1"/>
  <c r="AA133" i="1" s="1"/>
  <c r="U133" i="1"/>
  <c r="T133" i="1"/>
  <c r="AF133" i="1" s="1"/>
  <c r="S133" i="1"/>
  <c r="Q133" i="1"/>
  <c r="P133" i="1"/>
  <c r="O133" i="1"/>
  <c r="N133" i="1"/>
  <c r="L133" i="1"/>
  <c r="E133" i="1"/>
  <c r="AJ132" i="1"/>
  <c r="AK132" i="1" s="1"/>
  <c r="AI132" i="1"/>
  <c r="AF132" i="1"/>
  <c r="AB132" i="1"/>
  <c r="AA132" i="1"/>
  <c r="X132" i="1"/>
  <c r="Y132" i="1" s="1"/>
  <c r="W132" i="1"/>
  <c r="U132" i="1"/>
  <c r="T132" i="1"/>
  <c r="S132" i="1"/>
  <c r="Q132" i="1"/>
  <c r="P132" i="1"/>
  <c r="AH132" i="1" s="1"/>
  <c r="O132" i="1"/>
  <c r="N132" i="1"/>
  <c r="L132" i="1"/>
  <c r="Z132" i="1" s="1"/>
  <c r="E132" i="1"/>
  <c r="AJ131" i="1"/>
  <c r="AK131" i="1" s="1"/>
  <c r="AI131" i="1"/>
  <c r="AF131" i="1"/>
  <c r="AA131" i="1"/>
  <c r="X131" i="1"/>
  <c r="Y131" i="1" s="1"/>
  <c r="W131" i="1"/>
  <c r="U131" i="1"/>
  <c r="T131" i="1"/>
  <c r="S131" i="1"/>
  <c r="Q131" i="1"/>
  <c r="P131" i="1"/>
  <c r="AH131" i="1" s="1"/>
  <c r="O131" i="1"/>
  <c r="N131" i="1"/>
  <c r="L131" i="1"/>
  <c r="Z131" i="1" s="1"/>
  <c r="E131" i="1"/>
  <c r="AJ130" i="1"/>
  <c r="AK130" i="1" s="1"/>
  <c r="AI130" i="1"/>
  <c r="AH130" i="1"/>
  <c r="X130" i="1"/>
  <c r="Y130" i="1" s="1"/>
  <c r="W130" i="1"/>
  <c r="AA130" i="1" s="1"/>
  <c r="U130" i="1"/>
  <c r="T130" i="1"/>
  <c r="AF130" i="1" s="1"/>
  <c r="S130" i="1"/>
  <c r="Q130" i="1"/>
  <c r="P130" i="1"/>
  <c r="O130" i="1"/>
  <c r="N130" i="1"/>
  <c r="Z130" i="1" s="1"/>
  <c r="L130" i="1"/>
  <c r="E130" i="1"/>
  <c r="AJ129" i="1"/>
  <c r="AK129" i="1" s="1"/>
  <c r="AA129" i="1" s="1"/>
  <c r="AI129" i="1"/>
  <c r="AF129" i="1"/>
  <c r="Z129" i="1"/>
  <c r="X129" i="1"/>
  <c r="Y129" i="1" s="1"/>
  <c r="W129" i="1"/>
  <c r="U129" i="1"/>
  <c r="T129" i="1"/>
  <c r="S129" i="1"/>
  <c r="Q129" i="1"/>
  <c r="P129" i="1"/>
  <c r="O129" i="1"/>
  <c r="N129" i="1"/>
  <c r="L129" i="1"/>
  <c r="E129" i="1"/>
  <c r="AJ128" i="1"/>
  <c r="AK128" i="1" s="1"/>
  <c r="AI128" i="1"/>
  <c r="AH128" i="1"/>
  <c r="AD128" i="1"/>
  <c r="AB128" i="1"/>
  <c r="X128" i="1"/>
  <c r="W128" i="1"/>
  <c r="U128" i="1"/>
  <c r="T128" i="1"/>
  <c r="AF128" i="1" s="1"/>
  <c r="S128" i="1"/>
  <c r="Q128" i="1"/>
  <c r="P128" i="1"/>
  <c r="O128" i="1"/>
  <c r="Y128" i="1" s="1"/>
  <c r="N128" i="1"/>
  <c r="Z128" i="1" s="1"/>
  <c r="AG128" i="1" s="1"/>
  <c r="L128" i="1"/>
  <c r="E128" i="1"/>
  <c r="AK127" i="1"/>
  <c r="AJ127" i="1"/>
  <c r="AI127" i="1"/>
  <c r="AF127" i="1"/>
  <c r="Z127" i="1"/>
  <c r="X127" i="1"/>
  <c r="Y127" i="1" s="1"/>
  <c r="W127" i="1"/>
  <c r="AA127" i="1" s="1"/>
  <c r="U127" i="1"/>
  <c r="T127" i="1"/>
  <c r="S127" i="1"/>
  <c r="Q127" i="1"/>
  <c r="P127" i="1"/>
  <c r="AH127" i="1" s="1"/>
  <c r="O127" i="1"/>
  <c r="N127" i="1"/>
  <c r="L127" i="1"/>
  <c r="E127" i="1"/>
  <c r="AJ126" i="1"/>
  <c r="AK126" i="1" s="1"/>
  <c r="AI126" i="1"/>
  <c r="AH126" i="1"/>
  <c r="AB126" i="1"/>
  <c r="X126" i="1"/>
  <c r="W126" i="1"/>
  <c r="U126" i="1"/>
  <c r="T126" i="1"/>
  <c r="AF126" i="1" s="1"/>
  <c r="S126" i="1"/>
  <c r="Q126" i="1"/>
  <c r="P126" i="1"/>
  <c r="O126" i="1"/>
  <c r="Y126" i="1" s="1"/>
  <c r="N126" i="1"/>
  <c r="Z126" i="1" s="1"/>
  <c r="AG126" i="1" s="1"/>
  <c r="L126" i="1"/>
  <c r="E126" i="1"/>
  <c r="AK125" i="1"/>
  <c r="AJ125" i="1"/>
  <c r="AI125" i="1"/>
  <c r="AG125" i="1"/>
  <c r="AF125" i="1"/>
  <c r="X125" i="1"/>
  <c r="Y125" i="1" s="1"/>
  <c r="W125" i="1"/>
  <c r="U125" i="1"/>
  <c r="T125" i="1"/>
  <c r="S125" i="1"/>
  <c r="Q125" i="1"/>
  <c r="P125" i="1"/>
  <c r="AH125" i="1" s="1"/>
  <c r="O125" i="1"/>
  <c r="N125" i="1"/>
  <c r="L125" i="1"/>
  <c r="Z125" i="1" s="1"/>
  <c r="E125" i="1"/>
  <c r="AJ124" i="1"/>
  <c r="AK124" i="1" s="1"/>
  <c r="AI124" i="1"/>
  <c r="AH124" i="1"/>
  <c r="X124" i="1"/>
  <c r="Y124" i="1" s="1"/>
  <c r="W124" i="1"/>
  <c r="AA124" i="1" s="1"/>
  <c r="U124" i="1"/>
  <c r="T124" i="1"/>
  <c r="AF124" i="1" s="1"/>
  <c r="S124" i="1"/>
  <c r="Q124" i="1"/>
  <c r="P124" i="1"/>
  <c r="O124" i="1"/>
  <c r="N124" i="1"/>
  <c r="Z124" i="1" s="1"/>
  <c r="L124" i="1"/>
  <c r="E124" i="1"/>
  <c r="AJ123" i="1"/>
  <c r="AK123" i="1" s="1"/>
  <c r="AA123" i="1" s="1"/>
  <c r="AI123" i="1"/>
  <c r="AF123" i="1"/>
  <c r="X123" i="1"/>
  <c r="Y123" i="1" s="1"/>
  <c r="W123" i="1"/>
  <c r="U123" i="1"/>
  <c r="T123" i="1"/>
  <c r="S123" i="1"/>
  <c r="Q123" i="1"/>
  <c r="P123" i="1"/>
  <c r="O123" i="1"/>
  <c r="N123" i="1"/>
  <c r="L123" i="1"/>
  <c r="Z123" i="1" s="1"/>
  <c r="E123" i="1"/>
  <c r="AJ122" i="1"/>
  <c r="AK122" i="1" s="1"/>
  <c r="AI122" i="1"/>
  <c r="AH122" i="1"/>
  <c r="X122" i="1"/>
  <c r="Y122" i="1" s="1"/>
  <c r="W122" i="1"/>
  <c r="AA122" i="1" s="1"/>
  <c r="U122" i="1"/>
  <c r="T122" i="1"/>
  <c r="AF122" i="1" s="1"/>
  <c r="S122" i="1"/>
  <c r="Q122" i="1"/>
  <c r="P122" i="1"/>
  <c r="O122" i="1"/>
  <c r="N122" i="1"/>
  <c r="Z122" i="1" s="1"/>
  <c r="L122" i="1"/>
  <c r="E122" i="1"/>
  <c r="AJ121" i="1"/>
  <c r="AK121" i="1" s="1"/>
  <c r="AI121" i="1"/>
  <c r="AF121" i="1"/>
  <c r="AA121" i="1"/>
  <c r="Z121" i="1"/>
  <c r="X121" i="1"/>
  <c r="Y121" i="1" s="1"/>
  <c r="W121" i="1"/>
  <c r="U121" i="1"/>
  <c r="T121" i="1"/>
  <c r="S121" i="1"/>
  <c r="Q121" i="1"/>
  <c r="P121" i="1"/>
  <c r="AH121" i="1" s="1"/>
  <c r="O121" i="1"/>
  <c r="N121" i="1"/>
  <c r="L121" i="1"/>
  <c r="E121" i="1"/>
  <c r="AJ120" i="1"/>
  <c r="AK120" i="1" s="1"/>
  <c r="AI120" i="1"/>
  <c r="AH120" i="1"/>
  <c r="AD120" i="1"/>
  <c r="AB120" i="1"/>
  <c r="X120" i="1"/>
  <c r="W120" i="1"/>
  <c r="AA120" i="1" s="1"/>
  <c r="U120" i="1"/>
  <c r="T120" i="1"/>
  <c r="AF120" i="1" s="1"/>
  <c r="S120" i="1"/>
  <c r="Q120" i="1"/>
  <c r="P120" i="1"/>
  <c r="O120" i="1"/>
  <c r="Y120" i="1" s="1"/>
  <c r="N120" i="1"/>
  <c r="Z120" i="1" s="1"/>
  <c r="AG120" i="1" s="1"/>
  <c r="L120" i="1"/>
  <c r="E120" i="1"/>
  <c r="AK119" i="1"/>
  <c r="AJ119" i="1"/>
  <c r="AI119" i="1"/>
  <c r="AF119" i="1"/>
  <c r="Z119" i="1"/>
  <c r="X119" i="1"/>
  <c r="Y119" i="1" s="1"/>
  <c r="W119" i="1"/>
  <c r="AA119" i="1" s="1"/>
  <c r="U119" i="1"/>
  <c r="T119" i="1"/>
  <c r="S119" i="1"/>
  <c r="Q119" i="1"/>
  <c r="P119" i="1"/>
  <c r="AH119" i="1" s="1"/>
  <c r="O119" i="1"/>
  <c r="N119" i="1"/>
  <c r="L119" i="1"/>
  <c r="E119" i="1"/>
  <c r="AJ118" i="1"/>
  <c r="AK118" i="1" s="1"/>
  <c r="AI118" i="1"/>
  <c r="AH118" i="1"/>
  <c r="AB118" i="1"/>
  <c r="X118" i="1"/>
  <c r="W118" i="1"/>
  <c r="U118" i="1"/>
  <c r="T118" i="1"/>
  <c r="AF118" i="1" s="1"/>
  <c r="S118" i="1"/>
  <c r="Q118" i="1"/>
  <c r="P118" i="1"/>
  <c r="O118" i="1"/>
  <c r="Y118" i="1" s="1"/>
  <c r="N118" i="1"/>
  <c r="Z118" i="1" s="1"/>
  <c r="AG118" i="1" s="1"/>
  <c r="L118" i="1"/>
  <c r="E118" i="1"/>
  <c r="AK117" i="1"/>
  <c r="AJ117" i="1"/>
  <c r="AI117" i="1"/>
  <c r="AF117" i="1"/>
  <c r="X117" i="1"/>
  <c r="Y117" i="1" s="1"/>
  <c r="W117" i="1"/>
  <c r="U117" i="1"/>
  <c r="T117" i="1"/>
  <c r="S117" i="1"/>
  <c r="Q117" i="1"/>
  <c r="P117" i="1"/>
  <c r="AH117" i="1" s="1"/>
  <c r="O117" i="1"/>
  <c r="N117" i="1"/>
  <c r="L117" i="1"/>
  <c r="Z117" i="1" s="1"/>
  <c r="AG117" i="1" s="1"/>
  <c r="E117" i="1"/>
  <c r="AJ116" i="1"/>
  <c r="AK116" i="1" s="1"/>
  <c r="AI116" i="1"/>
  <c r="AH116" i="1"/>
  <c r="X116" i="1"/>
  <c r="Y116" i="1" s="1"/>
  <c r="W116" i="1"/>
  <c r="AA116" i="1" s="1"/>
  <c r="U116" i="1"/>
  <c r="T116" i="1"/>
  <c r="AF116" i="1" s="1"/>
  <c r="S116" i="1"/>
  <c r="Q116" i="1"/>
  <c r="P116" i="1"/>
  <c r="O116" i="1"/>
  <c r="N116" i="1"/>
  <c r="Z116" i="1" s="1"/>
  <c r="L116" i="1"/>
  <c r="E116" i="1"/>
  <c r="AJ115" i="1"/>
  <c r="AK115" i="1" s="1"/>
  <c r="AI115" i="1"/>
  <c r="AF115" i="1"/>
  <c r="X115" i="1"/>
  <c r="Y115" i="1" s="1"/>
  <c r="W115" i="1"/>
  <c r="AA115" i="1" s="1"/>
  <c r="U115" i="1"/>
  <c r="T115" i="1"/>
  <c r="S115" i="1"/>
  <c r="Q115" i="1"/>
  <c r="P115" i="1"/>
  <c r="O115" i="1"/>
  <c r="N115" i="1"/>
  <c r="L115" i="1"/>
  <c r="Z115" i="1" s="1"/>
  <c r="E115" i="1"/>
  <c r="AJ114" i="1"/>
  <c r="AK114" i="1" s="1"/>
  <c r="AI114" i="1"/>
  <c r="AH114" i="1"/>
  <c r="AD114" i="1"/>
  <c r="X114" i="1"/>
  <c r="Y114" i="1" s="1"/>
  <c r="W114" i="1"/>
  <c r="AA114" i="1" s="1"/>
  <c r="U114" i="1"/>
  <c r="T114" i="1"/>
  <c r="AF114" i="1" s="1"/>
  <c r="S114" i="1"/>
  <c r="Q114" i="1"/>
  <c r="P114" i="1"/>
  <c r="O114" i="1"/>
  <c r="N114" i="1"/>
  <c r="Z114" i="1" s="1"/>
  <c r="L114" i="1"/>
  <c r="E114" i="1"/>
  <c r="AJ113" i="1"/>
  <c r="AK113" i="1" s="1"/>
  <c r="AI113" i="1"/>
  <c r="AF113" i="1"/>
  <c r="AA113" i="1"/>
  <c r="Z113" i="1"/>
  <c r="X113" i="1"/>
  <c r="Y113" i="1" s="1"/>
  <c r="W113" i="1"/>
  <c r="U113" i="1"/>
  <c r="T113" i="1"/>
  <c r="S113" i="1"/>
  <c r="Q113" i="1"/>
  <c r="P113" i="1"/>
  <c r="AH113" i="1" s="1"/>
  <c r="O113" i="1"/>
  <c r="N113" i="1"/>
  <c r="L113" i="1"/>
  <c r="E113" i="1"/>
  <c r="AJ112" i="1"/>
  <c r="AK112" i="1" s="1"/>
  <c r="AI112" i="1"/>
  <c r="AH112" i="1"/>
  <c r="AD112" i="1"/>
  <c r="AB112" i="1"/>
  <c r="X112" i="1"/>
  <c r="W112" i="1"/>
  <c r="AA112" i="1" s="1"/>
  <c r="U112" i="1"/>
  <c r="T112" i="1"/>
  <c r="AF112" i="1" s="1"/>
  <c r="S112" i="1"/>
  <c r="Q112" i="1"/>
  <c r="P112" i="1"/>
  <c r="O112" i="1"/>
  <c r="Y112" i="1" s="1"/>
  <c r="N112" i="1"/>
  <c r="Z112" i="1" s="1"/>
  <c r="AG112" i="1" s="1"/>
  <c r="L112" i="1"/>
  <c r="E112" i="1"/>
  <c r="AK111" i="1"/>
  <c r="AJ111" i="1"/>
  <c r="AI111" i="1"/>
  <c r="AG111" i="1"/>
  <c r="AF111" i="1"/>
  <c r="Z111" i="1"/>
  <c r="X111" i="1"/>
  <c r="Y111" i="1" s="1"/>
  <c r="W111" i="1"/>
  <c r="AA111" i="1" s="1"/>
  <c r="U111" i="1"/>
  <c r="T111" i="1"/>
  <c r="S111" i="1"/>
  <c r="Q111" i="1"/>
  <c r="P111" i="1"/>
  <c r="AH111" i="1" s="1"/>
  <c r="O111" i="1"/>
  <c r="N111" i="1"/>
  <c r="L111" i="1"/>
  <c r="E111" i="1"/>
  <c r="AJ110" i="1"/>
  <c r="AK110" i="1" s="1"/>
  <c r="AI110" i="1"/>
  <c r="AH110" i="1"/>
  <c r="AB110" i="1"/>
  <c r="X110" i="1"/>
  <c r="W110" i="1"/>
  <c r="U110" i="1"/>
  <c r="T110" i="1"/>
  <c r="AF110" i="1" s="1"/>
  <c r="S110" i="1"/>
  <c r="Q110" i="1"/>
  <c r="P110" i="1"/>
  <c r="O110" i="1"/>
  <c r="Y110" i="1" s="1"/>
  <c r="N110" i="1"/>
  <c r="Z110" i="1" s="1"/>
  <c r="AG110" i="1" s="1"/>
  <c r="L110" i="1"/>
  <c r="E110" i="1"/>
  <c r="AK109" i="1"/>
  <c r="AJ109" i="1"/>
  <c r="AI109" i="1"/>
  <c r="AF109" i="1"/>
  <c r="X109" i="1"/>
  <c r="Y109" i="1" s="1"/>
  <c r="W109" i="1"/>
  <c r="AA109" i="1" s="1"/>
  <c r="U109" i="1"/>
  <c r="T109" i="1"/>
  <c r="S109" i="1"/>
  <c r="Q109" i="1"/>
  <c r="P109" i="1"/>
  <c r="AH109" i="1" s="1"/>
  <c r="O109" i="1"/>
  <c r="N109" i="1"/>
  <c r="L109" i="1"/>
  <c r="Z109" i="1" s="1"/>
  <c r="E109" i="1"/>
  <c r="AJ108" i="1"/>
  <c r="AK108" i="1" s="1"/>
  <c r="AI108" i="1"/>
  <c r="AH108" i="1"/>
  <c r="X108" i="1"/>
  <c r="W108" i="1"/>
  <c r="AA108" i="1" s="1"/>
  <c r="U108" i="1"/>
  <c r="T108" i="1"/>
  <c r="AF108" i="1" s="1"/>
  <c r="S108" i="1"/>
  <c r="Q108" i="1"/>
  <c r="P108" i="1"/>
  <c r="O108" i="1"/>
  <c r="Y108" i="1" s="1"/>
  <c r="N108" i="1"/>
  <c r="Z108" i="1" s="1"/>
  <c r="L108" i="1"/>
  <c r="E108" i="1"/>
  <c r="AK107" i="1"/>
  <c r="AJ107" i="1"/>
  <c r="AI107" i="1"/>
  <c r="AF107" i="1"/>
  <c r="X107" i="1"/>
  <c r="Y107" i="1" s="1"/>
  <c r="W107" i="1"/>
  <c r="AA107" i="1" s="1"/>
  <c r="U107" i="1"/>
  <c r="T107" i="1"/>
  <c r="S107" i="1"/>
  <c r="Q107" i="1"/>
  <c r="P107" i="1"/>
  <c r="AH107" i="1" s="1"/>
  <c r="O107" i="1"/>
  <c r="N107" i="1"/>
  <c r="L107" i="1"/>
  <c r="Z107" i="1" s="1"/>
  <c r="E107" i="1"/>
  <c r="AJ106" i="1"/>
  <c r="AK106" i="1" s="1"/>
  <c r="AI106" i="1"/>
  <c r="AH106" i="1"/>
  <c r="AD106" i="1"/>
  <c r="X106" i="1"/>
  <c r="Y106" i="1" s="1"/>
  <c r="W106" i="1"/>
  <c r="AA106" i="1" s="1"/>
  <c r="U106" i="1"/>
  <c r="T106" i="1"/>
  <c r="AF106" i="1" s="1"/>
  <c r="S106" i="1"/>
  <c r="Q106" i="1"/>
  <c r="P106" i="1"/>
  <c r="O106" i="1"/>
  <c r="N106" i="1"/>
  <c r="Z106" i="1" s="1"/>
  <c r="L106" i="1"/>
  <c r="E106" i="1"/>
  <c r="AJ105" i="1"/>
  <c r="AK105" i="1" s="1"/>
  <c r="AA105" i="1" s="1"/>
  <c r="AI105" i="1"/>
  <c r="AF105" i="1"/>
  <c r="Z105" i="1"/>
  <c r="X105" i="1"/>
  <c r="Y105" i="1" s="1"/>
  <c r="W105" i="1"/>
  <c r="U105" i="1"/>
  <c r="T105" i="1"/>
  <c r="S105" i="1"/>
  <c r="Q105" i="1"/>
  <c r="P105" i="1"/>
  <c r="O105" i="1"/>
  <c r="N105" i="1"/>
  <c r="L105" i="1"/>
  <c r="E105" i="1"/>
  <c r="AJ104" i="1"/>
  <c r="AK104" i="1" s="1"/>
  <c r="AI104" i="1"/>
  <c r="AH104" i="1"/>
  <c r="AD104" i="1"/>
  <c r="AB104" i="1"/>
  <c r="X104" i="1"/>
  <c r="W104" i="1"/>
  <c r="U104" i="1"/>
  <c r="T104" i="1"/>
  <c r="AF104" i="1" s="1"/>
  <c r="S104" i="1"/>
  <c r="Q104" i="1"/>
  <c r="P104" i="1"/>
  <c r="O104" i="1"/>
  <c r="Y104" i="1" s="1"/>
  <c r="N104" i="1"/>
  <c r="Z104" i="1" s="1"/>
  <c r="AG104" i="1" s="1"/>
  <c r="L104" i="1"/>
  <c r="E104" i="1"/>
  <c r="AK103" i="1"/>
  <c r="AJ103" i="1"/>
  <c r="AI103" i="1"/>
  <c r="AH103" i="1"/>
  <c r="AF103" i="1"/>
  <c r="X103" i="1"/>
  <c r="Y103" i="1" s="1"/>
  <c r="W103" i="1"/>
  <c r="AA103" i="1" s="1"/>
  <c r="U103" i="1"/>
  <c r="T103" i="1"/>
  <c r="S103" i="1"/>
  <c r="Q103" i="1"/>
  <c r="P103" i="1"/>
  <c r="O103" i="1"/>
  <c r="N103" i="1"/>
  <c r="L103" i="1"/>
  <c r="Z103" i="1" s="1"/>
  <c r="E103" i="1"/>
  <c r="AJ102" i="1"/>
  <c r="AK102" i="1" s="1"/>
  <c r="AI102" i="1"/>
  <c r="AH102" i="1"/>
  <c r="Z102" i="1"/>
  <c r="X102" i="1"/>
  <c r="W102" i="1"/>
  <c r="U102" i="1"/>
  <c r="T102" i="1"/>
  <c r="AF102" i="1" s="1"/>
  <c r="S102" i="1"/>
  <c r="Q102" i="1"/>
  <c r="P102" i="1"/>
  <c r="O102" i="1"/>
  <c r="Y102" i="1" s="1"/>
  <c r="N102" i="1"/>
  <c r="L102" i="1"/>
  <c r="E102" i="1"/>
  <c r="AK101" i="1"/>
  <c r="AA101" i="1" s="1"/>
  <c r="AJ101" i="1"/>
  <c r="AI101" i="1"/>
  <c r="AG101" i="1"/>
  <c r="AF101" i="1"/>
  <c r="Z101" i="1"/>
  <c r="X101" i="1"/>
  <c r="Y101" i="1" s="1"/>
  <c r="W101" i="1"/>
  <c r="U101" i="1"/>
  <c r="T101" i="1"/>
  <c r="S101" i="1"/>
  <c r="Q101" i="1"/>
  <c r="P101" i="1"/>
  <c r="AH101" i="1" s="1"/>
  <c r="O101" i="1"/>
  <c r="N101" i="1"/>
  <c r="L101" i="1"/>
  <c r="E101" i="1"/>
  <c r="AJ100" i="1"/>
  <c r="AK100" i="1" s="1"/>
  <c r="AI100" i="1"/>
  <c r="AF100" i="1"/>
  <c r="X100" i="1"/>
  <c r="Y100" i="1" s="1"/>
  <c r="W100" i="1"/>
  <c r="U100" i="1"/>
  <c r="T100" i="1"/>
  <c r="S100" i="1"/>
  <c r="Q100" i="1"/>
  <c r="P100" i="1"/>
  <c r="AH100" i="1" s="1"/>
  <c r="O100" i="1"/>
  <c r="N100" i="1"/>
  <c r="Z100" i="1" s="1"/>
  <c r="L100" i="1"/>
  <c r="E100" i="1"/>
  <c r="AJ99" i="1"/>
  <c r="AK99" i="1" s="1"/>
  <c r="AI99" i="1"/>
  <c r="AF99" i="1"/>
  <c r="X99" i="1"/>
  <c r="Y99" i="1" s="1"/>
  <c r="W99" i="1"/>
  <c r="U99" i="1"/>
  <c r="T99" i="1"/>
  <c r="S99" i="1"/>
  <c r="Q99" i="1"/>
  <c r="P99" i="1"/>
  <c r="O99" i="1"/>
  <c r="N99" i="1"/>
  <c r="Z99" i="1" s="1"/>
  <c r="L99" i="1"/>
  <c r="E99" i="1"/>
  <c r="AJ98" i="1"/>
  <c r="AK98" i="1" s="1"/>
  <c r="AI98" i="1"/>
  <c r="X98" i="1"/>
  <c r="Y98" i="1" s="1"/>
  <c r="W98" i="1"/>
  <c r="AA98" i="1" s="1"/>
  <c r="U98" i="1"/>
  <c r="T98" i="1"/>
  <c r="AF98" i="1" s="1"/>
  <c r="S98" i="1"/>
  <c r="Q98" i="1"/>
  <c r="P98" i="1"/>
  <c r="O98" i="1"/>
  <c r="N98" i="1"/>
  <c r="Z98" i="1" s="1"/>
  <c r="AG98" i="1" s="1"/>
  <c r="L98" i="1"/>
  <c r="E98" i="1"/>
  <c r="AJ97" i="1"/>
  <c r="AK97" i="1" s="1"/>
  <c r="AI97" i="1"/>
  <c r="AF97" i="1"/>
  <c r="X97" i="1"/>
  <c r="Y97" i="1" s="1"/>
  <c r="W97" i="1"/>
  <c r="AA97" i="1" s="1"/>
  <c r="U97" i="1"/>
  <c r="T97" i="1"/>
  <c r="S97" i="1"/>
  <c r="Q97" i="1"/>
  <c r="P97" i="1"/>
  <c r="AH97" i="1" s="1"/>
  <c r="O97" i="1"/>
  <c r="N97" i="1"/>
  <c r="L97" i="1"/>
  <c r="Z97" i="1" s="1"/>
  <c r="E97" i="1"/>
  <c r="AJ96" i="1"/>
  <c r="AK96" i="1" s="1"/>
  <c r="AI96" i="1"/>
  <c r="AB96" i="1"/>
  <c r="Z96" i="1"/>
  <c r="X96" i="1"/>
  <c r="W96" i="1"/>
  <c r="AA96" i="1" s="1"/>
  <c r="U96" i="1"/>
  <c r="T96" i="1"/>
  <c r="AF96" i="1" s="1"/>
  <c r="S96" i="1"/>
  <c r="Q96" i="1"/>
  <c r="P96" i="1"/>
  <c r="AH96" i="1" s="1"/>
  <c r="O96" i="1"/>
  <c r="Y96" i="1" s="1"/>
  <c r="N96" i="1"/>
  <c r="L96" i="1"/>
  <c r="E96" i="1"/>
  <c r="AK95" i="1"/>
  <c r="AJ95" i="1"/>
  <c r="AI95" i="1"/>
  <c r="AH95" i="1"/>
  <c r="AF95" i="1"/>
  <c r="AA95" i="1"/>
  <c r="X95" i="1"/>
  <c r="Y95" i="1" s="1"/>
  <c r="W95" i="1"/>
  <c r="U95" i="1"/>
  <c r="T95" i="1"/>
  <c r="S95" i="1"/>
  <c r="Q95" i="1"/>
  <c r="P95" i="1"/>
  <c r="O95" i="1"/>
  <c r="N95" i="1"/>
  <c r="L95" i="1"/>
  <c r="Z95" i="1" s="1"/>
  <c r="AB95" i="1" s="1"/>
  <c r="E95" i="1"/>
  <c r="AJ94" i="1"/>
  <c r="AK94" i="1" s="1"/>
  <c r="AI94" i="1"/>
  <c r="Z94" i="1"/>
  <c r="X94" i="1"/>
  <c r="W94" i="1"/>
  <c r="U94" i="1"/>
  <c r="T94" i="1"/>
  <c r="AF94" i="1" s="1"/>
  <c r="S94" i="1"/>
  <c r="Q94" i="1"/>
  <c r="P94" i="1"/>
  <c r="AH94" i="1" s="1"/>
  <c r="O94" i="1"/>
  <c r="Y94" i="1" s="1"/>
  <c r="N94" i="1"/>
  <c r="L94" i="1"/>
  <c r="E94" i="1"/>
  <c r="AK93" i="1"/>
  <c r="AA93" i="1" s="1"/>
  <c r="AJ93" i="1"/>
  <c r="AI93" i="1"/>
  <c r="AH93" i="1"/>
  <c r="AG93" i="1"/>
  <c r="AF93" i="1"/>
  <c r="Z93" i="1"/>
  <c r="X93" i="1"/>
  <c r="Y93" i="1" s="1"/>
  <c r="W93" i="1"/>
  <c r="U93" i="1"/>
  <c r="T93" i="1"/>
  <c r="S93" i="1"/>
  <c r="Q93" i="1"/>
  <c r="P93" i="1"/>
  <c r="O93" i="1"/>
  <c r="N93" i="1"/>
  <c r="L93" i="1"/>
  <c r="E93" i="1"/>
  <c r="AJ92" i="1"/>
  <c r="AK92" i="1" s="1"/>
  <c r="AI92" i="1"/>
  <c r="X92" i="1"/>
  <c r="Y92" i="1" s="1"/>
  <c r="W92" i="1"/>
  <c r="U92" i="1"/>
  <c r="T92" i="1"/>
  <c r="AF92" i="1" s="1"/>
  <c r="S92" i="1"/>
  <c r="Q92" i="1"/>
  <c r="P92" i="1"/>
  <c r="O92" i="1"/>
  <c r="N92" i="1"/>
  <c r="Z92" i="1" s="1"/>
  <c r="L92" i="1"/>
  <c r="E92" i="1"/>
  <c r="AJ91" i="1"/>
  <c r="AK91" i="1" s="1"/>
  <c r="AI91" i="1"/>
  <c r="AF91" i="1"/>
  <c r="Z91" i="1"/>
  <c r="X91" i="1"/>
  <c r="Y91" i="1" s="1"/>
  <c r="W91" i="1"/>
  <c r="U91" i="1"/>
  <c r="T91" i="1"/>
  <c r="S91" i="1"/>
  <c r="Q91" i="1"/>
  <c r="P91" i="1"/>
  <c r="O91" i="1"/>
  <c r="N91" i="1"/>
  <c r="L91" i="1"/>
  <c r="E91" i="1"/>
  <c r="AJ90" i="1"/>
  <c r="AK90" i="1" s="1"/>
  <c r="AI90" i="1"/>
  <c r="X90" i="1"/>
  <c r="Y90" i="1" s="1"/>
  <c r="W90" i="1"/>
  <c r="U90" i="1"/>
  <c r="T90" i="1"/>
  <c r="AF90" i="1" s="1"/>
  <c r="S90" i="1"/>
  <c r="Q90" i="1"/>
  <c r="P90" i="1"/>
  <c r="O90" i="1"/>
  <c r="N90" i="1"/>
  <c r="Z90" i="1" s="1"/>
  <c r="L90" i="1"/>
  <c r="E90" i="1"/>
  <c r="AJ89" i="1"/>
  <c r="AK89" i="1" s="1"/>
  <c r="AI89" i="1"/>
  <c r="AF89" i="1"/>
  <c r="X89" i="1"/>
  <c r="Y89" i="1" s="1"/>
  <c r="W89" i="1"/>
  <c r="AA89" i="1" s="1"/>
  <c r="U89" i="1"/>
  <c r="T89" i="1"/>
  <c r="S89" i="1"/>
  <c r="Q89" i="1"/>
  <c r="P89" i="1"/>
  <c r="O89" i="1"/>
  <c r="N89" i="1"/>
  <c r="L89" i="1"/>
  <c r="Z89" i="1" s="1"/>
  <c r="E89" i="1"/>
  <c r="AJ88" i="1"/>
  <c r="AK88" i="1" s="1"/>
  <c r="AI88" i="1"/>
  <c r="AH88" i="1"/>
  <c r="AB88" i="1"/>
  <c r="Z88" i="1"/>
  <c r="X88" i="1"/>
  <c r="W88" i="1"/>
  <c r="AA88" i="1" s="1"/>
  <c r="U88" i="1"/>
  <c r="T88" i="1"/>
  <c r="AF88" i="1" s="1"/>
  <c r="S88" i="1"/>
  <c r="Q88" i="1"/>
  <c r="P88" i="1"/>
  <c r="O88" i="1"/>
  <c r="Y88" i="1" s="1"/>
  <c r="N88" i="1"/>
  <c r="L88" i="1"/>
  <c r="E88" i="1"/>
  <c r="AK87" i="1"/>
  <c r="AJ87" i="1"/>
  <c r="AI87" i="1"/>
  <c r="AF87" i="1"/>
  <c r="AB87" i="1"/>
  <c r="AA87" i="1"/>
  <c r="X87" i="1"/>
  <c r="Y87" i="1" s="1"/>
  <c r="W87" i="1"/>
  <c r="U87" i="1"/>
  <c r="T87" i="1"/>
  <c r="S87" i="1"/>
  <c r="Q87" i="1"/>
  <c r="P87" i="1"/>
  <c r="AH87" i="1" s="1"/>
  <c r="O87" i="1"/>
  <c r="N87" i="1"/>
  <c r="L87" i="1"/>
  <c r="Z87" i="1" s="1"/>
  <c r="E87" i="1"/>
  <c r="AJ86" i="1"/>
  <c r="AK86" i="1" s="1"/>
  <c r="AI86" i="1"/>
  <c r="AF86" i="1"/>
  <c r="Z86" i="1"/>
  <c r="X86" i="1"/>
  <c r="W86" i="1"/>
  <c r="U86" i="1"/>
  <c r="T86" i="1"/>
  <c r="S86" i="1"/>
  <c r="Q86" i="1"/>
  <c r="P86" i="1"/>
  <c r="AH86" i="1" s="1"/>
  <c r="O86" i="1"/>
  <c r="Y86" i="1" s="1"/>
  <c r="N86" i="1"/>
  <c r="L86" i="1"/>
  <c r="E86" i="1"/>
  <c r="AK85" i="1"/>
  <c r="AJ85" i="1"/>
  <c r="AI85" i="1"/>
  <c r="AH85" i="1"/>
  <c r="AF85" i="1"/>
  <c r="AA85" i="1"/>
  <c r="Z85" i="1"/>
  <c r="X85" i="1"/>
  <c r="Y85" i="1" s="1"/>
  <c r="W85" i="1"/>
  <c r="U85" i="1"/>
  <c r="T85" i="1"/>
  <c r="S85" i="1"/>
  <c r="Q85" i="1"/>
  <c r="P85" i="1"/>
  <c r="O85" i="1"/>
  <c r="N85" i="1"/>
  <c r="L85" i="1"/>
  <c r="E85" i="1"/>
  <c r="AJ84" i="1"/>
  <c r="AK84" i="1" s="1"/>
  <c r="AI84" i="1"/>
  <c r="AD84" i="1"/>
  <c r="X84" i="1"/>
  <c r="W84" i="1"/>
  <c r="U84" i="1"/>
  <c r="T84" i="1"/>
  <c r="AF84" i="1" s="1"/>
  <c r="S84" i="1"/>
  <c r="Q84" i="1"/>
  <c r="P84" i="1"/>
  <c r="O84" i="1"/>
  <c r="Y84" i="1" s="1"/>
  <c r="N84" i="1"/>
  <c r="Z84" i="1" s="1"/>
  <c r="L84" i="1"/>
  <c r="E84" i="1"/>
  <c r="AK83" i="1"/>
  <c r="AJ83" i="1"/>
  <c r="AI83" i="1"/>
  <c r="AG83" i="1"/>
  <c r="AF83" i="1"/>
  <c r="Z83" i="1"/>
  <c r="X83" i="1"/>
  <c r="Y83" i="1" s="1"/>
  <c r="W83" i="1"/>
  <c r="U83" i="1"/>
  <c r="T83" i="1"/>
  <c r="S83" i="1"/>
  <c r="Q83" i="1"/>
  <c r="P83" i="1"/>
  <c r="AH83" i="1" s="1"/>
  <c r="O83" i="1"/>
  <c r="N83" i="1"/>
  <c r="L83" i="1"/>
  <c r="E83" i="1"/>
  <c r="AJ82" i="1"/>
  <c r="AK82" i="1" s="1"/>
  <c r="AI82" i="1"/>
  <c r="AD82" i="1"/>
  <c r="AB82" i="1"/>
  <c r="X82" i="1"/>
  <c r="Y82" i="1" s="1"/>
  <c r="W82" i="1"/>
  <c r="U82" i="1"/>
  <c r="T82" i="1"/>
  <c r="AF82" i="1" s="1"/>
  <c r="S82" i="1"/>
  <c r="Q82" i="1"/>
  <c r="P82" i="1"/>
  <c r="AH82" i="1" s="1"/>
  <c r="O82" i="1"/>
  <c r="N82" i="1"/>
  <c r="Z82" i="1" s="1"/>
  <c r="AG82" i="1" s="1"/>
  <c r="L82" i="1"/>
  <c r="E82" i="1"/>
  <c r="AJ81" i="1"/>
  <c r="AK81" i="1" s="1"/>
  <c r="AI81" i="1"/>
  <c r="AF81" i="1"/>
  <c r="X81" i="1"/>
  <c r="Y81" i="1" s="1"/>
  <c r="W81" i="1"/>
  <c r="U81" i="1"/>
  <c r="T81" i="1"/>
  <c r="S81" i="1"/>
  <c r="Q81" i="1"/>
  <c r="P81" i="1"/>
  <c r="O81" i="1"/>
  <c r="N81" i="1"/>
  <c r="L81" i="1"/>
  <c r="E81" i="1"/>
  <c r="AJ80" i="1"/>
  <c r="AK80" i="1" s="1"/>
  <c r="AI80" i="1"/>
  <c r="AH80" i="1"/>
  <c r="Z80" i="1"/>
  <c r="X80" i="1"/>
  <c r="W80" i="1"/>
  <c r="AA80" i="1" s="1"/>
  <c r="U80" i="1"/>
  <c r="T80" i="1"/>
  <c r="AF80" i="1" s="1"/>
  <c r="S80" i="1"/>
  <c r="Q80" i="1"/>
  <c r="P80" i="1"/>
  <c r="O80" i="1"/>
  <c r="Y80" i="1" s="1"/>
  <c r="N80" i="1"/>
  <c r="L80" i="1"/>
  <c r="E80" i="1"/>
  <c r="AK79" i="1"/>
  <c r="AJ79" i="1"/>
  <c r="AI79" i="1"/>
  <c r="AB79" i="1"/>
  <c r="AA79" i="1"/>
  <c r="X79" i="1"/>
  <c r="W79" i="1"/>
  <c r="U79" i="1"/>
  <c r="T79" i="1"/>
  <c r="AF79" i="1" s="1"/>
  <c r="S79" i="1"/>
  <c r="Q79" i="1"/>
  <c r="P79" i="1"/>
  <c r="AH79" i="1" s="1"/>
  <c r="O79" i="1"/>
  <c r="N79" i="1"/>
  <c r="L79" i="1"/>
  <c r="Z79" i="1" s="1"/>
  <c r="E79" i="1"/>
  <c r="AK78" i="1"/>
  <c r="AJ78" i="1"/>
  <c r="AI78" i="1"/>
  <c r="AH78" i="1"/>
  <c r="X78" i="1"/>
  <c r="Y78" i="1" s="1"/>
  <c r="W78" i="1"/>
  <c r="AA78" i="1" s="1"/>
  <c r="U78" i="1"/>
  <c r="T78" i="1"/>
  <c r="AF78" i="1" s="1"/>
  <c r="S78" i="1"/>
  <c r="Q78" i="1"/>
  <c r="P78" i="1"/>
  <c r="O78" i="1"/>
  <c r="N78" i="1"/>
  <c r="L78" i="1"/>
  <c r="Z78" i="1" s="1"/>
  <c r="E78" i="1"/>
  <c r="AJ77" i="1"/>
  <c r="AK77" i="1" s="1"/>
  <c r="AA77" i="1" s="1"/>
  <c r="AI77" i="1"/>
  <c r="AF77" i="1"/>
  <c r="Z77" i="1"/>
  <c r="X77" i="1"/>
  <c r="W77" i="1"/>
  <c r="U77" i="1"/>
  <c r="T77" i="1"/>
  <c r="S77" i="1"/>
  <c r="Q77" i="1"/>
  <c r="P77" i="1"/>
  <c r="AH77" i="1" s="1"/>
  <c r="O77" i="1"/>
  <c r="Y77" i="1" s="1"/>
  <c r="N77" i="1"/>
  <c r="L77" i="1"/>
  <c r="E77" i="1"/>
  <c r="AK76" i="1"/>
  <c r="AJ76" i="1"/>
  <c r="AI76" i="1"/>
  <c r="AH76" i="1"/>
  <c r="AD76" i="1"/>
  <c r="X76" i="1"/>
  <c r="Y76" i="1" s="1"/>
  <c r="W76" i="1"/>
  <c r="AA76" i="1" s="1"/>
  <c r="U76" i="1"/>
  <c r="T76" i="1"/>
  <c r="AF76" i="1" s="1"/>
  <c r="S76" i="1"/>
  <c r="Q76" i="1"/>
  <c r="P76" i="1"/>
  <c r="O76" i="1"/>
  <c r="N76" i="1"/>
  <c r="L76" i="1"/>
  <c r="Z76" i="1" s="1"/>
  <c r="E76" i="1"/>
  <c r="AJ75" i="1"/>
  <c r="AK75" i="1" s="1"/>
  <c r="AA75" i="1" s="1"/>
  <c r="AI75" i="1"/>
  <c r="AF75" i="1"/>
  <c r="Z75" i="1"/>
  <c r="X75" i="1"/>
  <c r="W75" i="1"/>
  <c r="U75" i="1"/>
  <c r="T75" i="1"/>
  <c r="S75" i="1"/>
  <c r="Q75" i="1"/>
  <c r="P75" i="1"/>
  <c r="AH75" i="1" s="1"/>
  <c r="O75" i="1"/>
  <c r="Y75" i="1" s="1"/>
  <c r="N75" i="1"/>
  <c r="L75" i="1"/>
  <c r="E75" i="1"/>
  <c r="AK74" i="1"/>
  <c r="AJ74" i="1"/>
  <c r="AI74" i="1"/>
  <c r="AH74" i="1"/>
  <c r="AD74" i="1"/>
  <c r="X74" i="1"/>
  <c r="Y74" i="1" s="1"/>
  <c r="W74" i="1"/>
  <c r="AA74" i="1" s="1"/>
  <c r="U74" i="1"/>
  <c r="T74" i="1"/>
  <c r="AF74" i="1" s="1"/>
  <c r="S74" i="1"/>
  <c r="Q74" i="1"/>
  <c r="P74" i="1"/>
  <c r="O74" i="1"/>
  <c r="N74" i="1"/>
  <c r="L74" i="1"/>
  <c r="Z74" i="1" s="1"/>
  <c r="E74" i="1"/>
  <c r="AJ73" i="1"/>
  <c r="AK73" i="1" s="1"/>
  <c r="AA73" i="1" s="1"/>
  <c r="AI73" i="1"/>
  <c r="AF73" i="1"/>
  <c r="Z73" i="1"/>
  <c r="X73" i="1"/>
  <c r="W73" i="1"/>
  <c r="U73" i="1"/>
  <c r="T73" i="1"/>
  <c r="S73" i="1"/>
  <c r="Q73" i="1"/>
  <c r="P73" i="1"/>
  <c r="AH73" i="1" s="1"/>
  <c r="O73" i="1"/>
  <c r="Y73" i="1" s="1"/>
  <c r="N73" i="1"/>
  <c r="L73" i="1"/>
  <c r="E73" i="1"/>
  <c r="AK72" i="1"/>
  <c r="AJ72" i="1"/>
  <c r="AI72" i="1"/>
  <c r="AH72" i="1"/>
  <c r="X72" i="1"/>
  <c r="Y72" i="1" s="1"/>
  <c r="W72" i="1"/>
  <c r="AA72" i="1" s="1"/>
  <c r="U72" i="1"/>
  <c r="T72" i="1"/>
  <c r="AF72" i="1" s="1"/>
  <c r="S72" i="1"/>
  <c r="Q72" i="1"/>
  <c r="P72" i="1"/>
  <c r="O72" i="1"/>
  <c r="N72" i="1"/>
  <c r="L72" i="1"/>
  <c r="Z72" i="1" s="1"/>
  <c r="E72" i="1"/>
  <c r="AJ71" i="1"/>
  <c r="AK71" i="1" s="1"/>
  <c r="AA71" i="1" s="1"/>
  <c r="AI71" i="1"/>
  <c r="AF71" i="1"/>
  <c r="Z71" i="1"/>
  <c r="X71" i="1"/>
  <c r="W71" i="1"/>
  <c r="U71" i="1"/>
  <c r="T71" i="1"/>
  <c r="S71" i="1"/>
  <c r="Q71" i="1"/>
  <c r="P71" i="1"/>
  <c r="AH71" i="1" s="1"/>
  <c r="O71" i="1"/>
  <c r="Y71" i="1" s="1"/>
  <c r="N71" i="1"/>
  <c r="L71" i="1"/>
  <c r="E71" i="1"/>
  <c r="AK70" i="1"/>
  <c r="AJ70" i="1"/>
  <c r="AI70" i="1"/>
  <c r="AH70" i="1"/>
  <c r="X70" i="1"/>
  <c r="Y70" i="1" s="1"/>
  <c r="W70" i="1"/>
  <c r="AA70" i="1" s="1"/>
  <c r="U70" i="1"/>
  <c r="T70" i="1"/>
  <c r="AF70" i="1" s="1"/>
  <c r="S70" i="1"/>
  <c r="Q70" i="1"/>
  <c r="P70" i="1"/>
  <c r="O70" i="1"/>
  <c r="N70" i="1"/>
  <c r="L70" i="1"/>
  <c r="Z70" i="1" s="1"/>
  <c r="E70" i="1"/>
  <c r="AJ69" i="1"/>
  <c r="AK69" i="1" s="1"/>
  <c r="AA69" i="1" s="1"/>
  <c r="AI69" i="1"/>
  <c r="AF69" i="1"/>
  <c r="Z69" i="1"/>
  <c r="X69" i="1"/>
  <c r="W69" i="1"/>
  <c r="U69" i="1"/>
  <c r="T69" i="1"/>
  <c r="S69" i="1"/>
  <c r="Q69" i="1"/>
  <c r="P69" i="1"/>
  <c r="AH69" i="1" s="1"/>
  <c r="O69" i="1"/>
  <c r="Y69" i="1" s="1"/>
  <c r="N69" i="1"/>
  <c r="L69" i="1"/>
  <c r="E69" i="1"/>
  <c r="AK68" i="1"/>
  <c r="AJ68" i="1"/>
  <c r="AI68" i="1"/>
  <c r="AH68" i="1"/>
  <c r="AD68" i="1"/>
  <c r="X68" i="1"/>
  <c r="Y68" i="1" s="1"/>
  <c r="W68" i="1"/>
  <c r="AA68" i="1" s="1"/>
  <c r="U68" i="1"/>
  <c r="T68" i="1"/>
  <c r="AF68" i="1" s="1"/>
  <c r="S68" i="1"/>
  <c r="Q68" i="1"/>
  <c r="P68" i="1"/>
  <c r="O68" i="1"/>
  <c r="N68" i="1"/>
  <c r="L68" i="1"/>
  <c r="Z68" i="1" s="1"/>
  <c r="E68" i="1"/>
  <c r="AJ67" i="1"/>
  <c r="AK67" i="1" s="1"/>
  <c r="AA67" i="1" s="1"/>
  <c r="AI67" i="1"/>
  <c r="AF67" i="1"/>
  <c r="Z67" i="1"/>
  <c r="X67" i="1"/>
  <c r="W67" i="1"/>
  <c r="U67" i="1"/>
  <c r="T67" i="1"/>
  <c r="S67" i="1"/>
  <c r="Q67" i="1"/>
  <c r="P67" i="1"/>
  <c r="AH67" i="1" s="1"/>
  <c r="O67" i="1"/>
  <c r="Y67" i="1" s="1"/>
  <c r="N67" i="1"/>
  <c r="L67" i="1"/>
  <c r="E67" i="1"/>
  <c r="AK66" i="1"/>
  <c r="AJ66" i="1"/>
  <c r="AI66" i="1"/>
  <c r="AH66" i="1"/>
  <c r="AD66" i="1"/>
  <c r="X66" i="1"/>
  <c r="Y66" i="1" s="1"/>
  <c r="W66" i="1"/>
  <c r="AA66" i="1" s="1"/>
  <c r="U66" i="1"/>
  <c r="T66" i="1"/>
  <c r="AF66" i="1" s="1"/>
  <c r="S66" i="1"/>
  <c r="Q66" i="1"/>
  <c r="P66" i="1"/>
  <c r="O66" i="1"/>
  <c r="N66" i="1"/>
  <c r="L66" i="1"/>
  <c r="Z66" i="1" s="1"/>
  <c r="E66" i="1"/>
  <c r="AJ65" i="1"/>
  <c r="AK65" i="1" s="1"/>
  <c r="AA65" i="1" s="1"/>
  <c r="AI65" i="1"/>
  <c r="AF65" i="1"/>
  <c r="Z65" i="1"/>
  <c r="X65" i="1"/>
  <c r="W65" i="1"/>
  <c r="U65" i="1"/>
  <c r="T65" i="1"/>
  <c r="S65" i="1"/>
  <c r="Q65" i="1"/>
  <c r="P65" i="1"/>
  <c r="AH65" i="1" s="1"/>
  <c r="O65" i="1"/>
  <c r="Y65" i="1" s="1"/>
  <c r="N65" i="1"/>
  <c r="L65" i="1"/>
  <c r="E65" i="1"/>
  <c r="AK64" i="1"/>
  <c r="AJ64" i="1"/>
  <c r="AI64" i="1"/>
  <c r="AH64" i="1"/>
  <c r="X64" i="1"/>
  <c r="Y64" i="1" s="1"/>
  <c r="W64" i="1"/>
  <c r="AA64" i="1" s="1"/>
  <c r="U64" i="1"/>
  <c r="T64" i="1"/>
  <c r="AF64" i="1" s="1"/>
  <c r="S64" i="1"/>
  <c r="Q64" i="1"/>
  <c r="P64" i="1"/>
  <c r="O64" i="1"/>
  <c r="N64" i="1"/>
  <c r="L64" i="1"/>
  <c r="Z64" i="1" s="1"/>
  <c r="E64" i="1"/>
  <c r="AJ63" i="1"/>
  <c r="AK63" i="1" s="1"/>
  <c r="AA63" i="1" s="1"/>
  <c r="AI63" i="1"/>
  <c r="AF63" i="1"/>
  <c r="Z63" i="1"/>
  <c r="X63" i="1"/>
  <c r="W63" i="1"/>
  <c r="U63" i="1"/>
  <c r="T63" i="1"/>
  <c r="S63" i="1"/>
  <c r="Q63" i="1"/>
  <c r="P63" i="1"/>
  <c r="AH63" i="1" s="1"/>
  <c r="O63" i="1"/>
  <c r="Y63" i="1" s="1"/>
  <c r="N63" i="1"/>
  <c r="L63" i="1"/>
  <c r="E63" i="1"/>
  <c r="AK62" i="1"/>
  <c r="AJ62" i="1"/>
  <c r="AI62" i="1"/>
  <c r="AH62" i="1"/>
  <c r="X62" i="1"/>
  <c r="Y62" i="1" s="1"/>
  <c r="W62" i="1"/>
  <c r="AA62" i="1" s="1"/>
  <c r="U62" i="1"/>
  <c r="T62" i="1"/>
  <c r="AF62" i="1" s="1"/>
  <c r="S62" i="1"/>
  <c r="Q62" i="1"/>
  <c r="P62" i="1"/>
  <c r="O62" i="1"/>
  <c r="N62" i="1"/>
  <c r="L62" i="1"/>
  <c r="Z62" i="1" s="1"/>
  <c r="AD62" i="1" s="1"/>
  <c r="E62" i="1"/>
  <c r="AJ61" i="1"/>
  <c r="AK61" i="1" s="1"/>
  <c r="AA61" i="1" s="1"/>
  <c r="AI61" i="1"/>
  <c r="AF61" i="1"/>
  <c r="Z61" i="1"/>
  <c r="X61" i="1"/>
  <c r="W61" i="1"/>
  <c r="U61" i="1"/>
  <c r="T61" i="1"/>
  <c r="S61" i="1"/>
  <c r="Q61" i="1"/>
  <c r="P61" i="1"/>
  <c r="AH61" i="1" s="1"/>
  <c r="O61" i="1"/>
  <c r="Y61" i="1" s="1"/>
  <c r="N61" i="1"/>
  <c r="L61" i="1"/>
  <c r="E61" i="1"/>
  <c r="AK60" i="1"/>
  <c r="AJ60" i="1"/>
  <c r="AI60" i="1"/>
  <c r="AH60" i="1"/>
  <c r="AD60" i="1"/>
  <c r="X60" i="1"/>
  <c r="Y60" i="1" s="1"/>
  <c r="W60" i="1"/>
  <c r="AA60" i="1" s="1"/>
  <c r="U60" i="1"/>
  <c r="T60" i="1"/>
  <c r="AF60" i="1" s="1"/>
  <c r="S60" i="1"/>
  <c r="Q60" i="1"/>
  <c r="P60" i="1"/>
  <c r="O60" i="1"/>
  <c r="N60" i="1"/>
  <c r="L60" i="1"/>
  <c r="Z60" i="1" s="1"/>
  <c r="E60" i="1"/>
  <c r="AJ59" i="1"/>
  <c r="AK59" i="1" s="1"/>
  <c r="AA59" i="1" s="1"/>
  <c r="AI59" i="1"/>
  <c r="AF59" i="1"/>
  <c r="Z59" i="1"/>
  <c r="X59" i="1"/>
  <c r="W59" i="1"/>
  <c r="U59" i="1"/>
  <c r="T59" i="1"/>
  <c r="S59" i="1"/>
  <c r="Q59" i="1"/>
  <c r="P59" i="1"/>
  <c r="AH59" i="1" s="1"/>
  <c r="O59" i="1"/>
  <c r="Y59" i="1" s="1"/>
  <c r="N59" i="1"/>
  <c r="L59" i="1"/>
  <c r="E59" i="1"/>
  <c r="AK58" i="1"/>
  <c r="AJ58" i="1"/>
  <c r="AI58" i="1"/>
  <c r="AH58" i="1"/>
  <c r="AD58" i="1"/>
  <c r="X58" i="1"/>
  <c r="Y58" i="1" s="1"/>
  <c r="W58" i="1"/>
  <c r="AA58" i="1" s="1"/>
  <c r="U58" i="1"/>
  <c r="T58" i="1"/>
  <c r="AF58" i="1" s="1"/>
  <c r="S58" i="1"/>
  <c r="Q58" i="1"/>
  <c r="P58" i="1"/>
  <c r="O58" i="1"/>
  <c r="N58" i="1"/>
  <c r="L58" i="1"/>
  <c r="Z58" i="1" s="1"/>
  <c r="E58" i="1"/>
  <c r="AJ57" i="1"/>
  <c r="AK57" i="1" s="1"/>
  <c r="AA57" i="1" s="1"/>
  <c r="AI57" i="1"/>
  <c r="AF57" i="1"/>
  <c r="Z57" i="1"/>
  <c r="X57" i="1"/>
  <c r="W57" i="1"/>
  <c r="U57" i="1"/>
  <c r="T57" i="1"/>
  <c r="S57" i="1"/>
  <c r="Q57" i="1"/>
  <c r="P57" i="1"/>
  <c r="AH57" i="1" s="1"/>
  <c r="O57" i="1"/>
  <c r="Y57" i="1" s="1"/>
  <c r="N57" i="1"/>
  <c r="L57" i="1"/>
  <c r="E57" i="1"/>
  <c r="AK56" i="1"/>
  <c r="AJ56" i="1"/>
  <c r="AI56" i="1"/>
  <c r="AH56" i="1"/>
  <c r="X56" i="1"/>
  <c r="Y56" i="1" s="1"/>
  <c r="W56" i="1"/>
  <c r="AA56" i="1" s="1"/>
  <c r="U56" i="1"/>
  <c r="T56" i="1"/>
  <c r="AF56" i="1" s="1"/>
  <c r="S56" i="1"/>
  <c r="Q56" i="1"/>
  <c r="P56" i="1"/>
  <c r="O56" i="1"/>
  <c r="N56" i="1"/>
  <c r="L56" i="1"/>
  <c r="Z56" i="1" s="1"/>
  <c r="E56" i="1"/>
  <c r="AJ55" i="1"/>
  <c r="AK55" i="1" s="1"/>
  <c r="AA55" i="1" s="1"/>
  <c r="AI55" i="1"/>
  <c r="AF55" i="1"/>
  <c r="Z55" i="1"/>
  <c r="X55" i="1"/>
  <c r="W55" i="1"/>
  <c r="U55" i="1"/>
  <c r="T55" i="1"/>
  <c r="S55" i="1"/>
  <c r="Q55" i="1"/>
  <c r="P55" i="1"/>
  <c r="AH55" i="1" s="1"/>
  <c r="O55" i="1"/>
  <c r="Y55" i="1" s="1"/>
  <c r="N55" i="1"/>
  <c r="L55" i="1"/>
  <c r="E55" i="1"/>
  <c r="AK54" i="1"/>
  <c r="AJ54" i="1"/>
  <c r="AI54" i="1"/>
  <c r="AH54" i="1"/>
  <c r="X54" i="1"/>
  <c r="Y54" i="1" s="1"/>
  <c r="W54" i="1"/>
  <c r="AA54" i="1" s="1"/>
  <c r="U54" i="1"/>
  <c r="T54" i="1"/>
  <c r="AF54" i="1" s="1"/>
  <c r="S54" i="1"/>
  <c r="Q54" i="1"/>
  <c r="P54" i="1"/>
  <c r="O54" i="1"/>
  <c r="N54" i="1"/>
  <c r="L54" i="1"/>
  <c r="Z54" i="1" s="1"/>
  <c r="E54" i="1"/>
  <c r="AJ53" i="1"/>
  <c r="AK53" i="1" s="1"/>
  <c r="AA53" i="1" s="1"/>
  <c r="AI53" i="1"/>
  <c r="AF53" i="1"/>
  <c r="Z53" i="1"/>
  <c r="X53" i="1"/>
  <c r="W53" i="1"/>
  <c r="U53" i="1"/>
  <c r="T53" i="1"/>
  <c r="S53" i="1"/>
  <c r="Q53" i="1"/>
  <c r="P53" i="1"/>
  <c r="AH53" i="1" s="1"/>
  <c r="O53" i="1"/>
  <c r="Y53" i="1" s="1"/>
  <c r="N53" i="1"/>
  <c r="L53" i="1"/>
  <c r="E53" i="1"/>
  <c r="AK52" i="1"/>
  <c r="AJ52" i="1"/>
  <c r="AI52" i="1"/>
  <c r="AH52" i="1"/>
  <c r="AD52" i="1"/>
  <c r="X52" i="1"/>
  <c r="Y52" i="1" s="1"/>
  <c r="W52" i="1"/>
  <c r="AA52" i="1" s="1"/>
  <c r="U52" i="1"/>
  <c r="T52" i="1"/>
  <c r="AF52" i="1" s="1"/>
  <c r="S52" i="1"/>
  <c r="Q52" i="1"/>
  <c r="P52" i="1"/>
  <c r="O52" i="1"/>
  <c r="N52" i="1"/>
  <c r="L52" i="1"/>
  <c r="Z52" i="1" s="1"/>
  <c r="E52" i="1"/>
  <c r="AJ51" i="1"/>
  <c r="AK51" i="1" s="1"/>
  <c r="AA51" i="1" s="1"/>
  <c r="AI51" i="1"/>
  <c r="AF51" i="1"/>
  <c r="Z51" i="1"/>
  <c r="X51" i="1"/>
  <c r="W51" i="1"/>
  <c r="U51" i="1"/>
  <c r="T51" i="1"/>
  <c r="S51" i="1"/>
  <c r="Q51" i="1"/>
  <c r="P51" i="1"/>
  <c r="AH51" i="1" s="1"/>
  <c r="O51" i="1"/>
  <c r="Y51" i="1" s="1"/>
  <c r="N51" i="1"/>
  <c r="L51" i="1"/>
  <c r="E51" i="1"/>
  <c r="AK50" i="1"/>
  <c r="AJ50" i="1"/>
  <c r="AI50" i="1"/>
  <c r="AH50" i="1"/>
  <c r="X50" i="1"/>
  <c r="Y50" i="1" s="1"/>
  <c r="W50" i="1"/>
  <c r="AA50" i="1" s="1"/>
  <c r="U50" i="1"/>
  <c r="T50" i="1"/>
  <c r="AF50" i="1" s="1"/>
  <c r="S50" i="1"/>
  <c r="Q50" i="1"/>
  <c r="P50" i="1"/>
  <c r="O50" i="1"/>
  <c r="N50" i="1"/>
  <c r="L50" i="1"/>
  <c r="E50" i="1"/>
  <c r="AJ49" i="1"/>
  <c r="AK49" i="1" s="1"/>
  <c r="AA49" i="1" s="1"/>
  <c r="AI49" i="1"/>
  <c r="AF49" i="1"/>
  <c r="Z49" i="1"/>
  <c r="X49" i="1"/>
  <c r="W49" i="1"/>
  <c r="U49" i="1"/>
  <c r="T49" i="1"/>
  <c r="S49" i="1"/>
  <c r="Q49" i="1"/>
  <c r="P49" i="1"/>
  <c r="O49" i="1"/>
  <c r="Y49" i="1" s="1"/>
  <c r="N49" i="1"/>
  <c r="L49" i="1"/>
  <c r="E49" i="1"/>
  <c r="AK48" i="1"/>
  <c r="AJ48" i="1"/>
  <c r="AI48" i="1"/>
  <c r="AH48" i="1"/>
  <c r="X48" i="1"/>
  <c r="Y48" i="1" s="1"/>
  <c r="W48" i="1"/>
  <c r="AA48" i="1" s="1"/>
  <c r="U48" i="1"/>
  <c r="T48" i="1"/>
  <c r="AF48" i="1" s="1"/>
  <c r="S48" i="1"/>
  <c r="Q48" i="1"/>
  <c r="P48" i="1"/>
  <c r="O48" i="1"/>
  <c r="N48" i="1"/>
  <c r="L48" i="1"/>
  <c r="E48" i="1"/>
  <c r="AJ47" i="1"/>
  <c r="AK47" i="1" s="1"/>
  <c r="AA47" i="1" s="1"/>
  <c r="AI47" i="1"/>
  <c r="AF47" i="1"/>
  <c r="Z47" i="1"/>
  <c r="X47" i="1"/>
  <c r="W47" i="1"/>
  <c r="U47" i="1"/>
  <c r="T47" i="1"/>
  <c r="S47" i="1"/>
  <c r="Q47" i="1"/>
  <c r="P47" i="1"/>
  <c r="O47" i="1"/>
  <c r="Y47" i="1" s="1"/>
  <c r="N47" i="1"/>
  <c r="L47" i="1"/>
  <c r="E47" i="1"/>
  <c r="AK46" i="1"/>
  <c r="AJ46" i="1"/>
  <c r="AI46" i="1"/>
  <c r="AH46" i="1"/>
  <c r="X46" i="1"/>
  <c r="Y46" i="1" s="1"/>
  <c r="W46" i="1"/>
  <c r="AA46" i="1" s="1"/>
  <c r="U46" i="1"/>
  <c r="T46" i="1"/>
  <c r="AF46" i="1" s="1"/>
  <c r="S46" i="1"/>
  <c r="Q46" i="1"/>
  <c r="P46" i="1"/>
  <c r="O46" i="1"/>
  <c r="N46" i="1"/>
  <c r="L46" i="1"/>
  <c r="E46" i="1"/>
  <c r="AJ45" i="1"/>
  <c r="AK45" i="1" s="1"/>
  <c r="AA45" i="1" s="1"/>
  <c r="AI45" i="1"/>
  <c r="AF45" i="1"/>
  <c r="Z45" i="1"/>
  <c r="X45" i="1"/>
  <c r="W45" i="1"/>
  <c r="U45" i="1"/>
  <c r="T45" i="1"/>
  <c r="S45" i="1"/>
  <c r="Q45" i="1"/>
  <c r="P45" i="1"/>
  <c r="O45" i="1"/>
  <c r="Y45" i="1" s="1"/>
  <c r="N45" i="1"/>
  <c r="L45" i="1"/>
  <c r="E45" i="1"/>
  <c r="AK44" i="1"/>
  <c r="AJ44" i="1"/>
  <c r="AI44" i="1"/>
  <c r="AH44" i="1"/>
  <c r="X44" i="1"/>
  <c r="Y44" i="1" s="1"/>
  <c r="W44" i="1"/>
  <c r="AA44" i="1" s="1"/>
  <c r="U44" i="1"/>
  <c r="T44" i="1"/>
  <c r="AF44" i="1" s="1"/>
  <c r="S44" i="1"/>
  <c r="Q44" i="1"/>
  <c r="P44" i="1"/>
  <c r="O44" i="1"/>
  <c r="N44" i="1"/>
  <c r="L44" i="1"/>
  <c r="E44" i="1"/>
  <c r="AJ43" i="1"/>
  <c r="AK43" i="1" s="1"/>
  <c r="AA43" i="1" s="1"/>
  <c r="AI43" i="1"/>
  <c r="AF43" i="1"/>
  <c r="Z43" i="1"/>
  <c r="X43" i="1"/>
  <c r="W43" i="1"/>
  <c r="U43" i="1"/>
  <c r="T43" i="1"/>
  <c r="S43" i="1"/>
  <c r="Q43" i="1"/>
  <c r="P43" i="1"/>
  <c r="O43" i="1"/>
  <c r="Y43" i="1" s="1"/>
  <c r="N43" i="1"/>
  <c r="L43" i="1"/>
  <c r="E43" i="1"/>
  <c r="AK42" i="1"/>
  <c r="AJ42" i="1"/>
  <c r="AI42" i="1"/>
  <c r="AH42" i="1"/>
  <c r="X42" i="1"/>
  <c r="Y42" i="1" s="1"/>
  <c r="W42" i="1"/>
  <c r="AA42" i="1" s="1"/>
  <c r="U42" i="1"/>
  <c r="T42" i="1"/>
  <c r="AF42" i="1" s="1"/>
  <c r="S42" i="1"/>
  <c r="Q42" i="1"/>
  <c r="P42" i="1"/>
  <c r="O42" i="1"/>
  <c r="N42" i="1"/>
  <c r="L42" i="1"/>
  <c r="E42" i="1"/>
  <c r="AJ41" i="1"/>
  <c r="AK41" i="1" s="1"/>
  <c r="AA41" i="1" s="1"/>
  <c r="AI41" i="1"/>
  <c r="AF41" i="1"/>
  <c r="Z41" i="1"/>
  <c r="X41" i="1"/>
  <c r="W41" i="1"/>
  <c r="U41" i="1"/>
  <c r="T41" i="1"/>
  <c r="S41" i="1"/>
  <c r="Q41" i="1"/>
  <c r="P41" i="1"/>
  <c r="O41" i="1"/>
  <c r="Y41" i="1" s="1"/>
  <c r="N41" i="1"/>
  <c r="L41" i="1"/>
  <c r="E41" i="1"/>
  <c r="AK40" i="1"/>
  <c r="AJ40" i="1"/>
  <c r="AI40" i="1"/>
  <c r="AH40" i="1"/>
  <c r="X40" i="1"/>
  <c r="Y40" i="1" s="1"/>
  <c r="W40" i="1"/>
  <c r="AA40" i="1" s="1"/>
  <c r="U40" i="1"/>
  <c r="T40" i="1"/>
  <c r="AF40" i="1" s="1"/>
  <c r="S40" i="1"/>
  <c r="Q40" i="1"/>
  <c r="P40" i="1"/>
  <c r="O40" i="1"/>
  <c r="N40" i="1"/>
  <c r="L40" i="1"/>
  <c r="E40" i="1"/>
  <c r="AJ39" i="1"/>
  <c r="AK39" i="1" s="1"/>
  <c r="AA39" i="1" s="1"/>
  <c r="AI39" i="1"/>
  <c r="AF39" i="1"/>
  <c r="Z39" i="1"/>
  <c r="X39" i="1"/>
  <c r="W39" i="1"/>
  <c r="U39" i="1"/>
  <c r="T39" i="1"/>
  <c r="S39" i="1"/>
  <c r="Q39" i="1"/>
  <c r="P39" i="1"/>
  <c r="O39" i="1"/>
  <c r="Y39" i="1" s="1"/>
  <c r="N39" i="1"/>
  <c r="L39" i="1"/>
  <c r="E39" i="1"/>
  <c r="AK38" i="1"/>
  <c r="AJ38" i="1"/>
  <c r="AI38" i="1"/>
  <c r="AH38" i="1"/>
  <c r="X38" i="1"/>
  <c r="Y38" i="1" s="1"/>
  <c r="W38" i="1"/>
  <c r="AA38" i="1" s="1"/>
  <c r="U38" i="1"/>
  <c r="T38" i="1"/>
  <c r="AF38" i="1" s="1"/>
  <c r="S38" i="1"/>
  <c r="Q38" i="1"/>
  <c r="P38" i="1"/>
  <c r="O38" i="1"/>
  <c r="N38" i="1"/>
  <c r="L38" i="1"/>
  <c r="E38" i="1"/>
  <c r="AJ37" i="1"/>
  <c r="AK37" i="1" s="1"/>
  <c r="AA37" i="1" s="1"/>
  <c r="AI37" i="1"/>
  <c r="AF37" i="1"/>
  <c r="Z37" i="1"/>
  <c r="X37" i="1"/>
  <c r="W37" i="1"/>
  <c r="U37" i="1"/>
  <c r="T37" i="1"/>
  <c r="S37" i="1"/>
  <c r="Q37" i="1"/>
  <c r="P37" i="1"/>
  <c r="O37" i="1"/>
  <c r="Y37" i="1" s="1"/>
  <c r="N37" i="1"/>
  <c r="L37" i="1"/>
  <c r="E37" i="1"/>
  <c r="AK36" i="1"/>
  <c r="AJ36" i="1"/>
  <c r="AI36" i="1"/>
  <c r="AH36" i="1"/>
  <c r="AB36" i="1"/>
  <c r="AA36" i="1"/>
  <c r="X36" i="1"/>
  <c r="Y36" i="1" s="1"/>
  <c r="W36" i="1"/>
  <c r="U36" i="1"/>
  <c r="T36" i="1"/>
  <c r="AF36" i="1" s="1"/>
  <c r="S36" i="1"/>
  <c r="Q36" i="1"/>
  <c r="P36" i="1"/>
  <c r="O36" i="1"/>
  <c r="N36" i="1"/>
  <c r="L36" i="1"/>
  <c r="Z36" i="1" s="1"/>
  <c r="E36" i="1"/>
  <c r="AJ35" i="1"/>
  <c r="AK35" i="1" s="1"/>
  <c r="AA35" i="1" s="1"/>
  <c r="AI35" i="1"/>
  <c r="Z35" i="1"/>
  <c r="X35" i="1"/>
  <c r="W35" i="1"/>
  <c r="U35" i="1"/>
  <c r="T35" i="1"/>
  <c r="AF35" i="1" s="1"/>
  <c r="S35" i="1"/>
  <c r="Q35" i="1"/>
  <c r="P35" i="1"/>
  <c r="AH35" i="1" s="1"/>
  <c r="O35" i="1"/>
  <c r="Y35" i="1" s="1"/>
  <c r="N35" i="1"/>
  <c r="L35" i="1"/>
  <c r="E35" i="1"/>
  <c r="AK34" i="1"/>
  <c r="AJ34" i="1"/>
  <c r="AI34" i="1"/>
  <c r="AB34" i="1"/>
  <c r="X34" i="1"/>
  <c r="Y34" i="1" s="1"/>
  <c r="W34" i="1"/>
  <c r="AA34" i="1" s="1"/>
  <c r="U34" i="1"/>
  <c r="T34" i="1"/>
  <c r="AF34" i="1" s="1"/>
  <c r="S34" i="1"/>
  <c r="Q34" i="1"/>
  <c r="P34" i="1"/>
  <c r="AH34" i="1" s="1"/>
  <c r="O34" i="1"/>
  <c r="N34" i="1"/>
  <c r="L34" i="1"/>
  <c r="Z34" i="1" s="1"/>
  <c r="E34" i="1"/>
  <c r="AJ33" i="1"/>
  <c r="AK33" i="1" s="1"/>
  <c r="AI33" i="1"/>
  <c r="AH33" i="1"/>
  <c r="AD33" i="1"/>
  <c r="X33" i="1"/>
  <c r="Y33" i="1" s="1"/>
  <c r="W33" i="1"/>
  <c r="AA33" i="1" s="1"/>
  <c r="U33" i="1"/>
  <c r="T33" i="1"/>
  <c r="AF33" i="1" s="1"/>
  <c r="S33" i="1"/>
  <c r="Q33" i="1"/>
  <c r="P33" i="1"/>
  <c r="O33" i="1"/>
  <c r="N33" i="1"/>
  <c r="Z33" i="1" s="1"/>
  <c r="AG33" i="1" s="1"/>
  <c r="L33" i="1"/>
  <c r="E33" i="1"/>
  <c r="AJ32" i="1"/>
  <c r="AK32" i="1" s="1"/>
  <c r="AA32" i="1" s="1"/>
  <c r="AI32" i="1"/>
  <c r="AF32" i="1"/>
  <c r="Z32" i="1"/>
  <c r="X32" i="1"/>
  <c r="Y32" i="1" s="1"/>
  <c r="W32" i="1"/>
  <c r="U32" i="1"/>
  <c r="T32" i="1"/>
  <c r="S32" i="1"/>
  <c r="Q32" i="1"/>
  <c r="P32" i="1"/>
  <c r="AH32" i="1" s="1"/>
  <c r="O32" i="1"/>
  <c r="N32" i="1"/>
  <c r="L32" i="1"/>
  <c r="E32" i="1"/>
  <c r="AJ31" i="1"/>
  <c r="AK31" i="1" s="1"/>
  <c r="AI31" i="1"/>
  <c r="AH31" i="1"/>
  <c r="AD31" i="1"/>
  <c r="AB31" i="1"/>
  <c r="X31" i="1"/>
  <c r="Y31" i="1" s="1"/>
  <c r="W31" i="1"/>
  <c r="U31" i="1"/>
  <c r="T31" i="1"/>
  <c r="AF31" i="1" s="1"/>
  <c r="S31" i="1"/>
  <c r="Q31" i="1"/>
  <c r="P31" i="1"/>
  <c r="O31" i="1"/>
  <c r="N31" i="1"/>
  <c r="Z31" i="1" s="1"/>
  <c r="AG31" i="1" s="1"/>
  <c r="L31" i="1"/>
  <c r="E31" i="1"/>
  <c r="AJ30" i="1"/>
  <c r="AK30" i="1" s="1"/>
  <c r="AA30" i="1" s="1"/>
  <c r="AI30" i="1"/>
  <c r="AG30" i="1"/>
  <c r="AF30" i="1"/>
  <c r="Z30" i="1"/>
  <c r="X30" i="1"/>
  <c r="Y30" i="1" s="1"/>
  <c r="W30" i="1"/>
  <c r="U30" i="1"/>
  <c r="T30" i="1"/>
  <c r="S30" i="1"/>
  <c r="Q30" i="1"/>
  <c r="P30" i="1"/>
  <c r="AH30" i="1" s="1"/>
  <c r="O30" i="1"/>
  <c r="N30" i="1"/>
  <c r="L30" i="1"/>
  <c r="E30" i="1"/>
  <c r="AJ29" i="1"/>
  <c r="AK29" i="1" s="1"/>
  <c r="AI29" i="1"/>
  <c r="AH29" i="1"/>
  <c r="AD29" i="1"/>
  <c r="AB29" i="1"/>
  <c r="X29" i="1"/>
  <c r="W29" i="1"/>
  <c r="U29" i="1"/>
  <c r="T29" i="1"/>
  <c r="AF29" i="1" s="1"/>
  <c r="S29" i="1"/>
  <c r="Q29" i="1"/>
  <c r="P29" i="1"/>
  <c r="O29" i="1"/>
  <c r="Y29" i="1" s="1"/>
  <c r="N29" i="1"/>
  <c r="Z29" i="1" s="1"/>
  <c r="AG29" i="1" s="1"/>
  <c r="L29" i="1"/>
  <c r="E29" i="1"/>
  <c r="AK28" i="1"/>
  <c r="AJ28" i="1"/>
  <c r="AI28" i="1"/>
  <c r="AF28" i="1"/>
  <c r="X28" i="1"/>
  <c r="Y28" i="1" s="1"/>
  <c r="W28" i="1"/>
  <c r="AA28" i="1" s="1"/>
  <c r="U28" i="1"/>
  <c r="T28" i="1"/>
  <c r="S28" i="1"/>
  <c r="Q28" i="1"/>
  <c r="P28" i="1"/>
  <c r="AH28" i="1" s="1"/>
  <c r="O28" i="1"/>
  <c r="N28" i="1"/>
  <c r="L28" i="1"/>
  <c r="Z28" i="1" s="1"/>
  <c r="E28" i="1"/>
  <c r="AJ27" i="1"/>
  <c r="AK27" i="1" s="1"/>
  <c r="AI27" i="1"/>
  <c r="AH27" i="1"/>
  <c r="X27" i="1"/>
  <c r="Y27" i="1" s="1"/>
  <c r="W27" i="1"/>
  <c r="U27" i="1"/>
  <c r="T27" i="1"/>
  <c r="AF27" i="1" s="1"/>
  <c r="S27" i="1"/>
  <c r="Q27" i="1"/>
  <c r="P27" i="1"/>
  <c r="O27" i="1"/>
  <c r="N27" i="1"/>
  <c r="Z27" i="1" s="1"/>
  <c r="AG27" i="1" s="1"/>
  <c r="L27" i="1"/>
  <c r="E27" i="1"/>
  <c r="AJ26" i="1"/>
  <c r="AK26" i="1" s="1"/>
  <c r="AA26" i="1" s="1"/>
  <c r="AI26" i="1"/>
  <c r="AF26" i="1"/>
  <c r="X26" i="1"/>
  <c r="Y26" i="1" s="1"/>
  <c r="W26" i="1"/>
  <c r="U26" i="1"/>
  <c r="T26" i="1"/>
  <c r="S26" i="1"/>
  <c r="Q26" i="1"/>
  <c r="P26" i="1"/>
  <c r="AH26" i="1" s="1"/>
  <c r="O26" i="1"/>
  <c r="N26" i="1"/>
  <c r="L26" i="1"/>
  <c r="Z26" i="1" s="1"/>
  <c r="E26" i="1"/>
  <c r="AJ25" i="1"/>
  <c r="AK25" i="1" s="1"/>
  <c r="AI25" i="1"/>
  <c r="AH25" i="1"/>
  <c r="AD25" i="1"/>
  <c r="X25" i="1"/>
  <c r="Y25" i="1" s="1"/>
  <c r="W25" i="1"/>
  <c r="AA25" i="1" s="1"/>
  <c r="U25" i="1"/>
  <c r="T25" i="1"/>
  <c r="AF25" i="1" s="1"/>
  <c r="S25" i="1"/>
  <c r="Q25" i="1"/>
  <c r="P25" i="1"/>
  <c r="O25" i="1"/>
  <c r="N25" i="1"/>
  <c r="Z25" i="1" s="1"/>
  <c r="AG25" i="1" s="1"/>
  <c r="L25" i="1"/>
  <c r="E25" i="1"/>
  <c r="AJ24" i="1"/>
  <c r="AK24" i="1" s="1"/>
  <c r="AA24" i="1" s="1"/>
  <c r="AI24" i="1"/>
  <c r="AF24" i="1"/>
  <c r="Z24" i="1"/>
  <c r="X24" i="1"/>
  <c r="Y24" i="1" s="1"/>
  <c r="W24" i="1"/>
  <c r="U24" i="1"/>
  <c r="T24" i="1"/>
  <c r="S24" i="1"/>
  <c r="Q24" i="1"/>
  <c r="P24" i="1"/>
  <c r="AH24" i="1" s="1"/>
  <c r="O24" i="1"/>
  <c r="N24" i="1"/>
  <c r="L24" i="1"/>
  <c r="E24" i="1"/>
  <c r="AJ23" i="1"/>
  <c r="AK23" i="1" s="1"/>
  <c r="AI23" i="1"/>
  <c r="AH23" i="1"/>
  <c r="AD23" i="1"/>
  <c r="AB23" i="1"/>
  <c r="X23" i="1"/>
  <c r="Y23" i="1" s="1"/>
  <c r="W23" i="1"/>
  <c r="U23" i="1"/>
  <c r="T23" i="1"/>
  <c r="AF23" i="1" s="1"/>
  <c r="S23" i="1"/>
  <c r="Q23" i="1"/>
  <c r="P23" i="1"/>
  <c r="O23" i="1"/>
  <c r="N23" i="1"/>
  <c r="Z23" i="1" s="1"/>
  <c r="AG23" i="1" s="1"/>
  <c r="L23" i="1"/>
  <c r="E23" i="1"/>
  <c r="AJ22" i="1"/>
  <c r="AK22" i="1" s="1"/>
  <c r="AA22" i="1" s="1"/>
  <c r="AI22" i="1"/>
  <c r="AG22" i="1"/>
  <c r="AF22" i="1"/>
  <c r="Z22" i="1"/>
  <c r="X22" i="1"/>
  <c r="Y22" i="1" s="1"/>
  <c r="W22" i="1"/>
  <c r="U22" i="1"/>
  <c r="T22" i="1"/>
  <c r="S22" i="1"/>
  <c r="Q22" i="1"/>
  <c r="P22" i="1"/>
  <c r="AH22" i="1" s="1"/>
  <c r="O22" i="1"/>
  <c r="N22" i="1"/>
  <c r="L22" i="1"/>
  <c r="E22" i="1"/>
  <c r="AJ21" i="1"/>
  <c r="AK21" i="1" s="1"/>
  <c r="AI21" i="1"/>
  <c r="AH21" i="1"/>
  <c r="AD21" i="1"/>
  <c r="AB21" i="1"/>
  <c r="X21" i="1"/>
  <c r="W21" i="1"/>
  <c r="U21" i="1"/>
  <c r="T21" i="1"/>
  <c r="AF21" i="1" s="1"/>
  <c r="S21" i="1"/>
  <c r="Q21" i="1"/>
  <c r="P21" i="1"/>
  <c r="O21" i="1"/>
  <c r="Y21" i="1" s="1"/>
  <c r="N21" i="1"/>
  <c r="Z21" i="1" s="1"/>
  <c r="AG21" i="1" s="1"/>
  <c r="L21" i="1"/>
  <c r="E21" i="1"/>
  <c r="AK20" i="1"/>
  <c r="AJ20" i="1"/>
  <c r="AI20" i="1"/>
  <c r="AF20" i="1"/>
  <c r="X20" i="1"/>
  <c r="Y20" i="1" s="1"/>
  <c r="W20" i="1"/>
  <c r="AA20" i="1" s="1"/>
  <c r="U20" i="1"/>
  <c r="T20" i="1"/>
  <c r="S20" i="1"/>
  <c r="Q20" i="1"/>
  <c r="P20" i="1"/>
  <c r="AH20" i="1" s="1"/>
  <c r="O20" i="1"/>
  <c r="N20" i="1"/>
  <c r="L20" i="1"/>
  <c r="Z20" i="1" s="1"/>
  <c r="E20" i="1"/>
  <c r="AJ19" i="1"/>
  <c r="AK19" i="1" s="1"/>
  <c r="AI19" i="1"/>
  <c r="AH19" i="1"/>
  <c r="X19" i="1"/>
  <c r="Y19" i="1" s="1"/>
  <c r="W19" i="1"/>
  <c r="U19" i="1"/>
  <c r="T19" i="1"/>
  <c r="AF19" i="1" s="1"/>
  <c r="S19" i="1"/>
  <c r="Q19" i="1"/>
  <c r="P19" i="1"/>
  <c r="O19" i="1"/>
  <c r="N19" i="1"/>
  <c r="Z19" i="1" s="1"/>
  <c r="AG19" i="1" s="1"/>
  <c r="L19" i="1"/>
  <c r="E19" i="1"/>
  <c r="AJ18" i="1"/>
  <c r="AK18" i="1" s="1"/>
  <c r="AA18" i="1" s="1"/>
  <c r="AI18" i="1"/>
  <c r="AF18" i="1"/>
  <c r="X18" i="1"/>
  <c r="Y18" i="1" s="1"/>
  <c r="W18" i="1"/>
  <c r="U18" i="1"/>
  <c r="T18" i="1"/>
  <c r="S18" i="1"/>
  <c r="Q18" i="1"/>
  <c r="P18" i="1"/>
  <c r="AH18" i="1" s="1"/>
  <c r="O18" i="1"/>
  <c r="N18" i="1"/>
  <c r="L18" i="1"/>
  <c r="Z18" i="1" s="1"/>
  <c r="E18" i="1"/>
  <c r="AJ17" i="1"/>
  <c r="AK17" i="1" s="1"/>
  <c r="AI17" i="1"/>
  <c r="AH17" i="1"/>
  <c r="AD17" i="1"/>
  <c r="X17" i="1"/>
  <c r="Y17" i="1" s="1"/>
  <c r="W17" i="1"/>
  <c r="AA17" i="1" s="1"/>
  <c r="U17" i="1"/>
  <c r="T17" i="1"/>
  <c r="AF17" i="1" s="1"/>
  <c r="S17" i="1"/>
  <c r="Q17" i="1"/>
  <c r="P17" i="1"/>
  <c r="O17" i="1"/>
  <c r="N17" i="1"/>
  <c r="Z17" i="1" s="1"/>
  <c r="AG17" i="1" s="1"/>
  <c r="L17" i="1"/>
  <c r="E17" i="1"/>
  <c r="AJ16" i="1"/>
  <c r="AK16" i="1" s="1"/>
  <c r="AA16" i="1" s="1"/>
  <c r="AI16" i="1"/>
  <c r="AF16" i="1"/>
  <c r="Z16" i="1"/>
  <c r="AG16" i="1" s="1"/>
  <c r="X16" i="1"/>
  <c r="Y16" i="1" s="1"/>
  <c r="W16" i="1"/>
  <c r="U16" i="1"/>
  <c r="T16" i="1"/>
  <c r="S16" i="1"/>
  <c r="Q16" i="1"/>
  <c r="P16" i="1"/>
  <c r="AH16" i="1" s="1"/>
  <c r="O16" i="1"/>
  <c r="N16" i="1"/>
  <c r="L16" i="1"/>
  <c r="E16" i="1"/>
  <c r="AJ15" i="1"/>
  <c r="AK15" i="1" s="1"/>
  <c r="AI15" i="1"/>
  <c r="AH15" i="1"/>
  <c r="AD15" i="1"/>
  <c r="AB15" i="1"/>
  <c r="X15" i="1"/>
  <c r="Y15" i="1" s="1"/>
  <c r="W15" i="1"/>
  <c r="U15" i="1"/>
  <c r="T15" i="1"/>
  <c r="AF15" i="1" s="1"/>
  <c r="S15" i="1"/>
  <c r="Q15" i="1"/>
  <c r="P15" i="1"/>
  <c r="O15" i="1"/>
  <c r="N15" i="1"/>
  <c r="Z15" i="1" s="1"/>
  <c r="AG15" i="1" s="1"/>
  <c r="L15" i="1"/>
  <c r="E15" i="1"/>
  <c r="AJ14" i="1"/>
  <c r="AK14" i="1" s="1"/>
  <c r="AA14" i="1" s="1"/>
  <c r="AI14" i="1"/>
  <c r="AG14" i="1"/>
  <c r="AF14" i="1"/>
  <c r="Z14" i="1"/>
  <c r="X14" i="1"/>
  <c r="Y14" i="1" s="1"/>
  <c r="W14" i="1"/>
  <c r="U14" i="1"/>
  <c r="T14" i="1"/>
  <c r="S14" i="1"/>
  <c r="Q14" i="1"/>
  <c r="P14" i="1"/>
  <c r="AH14" i="1" s="1"/>
  <c r="O14" i="1"/>
  <c r="N14" i="1"/>
  <c r="L14" i="1"/>
  <c r="E14" i="1"/>
  <c r="AJ13" i="1"/>
  <c r="AK13" i="1" s="1"/>
  <c r="AI13" i="1"/>
  <c r="AH13" i="1"/>
  <c r="AD13" i="1"/>
  <c r="AB13" i="1"/>
  <c r="X13" i="1"/>
  <c r="W13" i="1"/>
  <c r="U13" i="1"/>
  <c r="T13" i="1"/>
  <c r="AF13" i="1" s="1"/>
  <c r="S13" i="1"/>
  <c r="Q13" i="1"/>
  <c r="P13" i="1"/>
  <c r="O13" i="1"/>
  <c r="Y13" i="1" s="1"/>
  <c r="N13" i="1"/>
  <c r="Z13" i="1" s="1"/>
  <c r="AG13" i="1" s="1"/>
  <c r="L13" i="1"/>
  <c r="E13" i="1"/>
  <c r="AK12" i="1"/>
  <c r="AJ12" i="1"/>
  <c r="AI12" i="1"/>
  <c r="AF12" i="1"/>
  <c r="X12" i="1"/>
  <c r="Y12" i="1" s="1"/>
  <c r="W12" i="1"/>
  <c r="AA12" i="1" s="1"/>
  <c r="U12" i="1"/>
  <c r="T12" i="1"/>
  <c r="S12" i="1"/>
  <c r="Q12" i="1"/>
  <c r="P12" i="1"/>
  <c r="AH12" i="1" s="1"/>
  <c r="O12" i="1"/>
  <c r="N12" i="1"/>
  <c r="L12" i="1"/>
  <c r="Z12" i="1" s="1"/>
  <c r="E12" i="1"/>
  <c r="AJ11" i="1"/>
  <c r="AK11" i="1" s="1"/>
  <c r="AI11" i="1"/>
  <c r="AH11" i="1"/>
  <c r="X11" i="1"/>
  <c r="Y11" i="1" s="1"/>
  <c r="W11" i="1"/>
  <c r="U11" i="1"/>
  <c r="T11" i="1"/>
  <c r="AF11" i="1" s="1"/>
  <c r="S11" i="1"/>
  <c r="Q11" i="1"/>
  <c r="P11" i="1"/>
  <c r="O11" i="1"/>
  <c r="N11" i="1"/>
  <c r="Z11" i="1" s="1"/>
  <c r="AG11" i="1" s="1"/>
  <c r="L11" i="1"/>
  <c r="E11" i="1"/>
  <c r="AJ10" i="1"/>
  <c r="AK10" i="1" s="1"/>
  <c r="AA10" i="1" s="1"/>
  <c r="AI10" i="1"/>
  <c r="AF10" i="1"/>
  <c r="X10" i="1"/>
  <c r="Y10" i="1" s="1"/>
  <c r="W10" i="1"/>
  <c r="U10" i="1"/>
  <c r="T10" i="1"/>
  <c r="S10" i="1"/>
  <c r="Q10" i="1"/>
  <c r="P10" i="1"/>
  <c r="AH10" i="1" s="1"/>
  <c r="O10" i="1"/>
  <c r="N10" i="1"/>
  <c r="L10" i="1"/>
  <c r="Z10" i="1" s="1"/>
  <c r="E10" i="1"/>
  <c r="AJ9" i="1"/>
  <c r="AK9" i="1" s="1"/>
  <c r="AI9" i="1"/>
  <c r="AH9" i="1"/>
  <c r="AD9" i="1"/>
  <c r="X9" i="1"/>
  <c r="Y9" i="1" s="1"/>
  <c r="W9" i="1"/>
  <c r="AA9" i="1" s="1"/>
  <c r="U9" i="1"/>
  <c r="T9" i="1"/>
  <c r="AF9" i="1" s="1"/>
  <c r="S9" i="1"/>
  <c r="Q9" i="1"/>
  <c r="P9" i="1"/>
  <c r="O9" i="1"/>
  <c r="N9" i="1"/>
  <c r="Z9" i="1" s="1"/>
  <c r="AG9" i="1" s="1"/>
  <c r="L9" i="1"/>
  <c r="E9" i="1"/>
  <c r="AJ8" i="1"/>
  <c r="AK8" i="1" s="1"/>
  <c r="AA8" i="1" s="1"/>
  <c r="AI8" i="1"/>
  <c r="AF8" i="1"/>
  <c r="Z8" i="1"/>
  <c r="AG8" i="1" s="1"/>
  <c r="X8" i="1"/>
  <c r="Y8" i="1" s="1"/>
  <c r="W8" i="1"/>
  <c r="U8" i="1"/>
  <c r="T8" i="1"/>
  <c r="S8" i="1"/>
  <c r="Q8" i="1"/>
  <c r="P8" i="1"/>
  <c r="AH8" i="1" s="1"/>
  <c r="O8" i="1"/>
  <c r="N8" i="1"/>
  <c r="L8" i="1"/>
  <c r="E8" i="1"/>
  <c r="AJ7" i="1"/>
  <c r="AK7" i="1" s="1"/>
  <c r="AI7" i="1"/>
  <c r="AH7" i="1"/>
  <c r="AD7" i="1"/>
  <c r="AB7" i="1"/>
  <c r="X7" i="1"/>
  <c r="Y7" i="1" s="1"/>
  <c r="W7" i="1"/>
  <c r="U7" i="1"/>
  <c r="T7" i="1"/>
  <c r="AF7" i="1" s="1"/>
  <c r="S7" i="1"/>
  <c r="Q7" i="1"/>
  <c r="P7" i="1"/>
  <c r="O7" i="1"/>
  <c r="N7" i="1"/>
  <c r="Z7" i="1" s="1"/>
  <c r="AG7" i="1" s="1"/>
  <c r="L7" i="1"/>
  <c r="E7" i="1"/>
  <c r="AJ6" i="1"/>
  <c r="AK6" i="1" s="1"/>
  <c r="AA6" i="1" s="1"/>
  <c r="AI6" i="1"/>
  <c r="AG6" i="1"/>
  <c r="AF6" i="1"/>
  <c r="Z6" i="1"/>
  <c r="X6" i="1"/>
  <c r="Y6" i="1" s="1"/>
  <c r="W6" i="1"/>
  <c r="U6" i="1"/>
  <c r="T6" i="1"/>
  <c r="S6" i="1"/>
  <c r="Q6" i="1"/>
  <c r="P6" i="1"/>
  <c r="AH6" i="1" s="1"/>
  <c r="O6" i="1"/>
  <c r="N6" i="1"/>
  <c r="L6" i="1"/>
  <c r="E6" i="1"/>
  <c r="AJ5" i="1"/>
  <c r="AK5" i="1" s="1"/>
  <c r="AI5" i="1"/>
  <c r="AH5" i="1"/>
  <c r="AD5" i="1"/>
  <c r="AB5" i="1"/>
  <c r="X5" i="1"/>
  <c r="W5" i="1"/>
  <c r="U5" i="1"/>
  <c r="T5" i="1"/>
  <c r="AF5" i="1" s="1"/>
  <c r="S5" i="1"/>
  <c r="Q5" i="1"/>
  <c r="P5" i="1"/>
  <c r="O5" i="1"/>
  <c r="Y5" i="1" s="1"/>
  <c r="N5" i="1"/>
  <c r="Z5" i="1" s="1"/>
  <c r="AG5" i="1" s="1"/>
  <c r="L5" i="1"/>
  <c r="E5" i="1"/>
  <c r="AK4" i="1"/>
  <c r="AJ4" i="1"/>
  <c r="AI4" i="1"/>
  <c r="AF4" i="1"/>
  <c r="X4" i="1"/>
  <c r="Y4" i="1" s="1"/>
  <c r="W4" i="1"/>
  <c r="AA4" i="1" s="1"/>
  <c r="U4" i="1"/>
  <c r="T4" i="1"/>
  <c r="S4" i="1"/>
  <c r="Q4" i="1"/>
  <c r="P4" i="1"/>
  <c r="AH4" i="1" s="1"/>
  <c r="O4" i="1"/>
  <c r="N4" i="1"/>
  <c r="L4" i="1"/>
  <c r="Z4" i="1" s="1"/>
  <c r="E4" i="1"/>
  <c r="AJ3" i="1"/>
  <c r="AK3" i="1" s="1"/>
  <c r="AI3" i="1"/>
  <c r="AH3" i="1"/>
  <c r="X3" i="1"/>
  <c r="Y3" i="1" s="1"/>
  <c r="W3" i="1"/>
  <c r="U3" i="1"/>
  <c r="T3" i="1"/>
  <c r="AF3" i="1" s="1"/>
  <c r="S3" i="1"/>
  <c r="Q3" i="1"/>
  <c r="P3" i="1"/>
  <c r="O3" i="1"/>
  <c r="N3" i="1"/>
  <c r="Z3" i="1" s="1"/>
  <c r="AG3" i="1" s="1"/>
  <c r="L3" i="1"/>
  <c r="E3" i="1"/>
  <c r="AD26" i="1" l="1"/>
  <c r="AB26" i="1"/>
  <c r="AG26" i="1"/>
  <c r="AD28" i="1"/>
  <c r="AB28" i="1"/>
  <c r="AG28" i="1"/>
  <c r="AD4" i="1"/>
  <c r="AB4" i="1"/>
  <c r="AG4" i="1"/>
  <c r="AD18" i="1"/>
  <c r="AB18" i="1"/>
  <c r="AG18" i="1"/>
  <c r="AD20" i="1"/>
  <c r="AB20" i="1"/>
  <c r="AG20" i="1"/>
  <c r="AD10" i="1"/>
  <c r="AB10" i="1"/>
  <c r="AG10" i="1"/>
  <c r="AD12" i="1"/>
  <c r="AB12" i="1"/>
  <c r="AG12" i="1"/>
  <c r="AD24" i="1"/>
  <c r="AB24" i="1"/>
  <c r="AD32" i="1"/>
  <c r="AB32" i="1"/>
  <c r="AB53" i="1"/>
  <c r="AD53" i="1"/>
  <c r="AG53" i="1"/>
  <c r="AB61" i="1"/>
  <c r="AD61" i="1"/>
  <c r="AG61" i="1"/>
  <c r="AB77" i="1"/>
  <c r="AD77" i="1"/>
  <c r="AG77" i="1"/>
  <c r="AB105" i="1"/>
  <c r="AD105" i="1"/>
  <c r="AG105" i="1"/>
  <c r="AD138" i="1"/>
  <c r="AB138" i="1"/>
  <c r="AG138" i="1"/>
  <c r="AA7" i="1"/>
  <c r="AD14" i="1"/>
  <c r="AB14" i="1"/>
  <c r="AB37" i="1"/>
  <c r="AD37" i="1"/>
  <c r="AG37" i="1"/>
  <c r="AB45" i="1"/>
  <c r="AD45" i="1"/>
  <c r="AG45" i="1"/>
  <c r="AB47" i="1"/>
  <c r="AD47" i="1"/>
  <c r="AG47" i="1"/>
  <c r="AB49" i="1"/>
  <c r="AD49" i="1"/>
  <c r="AG49" i="1"/>
  <c r="AG54" i="1"/>
  <c r="AB54" i="1"/>
  <c r="AG70" i="1"/>
  <c r="AB70" i="1"/>
  <c r="AB75" i="1"/>
  <c r="AD75" i="1"/>
  <c r="AG75" i="1"/>
  <c r="AG78" i="1"/>
  <c r="AB78" i="1"/>
  <c r="AB109" i="1"/>
  <c r="AD109" i="1"/>
  <c r="AG109" i="1"/>
  <c r="AB127" i="1"/>
  <c r="AD127" i="1"/>
  <c r="AG127" i="1"/>
  <c r="AB162" i="1"/>
  <c r="AD162" i="1"/>
  <c r="AG162" i="1"/>
  <c r="AA3" i="1"/>
  <c r="AD3" i="1"/>
  <c r="AB9" i="1"/>
  <c r="AA11" i="1"/>
  <c r="AD11" i="1"/>
  <c r="AB17" i="1"/>
  <c r="AA19" i="1"/>
  <c r="AD19" i="1"/>
  <c r="AG24" i="1"/>
  <c r="AB25" i="1"/>
  <c r="AA27" i="1"/>
  <c r="AD27" i="1"/>
  <c r="AG32" i="1"/>
  <c r="AB33" i="1"/>
  <c r="Z38" i="1"/>
  <c r="Z40" i="1"/>
  <c r="Z42" i="1"/>
  <c r="Z44" i="1"/>
  <c r="Z46" i="1"/>
  <c r="Z48" i="1"/>
  <c r="Z50" i="1"/>
  <c r="AD54" i="1"/>
  <c r="AB55" i="1"/>
  <c r="AD55" i="1"/>
  <c r="AG55" i="1"/>
  <c r="AG58" i="1"/>
  <c r="AB58" i="1"/>
  <c r="AB63" i="1"/>
  <c r="AD63" i="1"/>
  <c r="AG63" i="1"/>
  <c r="AG66" i="1"/>
  <c r="AB66" i="1"/>
  <c r="AD70" i="1"/>
  <c r="AB71" i="1"/>
  <c r="AD71" i="1"/>
  <c r="AG71" i="1"/>
  <c r="AG74" i="1"/>
  <c r="AB74" i="1"/>
  <c r="AD78" i="1"/>
  <c r="AD85" i="1"/>
  <c r="AB85" i="1"/>
  <c r="AG85" i="1"/>
  <c r="AD89" i="1"/>
  <c r="AG89" i="1"/>
  <c r="AB89" i="1"/>
  <c r="AD99" i="1"/>
  <c r="AB99" i="1"/>
  <c r="AG99" i="1"/>
  <c r="AB115" i="1"/>
  <c r="AD115" i="1"/>
  <c r="AG115" i="1"/>
  <c r="AG130" i="1"/>
  <c r="AB130" i="1"/>
  <c r="AD130" i="1"/>
  <c r="AB147" i="1"/>
  <c r="AD147" i="1"/>
  <c r="AG147" i="1"/>
  <c r="AB151" i="1"/>
  <c r="AD151" i="1"/>
  <c r="AG151" i="1"/>
  <c r="AB155" i="1"/>
  <c r="AD155" i="1"/>
  <c r="AG155" i="1"/>
  <c r="AD8" i="1"/>
  <c r="AB8" i="1"/>
  <c r="AD16" i="1"/>
  <c r="AB16" i="1"/>
  <c r="AB35" i="1"/>
  <c r="AD35" i="1"/>
  <c r="AG56" i="1"/>
  <c r="AB56" i="1"/>
  <c r="AG64" i="1"/>
  <c r="AB64" i="1"/>
  <c r="AB69" i="1"/>
  <c r="AD69" i="1"/>
  <c r="AG69" i="1"/>
  <c r="AG72" i="1"/>
  <c r="AB72" i="1"/>
  <c r="AD91" i="1"/>
  <c r="AB91" i="1"/>
  <c r="AG91" i="1"/>
  <c r="AD6" i="1"/>
  <c r="AB6" i="1"/>
  <c r="AA15" i="1"/>
  <c r="AD22" i="1"/>
  <c r="AB22" i="1"/>
  <c r="AA23" i="1"/>
  <c r="AD30" i="1"/>
  <c r="AB30" i="1"/>
  <c r="AA31" i="1"/>
  <c r="AG34" i="1"/>
  <c r="AD34" i="1"/>
  <c r="AB39" i="1"/>
  <c r="AD39" i="1"/>
  <c r="AG39" i="1"/>
  <c r="AB41" i="1"/>
  <c r="AD41" i="1"/>
  <c r="AG41" i="1"/>
  <c r="AB43" i="1"/>
  <c r="AD43" i="1"/>
  <c r="AG43" i="1"/>
  <c r="AB51" i="1"/>
  <c r="AD51" i="1"/>
  <c r="AG51" i="1"/>
  <c r="AB59" i="1"/>
  <c r="AD59" i="1"/>
  <c r="AG59" i="1"/>
  <c r="AG62" i="1"/>
  <c r="AB62" i="1"/>
  <c r="AB67" i="1"/>
  <c r="AD67" i="1"/>
  <c r="AG67" i="1"/>
  <c r="AG86" i="1"/>
  <c r="AB86" i="1"/>
  <c r="AD86" i="1"/>
  <c r="AG164" i="1"/>
  <c r="AD164" i="1"/>
  <c r="AB164" i="1"/>
  <c r="AB3" i="1"/>
  <c r="AA5" i="1"/>
  <c r="AB11" i="1"/>
  <c r="AA13" i="1"/>
  <c r="AB19" i="1"/>
  <c r="AA21" i="1"/>
  <c r="AB27" i="1"/>
  <c r="AA29" i="1"/>
  <c r="AG35" i="1"/>
  <c r="AG36" i="1"/>
  <c r="AD36" i="1"/>
  <c r="AH37" i="1"/>
  <c r="AH39" i="1"/>
  <c r="AH41" i="1"/>
  <c r="AH43" i="1"/>
  <c r="AH45" i="1"/>
  <c r="AH47" i="1"/>
  <c r="AH49" i="1"/>
  <c r="AG52" i="1"/>
  <c r="AB52" i="1"/>
  <c r="AD56" i="1"/>
  <c r="AB57" i="1"/>
  <c r="AD57" i="1"/>
  <c r="AG57" i="1"/>
  <c r="AG60" i="1"/>
  <c r="AB60" i="1"/>
  <c r="AD64" i="1"/>
  <c r="AB65" i="1"/>
  <c r="AD65" i="1"/>
  <c r="AG65" i="1"/>
  <c r="AG68" i="1"/>
  <c r="AB68" i="1"/>
  <c r="AD72" i="1"/>
  <c r="AB73" i="1"/>
  <c r="AD73" i="1"/>
  <c r="AG73" i="1"/>
  <c r="AG76" i="1"/>
  <c r="AB76" i="1"/>
  <c r="AG90" i="1"/>
  <c r="AB90" i="1"/>
  <c r="AD90" i="1"/>
  <c r="AG92" i="1"/>
  <c r="AB92" i="1"/>
  <c r="AD92" i="1"/>
  <c r="AD103" i="1"/>
  <c r="AG103" i="1"/>
  <c r="AB103" i="1"/>
  <c r="AG124" i="1"/>
  <c r="AB124" i="1"/>
  <c r="AD124" i="1"/>
  <c r="AG80" i="1"/>
  <c r="AD80" i="1"/>
  <c r="AA83" i="1"/>
  <c r="AD93" i="1"/>
  <c r="AB93" i="1"/>
  <c r="AD97" i="1"/>
  <c r="AG97" i="1"/>
  <c r="AB107" i="1"/>
  <c r="AD107" i="1"/>
  <c r="AG107" i="1"/>
  <c r="AG116" i="1"/>
  <c r="AB116" i="1"/>
  <c r="AD116" i="1"/>
  <c r="AB119" i="1"/>
  <c r="AD119" i="1"/>
  <c r="AG122" i="1"/>
  <c r="AB122" i="1"/>
  <c r="AD79" i="1"/>
  <c r="AG79" i="1"/>
  <c r="AB80" i="1"/>
  <c r="AH81" i="1"/>
  <c r="AA82" i="1"/>
  <c r="AD87" i="1"/>
  <c r="AG87" i="1"/>
  <c r="AG88" i="1"/>
  <c r="AD88" i="1"/>
  <c r="AH90" i="1"/>
  <c r="AA91" i="1"/>
  <c r="AH92" i="1"/>
  <c r="AB98" i="1"/>
  <c r="AH99" i="1"/>
  <c r="AD101" i="1"/>
  <c r="AB101" i="1"/>
  <c r="AG102" i="1"/>
  <c r="AB102" i="1"/>
  <c r="AD102" i="1"/>
  <c r="AA104" i="1"/>
  <c r="AG108" i="1"/>
  <c r="AB108" i="1"/>
  <c r="AD108" i="1"/>
  <c r="AB111" i="1"/>
  <c r="AD111" i="1"/>
  <c r="AG114" i="1"/>
  <c r="AB114" i="1"/>
  <c r="AB121" i="1"/>
  <c r="AD121" i="1"/>
  <c r="AG121" i="1"/>
  <c r="AD122" i="1"/>
  <c r="AH123" i="1"/>
  <c r="AB125" i="1"/>
  <c r="AD125" i="1"/>
  <c r="AA125" i="1"/>
  <c r="AH129" i="1"/>
  <c r="AG131" i="1"/>
  <c r="AB131" i="1"/>
  <c r="AD131" i="1"/>
  <c r="AH137" i="1"/>
  <c r="AB139" i="1"/>
  <c r="AG139" i="1"/>
  <c r="AD139" i="1"/>
  <c r="AB141" i="1"/>
  <c r="AG141" i="1"/>
  <c r="AD141" i="1"/>
  <c r="AB149" i="1"/>
  <c r="AD149" i="1"/>
  <c r="AG149" i="1"/>
  <c r="AB153" i="1"/>
  <c r="AD153" i="1"/>
  <c r="AG153" i="1"/>
  <c r="AG194" i="1"/>
  <c r="AB194" i="1"/>
  <c r="AD194" i="1"/>
  <c r="AD197" i="1"/>
  <c r="AB197" i="1"/>
  <c r="AG197" i="1"/>
  <c r="AH84" i="1"/>
  <c r="AH91" i="1"/>
  <c r="AG94" i="1"/>
  <c r="AB94" i="1"/>
  <c r="AD94" i="1"/>
  <c r="AG100" i="1"/>
  <c r="AB100" i="1"/>
  <c r="AH105" i="1"/>
  <c r="AB129" i="1"/>
  <c r="AD129" i="1"/>
  <c r="AG129" i="1"/>
  <c r="Z81" i="1"/>
  <c r="AA81" i="1"/>
  <c r="AD83" i="1"/>
  <c r="AB83" i="1"/>
  <c r="AG84" i="1"/>
  <c r="AB84" i="1"/>
  <c r="AH89" i="1"/>
  <c r="AA90" i="1"/>
  <c r="AD95" i="1"/>
  <c r="AG95" i="1"/>
  <c r="AG96" i="1"/>
  <c r="AD96" i="1"/>
  <c r="AB97" i="1"/>
  <c r="AH98" i="1"/>
  <c r="AD98" i="1"/>
  <c r="AA99" i="1"/>
  <c r="AD100" i="1"/>
  <c r="AG106" i="1"/>
  <c r="AB106" i="1"/>
  <c r="AB113" i="1"/>
  <c r="AD113" i="1"/>
  <c r="AG113" i="1"/>
  <c r="AH115" i="1"/>
  <c r="AB117" i="1"/>
  <c r="AD117" i="1"/>
  <c r="AA117" i="1"/>
  <c r="AG119" i="1"/>
  <c r="AB123" i="1"/>
  <c r="AD123" i="1"/>
  <c r="AG123" i="1"/>
  <c r="AA128" i="1"/>
  <c r="AG133" i="1"/>
  <c r="AD133" i="1"/>
  <c r="AB133" i="1"/>
  <c r="AG173" i="1"/>
  <c r="AB173" i="1"/>
  <c r="AD173" i="1"/>
  <c r="AA84" i="1"/>
  <c r="AA92" i="1"/>
  <c r="AA100" i="1"/>
  <c r="Z134" i="1"/>
  <c r="AA134" i="1"/>
  <c r="AD136" i="1"/>
  <c r="AB136" i="1"/>
  <c r="AG137" i="1"/>
  <c r="AB137" i="1"/>
  <c r="AH145" i="1"/>
  <c r="AB145" i="1"/>
  <c r="AG145" i="1"/>
  <c r="AD145" i="1"/>
  <c r="AD172" i="1"/>
  <c r="AB172" i="1"/>
  <c r="AG172" i="1"/>
  <c r="AD181" i="1"/>
  <c r="AG181" i="1"/>
  <c r="AB181" i="1"/>
  <c r="AD183" i="1"/>
  <c r="AB183" i="1"/>
  <c r="AG183" i="1"/>
  <c r="Y79" i="1"/>
  <c r="AA86" i="1"/>
  <c r="AA94" i="1"/>
  <c r="AA102" i="1"/>
  <c r="AA110" i="1"/>
  <c r="AD110" i="1"/>
  <c r="AA118" i="1"/>
  <c r="AD118" i="1"/>
  <c r="AA126" i="1"/>
  <c r="AD126" i="1"/>
  <c r="AD132" i="1"/>
  <c r="AG132" i="1"/>
  <c r="AH134" i="1"/>
  <c r="AA135" i="1"/>
  <c r="AH143" i="1"/>
  <c r="AB143" i="1"/>
  <c r="AG143" i="1"/>
  <c r="AD143" i="1"/>
  <c r="AG156" i="1"/>
  <c r="AD156" i="1"/>
  <c r="AB156" i="1"/>
  <c r="AB158" i="1"/>
  <c r="AG158" i="1"/>
  <c r="AD158" i="1"/>
  <c r="AG171" i="1"/>
  <c r="AD171" i="1"/>
  <c r="AB171" i="1"/>
  <c r="AD193" i="1"/>
  <c r="AB193" i="1"/>
  <c r="AG193" i="1"/>
  <c r="AA137" i="1"/>
  <c r="Z140" i="1"/>
  <c r="Z142" i="1"/>
  <c r="Z144" i="1"/>
  <c r="Z146" i="1"/>
  <c r="AB160" i="1"/>
  <c r="AG160" i="1"/>
  <c r="AA160" i="1"/>
  <c r="AA163" i="1"/>
  <c r="AD168" i="1"/>
  <c r="AG168" i="1"/>
  <c r="AB168" i="1"/>
  <c r="AD176" i="1"/>
  <c r="AG176" i="1"/>
  <c r="AB176" i="1"/>
  <c r="AD187" i="1"/>
  <c r="AB187" i="1"/>
  <c r="AG187" i="1"/>
  <c r="AA139" i="1"/>
  <c r="AA141" i="1"/>
  <c r="AA143" i="1"/>
  <c r="AA145" i="1"/>
  <c r="AD170" i="1"/>
  <c r="AG170" i="1"/>
  <c r="AB170" i="1"/>
  <c r="AD178" i="1"/>
  <c r="AG178" i="1"/>
  <c r="AB178" i="1"/>
  <c r="AH183" i="1"/>
  <c r="AD185" i="1"/>
  <c r="AB185" i="1"/>
  <c r="AG185" i="1"/>
  <c r="Z148" i="1"/>
  <c r="Z150" i="1"/>
  <c r="Z152" i="1"/>
  <c r="Z154" i="1"/>
  <c r="AH158" i="1"/>
  <c r="AH160" i="1"/>
  <c r="AA161" i="1"/>
  <c r="AD161" i="1"/>
  <c r="Z165" i="1"/>
  <c r="AA165" i="1"/>
  <c r="AH172" i="1"/>
  <c r="AD174" i="1"/>
  <c r="AB174" i="1"/>
  <c r="AG175" i="1"/>
  <c r="AB175" i="1"/>
  <c r="AD175" i="1"/>
  <c r="AA182" i="1"/>
  <c r="AG186" i="1"/>
  <c r="AB186" i="1"/>
  <c r="AD186" i="1"/>
  <c r="AG192" i="1"/>
  <c r="AB192" i="1"/>
  <c r="Z157" i="1"/>
  <c r="Z159" i="1"/>
  <c r="AG169" i="1"/>
  <c r="AD169" i="1"/>
  <c r="AH171" i="1"/>
  <c r="AG177" i="1"/>
  <c r="AD177" i="1"/>
  <c r="AG180" i="1"/>
  <c r="AB180" i="1"/>
  <c r="AD180" i="1"/>
  <c r="AG184" i="1"/>
  <c r="AB184" i="1"/>
  <c r="AD189" i="1"/>
  <c r="AB189" i="1"/>
  <c r="AD191" i="1"/>
  <c r="AB191" i="1"/>
  <c r="AG191" i="1"/>
  <c r="AH193" i="1"/>
  <c r="AD195" i="1"/>
  <c r="AB195" i="1"/>
  <c r="AA195" i="1"/>
  <c r="AD167" i="1"/>
  <c r="AA173" i="1"/>
  <c r="AA186" i="1"/>
  <c r="AA194" i="1"/>
  <c r="AH179" i="1"/>
  <c r="AG179" i="1"/>
  <c r="AA188" i="1"/>
  <c r="AD196" i="1"/>
  <c r="AD198" i="1"/>
  <c r="AD134" i="1" l="1"/>
  <c r="AG134" i="1"/>
  <c r="AB134" i="1"/>
  <c r="AG46" i="1"/>
  <c r="AB46" i="1"/>
  <c r="AD46" i="1"/>
  <c r="AG38" i="1"/>
  <c r="AB38" i="1"/>
  <c r="AD38" i="1"/>
  <c r="AB157" i="1"/>
  <c r="AG157" i="1"/>
  <c r="AD157" i="1"/>
  <c r="AD142" i="1"/>
  <c r="AB142" i="1"/>
  <c r="AG142" i="1"/>
  <c r="AD150" i="1"/>
  <c r="AB150" i="1"/>
  <c r="AG150" i="1"/>
  <c r="AD140" i="1"/>
  <c r="AB140" i="1"/>
  <c r="AG140" i="1"/>
  <c r="AG50" i="1"/>
  <c r="AB50" i="1"/>
  <c r="AD50" i="1"/>
  <c r="AG42" i="1"/>
  <c r="AB42" i="1"/>
  <c r="AD42" i="1"/>
  <c r="AB159" i="1"/>
  <c r="AD159" i="1"/>
  <c r="AG159" i="1"/>
  <c r="AD154" i="1"/>
  <c r="AB154" i="1"/>
  <c r="AG154" i="1"/>
  <c r="AD144" i="1"/>
  <c r="AB144" i="1"/>
  <c r="AG144" i="1"/>
  <c r="AD81" i="1"/>
  <c r="AG81" i="1"/>
  <c r="AB81" i="1"/>
  <c r="AD152" i="1"/>
  <c r="AB152" i="1"/>
  <c r="AG152" i="1"/>
  <c r="AG44" i="1"/>
  <c r="AB44" i="1"/>
  <c r="AD44" i="1"/>
  <c r="AD165" i="1"/>
  <c r="AG165" i="1"/>
  <c r="AB165" i="1"/>
  <c r="AD148" i="1"/>
  <c r="AB148" i="1"/>
  <c r="AG148" i="1"/>
  <c r="AD146" i="1"/>
  <c r="AB146" i="1"/>
  <c r="AG146" i="1"/>
  <c r="AG48" i="1"/>
  <c r="AB48" i="1"/>
  <c r="AD48" i="1"/>
  <c r="AG40" i="1"/>
  <c r="AB40" i="1"/>
  <c r="AD40" i="1"/>
</calcChain>
</file>

<file path=xl/sharedStrings.xml><?xml version="1.0" encoding="utf-8"?>
<sst xmlns="http://schemas.openxmlformats.org/spreadsheetml/2006/main" count="2726" uniqueCount="1313">
  <si>
    <t>Dam_Name</t>
  </si>
  <si>
    <t>Other_Dam_Name</t>
  </si>
  <si>
    <t>NIDID</t>
  </si>
  <si>
    <t>Year_Completed</t>
  </si>
  <si>
    <t>Reservoir_Age</t>
  </si>
  <si>
    <t>Hydraulic_Height</t>
  </si>
  <si>
    <t>NID_Height</t>
  </si>
  <si>
    <t>Maximum_Discharge</t>
  </si>
  <si>
    <t>Maximum_Storage</t>
  </si>
  <si>
    <t>Normal_Storage</t>
  </si>
  <si>
    <t>NID_Storage</t>
  </si>
  <si>
    <r>
      <t>NID_Storage 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</si>
  <si>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Surface_Area_(acres)</t>
  </si>
  <si>
    <r>
      <t>Surface_Area_(ft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</si>
  <si>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.)</t>
    </r>
  </si>
  <si>
    <r>
      <t>Surface_Area_(m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</si>
  <si>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</si>
  <si>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</si>
  <si>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</si>
  <si>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Drainage_Area_(acres)</t>
  </si>
  <si>
    <r>
      <t>Drainage_Area_(ft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</si>
  <si>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Reservoir_Perimeter (ft.)</t>
  </si>
  <si>
    <t>Reservoir_Perimeter (km)</t>
  </si>
  <si>
    <t>Reservoir_Perimeter (mi)</t>
  </si>
  <si>
    <t>Shoreline_Development_Index</t>
  </si>
  <si>
    <t>Mean_Depth</t>
  </si>
  <si>
    <t>Index_of_Basin_Permanence</t>
  </si>
  <si>
    <t>Development_of_Volume</t>
  </si>
  <si>
    <t>Maximum_Depth_(in_ft_as_Hydraulic_Height)</t>
  </si>
  <si>
    <t>Mean_Depth_Max_Depth_Ratio_(Depth_Ratio)</t>
  </si>
  <si>
    <t>Mean_Q</t>
  </si>
  <si>
    <t>Catchment_Area_Surface_Area_Ratio</t>
  </si>
  <si>
    <t>Relative_Depth_(as_a_%_of_the_Mean_Depth)</t>
  </si>
  <si>
    <t>Surface_Area_Lake_Volume_Ratio</t>
  </si>
  <si>
    <r>
      <t>Lake_Volume_(ft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</si>
  <si>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Lake_Volume_(m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</si>
  <si>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AreaSqKm</t>
  </si>
  <si>
    <t>Elevation</t>
  </si>
  <si>
    <t>GNIS_Name</t>
  </si>
  <si>
    <t>ReachCode</t>
  </si>
  <si>
    <t>E2RF1_</t>
  </si>
  <si>
    <t>HUC</t>
  </si>
  <si>
    <t>MEANV</t>
  </si>
  <si>
    <t>STRAHLER</t>
  </si>
  <si>
    <t>RR</t>
  </si>
  <si>
    <t>REACH</t>
  </si>
  <si>
    <t>NUTCODE</t>
  </si>
  <si>
    <t>PSEWER</t>
  </si>
  <si>
    <t>PSEPTIC</t>
  </si>
  <si>
    <t>POTHER</t>
  </si>
  <si>
    <t>WATER</t>
  </si>
  <si>
    <t>WETLANDS</t>
  </si>
  <si>
    <t>URBGRASS</t>
  </si>
  <si>
    <t>LURBAN</t>
  </si>
  <si>
    <t>HURBAN</t>
  </si>
  <si>
    <t>COMM</t>
  </si>
  <si>
    <t>FORESTD</t>
  </si>
  <si>
    <t>FORESTE</t>
  </si>
  <si>
    <t>FORESTM</t>
  </si>
  <si>
    <t>SHRUB</t>
  </si>
  <si>
    <t>GRASS</t>
  </si>
  <si>
    <t>PASTURE</t>
  </si>
  <si>
    <t>CROPS</t>
  </si>
  <si>
    <t>ORCHARDS</t>
  </si>
  <si>
    <t>BARREN</t>
  </si>
  <si>
    <t>TNLOADB</t>
  </si>
  <si>
    <t>TPLOADB</t>
  </si>
  <si>
    <t>TNYLDB</t>
  </si>
  <si>
    <t>TPYLDB</t>
  </si>
  <si>
    <t>TNCONCB</t>
  </si>
  <si>
    <t>TPCONCB</t>
  </si>
  <si>
    <t>TNLOADBW</t>
  </si>
  <si>
    <t>TNYLDBW</t>
  </si>
  <si>
    <t>TNCONCBW</t>
  </si>
  <si>
    <t>TNLOAD</t>
  </si>
  <si>
    <t>TPLOAD</t>
  </si>
  <si>
    <t>TNYLD</t>
  </si>
  <si>
    <t>TPYLD</t>
  </si>
  <si>
    <t>TNCONC</t>
  </si>
  <si>
    <t>TPCONC</t>
  </si>
  <si>
    <t>TNPOINT</t>
  </si>
  <si>
    <t>TPPOINT</t>
  </si>
  <si>
    <t>TNFERT</t>
  </si>
  <si>
    <t>TPFERT</t>
  </si>
  <si>
    <t>TNATMOS</t>
  </si>
  <si>
    <t>TNFOREST</t>
  </si>
  <si>
    <t>TPFOREST</t>
  </si>
  <si>
    <t>TNBARREN</t>
  </si>
  <si>
    <t>TPBARREN</t>
  </si>
  <si>
    <t>TNSHRUB</t>
  </si>
  <si>
    <t>TPSHRUB</t>
  </si>
  <si>
    <t>TNGRASS</t>
  </si>
  <si>
    <t>TPGRASS</t>
  </si>
  <si>
    <t>TNMAN</t>
  </si>
  <si>
    <t>TPMAN</t>
  </si>
  <si>
    <t>TNDFRAC</t>
  </si>
  <si>
    <t>TPDFRAC</t>
  </si>
  <si>
    <t>Data_Source_(surface_area)</t>
  </si>
  <si>
    <t>In_years</t>
  </si>
  <si>
    <t>In_ft</t>
  </si>
  <si>
    <r>
      <t>In_</t>
    </r>
    <r>
      <rPr>
        <sz val="11"/>
        <color theme="1"/>
        <rFont val="Calibri"/>
        <family val="2"/>
        <scheme val="minor"/>
      </rPr>
      <t>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/s_(cubic_feet/sec)</t>
    </r>
  </si>
  <si>
    <r>
      <t>In_</t>
    </r>
    <r>
      <rPr>
        <sz val="11"/>
        <color theme="1"/>
        <rFont val="Calibri"/>
        <family val="2"/>
        <scheme val="minor"/>
      </rPr>
      <t>acre-ft</t>
    </r>
  </si>
  <si>
    <t xml:space="preserve"> (NID_Storage * 43560)</t>
  </si>
  <si>
    <t>In_acres</t>
  </si>
  <si>
    <t>SA_(acres)*43560</t>
  </si>
  <si>
    <t>SA_(acres)*0.0015625</t>
  </si>
  <si>
    <t>SA_(acres)*4046.86</t>
  </si>
  <si>
    <t>SA_(acres)*0.00404686</t>
  </si>
  <si>
    <r>
      <t>In_mi</t>
    </r>
    <r>
      <rPr>
        <vertAlign val="superscript"/>
        <sz val="11"/>
        <color theme="1"/>
        <rFont val="Calibri"/>
        <family val="2"/>
        <scheme val="minor"/>
      </rPr>
      <t>2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</si>
  <si>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)*2.58999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</si>
  <si>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)*640</t>
    </r>
  </si>
  <si>
    <t>DA_(Sq.Mi.)*2.788e+7</t>
  </si>
  <si>
    <t>In_ft.</t>
  </si>
  <si>
    <t>RP_km=RP_ft*0.0003048</t>
  </si>
  <si>
    <t>RP_miles=RP_ft*0.000189394</t>
  </si>
  <si>
    <r>
      <t>D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=SL/2*(sqrt(</t>
    </r>
    <r>
      <rPr>
        <sz val="11"/>
        <color theme="1"/>
        <rFont val="Calibri"/>
        <family val="2"/>
      </rPr>
      <t>Π*Ao))</t>
    </r>
  </si>
  <si>
    <r>
      <t>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=V/Ao</t>
    </r>
  </si>
  <si>
    <r>
      <t>IBP=SL/V_where_V_is_10</t>
    </r>
    <r>
      <rPr>
        <vertAlign val="superscript"/>
        <sz val="11"/>
        <color theme="1"/>
        <rFont val="Calibri"/>
        <family val="2"/>
        <scheme val="minor"/>
      </rPr>
      <t xml:space="preserve">6 </t>
    </r>
    <r>
      <rPr>
        <sz val="11"/>
        <color theme="1"/>
        <rFont val="Calibri"/>
        <family val="2"/>
        <scheme val="minor"/>
      </rP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_SL_is_in_km</t>
    </r>
  </si>
  <si>
    <r>
      <t>D</t>
    </r>
    <r>
      <rPr>
        <vertAlign val="super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>=3*Z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</si>
  <si>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t>in_ft.</t>
  </si>
  <si>
    <r>
      <t>Depth Ratio=Z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</si>
  <si>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r>
      <t>In_cfs_(ft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/sec)</t>
    </r>
  </si>
  <si>
    <t>C=Catchment Area/Surface Area</t>
  </si>
  <si>
    <r>
      <t>Zr = 50*Z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* (Π/A0)</t>
    </r>
    <r>
      <rPr>
        <vertAlign val="superscript"/>
        <sz val="11"/>
        <color theme="1"/>
        <rFont val="Calibri"/>
        <family val="2"/>
        <scheme val="minor"/>
      </rPr>
      <t>1/2</t>
    </r>
  </si>
  <si>
    <t>ϒ=A/V</t>
  </si>
  <si>
    <t>LV_cu.ft.=acre-ft*43559.9</t>
  </si>
  <si>
    <t>LV_cu.meters=acre-ft*1233.48</t>
  </si>
  <si>
    <t>LV_cu.ft.=acre-ft*1233.49_(in_10^6_m^3)</t>
  </si>
  <si>
    <r>
      <t>In_km</t>
    </r>
    <r>
      <rPr>
        <vertAlign val="superscript"/>
        <sz val="11"/>
        <color theme="1"/>
        <rFont val="Calibri"/>
        <family val="2"/>
        <scheme val="minor"/>
      </rPr>
      <t>2</t>
    </r>
  </si>
  <si>
    <t>In_meters</t>
  </si>
  <si>
    <t>Data_Source</t>
  </si>
  <si>
    <t>DELTA DAM</t>
  </si>
  <si>
    <t>NY00006</t>
  </si>
  <si>
    <t>ND</t>
  </si>
  <si>
    <t>9.622</t>
  </si>
  <si>
    <t>167.3</t>
  </si>
  <si>
    <t>Delta Reservoir</t>
  </si>
  <si>
    <t>2020004002936</t>
  </si>
  <si>
    <t>Surface area from NID</t>
  </si>
  <si>
    <t>FERN LAKE DAM</t>
  </si>
  <si>
    <t>NY00008</t>
  </si>
  <si>
    <t>1.724</t>
  </si>
  <si>
    <t>373</t>
  </si>
  <si>
    <t>Fern Lake</t>
  </si>
  <si>
    <t>2010004000423</t>
  </si>
  <si>
    <t>MOUNTAIN VIEW LAKE DAM</t>
  </si>
  <si>
    <t>NY00009</t>
  </si>
  <si>
    <t>BARTLETT CARRY DAM</t>
  </si>
  <si>
    <t>UPPER SARANAC LAKE</t>
  </si>
  <si>
    <t>NY00011</t>
  </si>
  <si>
    <t>19.706</t>
  </si>
  <si>
    <t>Upper Saranac Lake</t>
  </si>
  <si>
    <t>2010006001385</t>
  </si>
  <si>
    <t>2269</t>
  </si>
  <si>
    <t>2010006</t>
  </si>
  <si>
    <t>0.64</t>
  </si>
  <si>
    <t>2010006037</t>
  </si>
  <si>
    <t>2320</t>
  </si>
  <si>
    <t>TUXEDO LAKE DAM</t>
  </si>
  <si>
    <t>NY00014</t>
  </si>
  <si>
    <t>1.211</t>
  </si>
  <si>
    <t>557</t>
  </si>
  <si>
    <t>Tuxedo Lake</t>
  </si>
  <si>
    <t>2030103001901</t>
  </si>
  <si>
    <t>COSSAYUNA LAKE OUTLET DAM</t>
  </si>
  <si>
    <t>NY00016</t>
  </si>
  <si>
    <t>2.731</t>
  </si>
  <si>
    <t>147</t>
  </si>
  <si>
    <t>Cossayuna Lake</t>
  </si>
  <si>
    <t>2020003000671</t>
  </si>
  <si>
    <t>2411</t>
  </si>
  <si>
    <t>2020003</t>
  </si>
  <si>
    <t>0.52</t>
  </si>
  <si>
    <t>2020003055</t>
  </si>
  <si>
    <t>2465</t>
  </si>
  <si>
    <t>IRELAND VLY DAM</t>
  </si>
  <si>
    <t>NY00028</t>
  </si>
  <si>
    <t>1.064</t>
  </si>
  <si>
    <t>454.2</t>
  </si>
  <si>
    <t>Ireland Vly</t>
  </si>
  <si>
    <t>2020002001248</t>
  </si>
  <si>
    <t>2359</t>
  </si>
  <si>
    <t>2020002</t>
  </si>
  <si>
    <t>1.04</t>
  </si>
  <si>
    <t>2020002035</t>
  </si>
  <si>
    <t>2410</t>
  </si>
  <si>
    <t>CARMEL DAM</t>
  </si>
  <si>
    <t>WEST BRANCH RESERVOIR</t>
  </si>
  <si>
    <t>NY00029</t>
  </si>
  <si>
    <t>2.816</t>
  </si>
  <si>
    <t>West Branch Reservoir</t>
  </si>
  <si>
    <t>2030101001464</t>
  </si>
  <si>
    <t>SODOM DAM</t>
  </si>
  <si>
    <t>EAST BRANCH RESERVOIR</t>
  </si>
  <si>
    <t>NY00031</t>
  </si>
  <si>
    <t>1.87</t>
  </si>
  <si>
    <t>417</t>
  </si>
  <si>
    <t>East Branch Reservoir</t>
  </si>
  <si>
    <t>2030101001477</t>
  </si>
  <si>
    <t>2667</t>
  </si>
  <si>
    <t>2030101</t>
  </si>
  <si>
    <t>1.01</t>
  </si>
  <si>
    <t>2030101025</t>
  </si>
  <si>
    <t>2731</t>
  </si>
  <si>
    <t>MIDDLE BRANCH DAM</t>
  </si>
  <si>
    <t>NY00034</t>
  </si>
  <si>
    <t>1.618</t>
  </si>
  <si>
    <t>Middle Branch Reservoir</t>
  </si>
  <si>
    <t>2030101001463</t>
  </si>
  <si>
    <t>CROSS RIVER DAM</t>
  </si>
  <si>
    <t>NY00038</t>
  </si>
  <si>
    <t>3.638</t>
  </si>
  <si>
    <t>331</t>
  </si>
  <si>
    <t>Cross River Reservoir</t>
  </si>
  <si>
    <t>2030101002081</t>
  </si>
  <si>
    <t>CROTON FALLS DAM</t>
  </si>
  <si>
    <t>NY00039</t>
  </si>
  <si>
    <t>2.323</t>
  </si>
  <si>
    <t>309</t>
  </si>
  <si>
    <t>Croton Falls Reservoir</t>
  </si>
  <si>
    <t>2030101001519</t>
  </si>
  <si>
    <t>2669</t>
  </si>
  <si>
    <t>0.39</t>
  </si>
  <si>
    <t>2030101030</t>
  </si>
  <si>
    <t>2733</t>
  </si>
  <si>
    <t>ASHOKAN DAM</t>
  </si>
  <si>
    <t>OLIVE BRIDGE DAM</t>
  </si>
  <si>
    <t>NY00041</t>
  </si>
  <si>
    <t>33.067</t>
  </si>
  <si>
    <t>178.9</t>
  </si>
  <si>
    <t>Ashokan Reservoir</t>
  </si>
  <si>
    <t>2020006001981</t>
  </si>
  <si>
    <t>4242</t>
  </si>
  <si>
    <t>2020006</t>
  </si>
  <si>
    <t>1.82</t>
  </si>
  <si>
    <t>2020006084</t>
  </si>
  <si>
    <t>4509</t>
  </si>
  <si>
    <t>LAKE TIORATI DAM</t>
  </si>
  <si>
    <t>NY00043</t>
  </si>
  <si>
    <t>1.185</t>
  </si>
  <si>
    <t>1032</t>
  </si>
  <si>
    <t>Lake Tiorati</t>
  </si>
  <si>
    <t>2030101001913</t>
  </si>
  <si>
    <t>AMAWALK DAM</t>
  </si>
  <si>
    <t>NY00045</t>
  </si>
  <si>
    <t>2.289</t>
  </si>
  <si>
    <t>399</t>
  </si>
  <si>
    <t>Amawalk Reservoir</t>
  </si>
  <si>
    <t>2030101002078</t>
  </si>
  <si>
    <t>2670</t>
  </si>
  <si>
    <t>0.59</t>
  </si>
  <si>
    <t>2030101037</t>
  </si>
  <si>
    <t>2734</t>
  </si>
  <si>
    <t>NEW CROTON RESERVOIR DAM</t>
  </si>
  <si>
    <t>NY00046</t>
  </si>
  <si>
    <t>7.89</t>
  </si>
  <si>
    <t>196</t>
  </si>
  <si>
    <t>New Croton Reservoir</t>
  </si>
  <si>
    <t>2030101004928</t>
  </si>
  <si>
    <t>4152</t>
  </si>
  <si>
    <t>0.76</t>
  </si>
  <si>
    <t>2030101033</t>
  </si>
  <si>
    <t>4413</t>
  </si>
  <si>
    <t>TITICUS DAM</t>
  </si>
  <si>
    <t>NY00050</t>
  </si>
  <si>
    <t>2.722</t>
  </si>
  <si>
    <t>325</t>
  </si>
  <si>
    <t>Titicus Reservoir</t>
  </si>
  <si>
    <t>2030101002090</t>
  </si>
  <si>
    <t>KENSICO DAM</t>
  </si>
  <si>
    <t>NY00051</t>
  </si>
  <si>
    <t>5.21</t>
  </si>
  <si>
    <t>Kensico Lake</t>
  </si>
  <si>
    <t>2030102000468</t>
  </si>
  <si>
    <t>MUSCOOT DAM</t>
  </si>
  <si>
    <t>NY00061</t>
  </si>
  <si>
    <t>3.118</t>
  </si>
  <si>
    <t>200</t>
  </si>
  <si>
    <t>Muscoot Reservoir</t>
  </si>
  <si>
    <t>2030101004927</t>
  </si>
  <si>
    <t>4249</t>
  </si>
  <si>
    <t>0.32</t>
  </si>
  <si>
    <t>2030101021</t>
  </si>
  <si>
    <t>4515</t>
  </si>
  <si>
    <t>BOYDS CORNER DAM</t>
  </si>
  <si>
    <t>NY00066</t>
  </si>
  <si>
    <t>1.538</t>
  </si>
  <si>
    <t>BOG BROOK DAM #1</t>
  </si>
  <si>
    <t>NY00068</t>
  </si>
  <si>
    <t>Bog Brook Reservoir</t>
  </si>
  <si>
    <t>2030101001450</t>
  </si>
  <si>
    <t>MERRIMAN DAM</t>
  </si>
  <si>
    <t>ROUNDOUT RESERVOIR</t>
  </si>
  <si>
    <t>NY00074</t>
  </si>
  <si>
    <t>DASHVILLE DAM</t>
  </si>
  <si>
    <t>NY00076</t>
  </si>
  <si>
    <t>Normanskill</t>
  </si>
  <si>
    <t>Watervliet Reservoir Dam</t>
  </si>
  <si>
    <t>NY00088</t>
  </si>
  <si>
    <t>1.554</t>
  </si>
  <si>
    <t>78.9</t>
  </si>
  <si>
    <t>2020006001539</t>
  </si>
  <si>
    <t>2575</t>
  </si>
  <si>
    <t>1.1</t>
  </si>
  <si>
    <t>2020006055</t>
  </si>
  <si>
    <t>2636</t>
  </si>
  <si>
    <t>ALCOVE DAM</t>
  </si>
  <si>
    <t>NY00093</t>
  </si>
  <si>
    <t>5.347</t>
  </si>
  <si>
    <t>188.4</t>
  </si>
  <si>
    <t>Alcove Reservoir</t>
  </si>
  <si>
    <t>2020006001980</t>
  </si>
  <si>
    <t>LAKE DEFOREST DAM</t>
  </si>
  <si>
    <t>DEFOREST LAKE</t>
  </si>
  <si>
    <t>NY00095</t>
  </si>
  <si>
    <t>3.013</t>
  </si>
  <si>
    <t>85</t>
  </si>
  <si>
    <t>DeForest Lake</t>
  </si>
  <si>
    <t>2030103001925</t>
  </si>
  <si>
    <t>TOMHANNOCK RESERVOIR DAM</t>
  </si>
  <si>
    <t>NY00117</t>
  </si>
  <si>
    <t>6.916</t>
  </si>
  <si>
    <t>119</t>
  </si>
  <si>
    <t>2020003016120</t>
  </si>
  <si>
    <t>2364</t>
  </si>
  <si>
    <t>0.72</t>
  </si>
  <si>
    <t>2020003007</t>
  </si>
  <si>
    <t>2417</t>
  </si>
  <si>
    <t>Johnsonville</t>
  </si>
  <si>
    <t>NY00119</t>
  </si>
  <si>
    <t>Spier Falls</t>
  </si>
  <si>
    <t>NY00136</t>
  </si>
  <si>
    <t>Curtis</t>
  </si>
  <si>
    <t>Warren Curtis Dam</t>
  </si>
  <si>
    <t>NY00138</t>
  </si>
  <si>
    <t>Sherman Island</t>
  </si>
  <si>
    <t>NY00141</t>
  </si>
  <si>
    <t>SLEEPY HOLLOW DAM</t>
  </si>
  <si>
    <t>NY00142</t>
  </si>
  <si>
    <t>1.254</t>
  </si>
  <si>
    <t>18.3</t>
  </si>
  <si>
    <t>Sleepy Hollow Lake</t>
  </si>
  <si>
    <t>2020006001755</t>
  </si>
  <si>
    <t>Feeder Dam</t>
  </si>
  <si>
    <t>NY00143</t>
  </si>
  <si>
    <t>Conklingville</t>
  </si>
  <si>
    <t>GREAT SACANDAGA RESERVOIR</t>
  </si>
  <si>
    <t>NY00146</t>
  </si>
  <si>
    <t>6.4</t>
  </si>
  <si>
    <t>235</t>
  </si>
  <si>
    <t>Great Sacandaga Lake</t>
  </si>
  <si>
    <t>2020002003400</t>
  </si>
  <si>
    <t>2342</t>
  </si>
  <si>
    <t>2.17</t>
  </si>
  <si>
    <t>2020002001</t>
  </si>
  <si>
    <t>2393</t>
  </si>
  <si>
    <t>LAKE ABANAKEE DAM</t>
  </si>
  <si>
    <t>NY00152</t>
  </si>
  <si>
    <t>2.146</t>
  </si>
  <si>
    <t>487</t>
  </si>
  <si>
    <t>2020001005526</t>
  </si>
  <si>
    <t>2330</t>
  </si>
  <si>
    <t>2020001</t>
  </si>
  <si>
    <t>1.02</t>
  </si>
  <si>
    <t>2020001046</t>
  </si>
  <si>
    <t>2381</t>
  </si>
  <si>
    <t>INDIAN LAKE STONE DAM</t>
  </si>
  <si>
    <t>NY00155</t>
  </si>
  <si>
    <t>18.926</t>
  </si>
  <si>
    <t>Lewey Lake</t>
  </si>
  <si>
    <t>2020001009065</t>
  </si>
  <si>
    <t>2331</t>
  </si>
  <si>
    <t>1.05</t>
  </si>
  <si>
    <t>2020001047</t>
  </si>
  <si>
    <t>2382</t>
  </si>
  <si>
    <t>WAKELY DAM</t>
  </si>
  <si>
    <t>CEDAR RIVER FLOW</t>
  </si>
  <si>
    <t>NY00157</t>
  </si>
  <si>
    <t>BRANT LAKE UPPER DAM</t>
  </si>
  <si>
    <t>NY00158</t>
  </si>
  <si>
    <t>6.16</t>
  </si>
  <si>
    <t>243.5</t>
  </si>
  <si>
    <t>Brant Lake</t>
  </si>
  <si>
    <t>2020001008128</t>
  </si>
  <si>
    <t>2292</t>
  </si>
  <si>
    <t>0.85</t>
  </si>
  <si>
    <t>2020001004</t>
  </si>
  <si>
    <t>2343</t>
  </si>
  <si>
    <t>STARBUCKVILLE DAM</t>
  </si>
  <si>
    <t>NY00159</t>
  </si>
  <si>
    <t>Lock 4 - Stillwater</t>
  </si>
  <si>
    <t>Stillwater Dam</t>
  </si>
  <si>
    <t>NY00162</t>
  </si>
  <si>
    <t>GALWAY LAKE DAM</t>
  </si>
  <si>
    <t>NY00165</t>
  </si>
  <si>
    <t>2.118</t>
  </si>
  <si>
    <t>Galway Lake</t>
  </si>
  <si>
    <t>2020004002945</t>
  </si>
  <si>
    <t>2433</t>
  </si>
  <si>
    <t>2020004</t>
  </si>
  <si>
    <t>0.87</t>
  </si>
  <si>
    <t>2020004006</t>
  </si>
  <si>
    <t>2490</t>
  </si>
  <si>
    <t>PECK LAKE DAM</t>
  </si>
  <si>
    <t>NY00166</t>
  </si>
  <si>
    <t>5.739</t>
  </si>
  <si>
    <t>1381</t>
  </si>
  <si>
    <t>Peck Lake</t>
  </si>
  <si>
    <t>2020002003819</t>
  </si>
  <si>
    <t>2449</t>
  </si>
  <si>
    <t>0.71</t>
  </si>
  <si>
    <t>2020004022</t>
  </si>
  <si>
    <t>2506</t>
  </si>
  <si>
    <t>Vischer Ferry</t>
  </si>
  <si>
    <t>Dam 3</t>
  </si>
  <si>
    <t>NY00170</t>
  </si>
  <si>
    <t>Crescent - Dam A</t>
  </si>
  <si>
    <t>Dam 2</t>
  </si>
  <si>
    <t>NY00171</t>
  </si>
  <si>
    <t>Lake Algonquin</t>
  </si>
  <si>
    <t>NY00172</t>
  </si>
  <si>
    <t>1.049</t>
  </si>
  <si>
    <t>2020002001119</t>
  </si>
  <si>
    <t>2347</t>
  </si>
  <si>
    <t>1.72</t>
  </si>
  <si>
    <t>2020002016</t>
  </si>
  <si>
    <t>2398</t>
  </si>
  <si>
    <t>GILBOA DAM</t>
  </si>
  <si>
    <t>SCHOHARIE RESERVOIR</t>
  </si>
  <si>
    <t>NY00176</t>
  </si>
  <si>
    <t>4.538</t>
  </si>
  <si>
    <t>344.4</t>
  </si>
  <si>
    <t>Schoharie Reservoir</t>
  </si>
  <si>
    <t>2020005000896</t>
  </si>
  <si>
    <t>2532</t>
  </si>
  <si>
    <t>2020005</t>
  </si>
  <si>
    <t>1.53</t>
  </si>
  <si>
    <t>2020005013</t>
  </si>
  <si>
    <t>2591</t>
  </si>
  <si>
    <t>Hinckley</t>
  </si>
  <si>
    <t>NY00181</t>
  </si>
  <si>
    <t>10.869</t>
  </si>
  <si>
    <t>372.8</t>
  </si>
  <si>
    <t>Hinckley Reservoir</t>
  </si>
  <si>
    <t>2020004002889</t>
  </si>
  <si>
    <t>4220</t>
  </si>
  <si>
    <t>1.45</t>
  </si>
  <si>
    <t>2020004065</t>
  </si>
  <si>
    <t>4488</t>
  </si>
  <si>
    <t>COLONIE DAM</t>
  </si>
  <si>
    <t>STONY CREEK RESERVOIR</t>
  </si>
  <si>
    <t>NY00204</t>
  </si>
  <si>
    <t>1.453</t>
  </si>
  <si>
    <t>79.2</t>
  </si>
  <si>
    <t>2020004003000</t>
  </si>
  <si>
    <t>Upper Mechanicville</t>
  </si>
  <si>
    <t>Lock C-3 Dam</t>
  </si>
  <si>
    <t>NY00215</t>
  </si>
  <si>
    <t>LAKE PLACID DAM</t>
  </si>
  <si>
    <t>NY00216</t>
  </si>
  <si>
    <t>7.974</t>
  </si>
  <si>
    <t>566</t>
  </si>
  <si>
    <t>2010004000477</t>
  </si>
  <si>
    <t>Franklin Falls</t>
  </si>
  <si>
    <t>NY00217</t>
  </si>
  <si>
    <t>1.816</t>
  </si>
  <si>
    <t>446</t>
  </si>
  <si>
    <t>2010006000585</t>
  </si>
  <si>
    <t>4205</t>
  </si>
  <si>
    <t>1.86</t>
  </si>
  <si>
    <t>2010006021</t>
  </si>
  <si>
    <t>4472</t>
  </si>
  <si>
    <t>KINGDOM DAM</t>
  </si>
  <si>
    <t>LINCOLN POND</t>
  </si>
  <si>
    <t>NY00218</t>
  </si>
  <si>
    <t>2.618</t>
  </si>
  <si>
    <t>Lincoln Pond</t>
  </si>
  <si>
    <t>2010008000247</t>
  </si>
  <si>
    <t>2232</t>
  </si>
  <si>
    <t>2010004</t>
  </si>
  <si>
    <t>0.83</t>
  </si>
  <si>
    <t>2010004039</t>
  </si>
  <si>
    <t>2282</t>
  </si>
  <si>
    <t>LAKE CLEAR OUTLET DAM</t>
  </si>
  <si>
    <t>LAKE CLEAR OUTLET</t>
  </si>
  <si>
    <t>NY00220</t>
  </si>
  <si>
    <t>4.485</t>
  </si>
  <si>
    <t>491</t>
  </si>
  <si>
    <t>Lake Clear</t>
  </si>
  <si>
    <t>2010006000607</t>
  </si>
  <si>
    <t>GLENMERE LAKE DAM</t>
  </si>
  <si>
    <t>NY00224</t>
  </si>
  <si>
    <t>1.536</t>
  </si>
  <si>
    <t>532</t>
  </si>
  <si>
    <t>Glenmere Lake</t>
  </si>
  <si>
    <t>2020007001383</t>
  </si>
  <si>
    <t>2632</t>
  </si>
  <si>
    <t>2020007</t>
  </si>
  <si>
    <t>0.67</t>
  </si>
  <si>
    <t>2020007037</t>
  </si>
  <si>
    <t>2695</t>
  </si>
  <si>
    <t>Cadyville</t>
  </si>
  <si>
    <t>NY00225</t>
  </si>
  <si>
    <t>Lake George Outlet</t>
  </si>
  <si>
    <t>"A" Mill Dam</t>
  </si>
  <si>
    <t>NY00230</t>
  </si>
  <si>
    <t>115.585</t>
  </si>
  <si>
    <t>2010008009171</t>
  </si>
  <si>
    <t>2111</t>
  </si>
  <si>
    <t>2010001</t>
  </si>
  <si>
    <t>1.41</t>
  </si>
  <si>
    <t>2010001014</t>
  </si>
  <si>
    <t>2161</t>
  </si>
  <si>
    <t>CHAZY LAKE DAM</t>
  </si>
  <si>
    <t>NY00236</t>
  </si>
  <si>
    <t>Union Falls</t>
  </si>
  <si>
    <t>NY00238</t>
  </si>
  <si>
    <t>6.6</t>
  </si>
  <si>
    <t>430</t>
  </si>
  <si>
    <t>Union Falls Pond</t>
  </si>
  <si>
    <t>2010006000691</t>
  </si>
  <si>
    <t>TAYLOR POND DAM</t>
  </si>
  <si>
    <t>NY00241</t>
  </si>
  <si>
    <t>3.58</t>
  </si>
  <si>
    <t>2010004000559</t>
  </si>
  <si>
    <t>2208</t>
  </si>
  <si>
    <t>0.66</t>
  </si>
  <si>
    <t>2010004013</t>
  </si>
  <si>
    <t>2258</t>
  </si>
  <si>
    <t>KUSHAQUA LAKE OUTLET DAM</t>
  </si>
  <si>
    <t>LAKE KUSHAQUA</t>
  </si>
  <si>
    <t>NY00244</t>
  </si>
  <si>
    <t>1.539</t>
  </si>
  <si>
    <t>Lake Kushaqua</t>
  </si>
  <si>
    <t>2010006000566</t>
  </si>
  <si>
    <t>2267</t>
  </si>
  <si>
    <t>1.94</t>
  </si>
  <si>
    <t>2010006019</t>
  </si>
  <si>
    <t>2318</t>
  </si>
  <si>
    <t>Higley</t>
  </si>
  <si>
    <t>Higley Falls Dam</t>
  </si>
  <si>
    <t>NY00252</t>
  </si>
  <si>
    <t>2.373</t>
  </si>
  <si>
    <t>269.1</t>
  </si>
  <si>
    <t>Warm Brook Flow</t>
  </si>
  <si>
    <t>4150305001261</t>
  </si>
  <si>
    <t>11610</t>
  </si>
  <si>
    <t>4150305</t>
  </si>
  <si>
    <t>2.51</t>
  </si>
  <si>
    <t>4150305006</t>
  </si>
  <si>
    <t>12225</t>
  </si>
  <si>
    <t>LOWS LAKE DAM</t>
  </si>
  <si>
    <t>HITCHINS POND</t>
  </si>
  <si>
    <t>NY00253</t>
  </si>
  <si>
    <t>1.074</t>
  </si>
  <si>
    <t>516</t>
  </si>
  <si>
    <t>Hitchins Pond</t>
  </si>
  <si>
    <t>4150305004229</t>
  </si>
  <si>
    <t>11612</t>
  </si>
  <si>
    <t>1</t>
  </si>
  <si>
    <t>4150305020</t>
  </si>
  <si>
    <t>12227</t>
  </si>
  <si>
    <t>Stark Falls</t>
  </si>
  <si>
    <t>NY00256</t>
  </si>
  <si>
    <t>2.609</t>
  </si>
  <si>
    <t>413</t>
  </si>
  <si>
    <t>Stark Falls Reservoir</t>
  </si>
  <si>
    <t>4150305004978</t>
  </si>
  <si>
    <t>11934</t>
  </si>
  <si>
    <t>2.42</t>
  </si>
  <si>
    <t>4150305007</t>
  </si>
  <si>
    <t>12580</t>
  </si>
  <si>
    <t>Rainbow Falls</t>
  </si>
  <si>
    <t>NY00257</t>
  </si>
  <si>
    <t>2.695</t>
  </si>
  <si>
    <t>360</t>
  </si>
  <si>
    <t>Rainbow Falls Reservoir</t>
  </si>
  <si>
    <t>4150305001251</t>
  </si>
  <si>
    <t>FORKED LAKE SLUICEWAY DAM</t>
  </si>
  <si>
    <t>NY00263</t>
  </si>
  <si>
    <t>3.617</t>
  </si>
  <si>
    <t>531</t>
  </si>
  <si>
    <t>Forked Lake</t>
  </si>
  <si>
    <t>4150305004966</t>
  </si>
  <si>
    <t>11943</t>
  </si>
  <si>
    <t>1.71</t>
  </si>
  <si>
    <t>4150305031</t>
  </si>
  <si>
    <t>12589</t>
  </si>
  <si>
    <t>WHALEY LAKE DAM</t>
  </si>
  <si>
    <t>NY00270</t>
  </si>
  <si>
    <t>1.069</t>
  </si>
  <si>
    <t>214.9</t>
  </si>
  <si>
    <t>Whaley Lake</t>
  </si>
  <si>
    <t>2020008001472</t>
  </si>
  <si>
    <t>2638</t>
  </si>
  <si>
    <t>2020008</t>
  </si>
  <si>
    <t>0.53</t>
  </si>
  <si>
    <t>2020008012</t>
  </si>
  <si>
    <t>2701</t>
  </si>
  <si>
    <t>BURDEN LAKE DAM</t>
  </si>
  <si>
    <t>BURDEN LAKE (DAM &amp; DIKES)</t>
  </si>
  <si>
    <t>NY00275</t>
  </si>
  <si>
    <t>1.495</t>
  </si>
  <si>
    <t>191.4</t>
  </si>
  <si>
    <t>2020006008008</t>
  </si>
  <si>
    <t>2569</t>
  </si>
  <si>
    <t>0.82</t>
  </si>
  <si>
    <t>2020006049</t>
  </si>
  <si>
    <t>2630</t>
  </si>
  <si>
    <t>Effley</t>
  </si>
  <si>
    <t>Effley Falls Pond Dam</t>
  </si>
  <si>
    <t>NY00302</t>
  </si>
  <si>
    <t>1.267</t>
  </si>
  <si>
    <t>354</t>
  </si>
  <si>
    <t>Effley Falls Pond</t>
  </si>
  <si>
    <t>4150101002481</t>
  </si>
  <si>
    <t>11560</t>
  </si>
  <si>
    <t>4150101</t>
  </si>
  <si>
    <t>1.98</t>
  </si>
  <si>
    <t>4150101031</t>
  </si>
  <si>
    <t>12171</t>
  </si>
  <si>
    <t>Kayuta Lake</t>
  </si>
  <si>
    <t>NY00308</t>
  </si>
  <si>
    <t>WOODHULL LAKE DAM</t>
  </si>
  <si>
    <t>WOODHULL LAKE</t>
  </si>
  <si>
    <t>NY00309</t>
  </si>
  <si>
    <t>4.405</t>
  </si>
  <si>
    <t>571</t>
  </si>
  <si>
    <t>Woodhull Lake</t>
  </si>
  <si>
    <t>4150101002709</t>
  </si>
  <si>
    <t>SAND LAKE DAM</t>
  </si>
  <si>
    <t>SAND LAKE</t>
  </si>
  <si>
    <t>NY00312</t>
  </si>
  <si>
    <t>1.266</t>
  </si>
  <si>
    <t>556</t>
  </si>
  <si>
    <t>Sand Lake</t>
  </si>
  <si>
    <t>4150101002746</t>
  </si>
  <si>
    <t>OLD FORGE RESERVOIR DAM</t>
  </si>
  <si>
    <t>NY00315</t>
  </si>
  <si>
    <t>4.599</t>
  </si>
  <si>
    <t>520.4</t>
  </si>
  <si>
    <t>Fulton Chain Lakes</t>
  </si>
  <si>
    <t>4150101007724</t>
  </si>
  <si>
    <t>11556</t>
  </si>
  <si>
    <t>1.08</t>
  </si>
  <si>
    <t>4150101021</t>
  </si>
  <si>
    <t>12167</t>
  </si>
  <si>
    <t>Stillwater - North Dam</t>
  </si>
  <si>
    <t>NY00316</t>
  </si>
  <si>
    <t>25.225</t>
  </si>
  <si>
    <t>512</t>
  </si>
  <si>
    <t>4150101009546</t>
  </si>
  <si>
    <t>Surface area from NHD</t>
  </si>
  <si>
    <t>SOUTH LAKE DAM</t>
  </si>
  <si>
    <t>NY00317</t>
  </si>
  <si>
    <t>2.007</t>
  </si>
  <si>
    <t>615</t>
  </si>
  <si>
    <t>South Lake</t>
  </si>
  <si>
    <t>4150101002767</t>
  </si>
  <si>
    <t>SIXTH LAKE DAM</t>
  </si>
  <si>
    <t>NY00318</t>
  </si>
  <si>
    <t>ST JOSEPHS LAKE DAM</t>
  </si>
  <si>
    <t>NY00324</t>
  </si>
  <si>
    <t>NORTH LAKE A DAM (SPILLWAY)</t>
  </si>
  <si>
    <t>NY00325</t>
  </si>
  <si>
    <t>1.749</t>
  </si>
  <si>
    <t>555</t>
  </si>
  <si>
    <t>North Lake</t>
  </si>
  <si>
    <t>4150101002756</t>
  </si>
  <si>
    <t>WOLF RESERVOIR DAM</t>
  </si>
  <si>
    <t>WOLF LAKE</t>
  </si>
  <si>
    <t>NY00328</t>
  </si>
  <si>
    <t>1.213</t>
  </si>
  <si>
    <t>1508</t>
  </si>
  <si>
    <t>Wolf Lake</t>
  </si>
  <si>
    <t>2040104002195</t>
  </si>
  <si>
    <t>Moshier</t>
  </si>
  <si>
    <t>NY00329</t>
  </si>
  <si>
    <t>1.244</t>
  </si>
  <si>
    <t>Moshier Reservoir</t>
  </si>
  <si>
    <t>4150101006948</t>
  </si>
  <si>
    <t>WANAKSINK LAKE DAM</t>
  </si>
  <si>
    <t>LORDS RESERVOIR</t>
  </si>
  <si>
    <t>NY00330</t>
  </si>
  <si>
    <t>1.289</t>
  </si>
  <si>
    <t>1509</t>
  </si>
  <si>
    <t>Wanaksink Lake</t>
  </si>
  <si>
    <t>2040104002156</t>
  </si>
  <si>
    <t>YANKEE LAKE DAM</t>
  </si>
  <si>
    <t>NY00332</t>
  </si>
  <si>
    <t>1.649</t>
  </si>
  <si>
    <t>1438</t>
  </si>
  <si>
    <t>Yankee Lake</t>
  </si>
  <si>
    <t>2040104002183</t>
  </si>
  <si>
    <t>2792</t>
  </si>
  <si>
    <t>2040104</t>
  </si>
  <si>
    <t>0.54</t>
  </si>
  <si>
    <t>2040104011</t>
  </si>
  <si>
    <t>2865</t>
  </si>
  <si>
    <t>SWAN LAKE DAM</t>
  </si>
  <si>
    <t>NY00333</t>
  </si>
  <si>
    <t>1.321</t>
  </si>
  <si>
    <t>1326</t>
  </si>
  <si>
    <t>Swan Lake</t>
  </si>
  <si>
    <t>2040104002782</t>
  </si>
  <si>
    <t>2806</t>
  </si>
  <si>
    <t>0.7</t>
  </si>
  <si>
    <t>2040104030</t>
  </si>
  <si>
    <t>2879</t>
  </si>
  <si>
    <t>DOWNSVILLE DAM</t>
  </si>
  <si>
    <t>PEPACTON RESERVOIR</t>
  </si>
  <si>
    <t>NY00342</t>
  </si>
  <si>
    <t>21</t>
  </si>
  <si>
    <t>Pepacton Reservoir</t>
  </si>
  <si>
    <t>2040102000461</t>
  </si>
  <si>
    <t>2761</t>
  </si>
  <si>
    <t>2040102</t>
  </si>
  <si>
    <t>1.6</t>
  </si>
  <si>
    <t>2040102010</t>
  </si>
  <si>
    <t>2834</t>
  </si>
  <si>
    <t>NEVERSINK RESERVOIR DAM</t>
  </si>
  <si>
    <t>NY00348</t>
  </si>
  <si>
    <t>6.035</t>
  </si>
  <si>
    <t>1440</t>
  </si>
  <si>
    <t>Neversink Reservoir</t>
  </si>
  <si>
    <t>2040104002069</t>
  </si>
  <si>
    <t>4238</t>
  </si>
  <si>
    <t>0.97</t>
  </si>
  <si>
    <t>2040104017</t>
  </si>
  <si>
    <t>4503</t>
  </si>
  <si>
    <t>EATON BROOK RESERVOIR DAM</t>
  </si>
  <si>
    <t>NY00352</t>
  </si>
  <si>
    <t>1.025</t>
  </si>
  <si>
    <t>438.9</t>
  </si>
  <si>
    <t>Eaton Reservoir</t>
  </si>
  <si>
    <t>2050102001828</t>
  </si>
  <si>
    <t>3072</t>
  </si>
  <si>
    <t>2050102</t>
  </si>
  <si>
    <t>0.42</t>
  </si>
  <si>
    <t>2050102019</t>
  </si>
  <si>
    <t>3169</t>
  </si>
  <si>
    <t>LAKE MORAINE DAM</t>
  </si>
  <si>
    <t>MADISON LAKE</t>
  </si>
  <si>
    <t>NY00354</t>
  </si>
  <si>
    <t>OTSEGO LAKE DAM</t>
  </si>
  <si>
    <t>NY00361</t>
  </si>
  <si>
    <t>16.605</t>
  </si>
  <si>
    <t>365.8</t>
  </si>
  <si>
    <t>Otsego Lake</t>
  </si>
  <si>
    <t>2050101002200</t>
  </si>
  <si>
    <t>4232</t>
  </si>
  <si>
    <t>2050101</t>
  </si>
  <si>
    <t>2050101042</t>
  </si>
  <si>
    <t>4498</t>
  </si>
  <si>
    <t>ERIEVILLE RESERVOIR DAM</t>
  </si>
  <si>
    <t>TUSCARORA LAKE</t>
  </si>
  <si>
    <t>NY00369</t>
  </si>
  <si>
    <t>1.269</t>
  </si>
  <si>
    <t>458.7</t>
  </si>
  <si>
    <t>Tuscarora Lake</t>
  </si>
  <si>
    <t>4140202001735</t>
  </si>
  <si>
    <t>Bennetts Bridge</t>
  </si>
  <si>
    <t>Salmon River Dam</t>
  </si>
  <si>
    <t>NY00374</t>
  </si>
  <si>
    <t>11.738</t>
  </si>
  <si>
    <t>4140102001214</t>
  </si>
  <si>
    <t>11914</t>
  </si>
  <si>
    <t>4140102</t>
  </si>
  <si>
    <t>0.73</t>
  </si>
  <si>
    <t>4140102023</t>
  </si>
  <si>
    <t>12563</t>
  </si>
  <si>
    <t>DIKE D FOR DAM NY00374</t>
  </si>
  <si>
    <t>SALMON RIVER RESERVOIR</t>
  </si>
  <si>
    <t>NY00377</t>
  </si>
  <si>
    <t>CHAPMAN DAM</t>
  </si>
  <si>
    <t>NY00387</t>
  </si>
  <si>
    <t>PERCH RIVER WILDLIFE REFUGE DAM</t>
  </si>
  <si>
    <t>NY00389</t>
  </si>
  <si>
    <t>KEUKA LAKE OUTLET DAM</t>
  </si>
  <si>
    <t>NY00390</t>
  </si>
  <si>
    <t>47.214</t>
  </si>
  <si>
    <t>217.6</t>
  </si>
  <si>
    <t>4140201003866</t>
  </si>
  <si>
    <t>Cranberry Lake</t>
  </si>
  <si>
    <t>NY00397</t>
  </si>
  <si>
    <t>27.959</t>
  </si>
  <si>
    <t>4150302001600</t>
  </si>
  <si>
    <t>11923</t>
  </si>
  <si>
    <t>4150302</t>
  </si>
  <si>
    <t>1.62</t>
  </si>
  <si>
    <t>4150302017</t>
  </si>
  <si>
    <t>12568</t>
  </si>
  <si>
    <t>Ogdensburg</t>
  </si>
  <si>
    <t>NY00400</t>
  </si>
  <si>
    <t>Lock &amp; Dam No. 5 - Minetto</t>
  </si>
  <si>
    <t>Minetto Dam</t>
  </si>
  <si>
    <t>NY00402</t>
  </si>
  <si>
    <t>Upper Fulton Lock &amp; Dam 2</t>
  </si>
  <si>
    <t>Oswego Falls East &amp; West Dams</t>
  </si>
  <si>
    <t>NY00408</t>
  </si>
  <si>
    <t>CAUGHDENOY DAM</t>
  </si>
  <si>
    <t>ONEIDA LAKE</t>
  </si>
  <si>
    <t>NY00410</t>
  </si>
  <si>
    <t>207.703</t>
  </si>
  <si>
    <t>112.5</t>
  </si>
  <si>
    <t>Oneida Lake</t>
  </si>
  <si>
    <t>4140202006736</t>
  </si>
  <si>
    <t>11902</t>
  </si>
  <si>
    <t>4140202</t>
  </si>
  <si>
    <t>0.88</t>
  </si>
  <si>
    <t>4140202028</t>
  </si>
  <si>
    <t>12548</t>
  </si>
  <si>
    <t>SKANEATELES LAKE DAM</t>
  </si>
  <si>
    <t>NY00414</t>
  </si>
  <si>
    <t>35.518</t>
  </si>
  <si>
    <t>263</t>
  </si>
  <si>
    <t>Skaneateles Lake</t>
  </si>
  <si>
    <t>4140201003720</t>
  </si>
  <si>
    <t>11525</t>
  </si>
  <si>
    <t>4140201</t>
  </si>
  <si>
    <t>4140201053</t>
  </si>
  <si>
    <t>12134</t>
  </si>
  <si>
    <t>MUD LOCK C&amp;S CANAL DAM</t>
  </si>
  <si>
    <t>CAYUGA LAKE</t>
  </si>
  <si>
    <t>NY00416</t>
  </si>
  <si>
    <t>173.653</t>
  </si>
  <si>
    <t>116.4</t>
  </si>
  <si>
    <t>4140201003737</t>
  </si>
  <si>
    <t>11519</t>
  </si>
  <si>
    <t>1.96</t>
  </si>
  <si>
    <t>4140201023</t>
  </si>
  <si>
    <t>12128</t>
  </si>
  <si>
    <t>JAMESVILLE RESERVOIR DAM</t>
  </si>
  <si>
    <t>NY00418</t>
  </si>
  <si>
    <t>CANADICE LAKE DAM</t>
  </si>
  <si>
    <t>NY00443</t>
  </si>
  <si>
    <t>2.924</t>
  </si>
  <si>
    <t>334.1</t>
  </si>
  <si>
    <t>Canadice Lake</t>
  </si>
  <si>
    <t>4130003001277</t>
  </si>
  <si>
    <t>11478</t>
  </si>
  <si>
    <t>4130003</t>
  </si>
  <si>
    <t>4130003024</t>
  </si>
  <si>
    <t>12086</t>
  </si>
  <si>
    <t>CUBA LAKE DAM</t>
  </si>
  <si>
    <t>NY00455</t>
  </si>
  <si>
    <t>1.839</t>
  </si>
  <si>
    <t>Cuba Lake</t>
  </si>
  <si>
    <t>5010001002514</t>
  </si>
  <si>
    <t>11972</t>
  </si>
  <si>
    <t>5010001</t>
  </si>
  <si>
    <t>5010001027</t>
  </si>
  <si>
    <t>12618</t>
  </si>
  <si>
    <t>CANEADEA DAM</t>
  </si>
  <si>
    <t>RUSHFORD LAKE</t>
  </si>
  <si>
    <t>NY00464</t>
  </si>
  <si>
    <t>2.38</t>
  </si>
  <si>
    <t>Rushford Lake</t>
  </si>
  <si>
    <t>4130002001480</t>
  </si>
  <si>
    <t>11427</t>
  </si>
  <si>
    <t>4130002</t>
  </si>
  <si>
    <t>0.81</t>
  </si>
  <si>
    <t>4130002010</t>
  </si>
  <si>
    <t>12034</t>
  </si>
  <si>
    <t>MOUNT MORRIS DAM</t>
  </si>
  <si>
    <t>MOUNT MORRIS RESERVOIR; MOUNT MORRIS LAKE</t>
  </si>
  <si>
    <t>NY00468</t>
  </si>
  <si>
    <t>Newton Falls Upper</t>
  </si>
  <si>
    <t>NY00472</t>
  </si>
  <si>
    <t>HEMLOCK LAKE DAM</t>
  </si>
  <si>
    <t>NY00477</t>
  </si>
  <si>
    <t>8.391</t>
  </si>
  <si>
    <t>275.8</t>
  </si>
  <si>
    <t>Hemlock Lake</t>
  </si>
  <si>
    <t>4130003001265</t>
  </si>
  <si>
    <t>11477</t>
  </si>
  <si>
    <t>0.28</t>
  </si>
  <si>
    <t>4130003022</t>
  </si>
  <si>
    <t>12085</t>
  </si>
  <si>
    <t>OAK ORCHARD CREEK DAM</t>
  </si>
  <si>
    <t>WATERPORT POND</t>
  </si>
  <si>
    <t>NY00485</t>
  </si>
  <si>
    <t>Rio</t>
  </si>
  <si>
    <t>NY00497</t>
  </si>
  <si>
    <t>1.706</t>
  </si>
  <si>
    <t>814</t>
  </si>
  <si>
    <t>Rio Reservoir</t>
  </si>
  <si>
    <t>2040104002712</t>
  </si>
  <si>
    <t>2800</t>
  </si>
  <si>
    <t>1.36</t>
  </si>
  <si>
    <t>2040104024</t>
  </si>
  <si>
    <t>2873</t>
  </si>
  <si>
    <t>Toronto</t>
  </si>
  <si>
    <t>NY00506</t>
  </si>
  <si>
    <t>3.304</t>
  </si>
  <si>
    <t>1220</t>
  </si>
  <si>
    <t>Toronto Reservoir</t>
  </si>
  <si>
    <t>2040104002179</t>
  </si>
  <si>
    <t>2808</t>
  </si>
  <si>
    <t>0.84</t>
  </si>
  <si>
    <t>2040104032</t>
  </si>
  <si>
    <t>2881</t>
  </si>
  <si>
    <t>ELK LAKE DAM</t>
  </si>
  <si>
    <t>NY00520</t>
  </si>
  <si>
    <t>2.185</t>
  </si>
  <si>
    <t>2020001007327</t>
  </si>
  <si>
    <t>FORGE DAM</t>
  </si>
  <si>
    <t>CHATEAUGAY LAKE DAM</t>
  </si>
  <si>
    <t>NY00540</t>
  </si>
  <si>
    <t>CANNONSVILLE DAM</t>
  </si>
  <si>
    <t>NY00542</t>
  </si>
  <si>
    <t>18.65</t>
  </si>
  <si>
    <t>1150</t>
  </si>
  <si>
    <t>Cannonsville Reservoir</t>
  </si>
  <si>
    <t>2040101001286</t>
  </si>
  <si>
    <t>2736</t>
  </si>
  <si>
    <t>2040101</t>
  </si>
  <si>
    <t>1.77</t>
  </si>
  <si>
    <t>2040101011</t>
  </si>
  <si>
    <t>2809</t>
  </si>
  <si>
    <t>WHETSTONE GULF STORAGE DAM</t>
  </si>
  <si>
    <t>NY00544</t>
  </si>
  <si>
    <t>JAQUINS POND DAM</t>
  </si>
  <si>
    <t>NY00553</t>
  </si>
  <si>
    <t>PUTNAM POND DAM</t>
  </si>
  <si>
    <t>NY00555</t>
  </si>
  <si>
    <t>1.146</t>
  </si>
  <si>
    <t>Putnam Pond</t>
  </si>
  <si>
    <t>2010008000502</t>
  </si>
  <si>
    <t>ROUND LAKE DAM</t>
  </si>
  <si>
    <t>ROUND LAKE</t>
  </si>
  <si>
    <t>NY00577</t>
  </si>
  <si>
    <t>3.05</t>
  </si>
  <si>
    <t>523</t>
  </si>
  <si>
    <t>Round Lake</t>
  </si>
  <si>
    <t>4150305004421</t>
  </si>
  <si>
    <t>11927</t>
  </si>
  <si>
    <t>1.93</t>
  </si>
  <si>
    <t>4150305022</t>
  </si>
  <si>
    <t>12571</t>
  </si>
  <si>
    <t>LEBANON LAKE DAM</t>
  </si>
  <si>
    <t>NY00580</t>
  </si>
  <si>
    <t>1.447</t>
  </si>
  <si>
    <t>1135</t>
  </si>
  <si>
    <t>Lebanon Lake</t>
  </si>
  <si>
    <t>2040104002228</t>
  </si>
  <si>
    <t>Bradford</t>
  </si>
  <si>
    <t>Lamoka &amp; Waneta Lakes Dam</t>
  </si>
  <si>
    <t>NY00674</t>
  </si>
  <si>
    <t>2.321</t>
  </si>
  <si>
    <t>335</t>
  </si>
  <si>
    <t>Lamoka Lake</t>
  </si>
  <si>
    <t>2050105002619</t>
  </si>
  <si>
    <t>3184</t>
  </si>
  <si>
    <t>2050105</t>
  </si>
  <si>
    <t>2050105020</t>
  </si>
  <si>
    <t>3283</t>
  </si>
  <si>
    <t>Iroquois</t>
  </si>
  <si>
    <t>NY00676</t>
  </si>
  <si>
    <t>Long Sault</t>
  </si>
  <si>
    <t>NY00677</t>
  </si>
  <si>
    <t>Robert Moses - St. Lawrence</t>
  </si>
  <si>
    <t>Robert Moses - Robert H. Saunders Dam</t>
  </si>
  <si>
    <t>NY00678</t>
  </si>
  <si>
    <t>Station 26</t>
  </si>
  <si>
    <t>Court Street Dam</t>
  </si>
  <si>
    <t>NY00683</t>
  </si>
  <si>
    <t>Colliersville</t>
  </si>
  <si>
    <t>Goodyear Lake Dam</t>
  </si>
  <si>
    <t>NY00685</t>
  </si>
  <si>
    <t>Lewiston</t>
  </si>
  <si>
    <t>NY00689</t>
  </si>
  <si>
    <t>7.635</t>
  </si>
  <si>
    <t>199.6</t>
  </si>
  <si>
    <t>4120104001052</t>
  </si>
  <si>
    <t>Blenheim-Gilboa Upper</t>
  </si>
  <si>
    <t>NY00691</t>
  </si>
  <si>
    <t>1.5</t>
  </si>
  <si>
    <t>594.4</t>
  </si>
  <si>
    <t>2020005000881</t>
  </si>
  <si>
    <t>Blenheim-Gilboa Lower</t>
  </si>
  <si>
    <t>NY00692</t>
  </si>
  <si>
    <t>1.333</t>
  </si>
  <si>
    <t>271.3</t>
  </si>
  <si>
    <t>2020005000883</t>
  </si>
  <si>
    <t>2531</t>
  </si>
  <si>
    <t>1.56</t>
  </si>
  <si>
    <t>2020005012</t>
  </si>
  <si>
    <t>2590</t>
  </si>
  <si>
    <t>Swinging Bridge</t>
  </si>
  <si>
    <t>NY00696</t>
  </si>
  <si>
    <t>3.583</t>
  </si>
  <si>
    <t>1070</t>
  </si>
  <si>
    <t>Swinging Bridge Reservoir</t>
  </si>
  <si>
    <t>2040104002217</t>
  </si>
  <si>
    <t>2801</t>
  </si>
  <si>
    <t>1.09</t>
  </si>
  <si>
    <t>2040104025</t>
  </si>
  <si>
    <t>2874</t>
  </si>
  <si>
    <t>Lake Flower</t>
  </si>
  <si>
    <t>NY00707</t>
  </si>
  <si>
    <t>1.311</t>
  </si>
  <si>
    <t>2010006001834</t>
  </si>
  <si>
    <t>Waterloo</t>
  </si>
  <si>
    <t>Seneca Lake Dam</t>
  </si>
  <si>
    <t>NY00709</t>
  </si>
  <si>
    <t>175.611</t>
  </si>
  <si>
    <t>135.6</t>
  </si>
  <si>
    <t>Seneca Lake</t>
  </si>
  <si>
    <t>4140201003794</t>
  </si>
  <si>
    <t>11520</t>
  </si>
  <si>
    <t>4140201024</t>
  </si>
  <si>
    <t>12129</t>
  </si>
  <si>
    <t>WINNIES REEF DAM</t>
  </si>
  <si>
    <t>NY00712</t>
  </si>
  <si>
    <t>SETTING POLE RAPIDS DAM</t>
  </si>
  <si>
    <t>RAQUETTE POND</t>
  </si>
  <si>
    <t>NY00734</t>
  </si>
  <si>
    <t>21.168</t>
  </si>
  <si>
    <t>471</t>
  </si>
  <si>
    <t>Raquette Pond</t>
  </si>
  <si>
    <t>4150305004967</t>
  </si>
  <si>
    <t>11931</t>
  </si>
  <si>
    <t>4150305047</t>
  </si>
  <si>
    <t>12577</t>
  </si>
  <si>
    <t>Norwood</t>
  </si>
  <si>
    <t>NY00743</t>
  </si>
  <si>
    <t>WARNER DAM</t>
  </si>
  <si>
    <t>CHAUTAUQUA LAKE OUTLET DAM</t>
  </si>
  <si>
    <t>NY00750</t>
  </si>
  <si>
    <t>53.142</t>
  </si>
  <si>
    <t>1308</t>
  </si>
  <si>
    <t>Chautauqua Lake</t>
  </si>
  <si>
    <t>5010002000453</t>
  </si>
  <si>
    <t>15855</t>
  </si>
  <si>
    <t>5010002</t>
  </si>
  <si>
    <t>5010002022</t>
  </si>
  <si>
    <t>16547</t>
  </si>
  <si>
    <t>FINDLEY LAKE DAM</t>
  </si>
  <si>
    <t>NY00752</t>
  </si>
  <si>
    <t>1.2</t>
  </si>
  <si>
    <t>1420</t>
  </si>
  <si>
    <t>Findley Lake</t>
  </si>
  <si>
    <t>5010004001511</t>
  </si>
  <si>
    <t>12020</t>
  </si>
  <si>
    <t>5010004</t>
  </si>
  <si>
    <t>1.23</t>
  </si>
  <si>
    <t>5010004011</t>
  </si>
  <si>
    <t>12667</t>
  </si>
  <si>
    <t>OTISCO LAKE DAM</t>
  </si>
  <si>
    <t>NY00753</t>
  </si>
  <si>
    <t>9.168</t>
  </si>
  <si>
    <t>240.2</t>
  </si>
  <si>
    <t>Otisco Lake</t>
  </si>
  <si>
    <t>4140201010763</t>
  </si>
  <si>
    <t>11895</t>
  </si>
  <si>
    <t>1.44</t>
  </si>
  <si>
    <t>4140201061</t>
  </si>
  <si>
    <t>12541</t>
  </si>
  <si>
    <t>Blake Falls</t>
  </si>
  <si>
    <t>NY00754</t>
  </si>
  <si>
    <t>2.555</t>
  </si>
  <si>
    <t>381</t>
  </si>
  <si>
    <t>Blake Falls Reservoir</t>
  </si>
  <si>
    <t>4150305001565</t>
  </si>
  <si>
    <t>State Dam</t>
  </si>
  <si>
    <t>Carthage State Dam</t>
  </si>
  <si>
    <t>NY00764</t>
  </si>
  <si>
    <t>LAKE SEBAGO DAM</t>
  </si>
  <si>
    <t>NY00772</t>
  </si>
  <si>
    <t>1.207</t>
  </si>
  <si>
    <t>771</t>
  </si>
  <si>
    <t>Lake Sebago</t>
  </si>
  <si>
    <t>2030103001888</t>
  </si>
  <si>
    <t>Phoenix Lock &amp; Dam No. 1</t>
  </si>
  <si>
    <t>EAST SIDNEY LAKE</t>
  </si>
  <si>
    <t>NY00773</t>
  </si>
  <si>
    <t>DERUYTER DAM</t>
  </si>
  <si>
    <t>NY00774</t>
  </si>
  <si>
    <t>2.244</t>
  </si>
  <si>
    <t>DeRuyter Reservoir</t>
  </si>
  <si>
    <t>4140202007077</t>
  </si>
  <si>
    <t>OWASCO LAKE OUTLET DAM</t>
  </si>
  <si>
    <t>NY00776</t>
  </si>
  <si>
    <t>27.326</t>
  </si>
  <si>
    <t>216.7</t>
  </si>
  <si>
    <t>Owasco Lake</t>
  </si>
  <si>
    <t>4140201003743</t>
  </si>
  <si>
    <t>11524</t>
  </si>
  <si>
    <t>4140201048</t>
  </si>
  <si>
    <t>12133</t>
  </si>
  <si>
    <t>ALPINA DAM</t>
  </si>
  <si>
    <t>LAKE BONAPARTE DAM</t>
  </si>
  <si>
    <t>NY00778</t>
  </si>
  <si>
    <t>5.73</t>
  </si>
  <si>
    <t>234.1</t>
  </si>
  <si>
    <t>4150303002332</t>
  </si>
  <si>
    <t>11593</t>
  </si>
  <si>
    <t>4150303</t>
  </si>
  <si>
    <t>0.38</t>
  </si>
  <si>
    <t>4150303021</t>
  </si>
  <si>
    <t>12207</t>
  </si>
  <si>
    <t>Baldwinsville</t>
  </si>
  <si>
    <t>Lock 24 Erie Canal Dam</t>
  </si>
  <si>
    <t>NY00792</t>
  </si>
  <si>
    <t>ONONDAGA DAM</t>
  </si>
  <si>
    <t>NY00794</t>
  </si>
  <si>
    <t>LOON LAKE DAM</t>
  </si>
  <si>
    <t>NY00795</t>
  </si>
  <si>
    <t>2.125</t>
  </si>
  <si>
    <t>264.6</t>
  </si>
  <si>
    <t>Loon Lake</t>
  </si>
  <si>
    <t>2020001001782</t>
  </si>
  <si>
    <t>SILVER LAKE DAM</t>
  </si>
  <si>
    <t>NY00869</t>
  </si>
  <si>
    <t>KINDERHOOK LAKE DAM</t>
  </si>
  <si>
    <t>NY00887</t>
  </si>
  <si>
    <t>1.396</t>
  </si>
  <si>
    <t>87.8</t>
  </si>
  <si>
    <t>2020006001634</t>
  </si>
  <si>
    <t>2564</t>
  </si>
  <si>
    <t>0.9</t>
  </si>
  <si>
    <t>2020006034</t>
  </si>
  <si>
    <t>2625</t>
  </si>
  <si>
    <t>Piercefield</t>
  </si>
  <si>
    <t>PIERCEFIELD FLOW</t>
  </si>
  <si>
    <t>NY00945</t>
  </si>
  <si>
    <t>1.95</t>
  </si>
  <si>
    <t>470</t>
  </si>
  <si>
    <t>4150305003968</t>
  </si>
  <si>
    <t>11932</t>
  </si>
  <si>
    <t>2.22</t>
  </si>
  <si>
    <t>4150305013</t>
  </si>
  <si>
    <t>12578</t>
  </si>
  <si>
    <t>Waterford</t>
  </si>
  <si>
    <t>Lock C-1</t>
  </si>
  <si>
    <t>NY00950</t>
  </si>
  <si>
    <t>TROY LOCK &amp; DAM #1</t>
  </si>
  <si>
    <t>HUDSON RIVER</t>
  </si>
  <si>
    <t>NY00951</t>
  </si>
  <si>
    <t>LOCK E-12 DAM AT TRIBES HILL</t>
  </si>
  <si>
    <t>NY00959</t>
  </si>
  <si>
    <t>LOCK E-11 DAM AT AMSTERDAM</t>
  </si>
  <si>
    <t>NY00960</t>
  </si>
  <si>
    <t>LOCK E-10 DAM AT CRANESVILLE</t>
  </si>
  <si>
    <t>NY00961</t>
  </si>
  <si>
    <t>LOCK E-9 DAM AT ROTTERDAM JCT</t>
  </si>
  <si>
    <t>NY00962</t>
  </si>
  <si>
    <t>LOCK E-8 DAM AT SCOTIA</t>
  </si>
  <si>
    <t>NY00963</t>
  </si>
  <si>
    <t>LOCK E-18 DAM HERKIMER</t>
  </si>
  <si>
    <t>NY00966</t>
  </si>
  <si>
    <t>Mechanicville</t>
  </si>
  <si>
    <t>Lock C-2</t>
  </si>
  <si>
    <t>NY00988</t>
  </si>
  <si>
    <t>COPAKE LAKE DAM</t>
  </si>
  <si>
    <t>NY00993</t>
  </si>
  <si>
    <t>1.748</t>
  </si>
  <si>
    <t>217.9</t>
  </si>
  <si>
    <t>Copake Lake</t>
  </si>
  <si>
    <t>2020006001800</t>
  </si>
  <si>
    <t>ROCKBOTTOM DAM</t>
  </si>
  <si>
    <t>NY01054</t>
  </si>
  <si>
    <t>WHITNEY POINT DAM</t>
  </si>
  <si>
    <t>WHITNEY POINT LAKE</t>
  </si>
  <si>
    <t>NY01055</t>
  </si>
  <si>
    <t>Northumberland</t>
  </si>
  <si>
    <t>Lock 5 Dam</t>
  </si>
  <si>
    <t>NY01076</t>
  </si>
  <si>
    <t>RAINBOW LAKE DAM</t>
  </si>
  <si>
    <t>RAINBOW LAKE</t>
  </si>
  <si>
    <t>NY01112</t>
  </si>
  <si>
    <t>1.496</t>
  </si>
  <si>
    <t>509</t>
  </si>
  <si>
    <t>Rainbow Lake</t>
  </si>
  <si>
    <t>2010006001386</t>
  </si>
  <si>
    <t>DEER RIVER FLOW DAM</t>
  </si>
  <si>
    <t>NY01115</t>
  </si>
  <si>
    <t>1.079</t>
  </si>
  <si>
    <t>444.4</t>
  </si>
  <si>
    <t>Deer River Flow</t>
  </si>
  <si>
    <t>4150306001207</t>
  </si>
  <si>
    <t>GOODNOW FLOWAGE DAM</t>
  </si>
  <si>
    <t>NY01122</t>
  </si>
  <si>
    <t>1.788</t>
  </si>
  <si>
    <t>490</t>
  </si>
  <si>
    <t>Goodnow Flowage</t>
  </si>
  <si>
    <t>2020001001624</t>
  </si>
  <si>
    <t>MONROE RESERVOIR DAM</t>
  </si>
  <si>
    <t>MOMBASHA LAKE</t>
  </si>
  <si>
    <t>NY01134</t>
  </si>
  <si>
    <t>1.328</t>
  </si>
  <si>
    <t>Mombasha Lake</t>
  </si>
  <si>
    <t>2030103001858</t>
  </si>
  <si>
    <t>LIVINGSTON LAKE DAM</t>
  </si>
  <si>
    <t>LIVINGSTON LAKE</t>
  </si>
  <si>
    <t>NY01165</t>
  </si>
  <si>
    <t>GARNET LAKE DAM</t>
  </si>
  <si>
    <t>NY01167</t>
  </si>
  <si>
    <t>1.263</t>
  </si>
  <si>
    <t>448</t>
  </si>
  <si>
    <t>Garnet Lake</t>
  </si>
  <si>
    <t>2020001001874</t>
  </si>
  <si>
    <t>2339</t>
  </si>
  <si>
    <t>0.77</t>
  </si>
  <si>
    <t>2020001055</t>
  </si>
  <si>
    <t>2390</t>
  </si>
  <si>
    <t>LAKE DURANT DAM</t>
  </si>
  <si>
    <t>NY01185</t>
  </si>
  <si>
    <t>1.476</t>
  </si>
  <si>
    <t>539.6</t>
  </si>
  <si>
    <t>2020001001729</t>
  </si>
  <si>
    <t>KENNELS POND DAM</t>
  </si>
  <si>
    <t>NY01187</t>
  </si>
  <si>
    <t>UPPER &amp; LOWER LAKES DAM #1</t>
  </si>
  <si>
    <t>NY01196</t>
  </si>
  <si>
    <t>1.332</t>
  </si>
  <si>
    <t>Lower Lake</t>
  </si>
  <si>
    <t>4150302006301</t>
  </si>
  <si>
    <t>BRANTINGHAM LAKE DAM</t>
  </si>
  <si>
    <t>NY01243</t>
  </si>
  <si>
    <t>1.351</t>
  </si>
  <si>
    <t>376</t>
  </si>
  <si>
    <t>Brantingham Lake</t>
  </si>
  <si>
    <t>4150101009500</t>
  </si>
  <si>
    <t>Potsdam - West Dam</t>
  </si>
  <si>
    <t>NY01257</t>
  </si>
  <si>
    <t>STERLING LAKE DAM</t>
  </si>
  <si>
    <t>NY01263</t>
  </si>
  <si>
    <t>Sterling Lake</t>
  </si>
  <si>
    <t>2030103001896</t>
  </si>
  <si>
    <t>LAKE MAHOPAC DAM</t>
  </si>
  <si>
    <t>NY01329</t>
  </si>
  <si>
    <t>2.343</t>
  </si>
  <si>
    <t>657</t>
  </si>
  <si>
    <t>Lake Mahopac</t>
  </si>
  <si>
    <t>2030101001513</t>
  </si>
  <si>
    <t>CEDAR LAKE DAM</t>
  </si>
  <si>
    <t>CEDAR LAKE</t>
  </si>
  <si>
    <t>NY01355</t>
  </si>
  <si>
    <t>1.78</t>
  </si>
  <si>
    <t>744</t>
  </si>
  <si>
    <t>2020001001861</t>
  </si>
  <si>
    <t>2329</t>
  </si>
  <si>
    <t>2020001045</t>
  </si>
  <si>
    <t>2380</t>
  </si>
  <si>
    <t>JERSEYFIELD LAKE DAM</t>
  </si>
  <si>
    <t>NY01371</t>
  </si>
  <si>
    <t>1.541</t>
  </si>
  <si>
    <t>Jerseyfield Lake</t>
  </si>
  <si>
    <t>2020004002853</t>
  </si>
  <si>
    <t>BRANDRETH LAKE DAM</t>
  </si>
  <si>
    <t>NY01384</t>
  </si>
  <si>
    <t>3.573</t>
  </si>
  <si>
    <t>573</t>
  </si>
  <si>
    <t>Brandreth Lake</t>
  </si>
  <si>
    <t>4150305001529</t>
  </si>
  <si>
    <t>TWIN PONDS DAM</t>
  </si>
  <si>
    <t>TWIN PONDS</t>
  </si>
  <si>
    <t>NY01392</t>
  </si>
  <si>
    <t>Massena Intake</t>
  </si>
  <si>
    <t>NY01437</t>
  </si>
  <si>
    <t>FRIENDS LAKE DAM</t>
  </si>
  <si>
    <t>NY01514</t>
  </si>
  <si>
    <t>1.812</t>
  </si>
  <si>
    <t>279.2</t>
  </si>
  <si>
    <t>Friends Lake</t>
  </si>
  <si>
    <t>2020001008177</t>
  </si>
  <si>
    <t>Potsdam - East Dam</t>
  </si>
  <si>
    <t>NY01562</t>
  </si>
  <si>
    <t>BASHAKILL WILDLIFE MANAGEMENT AREA DAM</t>
  </si>
  <si>
    <t>NY01590</t>
  </si>
  <si>
    <t>3.259</t>
  </si>
  <si>
    <t>505</t>
  </si>
  <si>
    <t>2040104002785</t>
  </si>
  <si>
    <t>2791</t>
  </si>
  <si>
    <t>2040104010</t>
  </si>
  <si>
    <t>2864</t>
  </si>
  <si>
    <t>Richards Landing Dike (Stage I &amp; II)</t>
  </si>
  <si>
    <t>Richards Wildlife Dike</t>
  </si>
  <si>
    <t>NY11469</t>
  </si>
  <si>
    <t>SWAMP ROAD DIKE</t>
  </si>
  <si>
    <t>NY14992</t>
  </si>
  <si>
    <t>South Forebay Dike</t>
  </si>
  <si>
    <t>NY83001</t>
  </si>
  <si>
    <t>Wilson Road Dike</t>
  </si>
  <si>
    <t>NY83006</t>
  </si>
  <si>
    <t>Stillwater - South Dam</t>
  </si>
  <si>
    <t>NY83028</t>
  </si>
  <si>
    <t>Lewiston Reservoir Dike</t>
  </si>
  <si>
    <t>NY83051</t>
  </si>
  <si>
    <t>Soft Maple Spillway</t>
  </si>
  <si>
    <t>NY83053</t>
  </si>
  <si>
    <t>1.368</t>
  </si>
  <si>
    <t>392</t>
  </si>
  <si>
    <t>Soft Maple Reservoir</t>
  </si>
  <si>
    <t>4150101002471</t>
  </si>
  <si>
    <t>Carry Falls Dike D</t>
  </si>
  <si>
    <t>NY83057</t>
  </si>
  <si>
    <t>12.442</t>
  </si>
  <si>
    <t>422.5</t>
  </si>
  <si>
    <t>Carry Falls Reservoir</t>
  </si>
  <si>
    <t>4150305003839</t>
  </si>
  <si>
    <t>Rainbow Falls - Dike No. 2</t>
  </si>
  <si>
    <t>NY83062</t>
  </si>
  <si>
    <t>Effley Intake</t>
  </si>
  <si>
    <t>NY83087</t>
  </si>
  <si>
    <t>Moshier South Dike</t>
  </si>
  <si>
    <t>NY83096</t>
  </si>
  <si>
    <t>Crescent - Dam B</t>
  </si>
  <si>
    <t>NY83120</t>
  </si>
  <si>
    <t>Lake George Outlet - Canal Intake</t>
  </si>
  <si>
    <t>NY83122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</si>
</sst>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Font="1" applyFill="1"/>
    <xf numFmtId="0" fontId="3" fillId="0" borderId="0" xfId="0" applyFont="1" applyFill="1"/>
    <xf numFmtId="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98"/>
  <sheetViews>
    <sheetView tabSelected="1" workbookViewId="0">
      <selection activeCell="A4" sqref="A4"/>
    </sheetView>
  </sheetViews>
  <sheetFormatPr defaultRowHeight="15" x14ac:dyDescent="0.25"/>
  <sheetData>
    <row r="1" spans="1:99" s="2" customFormat="1" ht="17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  <c r="BV1" s="2" t="s">
        <v>72</v>
      </c>
      <c r="BW1" s="2" t="s">
        <v>73</v>
      </c>
      <c r="BX1" s="2" t="s">
        <v>74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 t="s">
        <v>81</v>
      </c>
      <c r="CF1" s="2" t="s">
        <v>82</v>
      </c>
      <c r="CG1" s="2" t="s">
        <v>83</v>
      </c>
      <c r="CH1" s="2" t="s">
        <v>84</v>
      </c>
      <c r="CI1" s="2" t="s">
        <v>85</v>
      </c>
      <c r="CJ1" s="2" t="s">
        <v>86</v>
      </c>
      <c r="CK1" s="2" t="s">
        <v>87</v>
      </c>
      <c r="CL1" s="2" t="s">
        <v>88</v>
      </c>
      <c r="CM1" s="2" t="s">
        <v>89</v>
      </c>
      <c r="CN1" s="2" t="s">
        <v>90</v>
      </c>
      <c r="CO1" s="2" t="s">
        <v>91</v>
      </c>
      <c r="CP1" s="2" t="s">
        <v>92</v>
      </c>
      <c r="CQ1" s="2" t="s">
        <v>93</v>
      </c>
      <c r="CR1" s="2" t="s">
        <v>94</v>
      </c>
      <c r="CS1" s="2" t="s">
        <v>95</v>
      </c>
      <c r="CT1" s="2" t="s">
        <v>96</v>
      </c>
      <c r="CU1" s="2" t="s">
        <v>97</v>
      </c>
    </row>
    <row r="2" spans="1:99" s="2" customFormat="1" ht="18.75" x14ac:dyDescent="0.35">
      <c r="E2" s="2" t="s">
        <v>98</v>
      </c>
      <c r="F2" s="2" t="s">
        <v>99</v>
      </c>
      <c r="G2" s="2" t="s">
        <v>99</v>
      </c>
      <c r="H2" s="3" t="s">
        <v>100</v>
      </c>
      <c r="I2" s="3" t="s">
        <v>101</v>
      </c>
      <c r="J2" s="3" t="s">
        <v>101</v>
      </c>
      <c r="K2" s="3" t="s">
        <v>101</v>
      </c>
      <c r="L2" s="2" t="s">
        <v>102</v>
      </c>
      <c r="M2" s="2" t="s">
        <v>103</v>
      </c>
      <c r="N2" s="2" t="s">
        <v>104</v>
      </c>
      <c r="O2" s="2" t="s">
        <v>105</v>
      </c>
      <c r="P2" s="2" t="s">
        <v>106</v>
      </c>
      <c r="Q2" s="2" t="s">
        <v>107</v>
      </c>
      <c r="R2" s="2" t="s">
        <v>108</v>
      </c>
      <c r="S2" s="2" t="s">
        <v>109</v>
      </c>
      <c r="T2" s="2" t="s">
        <v>110</v>
      </c>
      <c r="U2" s="2" t="s">
        <v>111</v>
      </c>
      <c r="V2" s="2" t="s">
        <v>112</v>
      </c>
      <c r="W2" s="2" t="s">
        <v>113</v>
      </c>
      <c r="X2" s="2" t="s">
        <v>114</v>
      </c>
      <c r="Y2" s="2" t="s">
        <v>115</v>
      </c>
      <c r="Z2" s="2" t="s">
        <v>116</v>
      </c>
      <c r="AA2" s="2" t="s">
        <v>117</v>
      </c>
      <c r="AB2" s="2" t="s">
        <v>118</v>
      </c>
      <c r="AC2" s="2" t="s">
        <v>119</v>
      </c>
      <c r="AD2" s="2" t="s">
        <v>120</v>
      </c>
      <c r="AE2" s="2" t="s">
        <v>121</v>
      </c>
      <c r="AF2" s="2" t="s">
        <v>122</v>
      </c>
      <c r="AG2" s="2" t="s">
        <v>123</v>
      </c>
      <c r="AH2" s="4" t="s">
        <v>124</v>
      </c>
      <c r="AI2" s="4" t="s">
        <v>125</v>
      </c>
      <c r="AJ2" s="4" t="s">
        <v>126</v>
      </c>
      <c r="AK2" s="4" t="s">
        <v>127</v>
      </c>
      <c r="AL2" s="2" t="s">
        <v>128</v>
      </c>
      <c r="AM2" s="2" t="s">
        <v>129</v>
      </c>
      <c r="AN2" s="2" t="s">
        <v>38</v>
      </c>
      <c r="AO2" s="2" t="s">
        <v>39</v>
      </c>
      <c r="AP2" s="2" t="s">
        <v>40</v>
      </c>
      <c r="AQ2" s="2" t="s">
        <v>41</v>
      </c>
      <c r="AR2" s="2" t="s">
        <v>42</v>
      </c>
      <c r="AS2" s="2" t="s">
        <v>43</v>
      </c>
      <c r="AT2" s="2" t="s">
        <v>44</v>
      </c>
      <c r="AU2" s="2" t="s">
        <v>45</v>
      </c>
      <c r="AV2" s="2" t="s">
        <v>46</v>
      </c>
      <c r="AW2" s="2" t="s">
        <v>47</v>
      </c>
      <c r="AX2" s="2" t="s">
        <v>48</v>
      </c>
      <c r="AY2" s="2" t="s">
        <v>49</v>
      </c>
      <c r="AZ2" s="2" t="s">
        <v>50</v>
      </c>
      <c r="BA2" s="2" t="s">
        <v>51</v>
      </c>
      <c r="BB2" s="2" t="s">
        <v>52</v>
      </c>
      <c r="BC2" s="2" t="s">
        <v>53</v>
      </c>
      <c r="BD2" s="2" t="s">
        <v>54</v>
      </c>
      <c r="BE2" s="2" t="s">
        <v>55</v>
      </c>
      <c r="BF2" s="2" t="s">
        <v>56</v>
      </c>
      <c r="BG2" s="2" t="s">
        <v>57</v>
      </c>
      <c r="BH2" s="2" t="s">
        <v>58</v>
      </c>
      <c r="BI2" s="2" t="s">
        <v>59</v>
      </c>
      <c r="BJ2" s="2" t="s">
        <v>60</v>
      </c>
      <c r="BK2" s="2" t="s">
        <v>61</v>
      </c>
      <c r="BL2" s="2" t="s">
        <v>62</v>
      </c>
      <c r="BM2" s="2" t="s">
        <v>63</v>
      </c>
      <c r="BN2" s="2" t="s">
        <v>64</v>
      </c>
      <c r="BO2" s="2" t="s">
        <v>65</v>
      </c>
      <c r="BP2" s="2" t="s">
        <v>66</v>
      </c>
      <c r="BQ2" s="2" t="s">
        <v>67</v>
      </c>
      <c r="BR2" s="2" t="s">
        <v>68</v>
      </c>
      <c r="BS2" s="2" t="s">
        <v>69</v>
      </c>
      <c r="BT2" s="2" t="s">
        <v>70</v>
      </c>
      <c r="BU2" s="2" t="s">
        <v>71</v>
      </c>
      <c r="BV2" s="2" t="s">
        <v>72</v>
      </c>
      <c r="BW2" s="2" t="s">
        <v>73</v>
      </c>
      <c r="BX2" s="2" t="s">
        <v>74</v>
      </c>
      <c r="BY2" s="2" t="s">
        <v>75</v>
      </c>
      <c r="BZ2" s="2" t="s">
        <v>76</v>
      </c>
      <c r="CA2" s="2" t="s">
        <v>77</v>
      </c>
      <c r="CB2" s="2" t="s">
        <v>78</v>
      </c>
      <c r="CC2" s="2" t="s">
        <v>79</v>
      </c>
      <c r="CD2" s="2" t="s">
        <v>80</v>
      </c>
      <c r="CE2" s="2" t="s">
        <v>81</v>
      </c>
      <c r="CF2" s="2" t="s">
        <v>82</v>
      </c>
      <c r="CG2" s="2" t="s">
        <v>83</v>
      </c>
      <c r="CH2" s="2" t="s">
        <v>84</v>
      </c>
      <c r="CI2" s="2" t="s">
        <v>85</v>
      </c>
      <c r="CJ2" s="2" t="s">
        <v>86</v>
      </c>
      <c r="CK2" s="2" t="s">
        <v>87</v>
      </c>
      <c r="CL2" s="2" t="s">
        <v>88</v>
      </c>
      <c r="CM2" s="2" t="s">
        <v>89</v>
      </c>
      <c r="CN2" s="2" t="s">
        <v>90</v>
      </c>
      <c r="CO2" s="2" t="s">
        <v>91</v>
      </c>
      <c r="CP2" s="2" t="s">
        <v>92</v>
      </c>
      <c r="CQ2" s="2" t="s">
        <v>93</v>
      </c>
      <c r="CR2" s="2" t="s">
        <v>94</v>
      </c>
      <c r="CS2" s="2" t="s">
        <v>95</v>
      </c>
      <c r="CT2" s="2" t="s">
        <v>96</v>
      </c>
      <c r="CU2" s="2" t="s">
        <v>130</v>
      </c>
    </row>
    <row r="3" spans="1:99" s="2" customFormat="1" x14ac:dyDescent="0.25">
      <c r="A3" s="2" t="s">
        <v>131</v>
      </c>
      <c r="C3" s="2" t="s">
        <v>132</v>
      </c>
      <c r="D3" s="2">
        <v>1912</v>
      </c>
      <c r="E3" s="2">
        <f t="shared" ref="E3:E66" si="0">2015-D3</f>
        <v>103</v>
      </c>
      <c r="F3" s="2">
        <v>0</v>
      </c>
      <c r="G3" s="2">
        <v>106</v>
      </c>
      <c r="H3" s="2">
        <v>21600</v>
      </c>
      <c r="I3" s="2">
        <v>87500</v>
      </c>
      <c r="J3" s="2">
        <v>55310</v>
      </c>
      <c r="K3" s="2">
        <v>87500</v>
      </c>
      <c r="L3" s="2">
        <f t="shared" ref="L3:L66" si="1">K3*43559.9</f>
        <v>3811491250</v>
      </c>
      <c r="M3" s="2">
        <v>2482</v>
      </c>
      <c r="N3" s="2">
        <f t="shared" ref="N3:N66" si="2">M3*43560</f>
        <v>108115920</v>
      </c>
      <c r="O3" s="2">
        <f t="shared" ref="O3:O66" si="3">M3*0.0015625</f>
        <v>3.8781250000000003</v>
      </c>
      <c r="P3" s="2">
        <f t="shared" ref="P3:P66" si="4">M3*4046.86</f>
        <v>10044306.52</v>
      </c>
      <c r="Q3" s="2">
        <f t="shared" ref="Q3:Q66" si="5">M3*0.00404686</f>
        <v>10.044306520000001</v>
      </c>
      <c r="R3" s="2">
        <v>148</v>
      </c>
      <c r="S3" s="2">
        <f t="shared" ref="S3:S66" si="6">R3*2.58999</f>
        <v>383.31851999999998</v>
      </c>
      <c r="T3" s="2">
        <f t="shared" ref="T3:T66" si="7">R3*640</f>
        <v>94720</v>
      </c>
      <c r="U3" s="2">
        <f t="shared" ref="U3:U66" si="8">R3*27880000</f>
        <v>4126240000</v>
      </c>
      <c r="V3" s="2">
        <v>111058.54829999999</v>
      </c>
      <c r="W3" s="2">
        <f t="shared" ref="W3:W66" si="9">V3*0.0003048</f>
        <v>33.850645521839994</v>
      </c>
      <c r="X3" s="2">
        <f t="shared" ref="X3:X66" si="10">V3*0.000189394</f>
        <v>21.033822696730201</v>
      </c>
      <c r="Y3" s="2">
        <f t="shared" ref="Y3:Y66" si="11">X3/(2*(SQRT(3.1416*O3)))</f>
        <v>3.0130189793765729</v>
      </c>
      <c r="Z3" s="2">
        <f t="shared" ref="Z3:Z66" si="12">L3/N3</f>
        <v>35.253746626768752</v>
      </c>
      <c r="AA3" s="2">
        <f t="shared" ref="AA3:AA66" si="13">W3/AK3</f>
        <v>0.49617077970826207</v>
      </c>
      <c r="AB3" s="2" t="e">
        <f t="shared" ref="AB3:AB66" si="14">3*Z3/AC3</f>
        <v>#DIV/0!</v>
      </c>
      <c r="AC3" s="2">
        <v>0</v>
      </c>
      <c r="AD3" s="2" t="e">
        <f t="shared" ref="AD3:AD66" si="15">Z3/AC3</f>
        <v>#DIV/0!</v>
      </c>
      <c r="AE3" s="2" t="s">
        <v>133</v>
      </c>
      <c r="AF3" s="2">
        <f t="shared" ref="AF3:AF66" si="16">T3/M3</f>
        <v>38.162771958098311</v>
      </c>
      <c r="AG3" s="2">
        <f t="shared" ref="AG3:AG66" si="17">50*Z3*SQRT(3.1416)*(SQRT(N3))^-1</f>
        <v>0.30047331139562278</v>
      </c>
      <c r="AH3" s="2">
        <f t="shared" ref="AH3:AH66" si="18">P3/AJ3</f>
        <v>0.14722588951639834</v>
      </c>
      <c r="AI3" s="2">
        <f t="shared" ref="AI3:AI66" si="19">J3*43559.9</f>
        <v>2409298069</v>
      </c>
      <c r="AJ3" s="2">
        <f t="shared" ref="AJ3:AJ66" si="20">J3*1233.48</f>
        <v>68223778.799999997</v>
      </c>
      <c r="AK3" s="2">
        <f t="shared" ref="AK3:AK66" si="21">AJ3/10^6</f>
        <v>68.223778799999991</v>
      </c>
      <c r="AL3" s="2" t="s">
        <v>134</v>
      </c>
      <c r="AM3" s="2" t="s">
        <v>135</v>
      </c>
      <c r="AN3" s="2" t="s">
        <v>136</v>
      </c>
      <c r="AO3" s="2" t="s">
        <v>137</v>
      </c>
      <c r="AP3" s="2" t="s">
        <v>133</v>
      </c>
      <c r="AQ3" s="2" t="s">
        <v>133</v>
      </c>
      <c r="AR3" s="2" t="s">
        <v>133</v>
      </c>
      <c r="AS3" s="2">
        <v>0</v>
      </c>
      <c r="AT3" s="2" t="s">
        <v>133</v>
      </c>
      <c r="AU3" s="2" t="s">
        <v>133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 t="s">
        <v>138</v>
      </c>
    </row>
    <row r="4" spans="1:99" s="2" customFormat="1" x14ac:dyDescent="0.25">
      <c r="A4" s="2" t="s">
        <v>139</v>
      </c>
      <c r="C4" s="2" t="s">
        <v>140</v>
      </c>
      <c r="D4" s="2">
        <v>1912</v>
      </c>
      <c r="E4" s="2">
        <f t="shared" si="0"/>
        <v>103</v>
      </c>
      <c r="F4" s="2">
        <v>0</v>
      </c>
      <c r="G4" s="2">
        <v>11</v>
      </c>
      <c r="H4" s="2">
        <v>40</v>
      </c>
      <c r="I4" s="2">
        <v>1860</v>
      </c>
      <c r="J4" s="2">
        <v>1690</v>
      </c>
      <c r="K4" s="2">
        <v>1860</v>
      </c>
      <c r="L4" s="2">
        <f t="shared" si="1"/>
        <v>81021414</v>
      </c>
      <c r="M4" s="2">
        <v>422</v>
      </c>
      <c r="N4" s="2">
        <f t="shared" si="2"/>
        <v>18382320</v>
      </c>
      <c r="O4" s="2">
        <f t="shared" si="3"/>
        <v>0.65937500000000004</v>
      </c>
      <c r="P4" s="2">
        <f t="shared" si="4"/>
        <v>1707774.9200000002</v>
      </c>
      <c r="Q4" s="2">
        <f t="shared" si="5"/>
        <v>1.7077749200000001</v>
      </c>
      <c r="R4" s="2">
        <v>3.4</v>
      </c>
      <c r="S4" s="2">
        <f t="shared" si="6"/>
        <v>8.8059659999999997</v>
      </c>
      <c r="T4" s="2">
        <f t="shared" si="7"/>
        <v>2176</v>
      </c>
      <c r="U4" s="2">
        <f t="shared" si="8"/>
        <v>94792000</v>
      </c>
      <c r="V4" s="2">
        <v>24389.962459999999</v>
      </c>
      <c r="W4" s="2">
        <f t="shared" si="9"/>
        <v>7.4340605578079995</v>
      </c>
      <c r="X4" s="2">
        <f t="shared" si="10"/>
        <v>4.6193125501492398</v>
      </c>
      <c r="Y4" s="2">
        <f t="shared" si="11"/>
        <v>1.6047436654245304</v>
      </c>
      <c r="Z4" s="2">
        <f t="shared" si="12"/>
        <v>4.4075728199704933</v>
      </c>
      <c r="AA4" s="2">
        <f t="shared" si="13"/>
        <v>3.5662129917548899</v>
      </c>
      <c r="AB4" s="2" t="e">
        <f t="shared" si="14"/>
        <v>#DIV/0!</v>
      </c>
      <c r="AC4" s="2">
        <v>0</v>
      </c>
      <c r="AD4" s="2" t="e">
        <f t="shared" si="15"/>
        <v>#DIV/0!</v>
      </c>
      <c r="AE4" s="2" t="s">
        <v>133</v>
      </c>
      <c r="AF4" s="2">
        <f t="shared" si="16"/>
        <v>5.1563981042654028</v>
      </c>
      <c r="AG4" s="2">
        <f t="shared" si="17"/>
        <v>9.1105539388048107E-2</v>
      </c>
      <c r="AH4" s="2">
        <f t="shared" si="18"/>
        <v>0.81924125574959628</v>
      </c>
      <c r="AI4" s="2">
        <f t="shared" si="19"/>
        <v>73616231</v>
      </c>
      <c r="AJ4" s="2">
        <f t="shared" si="20"/>
        <v>2084581.2</v>
      </c>
      <c r="AK4" s="2">
        <f t="shared" si="21"/>
        <v>2.0845812000000001</v>
      </c>
      <c r="AL4" s="2" t="s">
        <v>141</v>
      </c>
      <c r="AM4" s="2" t="s">
        <v>142</v>
      </c>
      <c r="AN4" s="2" t="s">
        <v>143</v>
      </c>
      <c r="AO4" s="2" t="s">
        <v>144</v>
      </c>
      <c r="AP4" s="2" t="s">
        <v>133</v>
      </c>
      <c r="AQ4" s="2" t="s">
        <v>133</v>
      </c>
      <c r="AR4" s="2" t="s">
        <v>133</v>
      </c>
      <c r="AS4" s="2">
        <v>0</v>
      </c>
      <c r="AT4" s="2" t="s">
        <v>133</v>
      </c>
      <c r="AU4" s="2" t="s">
        <v>133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0</v>
      </c>
      <c r="BI4" s="2">
        <v>0</v>
      </c>
      <c r="BJ4" s="2">
        <v>0</v>
      </c>
      <c r="BK4" s="2">
        <v>0</v>
      </c>
      <c r="BL4" s="2">
        <v>0</v>
      </c>
      <c r="BM4" s="2">
        <v>0</v>
      </c>
      <c r="BN4" s="2">
        <v>0</v>
      </c>
      <c r="BO4" s="2">
        <v>0</v>
      </c>
      <c r="BP4" s="2">
        <v>0</v>
      </c>
      <c r="BQ4" s="2">
        <v>0</v>
      </c>
      <c r="BR4" s="2">
        <v>0</v>
      </c>
      <c r="BS4" s="2">
        <v>0</v>
      </c>
      <c r="BT4" s="2">
        <v>0</v>
      </c>
      <c r="BU4" s="2">
        <v>0</v>
      </c>
      <c r="BV4" s="2">
        <v>0</v>
      </c>
      <c r="BW4" s="2">
        <v>0</v>
      </c>
      <c r="BX4" s="2">
        <v>0</v>
      </c>
      <c r="BY4" s="2">
        <v>0</v>
      </c>
      <c r="BZ4" s="2">
        <v>0</v>
      </c>
      <c r="CA4" s="2">
        <v>0</v>
      </c>
      <c r="CB4" s="2">
        <v>0</v>
      </c>
      <c r="CC4" s="2">
        <v>0</v>
      </c>
      <c r="CD4" s="2">
        <v>0</v>
      </c>
      <c r="CE4" s="2">
        <v>0</v>
      </c>
      <c r="CF4" s="2">
        <v>0</v>
      </c>
      <c r="CG4" s="2">
        <v>0</v>
      </c>
      <c r="CH4" s="2">
        <v>0</v>
      </c>
      <c r="CI4" s="2">
        <v>0</v>
      </c>
      <c r="CJ4" s="2">
        <v>0</v>
      </c>
      <c r="CK4" s="2">
        <v>0</v>
      </c>
      <c r="CL4" s="2">
        <v>0</v>
      </c>
      <c r="CM4" s="2">
        <v>0</v>
      </c>
      <c r="CN4" s="2">
        <v>0</v>
      </c>
      <c r="CO4" s="2">
        <v>0</v>
      </c>
      <c r="CP4" s="2">
        <v>0</v>
      </c>
      <c r="CQ4" s="2">
        <v>0</v>
      </c>
      <c r="CR4" s="2">
        <v>0</v>
      </c>
      <c r="CS4" s="2">
        <v>0</v>
      </c>
      <c r="CT4" s="2">
        <v>0</v>
      </c>
      <c r="CU4" s="2" t="s">
        <v>138</v>
      </c>
    </row>
    <row r="5" spans="1:99" s="2" customFormat="1" x14ac:dyDescent="0.25">
      <c r="A5" s="2" t="s">
        <v>145</v>
      </c>
      <c r="C5" s="2" t="s">
        <v>146</v>
      </c>
      <c r="D5" s="2">
        <v>1979</v>
      </c>
      <c r="E5" s="2">
        <f t="shared" si="0"/>
        <v>36</v>
      </c>
      <c r="F5" s="2">
        <v>0</v>
      </c>
      <c r="G5" s="2">
        <v>12</v>
      </c>
      <c r="H5" s="2">
        <v>11200</v>
      </c>
      <c r="I5" s="2">
        <v>19250</v>
      </c>
      <c r="J5" s="2">
        <v>1710</v>
      </c>
      <c r="K5" s="2">
        <v>19250</v>
      </c>
      <c r="L5" s="2">
        <f t="shared" si="1"/>
        <v>838528075</v>
      </c>
      <c r="M5" s="2">
        <v>570</v>
      </c>
      <c r="N5" s="2">
        <f t="shared" si="2"/>
        <v>24829200</v>
      </c>
      <c r="O5" s="2">
        <f t="shared" si="3"/>
        <v>0.890625</v>
      </c>
      <c r="P5" s="2">
        <f t="shared" si="4"/>
        <v>2306710.2000000002</v>
      </c>
      <c r="Q5" s="2">
        <f t="shared" si="5"/>
        <v>2.3067101999999999</v>
      </c>
      <c r="R5" s="2">
        <v>79</v>
      </c>
      <c r="S5" s="2">
        <f t="shared" si="6"/>
        <v>204.60920999999999</v>
      </c>
      <c r="T5" s="2">
        <f t="shared" si="7"/>
        <v>50560</v>
      </c>
      <c r="U5" s="2">
        <f t="shared" si="8"/>
        <v>2202520000</v>
      </c>
      <c r="W5" s="2">
        <f t="shared" si="9"/>
        <v>0</v>
      </c>
      <c r="X5" s="2">
        <f t="shared" si="10"/>
        <v>0</v>
      </c>
      <c r="Y5" s="2">
        <f t="shared" si="11"/>
        <v>0</v>
      </c>
      <c r="Z5" s="2">
        <f t="shared" si="12"/>
        <v>33.771852294878613</v>
      </c>
      <c r="AA5" s="2">
        <f t="shared" si="13"/>
        <v>0</v>
      </c>
      <c r="AB5" s="2" t="e">
        <f t="shared" si="14"/>
        <v>#DIV/0!</v>
      </c>
      <c r="AC5" s="2">
        <v>0</v>
      </c>
      <c r="AD5" s="2" t="e">
        <f t="shared" si="15"/>
        <v>#DIV/0!</v>
      </c>
      <c r="AE5" s="2" t="s">
        <v>133</v>
      </c>
      <c r="AF5" s="2">
        <f t="shared" si="16"/>
        <v>88.701754385964918</v>
      </c>
      <c r="AG5" s="2">
        <f t="shared" si="17"/>
        <v>0.60064652143363495</v>
      </c>
      <c r="AH5" s="2">
        <f t="shared" si="18"/>
        <v>1.0936158943260803</v>
      </c>
      <c r="AI5" s="2">
        <f t="shared" si="19"/>
        <v>74487429</v>
      </c>
      <c r="AJ5" s="2">
        <f t="shared" si="20"/>
        <v>2109250.7999999998</v>
      </c>
      <c r="AK5" s="2">
        <f t="shared" si="21"/>
        <v>2.1092507999999999</v>
      </c>
      <c r="AL5" s="2" t="s">
        <v>133</v>
      </c>
      <c r="AM5" s="2" t="s">
        <v>133</v>
      </c>
      <c r="AN5" s="2" t="s">
        <v>133</v>
      </c>
      <c r="AO5" s="2" t="s">
        <v>133</v>
      </c>
      <c r="AP5" s="2" t="s">
        <v>133</v>
      </c>
      <c r="AQ5" s="2" t="s">
        <v>133</v>
      </c>
      <c r="AR5" s="2" t="s">
        <v>133</v>
      </c>
      <c r="AS5" s="2">
        <v>0</v>
      </c>
      <c r="AT5" s="2" t="s">
        <v>133</v>
      </c>
      <c r="AU5" s="2" t="s">
        <v>133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0</v>
      </c>
      <c r="CT5" s="2">
        <v>0</v>
      </c>
      <c r="CU5" s="2" t="s">
        <v>138</v>
      </c>
    </row>
    <row r="6" spans="1:99" s="2" customFormat="1" x14ac:dyDescent="0.25">
      <c r="A6" s="2" t="s">
        <v>147</v>
      </c>
      <c r="B6" s="2" t="s">
        <v>148</v>
      </c>
      <c r="C6" s="2" t="s">
        <v>149</v>
      </c>
      <c r="D6" s="2">
        <v>1915</v>
      </c>
      <c r="E6" s="2">
        <f t="shared" si="0"/>
        <v>100</v>
      </c>
      <c r="F6" s="2">
        <v>0</v>
      </c>
      <c r="G6" s="2">
        <v>17</v>
      </c>
      <c r="H6" s="2">
        <v>915</v>
      </c>
      <c r="I6" s="2">
        <v>70924</v>
      </c>
      <c r="J6" s="2">
        <v>70924</v>
      </c>
      <c r="K6" s="2">
        <v>70924</v>
      </c>
      <c r="L6" s="2">
        <f t="shared" si="1"/>
        <v>3089442347.5999999</v>
      </c>
      <c r="M6" s="2">
        <v>5066</v>
      </c>
      <c r="N6" s="2">
        <f t="shared" si="2"/>
        <v>220674960</v>
      </c>
      <c r="O6" s="2">
        <f t="shared" si="3"/>
        <v>7.9156250000000004</v>
      </c>
      <c r="P6" s="2">
        <f t="shared" si="4"/>
        <v>20501392.760000002</v>
      </c>
      <c r="Q6" s="2">
        <f t="shared" si="5"/>
        <v>20.501392760000002</v>
      </c>
      <c r="R6" s="2">
        <v>76.45</v>
      </c>
      <c r="S6" s="2">
        <f t="shared" si="6"/>
        <v>198.00473549999998</v>
      </c>
      <c r="T6" s="2">
        <f t="shared" si="7"/>
        <v>48928</v>
      </c>
      <c r="U6" s="2">
        <f t="shared" si="8"/>
        <v>2131426000</v>
      </c>
      <c r="V6" s="2">
        <v>251858.90187</v>
      </c>
      <c r="W6" s="2">
        <f t="shared" si="9"/>
        <v>76.766593289976001</v>
      </c>
      <c r="X6" s="2">
        <f t="shared" si="10"/>
        <v>47.700564860766782</v>
      </c>
      <c r="Y6" s="2">
        <f t="shared" si="11"/>
        <v>4.7827257280018038</v>
      </c>
      <c r="Z6" s="2">
        <f t="shared" si="12"/>
        <v>13.999967860422405</v>
      </c>
      <c r="AA6" s="2">
        <f t="shared" si="13"/>
        <v>0.87749961559737299</v>
      </c>
      <c r="AB6" s="2" t="e">
        <f t="shared" si="14"/>
        <v>#DIV/0!</v>
      </c>
      <c r="AC6" s="2">
        <v>0</v>
      </c>
      <c r="AD6" s="2" t="e">
        <f t="shared" si="15"/>
        <v>#DIV/0!</v>
      </c>
      <c r="AE6" s="2">
        <v>37.3797</v>
      </c>
      <c r="AF6" s="2">
        <f t="shared" si="16"/>
        <v>9.6581129095933669</v>
      </c>
      <c r="AG6" s="2">
        <f t="shared" si="17"/>
        <v>8.3521052570859927E-2</v>
      </c>
      <c r="AH6" s="2">
        <f t="shared" si="18"/>
        <v>0.23434626306987436</v>
      </c>
      <c r="AI6" s="2">
        <f t="shared" si="19"/>
        <v>3089442347.5999999</v>
      </c>
      <c r="AJ6" s="2">
        <f t="shared" si="20"/>
        <v>87483335.519999996</v>
      </c>
      <c r="AK6" s="2">
        <f t="shared" si="21"/>
        <v>87.483335519999997</v>
      </c>
      <c r="AL6" s="2" t="s">
        <v>150</v>
      </c>
      <c r="AM6" s="2" t="s">
        <v>133</v>
      </c>
      <c r="AN6" s="2" t="s">
        <v>151</v>
      </c>
      <c r="AO6" s="2" t="s">
        <v>152</v>
      </c>
      <c r="AP6" s="2" t="s">
        <v>153</v>
      </c>
      <c r="AQ6" s="2" t="s">
        <v>154</v>
      </c>
      <c r="AR6" s="2" t="s">
        <v>155</v>
      </c>
      <c r="AS6" s="2">
        <v>1</v>
      </c>
      <c r="AT6" s="2" t="s">
        <v>156</v>
      </c>
      <c r="AU6" s="2" t="s">
        <v>157</v>
      </c>
      <c r="AV6" s="2">
        <v>8</v>
      </c>
      <c r="AW6" s="5">
        <v>60</v>
      </c>
      <c r="AX6" s="5">
        <v>40</v>
      </c>
      <c r="AY6" s="5">
        <v>1</v>
      </c>
      <c r="AZ6" s="5">
        <v>16.8</v>
      </c>
      <c r="BA6" s="5">
        <v>3.5</v>
      </c>
      <c r="BB6" s="5">
        <v>0.1</v>
      </c>
      <c r="BC6" s="2">
        <v>0</v>
      </c>
      <c r="BD6" s="2">
        <v>0</v>
      </c>
      <c r="BE6" s="5">
        <v>0.5</v>
      </c>
      <c r="BF6" s="5">
        <v>46.8</v>
      </c>
      <c r="BG6" s="5">
        <v>20.3</v>
      </c>
      <c r="BH6" s="5">
        <v>10.6</v>
      </c>
      <c r="BI6" s="2">
        <v>0</v>
      </c>
      <c r="BJ6" s="2">
        <v>0</v>
      </c>
      <c r="BK6" s="5">
        <v>0.6</v>
      </c>
      <c r="BL6" s="5">
        <v>0.8</v>
      </c>
      <c r="BM6" s="2">
        <v>0</v>
      </c>
      <c r="BN6" s="2">
        <v>0</v>
      </c>
      <c r="BO6" s="5">
        <v>9734</v>
      </c>
      <c r="BP6" s="5">
        <v>614</v>
      </c>
      <c r="BQ6" s="5">
        <v>135</v>
      </c>
      <c r="BR6" s="5">
        <v>9</v>
      </c>
      <c r="BS6" s="5">
        <v>0.22</v>
      </c>
      <c r="BT6" s="5">
        <v>0.01</v>
      </c>
      <c r="BU6" s="5">
        <v>14040</v>
      </c>
      <c r="BV6" s="5">
        <v>195</v>
      </c>
      <c r="BW6" s="5">
        <v>0.32</v>
      </c>
      <c r="BX6" s="5">
        <v>28931</v>
      </c>
      <c r="BY6" s="5">
        <v>955</v>
      </c>
      <c r="BZ6" s="5">
        <v>402</v>
      </c>
      <c r="CA6" s="5">
        <v>13</v>
      </c>
      <c r="CB6" s="5">
        <v>0.86</v>
      </c>
      <c r="CC6" s="5">
        <v>0.03</v>
      </c>
      <c r="CD6" s="5">
        <v>4</v>
      </c>
      <c r="CE6" s="5">
        <v>12</v>
      </c>
      <c r="CF6" s="5">
        <v>2</v>
      </c>
      <c r="CG6" s="5">
        <v>4</v>
      </c>
      <c r="CH6" s="5">
        <v>60</v>
      </c>
      <c r="CI6" s="5">
        <v>33</v>
      </c>
      <c r="CJ6" s="5">
        <v>78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5">
        <v>2</v>
      </c>
      <c r="CR6" s="5">
        <v>6</v>
      </c>
      <c r="CS6" s="5">
        <v>0.30320000000000003</v>
      </c>
      <c r="CT6" s="2">
        <v>0</v>
      </c>
      <c r="CU6" s="2" t="s">
        <v>138</v>
      </c>
    </row>
    <row r="7" spans="1:99" s="2" customFormat="1" x14ac:dyDescent="0.25">
      <c r="A7" s="2" t="s">
        <v>158</v>
      </c>
      <c r="C7" s="2" t="s">
        <v>159</v>
      </c>
      <c r="D7" s="2">
        <v>1898</v>
      </c>
      <c r="E7" s="2">
        <f t="shared" si="0"/>
        <v>117</v>
      </c>
      <c r="F7" s="2">
        <v>0</v>
      </c>
      <c r="G7" s="2">
        <v>14</v>
      </c>
      <c r="H7" s="2">
        <v>0</v>
      </c>
      <c r="I7" s="2">
        <v>3431</v>
      </c>
      <c r="J7" s="2">
        <v>2556</v>
      </c>
      <c r="K7" s="2">
        <v>3431</v>
      </c>
      <c r="L7" s="2">
        <f t="shared" si="1"/>
        <v>149454016.90000001</v>
      </c>
      <c r="M7" s="2">
        <v>277</v>
      </c>
      <c r="N7" s="2">
        <f t="shared" si="2"/>
        <v>12066120</v>
      </c>
      <c r="O7" s="2">
        <f t="shared" si="3"/>
        <v>0.43281250000000004</v>
      </c>
      <c r="P7" s="2">
        <f t="shared" si="4"/>
        <v>1120980.22</v>
      </c>
      <c r="Q7" s="2">
        <f t="shared" si="5"/>
        <v>1.1209802200000001</v>
      </c>
      <c r="R7" s="2">
        <v>3.06</v>
      </c>
      <c r="S7" s="2">
        <f t="shared" si="6"/>
        <v>7.9253693999999992</v>
      </c>
      <c r="T7" s="2">
        <f t="shared" si="7"/>
        <v>1958.4</v>
      </c>
      <c r="U7" s="2">
        <f t="shared" si="8"/>
        <v>85312800</v>
      </c>
      <c r="V7" s="2">
        <v>23306.915073</v>
      </c>
      <c r="W7" s="2">
        <f t="shared" si="9"/>
        <v>7.1039477142503999</v>
      </c>
      <c r="X7" s="2">
        <f t="shared" si="10"/>
        <v>4.4141898733357623</v>
      </c>
      <c r="Y7" s="2">
        <f t="shared" si="11"/>
        <v>1.8927605378236552</v>
      </c>
      <c r="Z7" s="2">
        <f t="shared" si="12"/>
        <v>12.386253153457782</v>
      </c>
      <c r="AA7" s="2">
        <f t="shared" si="13"/>
        <v>2.2532365882877117</v>
      </c>
      <c r="AB7" s="2" t="e">
        <f t="shared" si="14"/>
        <v>#DIV/0!</v>
      </c>
      <c r="AC7" s="2">
        <v>0</v>
      </c>
      <c r="AD7" s="2" t="e">
        <f t="shared" si="15"/>
        <v>#DIV/0!</v>
      </c>
      <c r="AE7" s="2" t="s">
        <v>133</v>
      </c>
      <c r="AF7" s="2">
        <f t="shared" si="16"/>
        <v>7.0700361010830326</v>
      </c>
      <c r="AG7" s="2">
        <f t="shared" si="17"/>
        <v>0.31601054899281128</v>
      </c>
      <c r="AH7" s="2">
        <f t="shared" si="18"/>
        <v>0.35555352432901904</v>
      </c>
      <c r="AI7" s="2">
        <f t="shared" si="19"/>
        <v>111339104.40000001</v>
      </c>
      <c r="AJ7" s="2">
        <f t="shared" si="20"/>
        <v>3152774.88</v>
      </c>
      <c r="AK7" s="2">
        <f t="shared" si="21"/>
        <v>3.1527748799999999</v>
      </c>
      <c r="AL7" s="2" t="s">
        <v>160</v>
      </c>
      <c r="AM7" s="2" t="s">
        <v>161</v>
      </c>
      <c r="AN7" s="2" t="s">
        <v>162</v>
      </c>
      <c r="AO7" s="2" t="s">
        <v>163</v>
      </c>
      <c r="AP7" s="2" t="s">
        <v>133</v>
      </c>
      <c r="AQ7" s="2" t="s">
        <v>133</v>
      </c>
      <c r="AR7" s="2" t="s">
        <v>133</v>
      </c>
      <c r="AS7" s="2">
        <v>0</v>
      </c>
      <c r="AT7" s="2" t="s">
        <v>133</v>
      </c>
      <c r="AU7" s="2" t="s">
        <v>133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 t="s">
        <v>138</v>
      </c>
    </row>
    <row r="8" spans="1:99" s="2" customFormat="1" x14ac:dyDescent="0.25">
      <c r="A8" s="2" t="s">
        <v>164</v>
      </c>
      <c r="C8" s="2" t="s">
        <v>165</v>
      </c>
      <c r="D8" s="2">
        <v>1815</v>
      </c>
      <c r="E8" s="2">
        <f t="shared" si="0"/>
        <v>200</v>
      </c>
      <c r="F8" s="2">
        <v>0</v>
      </c>
      <c r="G8" s="2">
        <v>10</v>
      </c>
      <c r="H8" s="2">
        <v>0</v>
      </c>
      <c r="I8" s="2">
        <v>7908</v>
      </c>
      <c r="J8" s="2">
        <v>7908</v>
      </c>
      <c r="K8" s="2">
        <v>7908</v>
      </c>
      <c r="L8" s="2">
        <f t="shared" si="1"/>
        <v>344471689.19999999</v>
      </c>
      <c r="M8" s="2">
        <v>659</v>
      </c>
      <c r="N8" s="2">
        <f t="shared" si="2"/>
        <v>28706040</v>
      </c>
      <c r="O8" s="2">
        <f t="shared" si="3"/>
        <v>1.0296875000000001</v>
      </c>
      <c r="P8" s="2">
        <f t="shared" si="4"/>
        <v>2666880.7400000002</v>
      </c>
      <c r="Q8" s="2">
        <f t="shared" si="5"/>
        <v>2.6668807400000003</v>
      </c>
      <c r="R8" s="2">
        <v>11.81</v>
      </c>
      <c r="S8" s="2">
        <f t="shared" si="6"/>
        <v>30.5877819</v>
      </c>
      <c r="T8" s="2">
        <f t="shared" si="7"/>
        <v>7558.4000000000005</v>
      </c>
      <c r="U8" s="2">
        <f t="shared" si="8"/>
        <v>329262800</v>
      </c>
      <c r="V8" s="2">
        <v>46213.536623</v>
      </c>
      <c r="W8" s="2">
        <f t="shared" si="9"/>
        <v>14.0858859626904</v>
      </c>
      <c r="X8" s="2">
        <f t="shared" si="10"/>
        <v>8.7525665551764629</v>
      </c>
      <c r="Y8" s="2">
        <f t="shared" si="11"/>
        <v>2.4331969407674467</v>
      </c>
      <c r="Z8" s="2">
        <f t="shared" si="12"/>
        <v>11.999972451790633</v>
      </c>
      <c r="AA8" s="2">
        <f t="shared" si="13"/>
        <v>1.4440605220373335</v>
      </c>
      <c r="AB8" s="2" t="e">
        <f t="shared" si="14"/>
        <v>#DIV/0!</v>
      </c>
      <c r="AC8" s="2">
        <v>0</v>
      </c>
      <c r="AD8" s="2" t="e">
        <f t="shared" si="15"/>
        <v>#DIV/0!</v>
      </c>
      <c r="AE8" s="2">
        <v>23.725100000000001</v>
      </c>
      <c r="AF8" s="2">
        <f t="shared" si="16"/>
        <v>11.46949924127466</v>
      </c>
      <c r="AG8" s="2">
        <f t="shared" si="17"/>
        <v>0.19849019330021139</v>
      </c>
      <c r="AH8" s="2">
        <f t="shared" si="18"/>
        <v>0.27340397358152008</v>
      </c>
      <c r="AI8" s="2">
        <f t="shared" si="19"/>
        <v>344471689.19999999</v>
      </c>
      <c r="AJ8" s="2">
        <f t="shared" si="20"/>
        <v>9754359.8399999999</v>
      </c>
      <c r="AK8" s="2">
        <f t="shared" si="21"/>
        <v>9.7543598399999993</v>
      </c>
      <c r="AL8" s="2" t="s">
        <v>166</v>
      </c>
      <c r="AM8" s="2" t="s">
        <v>167</v>
      </c>
      <c r="AN8" s="2" t="s">
        <v>168</v>
      </c>
      <c r="AO8" s="2" t="s">
        <v>169</v>
      </c>
      <c r="AP8" s="2" t="s">
        <v>170</v>
      </c>
      <c r="AQ8" s="2" t="s">
        <v>171</v>
      </c>
      <c r="AR8" s="2" t="s">
        <v>172</v>
      </c>
      <c r="AS8" s="2">
        <v>1</v>
      </c>
      <c r="AT8" s="2" t="s">
        <v>173</v>
      </c>
      <c r="AU8" s="2" t="s">
        <v>174</v>
      </c>
      <c r="AV8" s="2">
        <v>7</v>
      </c>
      <c r="AW8" s="5">
        <v>100</v>
      </c>
      <c r="AX8" s="2">
        <v>0</v>
      </c>
      <c r="AY8" s="2">
        <v>0</v>
      </c>
      <c r="AZ8" s="5">
        <v>8.1</v>
      </c>
      <c r="BA8" s="5">
        <v>4.2</v>
      </c>
      <c r="BB8" s="2">
        <v>0</v>
      </c>
      <c r="BC8" s="5">
        <v>0.2</v>
      </c>
      <c r="BD8" s="2">
        <v>0</v>
      </c>
      <c r="BE8" s="5">
        <v>0.3</v>
      </c>
      <c r="BF8" s="5">
        <v>28.6</v>
      </c>
      <c r="BG8" s="5">
        <v>10.1</v>
      </c>
      <c r="BH8" s="5">
        <v>12.2</v>
      </c>
      <c r="BI8" s="2">
        <v>0</v>
      </c>
      <c r="BJ8" s="2">
        <v>0</v>
      </c>
      <c r="BK8" s="5">
        <v>27.7</v>
      </c>
      <c r="BL8" s="5">
        <v>8.6</v>
      </c>
      <c r="BM8" s="2">
        <v>0</v>
      </c>
      <c r="BN8" s="2">
        <v>0</v>
      </c>
      <c r="BO8" s="5">
        <v>4574</v>
      </c>
      <c r="BP8" s="5">
        <v>446</v>
      </c>
      <c r="BQ8" s="5">
        <v>112</v>
      </c>
      <c r="BR8" s="5">
        <v>11</v>
      </c>
      <c r="BS8" s="5">
        <v>0.19</v>
      </c>
      <c r="BT8" s="5">
        <v>0.02</v>
      </c>
      <c r="BU8" s="5">
        <v>6965</v>
      </c>
      <c r="BV8" s="5">
        <v>170</v>
      </c>
      <c r="BW8" s="5">
        <v>0.28999999999999998</v>
      </c>
      <c r="BX8" s="5">
        <v>55548</v>
      </c>
      <c r="BY8" s="5">
        <v>3624</v>
      </c>
      <c r="BZ8" s="5">
        <v>1355</v>
      </c>
      <c r="CA8" s="5">
        <v>88</v>
      </c>
      <c r="CB8" s="5">
        <v>2.66</v>
      </c>
      <c r="CC8" s="5">
        <v>0.18</v>
      </c>
      <c r="CD8" s="5">
        <v>4</v>
      </c>
      <c r="CE8" s="5">
        <v>6</v>
      </c>
      <c r="CF8" s="5">
        <v>42</v>
      </c>
      <c r="CG8" s="5">
        <v>37</v>
      </c>
      <c r="CH8" s="5">
        <v>28</v>
      </c>
      <c r="CI8" s="5">
        <v>8</v>
      </c>
      <c r="CJ8" s="5">
        <v>13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5">
        <v>18</v>
      </c>
      <c r="CR8" s="5">
        <v>44</v>
      </c>
      <c r="CS8" s="5">
        <v>0.85133000000000003</v>
      </c>
      <c r="CT8" s="5">
        <v>0.89156999999999997</v>
      </c>
      <c r="CU8" s="2" t="s">
        <v>138</v>
      </c>
    </row>
    <row r="9" spans="1:99" s="2" customFormat="1" x14ac:dyDescent="0.25">
      <c r="A9" s="2" t="s">
        <v>175</v>
      </c>
      <c r="C9" s="2" t="s">
        <v>176</v>
      </c>
      <c r="D9" s="2">
        <v>1931</v>
      </c>
      <c r="E9" s="2">
        <f t="shared" si="0"/>
        <v>84</v>
      </c>
      <c r="F9" s="2">
        <v>0</v>
      </c>
      <c r="G9" s="2">
        <v>29</v>
      </c>
      <c r="H9" s="2">
        <v>0</v>
      </c>
      <c r="I9" s="2">
        <v>2800</v>
      </c>
      <c r="J9" s="2">
        <v>2300</v>
      </c>
      <c r="K9" s="2">
        <v>2800</v>
      </c>
      <c r="L9" s="2">
        <f t="shared" si="1"/>
        <v>121967720</v>
      </c>
      <c r="M9" s="2">
        <v>259</v>
      </c>
      <c r="N9" s="2">
        <f t="shared" si="2"/>
        <v>11282040</v>
      </c>
      <c r="O9" s="2">
        <f t="shared" si="3"/>
        <v>0.40468750000000003</v>
      </c>
      <c r="P9" s="2">
        <f t="shared" si="4"/>
        <v>1048136.74</v>
      </c>
      <c r="Q9" s="2">
        <f t="shared" si="5"/>
        <v>1.0481367400000001</v>
      </c>
      <c r="R9" s="2">
        <v>16.399999999999999</v>
      </c>
      <c r="S9" s="2">
        <f t="shared" si="6"/>
        <v>42.475835999999994</v>
      </c>
      <c r="T9" s="2">
        <f t="shared" si="7"/>
        <v>10496</v>
      </c>
      <c r="U9" s="2">
        <f t="shared" si="8"/>
        <v>457231999.99999994</v>
      </c>
      <c r="V9" s="2">
        <v>33185.544868999998</v>
      </c>
      <c r="W9" s="2">
        <f t="shared" si="9"/>
        <v>10.114954076071198</v>
      </c>
      <c r="X9" s="2">
        <f t="shared" si="10"/>
        <v>6.2851430849193859</v>
      </c>
      <c r="Y9" s="2">
        <f t="shared" si="11"/>
        <v>2.7870825633291152</v>
      </c>
      <c r="Z9" s="2">
        <f t="shared" si="12"/>
        <v>10.810785992604174</v>
      </c>
      <c r="AA9" s="2">
        <f t="shared" si="13"/>
        <v>3.5653647566486333</v>
      </c>
      <c r="AB9" s="2" t="e">
        <f t="shared" si="14"/>
        <v>#DIV/0!</v>
      </c>
      <c r="AC9" s="2">
        <v>0</v>
      </c>
      <c r="AD9" s="2" t="e">
        <f t="shared" si="15"/>
        <v>#DIV/0!</v>
      </c>
      <c r="AE9" s="2">
        <v>116.26600000000001</v>
      </c>
      <c r="AF9" s="2">
        <f t="shared" si="16"/>
        <v>40.525096525096522</v>
      </c>
      <c r="AG9" s="2">
        <f t="shared" si="17"/>
        <v>0.28523899732463193</v>
      </c>
      <c r="AH9" s="2">
        <f t="shared" si="18"/>
        <v>0.36945197821363662</v>
      </c>
      <c r="AI9" s="2">
        <f t="shared" si="19"/>
        <v>100187770</v>
      </c>
      <c r="AJ9" s="2">
        <f t="shared" si="20"/>
        <v>2837004</v>
      </c>
      <c r="AK9" s="2">
        <f t="shared" si="21"/>
        <v>2.8370039999999999</v>
      </c>
      <c r="AL9" s="2" t="s">
        <v>177</v>
      </c>
      <c r="AM9" s="2" t="s">
        <v>178</v>
      </c>
      <c r="AN9" s="2" t="s">
        <v>179</v>
      </c>
      <c r="AO9" s="2" t="s">
        <v>180</v>
      </c>
      <c r="AP9" s="2" t="s">
        <v>181</v>
      </c>
      <c r="AQ9" s="2" t="s">
        <v>182</v>
      </c>
      <c r="AR9" s="2" t="s">
        <v>183</v>
      </c>
      <c r="AS9" s="2">
        <v>1</v>
      </c>
      <c r="AT9" s="2" t="s">
        <v>184</v>
      </c>
      <c r="AU9" s="2" t="s">
        <v>185</v>
      </c>
      <c r="AV9" s="2">
        <v>8</v>
      </c>
      <c r="AW9" s="5">
        <v>99</v>
      </c>
      <c r="AX9" s="5">
        <v>1</v>
      </c>
      <c r="AY9" s="2">
        <v>0</v>
      </c>
      <c r="AZ9" s="5">
        <v>2.4</v>
      </c>
      <c r="BA9" s="5">
        <v>7.1</v>
      </c>
      <c r="BB9" s="2">
        <v>0</v>
      </c>
      <c r="BC9" s="5">
        <v>0.2</v>
      </c>
      <c r="BD9" s="2">
        <v>0</v>
      </c>
      <c r="BE9" s="5">
        <v>0.3</v>
      </c>
      <c r="BF9" s="5">
        <v>44.6</v>
      </c>
      <c r="BG9" s="5">
        <v>27.1</v>
      </c>
      <c r="BH9" s="5">
        <v>15.9</v>
      </c>
      <c r="BI9" s="2">
        <v>0</v>
      </c>
      <c r="BJ9" s="2">
        <v>0</v>
      </c>
      <c r="BK9" s="5">
        <v>1.3</v>
      </c>
      <c r="BL9" s="5">
        <v>0.8</v>
      </c>
      <c r="BM9" s="2">
        <v>0</v>
      </c>
      <c r="BN9" s="5">
        <v>0.2</v>
      </c>
      <c r="BO9" s="5">
        <v>10540</v>
      </c>
      <c r="BP9" s="5">
        <v>748</v>
      </c>
      <c r="BQ9" s="5">
        <v>108</v>
      </c>
      <c r="BR9" s="5">
        <v>8</v>
      </c>
      <c r="BS9" s="5">
        <v>0.2</v>
      </c>
      <c r="BT9" s="5">
        <v>0.01</v>
      </c>
      <c r="BU9" s="5">
        <v>16180</v>
      </c>
      <c r="BV9" s="5">
        <v>165</v>
      </c>
      <c r="BW9" s="5">
        <v>0.3</v>
      </c>
      <c r="BX9" s="5">
        <v>75904</v>
      </c>
      <c r="BY9" s="5">
        <v>1535</v>
      </c>
      <c r="BZ9" s="5">
        <v>775</v>
      </c>
      <c r="CA9" s="5">
        <v>16</v>
      </c>
      <c r="CB9" s="5">
        <v>0.73</v>
      </c>
      <c r="CC9" s="5">
        <v>0.02</v>
      </c>
      <c r="CD9" s="5">
        <v>4</v>
      </c>
      <c r="CE9" s="5">
        <v>20</v>
      </c>
      <c r="CF9" s="5">
        <v>2</v>
      </c>
      <c r="CG9" s="5">
        <v>3</v>
      </c>
      <c r="CH9" s="5">
        <v>61</v>
      </c>
      <c r="CI9" s="5">
        <v>32</v>
      </c>
      <c r="CJ9" s="5">
        <v>71</v>
      </c>
      <c r="CK9" s="2">
        <v>0</v>
      </c>
      <c r="CL9" s="5">
        <v>1</v>
      </c>
      <c r="CM9" s="2">
        <v>0</v>
      </c>
      <c r="CN9" s="2">
        <v>0</v>
      </c>
      <c r="CO9" s="2">
        <v>0</v>
      </c>
      <c r="CP9" s="2">
        <v>0</v>
      </c>
      <c r="CQ9" s="5">
        <v>1</v>
      </c>
      <c r="CR9" s="5">
        <v>5</v>
      </c>
      <c r="CS9" s="5">
        <v>0.75094000000000005</v>
      </c>
      <c r="CT9" s="5">
        <v>0.39489999999999997</v>
      </c>
      <c r="CU9" s="2" t="s">
        <v>138</v>
      </c>
    </row>
    <row r="10" spans="1:99" s="2" customFormat="1" x14ac:dyDescent="0.25">
      <c r="A10" s="2" t="s">
        <v>186</v>
      </c>
      <c r="B10" s="2" t="s">
        <v>187</v>
      </c>
      <c r="C10" s="2" t="s">
        <v>188</v>
      </c>
      <c r="D10" s="2">
        <v>1895</v>
      </c>
      <c r="E10" s="2">
        <f t="shared" si="0"/>
        <v>120</v>
      </c>
      <c r="F10" s="2">
        <v>0</v>
      </c>
      <c r="G10" s="2">
        <v>85</v>
      </c>
      <c r="H10" s="2">
        <v>36000</v>
      </c>
      <c r="I10" s="2">
        <v>42300</v>
      </c>
      <c r="J10" s="2">
        <v>30900</v>
      </c>
      <c r="K10" s="2">
        <v>42300</v>
      </c>
      <c r="L10" s="2">
        <f t="shared" si="1"/>
        <v>1842583770</v>
      </c>
      <c r="M10" s="2">
        <v>1061</v>
      </c>
      <c r="N10" s="2">
        <f t="shared" si="2"/>
        <v>46217160</v>
      </c>
      <c r="O10" s="2">
        <f t="shared" si="3"/>
        <v>1.6578125000000001</v>
      </c>
      <c r="P10" s="2">
        <f t="shared" si="4"/>
        <v>4293718.46</v>
      </c>
      <c r="Q10" s="2">
        <f t="shared" si="5"/>
        <v>4.29371846</v>
      </c>
      <c r="R10" s="2">
        <v>42.87</v>
      </c>
      <c r="S10" s="2">
        <f t="shared" si="6"/>
        <v>111.03287129999998</v>
      </c>
      <c r="T10" s="2">
        <f t="shared" si="7"/>
        <v>27436.799999999999</v>
      </c>
      <c r="U10" s="2">
        <f t="shared" si="8"/>
        <v>1195215600</v>
      </c>
      <c r="V10" s="2">
        <v>50107.972458999997</v>
      </c>
      <c r="W10" s="2">
        <f t="shared" si="9"/>
        <v>15.272910005503197</v>
      </c>
      <c r="X10" s="2">
        <f t="shared" si="10"/>
        <v>9.4901493358998454</v>
      </c>
      <c r="Y10" s="2">
        <f t="shared" si="11"/>
        <v>2.0792174039223075</v>
      </c>
      <c r="Z10" s="2">
        <f t="shared" si="12"/>
        <v>39.867957485920812</v>
      </c>
      <c r="AA10" s="2">
        <f t="shared" si="13"/>
        <v>0.40071094157743298</v>
      </c>
      <c r="AB10" s="2" t="e">
        <f t="shared" si="14"/>
        <v>#DIV/0!</v>
      </c>
      <c r="AC10" s="2">
        <v>0</v>
      </c>
      <c r="AD10" s="2" t="e">
        <f t="shared" si="15"/>
        <v>#DIV/0!</v>
      </c>
      <c r="AE10" s="2" t="s">
        <v>133</v>
      </c>
      <c r="AF10" s="2">
        <f t="shared" si="16"/>
        <v>25.85937794533459</v>
      </c>
      <c r="AG10" s="2">
        <f t="shared" si="17"/>
        <v>0.51971805855826658</v>
      </c>
      <c r="AH10" s="2">
        <f t="shared" si="18"/>
        <v>0.11265305474562826</v>
      </c>
      <c r="AI10" s="2">
        <f t="shared" si="19"/>
        <v>1346000910</v>
      </c>
      <c r="AJ10" s="2">
        <f t="shared" si="20"/>
        <v>38114532</v>
      </c>
      <c r="AK10" s="2">
        <f t="shared" si="21"/>
        <v>38.114531999999997</v>
      </c>
      <c r="AL10" s="2" t="s">
        <v>189</v>
      </c>
      <c r="AM10" s="2" t="s">
        <v>133</v>
      </c>
      <c r="AN10" s="2" t="s">
        <v>190</v>
      </c>
      <c r="AO10" s="2" t="s">
        <v>191</v>
      </c>
      <c r="AP10" s="2" t="s">
        <v>133</v>
      </c>
      <c r="AQ10" s="2" t="s">
        <v>133</v>
      </c>
      <c r="AR10" s="2" t="s">
        <v>133</v>
      </c>
      <c r="AS10" s="2">
        <v>0</v>
      </c>
      <c r="AT10" s="2" t="s">
        <v>133</v>
      </c>
      <c r="AU10" s="2" t="s">
        <v>133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 t="s">
        <v>138</v>
      </c>
    </row>
    <row r="11" spans="1:99" s="2" customFormat="1" x14ac:dyDescent="0.25">
      <c r="A11" s="2" t="s">
        <v>192</v>
      </c>
      <c r="B11" s="2" t="s">
        <v>193</v>
      </c>
      <c r="C11" s="2" t="s">
        <v>194</v>
      </c>
      <c r="D11" s="2">
        <v>1892</v>
      </c>
      <c r="E11" s="2">
        <f t="shared" si="0"/>
        <v>123</v>
      </c>
      <c r="F11" s="2">
        <v>0</v>
      </c>
      <c r="G11" s="2">
        <v>78</v>
      </c>
      <c r="H11" s="2">
        <v>38000</v>
      </c>
      <c r="I11" s="2">
        <v>19000</v>
      </c>
      <c r="J11" s="2">
        <v>16100</v>
      </c>
      <c r="K11" s="2">
        <v>19000</v>
      </c>
      <c r="L11" s="2">
        <f t="shared" si="1"/>
        <v>827638100</v>
      </c>
      <c r="M11" s="2">
        <v>491</v>
      </c>
      <c r="N11" s="2">
        <f t="shared" si="2"/>
        <v>21387960</v>
      </c>
      <c r="O11" s="2">
        <f t="shared" si="3"/>
        <v>0.76718750000000002</v>
      </c>
      <c r="P11" s="2">
        <f t="shared" si="4"/>
        <v>1987008.26</v>
      </c>
      <c r="Q11" s="2">
        <f t="shared" si="5"/>
        <v>1.9870082600000001</v>
      </c>
      <c r="R11" s="2">
        <v>76.92</v>
      </c>
      <c r="S11" s="2">
        <f t="shared" si="6"/>
        <v>199.2220308</v>
      </c>
      <c r="T11" s="2">
        <f t="shared" si="7"/>
        <v>49228.800000000003</v>
      </c>
      <c r="U11" s="2">
        <f t="shared" si="8"/>
        <v>2144529600</v>
      </c>
      <c r="V11" s="2">
        <v>54107.797988999999</v>
      </c>
      <c r="W11" s="2">
        <f t="shared" si="9"/>
        <v>16.4920568270472</v>
      </c>
      <c r="X11" s="2">
        <f t="shared" si="10"/>
        <v>10.247692292328667</v>
      </c>
      <c r="Y11" s="2">
        <f t="shared" si="11"/>
        <v>3.3004250711053915</v>
      </c>
      <c r="Z11" s="2">
        <f t="shared" si="12"/>
        <v>38.696448843180931</v>
      </c>
      <c r="AA11" s="2">
        <f t="shared" si="13"/>
        <v>0.83045639630737222</v>
      </c>
      <c r="AB11" s="2" t="e">
        <f t="shared" si="14"/>
        <v>#DIV/0!</v>
      </c>
      <c r="AC11" s="2">
        <v>0</v>
      </c>
      <c r="AD11" s="2" t="e">
        <f t="shared" si="15"/>
        <v>#DIV/0!</v>
      </c>
      <c r="AE11" s="2">
        <v>108.634</v>
      </c>
      <c r="AF11" s="2">
        <f t="shared" si="16"/>
        <v>100.26232179226069</v>
      </c>
      <c r="AG11" s="2">
        <f t="shared" si="17"/>
        <v>0.74153538316261403</v>
      </c>
      <c r="AH11" s="2">
        <f t="shared" si="18"/>
        <v>0.10005566536287677</v>
      </c>
      <c r="AI11" s="2">
        <f t="shared" si="19"/>
        <v>701314390</v>
      </c>
      <c r="AJ11" s="2">
        <f t="shared" si="20"/>
        <v>19859028</v>
      </c>
      <c r="AK11" s="2">
        <f t="shared" si="21"/>
        <v>19.859027999999999</v>
      </c>
      <c r="AL11" s="2" t="s">
        <v>195</v>
      </c>
      <c r="AM11" s="2" t="s">
        <v>196</v>
      </c>
      <c r="AN11" s="2" t="s">
        <v>197</v>
      </c>
      <c r="AO11" s="2" t="s">
        <v>198</v>
      </c>
      <c r="AP11" s="2" t="s">
        <v>199</v>
      </c>
      <c r="AQ11" s="2" t="s">
        <v>200</v>
      </c>
      <c r="AR11" s="2" t="s">
        <v>201</v>
      </c>
      <c r="AS11" s="2">
        <v>1</v>
      </c>
      <c r="AT11" s="2" t="s">
        <v>202</v>
      </c>
      <c r="AU11" s="2" t="s">
        <v>203</v>
      </c>
      <c r="AV11" s="2">
        <v>8</v>
      </c>
      <c r="AW11" s="5">
        <v>83</v>
      </c>
      <c r="AX11" s="5">
        <v>15</v>
      </c>
      <c r="AY11" s="5">
        <v>2</v>
      </c>
      <c r="AZ11" s="5">
        <v>3.4</v>
      </c>
      <c r="BA11" s="5">
        <v>6</v>
      </c>
      <c r="BB11" s="5">
        <v>1.1000000000000001</v>
      </c>
      <c r="BC11" s="5">
        <v>5.0999999999999996</v>
      </c>
      <c r="BD11" s="5">
        <v>0.7</v>
      </c>
      <c r="BE11" s="5">
        <v>1.2</v>
      </c>
      <c r="BF11" s="5">
        <v>40.700000000000003</v>
      </c>
      <c r="BG11" s="5">
        <v>2.6</v>
      </c>
      <c r="BH11" s="5">
        <v>28.7</v>
      </c>
      <c r="BI11" s="2">
        <v>0</v>
      </c>
      <c r="BJ11" s="2">
        <v>0</v>
      </c>
      <c r="BK11" s="5">
        <v>8.6</v>
      </c>
      <c r="BL11" s="5">
        <v>1.9</v>
      </c>
      <c r="BM11" s="2">
        <v>0</v>
      </c>
      <c r="BN11" s="2">
        <v>0</v>
      </c>
      <c r="BO11" s="5">
        <v>28902</v>
      </c>
      <c r="BP11" s="5">
        <v>2471</v>
      </c>
      <c r="BQ11" s="5">
        <v>104</v>
      </c>
      <c r="BR11" s="5">
        <v>9</v>
      </c>
      <c r="BS11" s="5">
        <v>0.17</v>
      </c>
      <c r="BT11" s="5">
        <v>0.01</v>
      </c>
      <c r="BU11" s="5">
        <v>47212</v>
      </c>
      <c r="BV11" s="5">
        <v>170</v>
      </c>
      <c r="BW11" s="5">
        <v>0.28999999999999998</v>
      </c>
      <c r="BX11" s="5">
        <v>222519</v>
      </c>
      <c r="BY11" s="5">
        <v>9031</v>
      </c>
      <c r="BZ11" s="5">
        <v>800</v>
      </c>
      <c r="CA11" s="5">
        <v>32</v>
      </c>
      <c r="CB11" s="5">
        <v>2.29</v>
      </c>
      <c r="CC11" s="5">
        <v>0.1</v>
      </c>
      <c r="CD11" s="5">
        <v>33</v>
      </c>
      <c r="CE11" s="5">
        <v>64</v>
      </c>
      <c r="CF11" s="5">
        <v>4</v>
      </c>
      <c r="CG11" s="5">
        <v>6</v>
      </c>
      <c r="CH11" s="5">
        <v>45</v>
      </c>
      <c r="CI11" s="5">
        <v>16</v>
      </c>
      <c r="CJ11" s="5">
        <v>24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5">
        <v>2</v>
      </c>
      <c r="CR11" s="5">
        <v>6</v>
      </c>
      <c r="CS11" s="5">
        <v>0.69598000000000004</v>
      </c>
      <c r="CT11" s="5">
        <v>0.24994</v>
      </c>
      <c r="CU11" s="2" t="s">
        <v>138</v>
      </c>
    </row>
    <row r="12" spans="1:99" s="2" customFormat="1" x14ac:dyDescent="0.25">
      <c r="A12" s="2" t="s">
        <v>204</v>
      </c>
      <c r="C12" s="2" t="s">
        <v>205</v>
      </c>
      <c r="D12" s="2">
        <v>1878</v>
      </c>
      <c r="E12" s="2">
        <f t="shared" si="0"/>
        <v>137</v>
      </c>
      <c r="F12" s="2">
        <v>0</v>
      </c>
      <c r="G12" s="2">
        <v>94</v>
      </c>
      <c r="H12" s="2">
        <v>8910</v>
      </c>
      <c r="I12" s="2">
        <v>16150</v>
      </c>
      <c r="J12" s="2">
        <v>12300</v>
      </c>
      <c r="K12" s="2">
        <v>16150</v>
      </c>
      <c r="L12" s="2">
        <f t="shared" si="1"/>
        <v>703492385</v>
      </c>
      <c r="M12" s="2">
        <v>395</v>
      </c>
      <c r="N12" s="2">
        <f t="shared" si="2"/>
        <v>17206200</v>
      </c>
      <c r="O12" s="2">
        <f t="shared" si="3"/>
        <v>0.6171875</v>
      </c>
      <c r="P12" s="2">
        <f t="shared" si="4"/>
        <v>1598509.7</v>
      </c>
      <c r="Q12" s="2">
        <f t="shared" si="5"/>
        <v>1.5985097000000001</v>
      </c>
      <c r="R12" s="2">
        <v>21.31</v>
      </c>
      <c r="S12" s="2">
        <f t="shared" si="6"/>
        <v>55.192686899999991</v>
      </c>
      <c r="T12" s="2">
        <f t="shared" si="7"/>
        <v>13638.4</v>
      </c>
      <c r="U12" s="2">
        <f t="shared" si="8"/>
        <v>594122800</v>
      </c>
      <c r="V12" s="2">
        <v>34125.411554999999</v>
      </c>
      <c r="W12" s="2">
        <f t="shared" si="9"/>
        <v>10.401425441963999</v>
      </c>
      <c r="X12" s="2">
        <f t="shared" si="10"/>
        <v>6.46314819604767</v>
      </c>
      <c r="Y12" s="2">
        <f t="shared" si="11"/>
        <v>2.3207593750635365</v>
      </c>
      <c r="Z12" s="2">
        <f t="shared" si="12"/>
        <v>40.885982087852057</v>
      </c>
      <c r="AA12" s="2">
        <f t="shared" si="13"/>
        <v>0.68557604896319513</v>
      </c>
      <c r="AB12" s="2" t="e">
        <f t="shared" si="14"/>
        <v>#DIV/0!</v>
      </c>
      <c r="AC12" s="2">
        <v>0</v>
      </c>
      <c r="AD12" s="2" t="e">
        <f t="shared" si="15"/>
        <v>#DIV/0!</v>
      </c>
      <c r="AE12" s="2" t="s">
        <v>133</v>
      </c>
      <c r="AF12" s="2">
        <f t="shared" si="16"/>
        <v>34.527594936708859</v>
      </c>
      <c r="AG12" s="2">
        <f t="shared" si="17"/>
        <v>0.87352914399776471</v>
      </c>
      <c r="AH12" s="2">
        <f t="shared" si="18"/>
        <v>0.10536055567287846</v>
      </c>
      <c r="AI12" s="2">
        <f t="shared" si="19"/>
        <v>535786770</v>
      </c>
      <c r="AJ12" s="2">
        <f t="shared" si="20"/>
        <v>15171804</v>
      </c>
      <c r="AK12" s="2">
        <f t="shared" si="21"/>
        <v>15.171804</v>
      </c>
      <c r="AL12" s="2" t="s">
        <v>206</v>
      </c>
      <c r="AM12" s="2" t="s">
        <v>133</v>
      </c>
      <c r="AN12" s="2" t="s">
        <v>207</v>
      </c>
      <c r="AO12" s="2" t="s">
        <v>208</v>
      </c>
      <c r="AP12" s="2" t="s">
        <v>133</v>
      </c>
      <c r="AQ12" s="2" t="s">
        <v>133</v>
      </c>
      <c r="AR12" s="2" t="s">
        <v>133</v>
      </c>
      <c r="AS12" s="2">
        <v>0</v>
      </c>
      <c r="AT12" s="2" t="s">
        <v>133</v>
      </c>
      <c r="AU12" s="2" t="s">
        <v>133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 t="s">
        <v>138</v>
      </c>
    </row>
    <row r="13" spans="1:99" s="2" customFormat="1" x14ac:dyDescent="0.25">
      <c r="A13" s="2" t="s">
        <v>209</v>
      </c>
      <c r="C13" s="2" t="s">
        <v>210</v>
      </c>
      <c r="D13" s="2">
        <v>1908</v>
      </c>
      <c r="E13" s="2">
        <f t="shared" si="0"/>
        <v>107</v>
      </c>
      <c r="F13" s="2">
        <v>0</v>
      </c>
      <c r="G13" s="2">
        <v>105</v>
      </c>
      <c r="H13" s="2">
        <v>25273</v>
      </c>
      <c r="I13" s="2">
        <v>39700</v>
      </c>
      <c r="J13" s="2">
        <v>32000</v>
      </c>
      <c r="K13" s="2">
        <v>39700</v>
      </c>
      <c r="L13" s="2">
        <f t="shared" si="1"/>
        <v>1729328030</v>
      </c>
      <c r="M13" s="2">
        <v>915</v>
      </c>
      <c r="N13" s="2">
        <f t="shared" si="2"/>
        <v>39857400</v>
      </c>
      <c r="O13" s="2">
        <f t="shared" si="3"/>
        <v>1.4296875</v>
      </c>
      <c r="P13" s="2">
        <f t="shared" si="4"/>
        <v>3702876.9</v>
      </c>
      <c r="Q13" s="2">
        <f t="shared" si="5"/>
        <v>3.7028769000000001</v>
      </c>
      <c r="R13" s="2">
        <v>28.4</v>
      </c>
      <c r="S13" s="2">
        <f t="shared" si="6"/>
        <v>73.55571599999999</v>
      </c>
      <c r="T13" s="2">
        <f t="shared" si="7"/>
        <v>18176</v>
      </c>
      <c r="U13" s="2">
        <f t="shared" si="8"/>
        <v>791792000</v>
      </c>
      <c r="V13" s="2">
        <v>65844.367343000005</v>
      </c>
      <c r="W13" s="2">
        <f t="shared" si="9"/>
        <v>20.069363166146399</v>
      </c>
      <c r="X13" s="2">
        <f t="shared" si="10"/>
        <v>12.470528108560144</v>
      </c>
      <c r="Y13" s="2">
        <f t="shared" si="11"/>
        <v>2.9421095908934656</v>
      </c>
      <c r="Z13" s="2">
        <f t="shared" si="12"/>
        <v>43.387878536984353</v>
      </c>
      <c r="AA13" s="2">
        <f t="shared" si="13"/>
        <v>0.50845380463572576</v>
      </c>
      <c r="AB13" s="2" t="e">
        <f t="shared" si="14"/>
        <v>#DIV/0!</v>
      </c>
      <c r="AC13" s="2">
        <v>0</v>
      </c>
      <c r="AD13" s="2" t="e">
        <f t="shared" si="15"/>
        <v>#DIV/0!</v>
      </c>
      <c r="AE13" s="2" t="s">
        <v>133</v>
      </c>
      <c r="AF13" s="2">
        <f t="shared" si="16"/>
        <v>19.864480874316939</v>
      </c>
      <c r="AG13" s="2">
        <f t="shared" si="17"/>
        <v>0.60905902311636828</v>
      </c>
      <c r="AH13" s="2">
        <f t="shared" si="18"/>
        <v>9.3811738435159053E-2</v>
      </c>
      <c r="AI13" s="2">
        <f t="shared" si="19"/>
        <v>1393916800</v>
      </c>
      <c r="AJ13" s="2">
        <f t="shared" si="20"/>
        <v>39471360</v>
      </c>
      <c r="AK13" s="2">
        <f t="shared" si="21"/>
        <v>39.471359999999997</v>
      </c>
      <c r="AL13" s="2" t="s">
        <v>211</v>
      </c>
      <c r="AM13" s="2" t="s">
        <v>212</v>
      </c>
      <c r="AN13" s="2" t="s">
        <v>213</v>
      </c>
      <c r="AO13" s="2" t="s">
        <v>214</v>
      </c>
      <c r="AP13" s="2" t="s">
        <v>133</v>
      </c>
      <c r="AQ13" s="2" t="s">
        <v>133</v>
      </c>
      <c r="AR13" s="2" t="s">
        <v>133</v>
      </c>
      <c r="AS13" s="2">
        <v>0</v>
      </c>
      <c r="AT13" s="2" t="s">
        <v>133</v>
      </c>
      <c r="AU13" s="2" t="s">
        <v>133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 t="s">
        <v>138</v>
      </c>
    </row>
    <row r="14" spans="1:99" s="2" customFormat="1" x14ac:dyDescent="0.25">
      <c r="A14" s="2" t="s">
        <v>215</v>
      </c>
      <c r="C14" s="2" t="s">
        <v>216</v>
      </c>
      <c r="D14" s="2">
        <v>1910</v>
      </c>
      <c r="E14" s="2">
        <f t="shared" si="0"/>
        <v>105</v>
      </c>
      <c r="F14" s="2">
        <v>0</v>
      </c>
      <c r="G14" s="2">
        <v>98</v>
      </c>
      <c r="H14" s="2">
        <v>16500</v>
      </c>
      <c r="I14" s="2">
        <v>49760</v>
      </c>
      <c r="J14" s="2">
        <v>43500</v>
      </c>
      <c r="K14" s="2">
        <v>49760</v>
      </c>
      <c r="L14" s="2">
        <f t="shared" si="1"/>
        <v>2167540624</v>
      </c>
      <c r="M14" s="2">
        <v>1063</v>
      </c>
      <c r="N14" s="2">
        <f t="shared" si="2"/>
        <v>46304280</v>
      </c>
      <c r="O14" s="2">
        <f t="shared" si="3"/>
        <v>1.6609375000000002</v>
      </c>
      <c r="P14" s="2">
        <f t="shared" si="4"/>
        <v>4301812.18</v>
      </c>
      <c r="Q14" s="2">
        <f t="shared" si="5"/>
        <v>4.3018121800000007</v>
      </c>
      <c r="R14" s="2">
        <v>168.64</v>
      </c>
      <c r="S14" s="2">
        <f t="shared" si="6"/>
        <v>436.77591359999991</v>
      </c>
      <c r="T14" s="2">
        <f t="shared" si="7"/>
        <v>107929.59999999999</v>
      </c>
      <c r="U14" s="2">
        <f t="shared" si="8"/>
        <v>4701683200</v>
      </c>
      <c r="V14" s="2">
        <v>44006.271255</v>
      </c>
      <c r="W14" s="2">
        <f t="shared" si="9"/>
        <v>13.413111478524</v>
      </c>
      <c r="X14" s="2">
        <f t="shared" si="10"/>
        <v>8.3345237380694712</v>
      </c>
      <c r="Y14" s="2">
        <f t="shared" si="11"/>
        <v>1.8243102691223563</v>
      </c>
      <c r="Z14" s="2">
        <f t="shared" si="12"/>
        <v>46.810805048690966</v>
      </c>
      <c r="AA14" s="2">
        <f t="shared" si="13"/>
        <v>0.2499816699994297</v>
      </c>
      <c r="AB14" s="2" t="e">
        <f t="shared" si="14"/>
        <v>#DIV/0!</v>
      </c>
      <c r="AC14" s="2">
        <v>0</v>
      </c>
      <c r="AD14" s="2" t="e">
        <f t="shared" si="15"/>
        <v>#DIV/0!</v>
      </c>
      <c r="AE14" s="2">
        <v>11.5078</v>
      </c>
      <c r="AF14" s="2">
        <f t="shared" si="16"/>
        <v>101.53301975540921</v>
      </c>
      <c r="AG14" s="2">
        <f t="shared" si="17"/>
        <v>0.60965057931091049</v>
      </c>
      <c r="AH14" s="2">
        <f t="shared" si="18"/>
        <v>8.0173358321974003E-2</v>
      </c>
      <c r="AI14" s="2">
        <f t="shared" si="19"/>
        <v>1894855650</v>
      </c>
      <c r="AJ14" s="2">
        <f t="shared" si="20"/>
        <v>53656380</v>
      </c>
      <c r="AK14" s="2">
        <f t="shared" si="21"/>
        <v>53.656379999999999</v>
      </c>
      <c r="AL14" s="2" t="s">
        <v>217</v>
      </c>
      <c r="AM14" s="2" t="s">
        <v>218</v>
      </c>
      <c r="AN14" s="2" t="s">
        <v>219</v>
      </c>
      <c r="AO14" s="2" t="s">
        <v>220</v>
      </c>
      <c r="AP14" s="2" t="s">
        <v>221</v>
      </c>
      <c r="AQ14" s="2" t="s">
        <v>200</v>
      </c>
      <c r="AR14" s="2" t="s">
        <v>222</v>
      </c>
      <c r="AS14" s="2">
        <v>1</v>
      </c>
      <c r="AT14" s="2" t="s">
        <v>223</v>
      </c>
      <c r="AU14" s="2" t="s">
        <v>224</v>
      </c>
      <c r="AV14" s="2">
        <v>8</v>
      </c>
      <c r="AW14" s="5">
        <v>56</v>
      </c>
      <c r="AX14" s="5">
        <v>41</v>
      </c>
      <c r="AY14" s="5">
        <v>4</v>
      </c>
      <c r="AZ14" s="5">
        <v>11.7</v>
      </c>
      <c r="BA14" s="5">
        <v>0.8</v>
      </c>
      <c r="BB14" s="5">
        <v>0.9</v>
      </c>
      <c r="BC14" s="5">
        <v>12.6</v>
      </c>
      <c r="BD14" s="5">
        <v>1.9</v>
      </c>
      <c r="BE14" s="5">
        <v>1.3</v>
      </c>
      <c r="BF14" s="5">
        <v>33.4</v>
      </c>
      <c r="BG14" s="5">
        <v>3.9</v>
      </c>
      <c r="BH14" s="5">
        <v>32</v>
      </c>
      <c r="BI14" s="2">
        <v>0</v>
      </c>
      <c r="BJ14" s="2">
        <v>0</v>
      </c>
      <c r="BK14" s="5">
        <v>1.2</v>
      </c>
      <c r="BL14" s="5">
        <v>0.3</v>
      </c>
      <c r="BM14" s="2">
        <v>0</v>
      </c>
      <c r="BN14" s="2">
        <v>0</v>
      </c>
      <c r="BO14" s="5">
        <v>2198</v>
      </c>
      <c r="BP14" s="5">
        <v>113</v>
      </c>
      <c r="BQ14" s="5">
        <v>129</v>
      </c>
      <c r="BR14" s="5">
        <v>7</v>
      </c>
      <c r="BS14" s="5">
        <v>0.22</v>
      </c>
      <c r="BT14" s="5">
        <v>0.01</v>
      </c>
      <c r="BU14" s="5">
        <v>3596</v>
      </c>
      <c r="BV14" s="5">
        <v>212</v>
      </c>
      <c r="BW14" s="5">
        <v>0.35</v>
      </c>
      <c r="BX14" s="5">
        <v>7036</v>
      </c>
      <c r="BY14" s="5">
        <v>90</v>
      </c>
      <c r="BZ14" s="5">
        <v>414</v>
      </c>
      <c r="CA14" s="5">
        <v>5</v>
      </c>
      <c r="CB14" s="5">
        <v>0.71</v>
      </c>
      <c r="CC14" s="5">
        <v>0.01</v>
      </c>
      <c r="CD14" s="5">
        <v>50</v>
      </c>
      <c r="CE14" s="5">
        <v>81</v>
      </c>
      <c r="CF14" s="5">
        <v>2</v>
      </c>
      <c r="CG14" s="5">
        <v>3</v>
      </c>
      <c r="CH14" s="5">
        <v>36</v>
      </c>
      <c r="CI14" s="5">
        <v>12</v>
      </c>
      <c r="CJ14" s="5">
        <v>16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5">
        <v>1</v>
      </c>
      <c r="CS14" s="5">
        <v>0.16317999999999999</v>
      </c>
      <c r="CT14" s="2">
        <v>0</v>
      </c>
      <c r="CU14" s="2" t="s">
        <v>138</v>
      </c>
    </row>
    <row r="15" spans="1:99" s="2" customFormat="1" x14ac:dyDescent="0.25">
      <c r="A15" s="2" t="s">
        <v>225</v>
      </c>
      <c r="B15" s="2" t="s">
        <v>226</v>
      </c>
      <c r="C15" s="2" t="s">
        <v>227</v>
      </c>
      <c r="D15" s="2">
        <v>1916</v>
      </c>
      <c r="E15" s="2">
        <f t="shared" si="0"/>
        <v>99</v>
      </c>
      <c r="F15" s="2">
        <v>0</v>
      </c>
      <c r="G15" s="2">
        <v>213</v>
      </c>
      <c r="H15" s="2">
        <v>209700</v>
      </c>
      <c r="I15" s="2">
        <v>512500</v>
      </c>
      <c r="J15" s="2">
        <v>392498</v>
      </c>
      <c r="K15" s="2">
        <v>512500</v>
      </c>
      <c r="L15" s="2">
        <f t="shared" si="1"/>
        <v>22324448750</v>
      </c>
      <c r="M15" s="2">
        <v>7923</v>
      </c>
      <c r="N15" s="2">
        <f t="shared" si="2"/>
        <v>345125880</v>
      </c>
      <c r="O15" s="2">
        <f t="shared" si="3"/>
        <v>12.379687500000001</v>
      </c>
      <c r="P15" s="2">
        <f t="shared" si="4"/>
        <v>32063271.780000001</v>
      </c>
      <c r="Q15" s="2">
        <f t="shared" si="5"/>
        <v>32.063271780000001</v>
      </c>
      <c r="R15" s="2">
        <v>256</v>
      </c>
      <c r="S15" s="2">
        <f t="shared" si="6"/>
        <v>663.03743999999995</v>
      </c>
      <c r="T15" s="2">
        <f t="shared" si="7"/>
        <v>163840</v>
      </c>
      <c r="U15" s="2">
        <f t="shared" si="8"/>
        <v>7137280000</v>
      </c>
      <c r="V15" s="2">
        <v>239431.09211999999</v>
      </c>
      <c r="W15" s="2">
        <f t="shared" si="9"/>
        <v>72.978596878175992</v>
      </c>
      <c r="X15" s="2">
        <f t="shared" si="10"/>
        <v>45.346812260975277</v>
      </c>
      <c r="Y15" s="2">
        <f t="shared" si="11"/>
        <v>3.6356869569264356</v>
      </c>
      <c r="Z15" s="2">
        <f t="shared" si="12"/>
        <v>64.684945533496361</v>
      </c>
      <c r="AA15" s="2">
        <f t="shared" si="13"/>
        <v>0.15073911075377572</v>
      </c>
      <c r="AB15" s="2" t="e">
        <f t="shared" si="14"/>
        <v>#DIV/0!</v>
      </c>
      <c r="AC15" s="2">
        <v>0</v>
      </c>
      <c r="AD15" s="2" t="e">
        <f t="shared" si="15"/>
        <v>#DIV/0!</v>
      </c>
      <c r="AE15" s="2">
        <v>759.84400000000005</v>
      </c>
      <c r="AF15" s="2">
        <f t="shared" si="16"/>
        <v>20.679035718793386</v>
      </c>
      <c r="AG15" s="2">
        <f t="shared" si="17"/>
        <v>0.30857440607323561</v>
      </c>
      <c r="AH15" s="2">
        <f t="shared" si="18"/>
        <v>6.6227486999262675E-2</v>
      </c>
      <c r="AI15" s="2">
        <f t="shared" si="19"/>
        <v>17097173630.200001</v>
      </c>
      <c r="AJ15" s="2">
        <f t="shared" si="20"/>
        <v>484138433.04000002</v>
      </c>
      <c r="AK15" s="2">
        <f t="shared" si="21"/>
        <v>484.13843304</v>
      </c>
      <c r="AL15" s="2" t="s">
        <v>228</v>
      </c>
      <c r="AM15" s="2" t="s">
        <v>229</v>
      </c>
      <c r="AN15" s="2" t="s">
        <v>230</v>
      </c>
      <c r="AO15" s="2" t="s">
        <v>231</v>
      </c>
      <c r="AP15" s="2" t="s">
        <v>232</v>
      </c>
      <c r="AQ15" s="2" t="s">
        <v>233</v>
      </c>
      <c r="AR15" s="2" t="s">
        <v>234</v>
      </c>
      <c r="AS15" s="2">
        <v>2</v>
      </c>
      <c r="AT15" s="2" t="s">
        <v>235</v>
      </c>
      <c r="AU15" s="2" t="s">
        <v>236</v>
      </c>
      <c r="AV15" s="2">
        <v>8</v>
      </c>
      <c r="AW15" s="5">
        <v>76</v>
      </c>
      <c r="AX15" s="5">
        <v>23</v>
      </c>
      <c r="AY15" s="5">
        <v>1</v>
      </c>
      <c r="AZ15" s="5">
        <v>2</v>
      </c>
      <c r="BA15" s="5">
        <v>0.1</v>
      </c>
      <c r="BB15" s="5">
        <v>0.1</v>
      </c>
      <c r="BC15" s="5">
        <v>0.5</v>
      </c>
      <c r="BD15" s="2">
        <v>0</v>
      </c>
      <c r="BE15" s="5">
        <v>0.3</v>
      </c>
      <c r="BF15" s="5">
        <v>45</v>
      </c>
      <c r="BG15" s="5">
        <v>6.4</v>
      </c>
      <c r="BH15" s="5">
        <v>44.7</v>
      </c>
      <c r="BI15" s="2">
        <v>0</v>
      </c>
      <c r="BJ15" s="2">
        <v>0</v>
      </c>
      <c r="BK15" s="5">
        <v>0.6</v>
      </c>
      <c r="BL15" s="5">
        <v>0.3</v>
      </c>
      <c r="BM15" s="2">
        <v>0</v>
      </c>
      <c r="BN15" s="2">
        <v>0</v>
      </c>
      <c r="BO15" s="5">
        <v>82779</v>
      </c>
      <c r="BP15" s="5">
        <v>5527</v>
      </c>
      <c r="BQ15" s="5">
        <v>134</v>
      </c>
      <c r="BR15" s="5">
        <v>9</v>
      </c>
      <c r="BS15" s="5">
        <v>0.18</v>
      </c>
      <c r="BT15" s="5">
        <v>0.01</v>
      </c>
      <c r="BU15" s="5">
        <v>121701</v>
      </c>
      <c r="BV15" s="5">
        <v>196</v>
      </c>
      <c r="BW15" s="5">
        <v>0.26</v>
      </c>
      <c r="BX15" s="5">
        <v>337129</v>
      </c>
      <c r="BY15" s="5">
        <v>7062</v>
      </c>
      <c r="BZ15" s="5">
        <v>544</v>
      </c>
      <c r="CA15" s="5">
        <v>11</v>
      </c>
      <c r="CB15" s="5">
        <v>0.5</v>
      </c>
      <c r="CC15" s="5">
        <v>0.01</v>
      </c>
      <c r="CD15" s="5">
        <v>4</v>
      </c>
      <c r="CE15" s="5">
        <v>13</v>
      </c>
      <c r="CF15" s="5">
        <v>2</v>
      </c>
      <c r="CG15" s="5">
        <v>3</v>
      </c>
      <c r="CH15" s="5">
        <v>61</v>
      </c>
      <c r="CI15" s="5">
        <v>32</v>
      </c>
      <c r="CJ15" s="5">
        <v>83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5">
        <v>1</v>
      </c>
      <c r="CS15" s="5">
        <v>0.82743</v>
      </c>
      <c r="CT15" s="5">
        <v>0.46584999999999999</v>
      </c>
      <c r="CU15" s="2" t="s">
        <v>138</v>
      </c>
    </row>
    <row r="16" spans="1:99" s="2" customFormat="1" x14ac:dyDescent="0.25">
      <c r="A16" s="2" t="s">
        <v>237</v>
      </c>
      <c r="C16" s="2" t="s">
        <v>238</v>
      </c>
      <c r="D16" s="2">
        <v>1915</v>
      </c>
      <c r="E16" s="2">
        <f t="shared" si="0"/>
        <v>100</v>
      </c>
      <c r="F16" s="2">
        <v>0</v>
      </c>
      <c r="G16" s="2">
        <v>21</v>
      </c>
      <c r="H16" s="2">
        <v>0</v>
      </c>
      <c r="I16" s="2">
        <v>6000</v>
      </c>
      <c r="J16" s="2">
        <v>3527</v>
      </c>
      <c r="K16" s="2">
        <v>6000</v>
      </c>
      <c r="L16" s="2">
        <f t="shared" si="1"/>
        <v>261359400</v>
      </c>
      <c r="M16" s="2">
        <v>292</v>
      </c>
      <c r="N16" s="2">
        <f t="shared" si="2"/>
        <v>12719520</v>
      </c>
      <c r="O16" s="2">
        <f t="shared" si="3"/>
        <v>0.45625000000000004</v>
      </c>
      <c r="P16" s="2">
        <f t="shared" si="4"/>
        <v>1181683.1200000001</v>
      </c>
      <c r="Q16" s="2">
        <f t="shared" si="5"/>
        <v>1.18168312</v>
      </c>
      <c r="R16" s="2">
        <v>1.04</v>
      </c>
      <c r="S16" s="2">
        <f t="shared" si="6"/>
        <v>2.6935895999999997</v>
      </c>
      <c r="T16" s="2">
        <f t="shared" si="7"/>
        <v>665.6</v>
      </c>
      <c r="U16" s="2">
        <f t="shared" si="8"/>
        <v>28995200</v>
      </c>
      <c r="V16" s="2">
        <v>33558.709777999997</v>
      </c>
      <c r="W16" s="2">
        <f t="shared" si="9"/>
        <v>10.228694740334399</v>
      </c>
      <c r="X16" s="2">
        <f t="shared" si="10"/>
        <v>6.3558182796945317</v>
      </c>
      <c r="Y16" s="2">
        <f t="shared" si="11"/>
        <v>2.6543891482967381</v>
      </c>
      <c r="Z16" s="2">
        <f t="shared" si="12"/>
        <v>20.547898033888071</v>
      </c>
      <c r="AA16" s="2">
        <f t="shared" si="13"/>
        <v>2.351162499248566</v>
      </c>
      <c r="AB16" s="2" t="e">
        <f t="shared" si="14"/>
        <v>#DIV/0!</v>
      </c>
      <c r="AC16" s="2">
        <v>0</v>
      </c>
      <c r="AD16" s="2" t="e">
        <f t="shared" si="15"/>
        <v>#DIV/0!</v>
      </c>
      <c r="AE16" s="2" t="s">
        <v>133</v>
      </c>
      <c r="AF16" s="2">
        <f t="shared" si="16"/>
        <v>2.2794520547945205</v>
      </c>
      <c r="AG16" s="2">
        <f t="shared" si="17"/>
        <v>0.51059609512040105</v>
      </c>
      <c r="AH16" s="2">
        <f t="shared" si="18"/>
        <v>0.27162107270474806</v>
      </c>
      <c r="AI16" s="2">
        <f t="shared" si="19"/>
        <v>153635767.30000001</v>
      </c>
      <c r="AJ16" s="2">
        <f t="shared" si="20"/>
        <v>4350483.96</v>
      </c>
      <c r="AK16" s="2">
        <f t="shared" si="21"/>
        <v>4.35048396</v>
      </c>
      <c r="AL16" s="2" t="s">
        <v>239</v>
      </c>
      <c r="AM16" s="2" t="s">
        <v>240</v>
      </c>
      <c r="AN16" s="2" t="s">
        <v>241</v>
      </c>
      <c r="AO16" s="2" t="s">
        <v>242</v>
      </c>
      <c r="AP16" s="2" t="s">
        <v>133</v>
      </c>
      <c r="AQ16" s="2" t="s">
        <v>133</v>
      </c>
      <c r="AR16" s="2" t="s">
        <v>133</v>
      </c>
      <c r="AS16" s="2">
        <v>0</v>
      </c>
      <c r="AT16" s="2" t="s">
        <v>133</v>
      </c>
      <c r="AU16" s="2" t="s">
        <v>133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R16" s="2">
        <v>0</v>
      </c>
      <c r="CS16" s="2">
        <v>0</v>
      </c>
      <c r="CT16" s="2">
        <v>0</v>
      </c>
      <c r="CU16" s="2" t="s">
        <v>138</v>
      </c>
    </row>
    <row r="17" spans="1:99" s="2" customFormat="1" x14ac:dyDescent="0.25">
      <c r="A17" s="2" t="s">
        <v>243</v>
      </c>
      <c r="C17" s="2" t="s">
        <v>244</v>
      </c>
      <c r="D17" s="2">
        <v>1897</v>
      </c>
      <c r="E17" s="2">
        <f t="shared" si="0"/>
        <v>118</v>
      </c>
      <c r="F17" s="2">
        <v>0</v>
      </c>
      <c r="G17" s="2">
        <v>85</v>
      </c>
      <c r="H17" s="2">
        <v>6170</v>
      </c>
      <c r="I17" s="2">
        <v>23170</v>
      </c>
      <c r="J17" s="2">
        <v>20543</v>
      </c>
      <c r="K17" s="2">
        <v>23170</v>
      </c>
      <c r="L17" s="2">
        <f t="shared" si="1"/>
        <v>1009282883</v>
      </c>
      <c r="M17" s="2">
        <v>564</v>
      </c>
      <c r="N17" s="2">
        <f t="shared" si="2"/>
        <v>24567840</v>
      </c>
      <c r="O17" s="2">
        <f t="shared" si="3"/>
        <v>0.88125000000000009</v>
      </c>
      <c r="P17" s="2">
        <f t="shared" si="4"/>
        <v>2282429.04</v>
      </c>
      <c r="Q17" s="2">
        <f t="shared" si="5"/>
        <v>2.2824290400000002</v>
      </c>
      <c r="R17" s="2">
        <v>19.5</v>
      </c>
      <c r="S17" s="2">
        <f t="shared" si="6"/>
        <v>50.504804999999998</v>
      </c>
      <c r="T17" s="2">
        <f t="shared" si="7"/>
        <v>12480</v>
      </c>
      <c r="U17" s="2">
        <f t="shared" si="8"/>
        <v>543660000</v>
      </c>
      <c r="V17" s="2">
        <v>42507.261085999999</v>
      </c>
      <c r="W17" s="2">
        <f t="shared" si="9"/>
        <v>12.956213179012799</v>
      </c>
      <c r="X17" s="2">
        <f t="shared" si="10"/>
        <v>8.0506202061218843</v>
      </c>
      <c r="Y17" s="2">
        <f t="shared" si="11"/>
        <v>2.4192142622552559</v>
      </c>
      <c r="Z17" s="2">
        <f t="shared" si="12"/>
        <v>41.081465973402629</v>
      </c>
      <c r="AA17" s="2">
        <f t="shared" si="13"/>
        <v>0.51130743384737409</v>
      </c>
      <c r="AB17" s="2" t="e">
        <f t="shared" si="14"/>
        <v>#DIV/0!</v>
      </c>
      <c r="AC17" s="2">
        <v>0</v>
      </c>
      <c r="AD17" s="2" t="e">
        <f t="shared" si="15"/>
        <v>#DIV/0!</v>
      </c>
      <c r="AE17" s="2">
        <v>32.221899999999998</v>
      </c>
      <c r="AF17" s="2">
        <f t="shared" si="16"/>
        <v>22.127659574468087</v>
      </c>
      <c r="AG17" s="2">
        <f t="shared" si="17"/>
        <v>0.73452721880201033</v>
      </c>
      <c r="AH17" s="2">
        <f t="shared" si="18"/>
        <v>9.0074385104401869E-2</v>
      </c>
      <c r="AI17" s="2">
        <f t="shared" si="19"/>
        <v>894851025.70000005</v>
      </c>
      <c r="AJ17" s="2">
        <f t="shared" si="20"/>
        <v>25339379.640000001</v>
      </c>
      <c r="AK17" s="2">
        <f t="shared" si="21"/>
        <v>25.339379640000001</v>
      </c>
      <c r="AL17" s="2" t="s">
        <v>245</v>
      </c>
      <c r="AM17" s="2" t="s">
        <v>246</v>
      </c>
      <c r="AN17" s="2" t="s">
        <v>247</v>
      </c>
      <c r="AO17" s="2" t="s">
        <v>248</v>
      </c>
      <c r="AP17" s="2" t="s">
        <v>249</v>
      </c>
      <c r="AQ17" s="2" t="s">
        <v>200</v>
      </c>
      <c r="AR17" s="2" t="s">
        <v>250</v>
      </c>
      <c r="AS17" s="2">
        <v>1</v>
      </c>
      <c r="AT17" s="2" t="s">
        <v>251</v>
      </c>
      <c r="AU17" s="2" t="s">
        <v>252</v>
      </c>
      <c r="AV17" s="2">
        <v>8</v>
      </c>
      <c r="AW17" s="5">
        <v>86</v>
      </c>
      <c r="AX17" s="5">
        <v>13</v>
      </c>
      <c r="AY17" s="5">
        <v>1</v>
      </c>
      <c r="AZ17" s="5">
        <v>7.9</v>
      </c>
      <c r="BA17" s="5">
        <v>7.1</v>
      </c>
      <c r="BB17" s="5">
        <v>2.6</v>
      </c>
      <c r="BC17" s="5">
        <v>19.7</v>
      </c>
      <c r="BD17" s="5">
        <v>5.2</v>
      </c>
      <c r="BE17" s="5">
        <v>2</v>
      </c>
      <c r="BF17" s="5">
        <v>17.3</v>
      </c>
      <c r="BG17" s="5">
        <v>3.1</v>
      </c>
      <c r="BH17" s="5">
        <v>26.1</v>
      </c>
      <c r="BI17" s="2">
        <v>0</v>
      </c>
      <c r="BJ17" s="2">
        <v>0</v>
      </c>
      <c r="BK17" s="5">
        <v>7.6</v>
      </c>
      <c r="BL17" s="5">
        <v>1.4</v>
      </c>
      <c r="BM17" s="2">
        <v>0</v>
      </c>
      <c r="BN17" s="5">
        <v>0.1</v>
      </c>
      <c r="BO17" s="5">
        <v>5670</v>
      </c>
      <c r="BP17" s="5">
        <v>350</v>
      </c>
      <c r="BQ17" s="5">
        <v>121</v>
      </c>
      <c r="BR17" s="5">
        <v>7</v>
      </c>
      <c r="BS17" s="5">
        <v>0.2</v>
      </c>
      <c r="BT17" s="5">
        <v>0.01</v>
      </c>
      <c r="BU17" s="5">
        <v>9287</v>
      </c>
      <c r="BV17" s="5">
        <v>198</v>
      </c>
      <c r="BW17" s="5">
        <v>0.33</v>
      </c>
      <c r="BX17" s="5">
        <v>69180</v>
      </c>
      <c r="BY17" s="5">
        <v>5732</v>
      </c>
      <c r="BZ17" s="5">
        <v>1472</v>
      </c>
      <c r="CA17" s="5">
        <v>122</v>
      </c>
      <c r="CB17" s="5">
        <v>2.41</v>
      </c>
      <c r="CC17" s="5">
        <v>0.21</v>
      </c>
      <c r="CD17" s="5">
        <v>57</v>
      </c>
      <c r="CE17" s="5">
        <v>78</v>
      </c>
      <c r="CF17" s="5">
        <v>4</v>
      </c>
      <c r="CG17" s="5">
        <v>9</v>
      </c>
      <c r="CH17" s="5">
        <v>31</v>
      </c>
      <c r="CI17" s="5">
        <v>7</v>
      </c>
      <c r="CJ17" s="5">
        <v>10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5">
        <v>1</v>
      </c>
      <c r="CR17" s="5">
        <v>3</v>
      </c>
      <c r="CS17" s="5">
        <v>0.62975999999999999</v>
      </c>
      <c r="CT17" s="5">
        <v>0.15532000000000001</v>
      </c>
      <c r="CU17" s="2" t="s">
        <v>138</v>
      </c>
    </row>
    <row r="18" spans="1:99" s="2" customFormat="1" x14ac:dyDescent="0.25">
      <c r="A18" s="2" t="s">
        <v>253</v>
      </c>
      <c r="C18" s="2" t="s">
        <v>254</v>
      </c>
      <c r="D18" s="2">
        <v>1906</v>
      </c>
      <c r="E18" s="2">
        <f t="shared" si="0"/>
        <v>109</v>
      </c>
      <c r="F18" s="2">
        <v>0</v>
      </c>
      <c r="G18" s="2">
        <v>141</v>
      </c>
      <c r="H18" s="2">
        <v>259400</v>
      </c>
      <c r="I18" s="2">
        <v>96000</v>
      </c>
      <c r="J18" s="2">
        <v>72900</v>
      </c>
      <c r="K18" s="2">
        <v>96000</v>
      </c>
      <c r="L18" s="2">
        <f t="shared" si="1"/>
        <v>4181750400</v>
      </c>
      <c r="M18" s="2">
        <v>2260</v>
      </c>
      <c r="N18" s="2">
        <f t="shared" si="2"/>
        <v>98445600</v>
      </c>
      <c r="O18" s="2">
        <f t="shared" si="3"/>
        <v>3.53125</v>
      </c>
      <c r="P18" s="2">
        <f t="shared" si="4"/>
        <v>9145903.5999999996</v>
      </c>
      <c r="Q18" s="2">
        <f t="shared" si="5"/>
        <v>9.1459036000000005</v>
      </c>
      <c r="R18" s="2">
        <v>375</v>
      </c>
      <c r="S18" s="2">
        <f t="shared" si="6"/>
        <v>971.24624999999992</v>
      </c>
      <c r="T18" s="2">
        <f t="shared" si="7"/>
        <v>240000</v>
      </c>
      <c r="U18" s="2">
        <f t="shared" si="8"/>
        <v>10455000000</v>
      </c>
      <c r="V18" s="2">
        <v>201876.28954999999</v>
      </c>
      <c r="W18" s="2">
        <f t="shared" si="9"/>
        <v>61.53189305483999</v>
      </c>
      <c r="X18" s="2">
        <f t="shared" si="10"/>
        <v>38.234157983032702</v>
      </c>
      <c r="Y18" s="2">
        <f t="shared" si="11"/>
        <v>5.7396030531975413</v>
      </c>
      <c r="Z18" s="2">
        <f t="shared" si="12"/>
        <v>42.477778590409322</v>
      </c>
      <c r="AA18" s="2">
        <f t="shared" si="13"/>
        <v>0.68429069757203365</v>
      </c>
      <c r="AB18" s="2" t="e">
        <f t="shared" si="14"/>
        <v>#DIV/0!</v>
      </c>
      <c r="AC18" s="2">
        <v>0</v>
      </c>
      <c r="AD18" s="2" t="e">
        <f t="shared" si="15"/>
        <v>#DIV/0!</v>
      </c>
      <c r="AE18" s="2">
        <v>56.618499999999997</v>
      </c>
      <c r="AF18" s="2">
        <f t="shared" si="16"/>
        <v>106.19469026548673</v>
      </c>
      <c r="AG18" s="2">
        <f t="shared" si="17"/>
        <v>0.37941027690543194</v>
      </c>
      <c r="AH18" s="2">
        <f t="shared" si="18"/>
        <v>0.10171077864925683</v>
      </c>
      <c r="AI18" s="2">
        <f t="shared" si="19"/>
        <v>3175516710</v>
      </c>
      <c r="AJ18" s="2">
        <f t="shared" si="20"/>
        <v>89920692</v>
      </c>
      <c r="AK18" s="2">
        <f t="shared" si="21"/>
        <v>89.920692000000003</v>
      </c>
      <c r="AL18" s="2" t="s">
        <v>255</v>
      </c>
      <c r="AM18" s="2" t="s">
        <v>256</v>
      </c>
      <c r="AN18" s="2" t="s">
        <v>257</v>
      </c>
      <c r="AO18" s="2" t="s">
        <v>258</v>
      </c>
      <c r="AP18" s="2" t="s">
        <v>259</v>
      </c>
      <c r="AQ18" s="2" t="s">
        <v>200</v>
      </c>
      <c r="AR18" s="2" t="s">
        <v>260</v>
      </c>
      <c r="AS18" s="2">
        <v>1</v>
      </c>
      <c r="AT18" s="2" t="s">
        <v>261</v>
      </c>
      <c r="AU18" s="2" t="s">
        <v>262</v>
      </c>
      <c r="AV18" s="2">
        <v>14</v>
      </c>
      <c r="AW18" s="5">
        <v>84</v>
      </c>
      <c r="AX18" s="5">
        <v>15</v>
      </c>
      <c r="AY18" s="2">
        <v>0</v>
      </c>
      <c r="AZ18" s="5">
        <v>7.6</v>
      </c>
      <c r="BA18" s="5">
        <v>4.9000000000000004</v>
      </c>
      <c r="BB18" s="5">
        <v>2.2000000000000002</v>
      </c>
      <c r="BC18" s="5">
        <v>18.7</v>
      </c>
      <c r="BD18" s="5">
        <v>4</v>
      </c>
      <c r="BE18" s="5">
        <v>2.2999999999999998</v>
      </c>
      <c r="BF18" s="5">
        <v>18.600000000000001</v>
      </c>
      <c r="BG18" s="5">
        <v>4.5</v>
      </c>
      <c r="BH18" s="5">
        <v>29.1</v>
      </c>
      <c r="BI18" s="2">
        <v>0</v>
      </c>
      <c r="BJ18" s="2">
        <v>0</v>
      </c>
      <c r="BK18" s="5">
        <v>7</v>
      </c>
      <c r="BL18" s="5">
        <v>1.1000000000000001</v>
      </c>
      <c r="BM18" s="2">
        <v>0</v>
      </c>
      <c r="BN18" s="2">
        <v>0</v>
      </c>
      <c r="BO18" s="5">
        <v>19628</v>
      </c>
      <c r="BP18" s="5">
        <v>576</v>
      </c>
      <c r="BQ18" s="5">
        <v>231</v>
      </c>
      <c r="BR18" s="5">
        <v>7</v>
      </c>
      <c r="BS18" s="5">
        <v>0.39</v>
      </c>
      <c r="BT18" s="5">
        <v>0.01</v>
      </c>
      <c r="BU18" s="5">
        <v>25715</v>
      </c>
      <c r="BV18" s="5">
        <v>303</v>
      </c>
      <c r="BW18" s="5">
        <v>0.51</v>
      </c>
      <c r="BX18" s="5">
        <v>102314</v>
      </c>
      <c r="BY18" s="5">
        <v>5700</v>
      </c>
      <c r="BZ18" s="5">
        <v>1204</v>
      </c>
      <c r="CA18" s="5">
        <v>67</v>
      </c>
      <c r="CB18" s="5">
        <v>2.0299999999999998</v>
      </c>
      <c r="CC18" s="5">
        <v>0.12</v>
      </c>
      <c r="CD18" s="5">
        <v>52</v>
      </c>
      <c r="CE18" s="5">
        <v>70</v>
      </c>
      <c r="CF18" s="5">
        <v>5</v>
      </c>
      <c r="CG18" s="5">
        <v>13</v>
      </c>
      <c r="CH18" s="5">
        <v>33</v>
      </c>
      <c r="CI18" s="5">
        <v>8</v>
      </c>
      <c r="CJ18" s="5">
        <v>14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5">
        <v>1</v>
      </c>
      <c r="CR18" s="5">
        <v>3</v>
      </c>
      <c r="CS18" s="5">
        <v>0.81481999999999999</v>
      </c>
      <c r="CT18" s="5">
        <v>0.41896</v>
      </c>
      <c r="CU18" s="2" t="s">
        <v>138</v>
      </c>
    </row>
    <row r="19" spans="1:99" s="2" customFormat="1" x14ac:dyDescent="0.25">
      <c r="A19" s="2" t="s">
        <v>263</v>
      </c>
      <c r="C19" s="2" t="s">
        <v>264</v>
      </c>
      <c r="D19" s="2">
        <v>1895</v>
      </c>
      <c r="E19" s="2">
        <f t="shared" si="0"/>
        <v>120</v>
      </c>
      <c r="F19" s="2">
        <v>0</v>
      </c>
      <c r="G19" s="2">
        <v>109</v>
      </c>
      <c r="H19" s="2">
        <v>18000</v>
      </c>
      <c r="I19" s="2">
        <v>25500</v>
      </c>
      <c r="J19" s="2">
        <v>22000</v>
      </c>
      <c r="K19" s="2">
        <v>25500</v>
      </c>
      <c r="L19" s="2">
        <f t="shared" si="1"/>
        <v>1110777450</v>
      </c>
      <c r="M19" s="2">
        <v>681</v>
      </c>
      <c r="N19" s="2">
        <f t="shared" si="2"/>
        <v>29664360</v>
      </c>
      <c r="O19" s="2">
        <f t="shared" si="3"/>
        <v>1.0640625000000001</v>
      </c>
      <c r="P19" s="2">
        <f t="shared" si="4"/>
        <v>2755911.66</v>
      </c>
      <c r="Q19" s="2">
        <f t="shared" si="5"/>
        <v>2.7559116600000002</v>
      </c>
      <c r="R19" s="2">
        <v>60.5</v>
      </c>
      <c r="S19" s="2">
        <f t="shared" si="6"/>
        <v>156.69439499999999</v>
      </c>
      <c r="T19" s="2">
        <f t="shared" si="7"/>
        <v>38720</v>
      </c>
      <c r="U19" s="2">
        <f t="shared" si="8"/>
        <v>1686740000</v>
      </c>
      <c r="V19" s="2">
        <v>48827.249638000001</v>
      </c>
      <c r="W19" s="2">
        <f t="shared" si="9"/>
        <v>14.882545689662399</v>
      </c>
      <c r="X19" s="2">
        <f t="shared" si="10"/>
        <v>9.2475881179393724</v>
      </c>
      <c r="Y19" s="2">
        <f t="shared" si="11"/>
        <v>2.5289454961651678</v>
      </c>
      <c r="Z19" s="2">
        <f t="shared" si="12"/>
        <v>37.4448479589649</v>
      </c>
      <c r="AA19" s="2">
        <f t="shared" si="13"/>
        <v>0.54843155100213137</v>
      </c>
      <c r="AB19" s="2" t="e">
        <f t="shared" si="14"/>
        <v>#DIV/0!</v>
      </c>
      <c r="AC19" s="2">
        <v>0</v>
      </c>
      <c r="AD19" s="2" t="e">
        <f t="shared" si="15"/>
        <v>#DIV/0!</v>
      </c>
      <c r="AE19" s="2" t="s">
        <v>133</v>
      </c>
      <c r="AF19" s="2">
        <f t="shared" si="16"/>
        <v>56.857562408223203</v>
      </c>
      <c r="AG19" s="2">
        <f t="shared" si="17"/>
        <v>0.60928435764720557</v>
      </c>
      <c r="AH19" s="2">
        <f t="shared" si="18"/>
        <v>0.10155714873219009</v>
      </c>
      <c r="AI19" s="2">
        <f t="shared" si="19"/>
        <v>958317800</v>
      </c>
      <c r="AJ19" s="2">
        <f t="shared" si="20"/>
        <v>27136560</v>
      </c>
      <c r="AK19" s="2">
        <f t="shared" si="21"/>
        <v>27.136559999999999</v>
      </c>
      <c r="AL19" s="2" t="s">
        <v>265</v>
      </c>
      <c r="AM19" s="2" t="s">
        <v>266</v>
      </c>
      <c r="AN19" s="2" t="s">
        <v>267</v>
      </c>
      <c r="AO19" s="2" t="s">
        <v>268</v>
      </c>
      <c r="AP19" s="2" t="s">
        <v>133</v>
      </c>
      <c r="AQ19" s="2" t="s">
        <v>133</v>
      </c>
      <c r="AR19" s="2" t="s">
        <v>133</v>
      </c>
      <c r="AS19" s="2">
        <v>0</v>
      </c>
      <c r="AT19" s="2" t="s">
        <v>133</v>
      </c>
      <c r="AU19" s="2" t="s">
        <v>133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 t="s">
        <v>138</v>
      </c>
    </row>
    <row r="20" spans="1:99" s="2" customFormat="1" x14ac:dyDescent="0.25">
      <c r="A20" s="2" t="s">
        <v>269</v>
      </c>
      <c r="C20" s="2" t="s">
        <v>270</v>
      </c>
      <c r="D20" s="2">
        <v>1916</v>
      </c>
      <c r="E20" s="2">
        <f t="shared" si="0"/>
        <v>99</v>
      </c>
      <c r="F20" s="2">
        <v>0</v>
      </c>
      <c r="G20" s="2">
        <v>168</v>
      </c>
      <c r="H20" s="2">
        <v>7500</v>
      </c>
      <c r="I20" s="2">
        <v>116560</v>
      </c>
      <c r="J20" s="2">
        <v>93780</v>
      </c>
      <c r="K20" s="2">
        <v>116560</v>
      </c>
      <c r="L20" s="2">
        <f t="shared" si="1"/>
        <v>5077341944</v>
      </c>
      <c r="M20" s="2">
        <v>2145</v>
      </c>
      <c r="N20" s="2">
        <f t="shared" si="2"/>
        <v>93436200</v>
      </c>
      <c r="O20" s="2">
        <f t="shared" si="3"/>
        <v>3.3515625</v>
      </c>
      <c r="P20" s="2">
        <f t="shared" si="4"/>
        <v>8680514.7000000011</v>
      </c>
      <c r="Q20" s="2">
        <f t="shared" si="5"/>
        <v>8.6805146999999998</v>
      </c>
      <c r="R20" s="2">
        <v>12.8</v>
      </c>
      <c r="S20" s="2">
        <f t="shared" si="6"/>
        <v>33.151871999999997</v>
      </c>
      <c r="T20" s="2">
        <f t="shared" si="7"/>
        <v>8192</v>
      </c>
      <c r="U20" s="2">
        <f t="shared" si="8"/>
        <v>356864000</v>
      </c>
      <c r="V20" s="2">
        <v>90372.452487999995</v>
      </c>
      <c r="W20" s="2">
        <f t="shared" si="9"/>
        <v>27.545523518342396</v>
      </c>
      <c r="X20" s="2">
        <f t="shared" si="10"/>
        <v>17.116000266512273</v>
      </c>
      <c r="Y20" s="2">
        <f t="shared" si="11"/>
        <v>2.6373828847249188</v>
      </c>
      <c r="Z20" s="2">
        <f t="shared" si="12"/>
        <v>54.340201592102417</v>
      </c>
      <c r="AA20" s="2">
        <f t="shared" si="13"/>
        <v>0.23812702723417375</v>
      </c>
      <c r="AB20" s="2" t="e">
        <f t="shared" si="14"/>
        <v>#DIV/0!</v>
      </c>
      <c r="AC20" s="2">
        <v>0</v>
      </c>
      <c r="AD20" s="2" t="e">
        <f t="shared" si="15"/>
        <v>#DIV/0!</v>
      </c>
      <c r="AE20" s="2" t="s">
        <v>133</v>
      </c>
      <c r="AF20" s="2">
        <f t="shared" si="16"/>
        <v>3.8191142191142191</v>
      </c>
      <c r="AG20" s="2">
        <f t="shared" si="17"/>
        <v>0.49820617938168649</v>
      </c>
      <c r="AH20" s="2">
        <f t="shared" si="18"/>
        <v>7.5041781616424885E-2</v>
      </c>
      <c r="AI20" s="2">
        <f t="shared" si="19"/>
        <v>4085047422</v>
      </c>
      <c r="AJ20" s="2">
        <f t="shared" si="20"/>
        <v>115675754.40000001</v>
      </c>
      <c r="AK20" s="2">
        <f t="shared" si="21"/>
        <v>115.6757544</v>
      </c>
      <c r="AL20" s="2" t="s">
        <v>271</v>
      </c>
      <c r="AM20" s="2" t="s">
        <v>133</v>
      </c>
      <c r="AN20" s="2" t="s">
        <v>272</v>
      </c>
      <c r="AO20" s="2" t="s">
        <v>273</v>
      </c>
      <c r="AP20" s="2" t="s">
        <v>133</v>
      </c>
      <c r="AQ20" s="2" t="s">
        <v>133</v>
      </c>
      <c r="AR20" s="2" t="s">
        <v>133</v>
      </c>
      <c r="AS20" s="2">
        <v>0</v>
      </c>
      <c r="AT20" s="2" t="s">
        <v>133</v>
      </c>
      <c r="AU20" s="2" t="s">
        <v>133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S20" s="2">
        <v>0</v>
      </c>
      <c r="CT20" s="2">
        <v>0</v>
      </c>
      <c r="CU20" s="2" t="s">
        <v>138</v>
      </c>
    </row>
    <row r="21" spans="1:99" s="2" customFormat="1" x14ac:dyDescent="0.25">
      <c r="A21" s="2" t="s">
        <v>274</v>
      </c>
      <c r="C21" s="2" t="s">
        <v>275</v>
      </c>
      <c r="D21" s="2">
        <v>1906</v>
      </c>
      <c r="E21" s="2">
        <f t="shared" si="0"/>
        <v>109</v>
      </c>
      <c r="F21" s="2">
        <v>0</v>
      </c>
      <c r="G21" s="2">
        <v>53</v>
      </c>
      <c r="H21" s="2">
        <v>96000</v>
      </c>
      <c r="I21" s="2">
        <v>15000</v>
      </c>
      <c r="J21" s="2">
        <v>10750</v>
      </c>
      <c r="K21" s="2">
        <v>15000</v>
      </c>
      <c r="L21" s="2">
        <f t="shared" si="1"/>
        <v>653398500</v>
      </c>
      <c r="M21" s="2">
        <v>1266</v>
      </c>
      <c r="N21" s="2">
        <f t="shared" si="2"/>
        <v>55146960</v>
      </c>
      <c r="O21" s="2">
        <f t="shared" si="3"/>
        <v>1.9781250000000001</v>
      </c>
      <c r="P21" s="2">
        <f t="shared" si="4"/>
        <v>5123324.76</v>
      </c>
      <c r="Q21" s="2">
        <f t="shared" si="5"/>
        <v>5.12332476</v>
      </c>
      <c r="R21" s="2">
        <v>316</v>
      </c>
      <c r="S21" s="2">
        <f t="shared" si="6"/>
        <v>818.43683999999996</v>
      </c>
      <c r="T21" s="2">
        <f t="shared" si="7"/>
        <v>202240</v>
      </c>
      <c r="U21" s="2">
        <f t="shared" si="8"/>
        <v>8810080000</v>
      </c>
      <c r="V21" s="2">
        <v>126031.79592</v>
      </c>
      <c r="W21" s="2">
        <f t="shared" si="9"/>
        <v>38.414491396415997</v>
      </c>
      <c r="X21" s="2">
        <f t="shared" si="10"/>
        <v>23.869665956472481</v>
      </c>
      <c r="Y21" s="2">
        <f t="shared" si="11"/>
        <v>4.787557860099299</v>
      </c>
      <c r="Z21" s="2">
        <f t="shared" si="12"/>
        <v>11.848314032178745</v>
      </c>
      <c r="AA21" s="2">
        <f t="shared" si="13"/>
        <v>2.8970401304696636</v>
      </c>
      <c r="AB21" s="2" t="e">
        <f t="shared" si="14"/>
        <v>#DIV/0!</v>
      </c>
      <c r="AC21" s="2">
        <v>0</v>
      </c>
      <c r="AD21" s="2" t="e">
        <f t="shared" si="15"/>
        <v>#DIV/0!</v>
      </c>
      <c r="AE21" s="2">
        <v>5.9840999999999998</v>
      </c>
      <c r="AF21" s="2">
        <f t="shared" si="16"/>
        <v>159.74723538704581</v>
      </c>
      <c r="AG21" s="2">
        <f t="shared" si="17"/>
        <v>0.14139733250095601</v>
      </c>
      <c r="AH21" s="2">
        <f t="shared" si="18"/>
        <v>0.38637703875818158</v>
      </c>
      <c r="AI21" s="2">
        <f t="shared" si="19"/>
        <v>468268925</v>
      </c>
      <c r="AJ21" s="2">
        <f t="shared" si="20"/>
        <v>13259910</v>
      </c>
      <c r="AK21" s="2">
        <f t="shared" si="21"/>
        <v>13.25991</v>
      </c>
      <c r="AL21" s="2" t="s">
        <v>276</v>
      </c>
      <c r="AM21" s="2" t="s">
        <v>277</v>
      </c>
      <c r="AN21" s="2" t="s">
        <v>278</v>
      </c>
      <c r="AO21" s="2" t="s">
        <v>279</v>
      </c>
      <c r="AP21" s="2" t="s">
        <v>280</v>
      </c>
      <c r="AQ21" s="2" t="s">
        <v>200</v>
      </c>
      <c r="AR21" s="2" t="s">
        <v>281</v>
      </c>
      <c r="AS21" s="2">
        <v>1</v>
      </c>
      <c r="AT21" s="2" t="s">
        <v>282</v>
      </c>
      <c r="AU21" s="2" t="s">
        <v>283</v>
      </c>
      <c r="AV21" s="2">
        <v>14</v>
      </c>
      <c r="AW21" s="5">
        <v>88</v>
      </c>
      <c r="AX21" s="5">
        <v>12</v>
      </c>
      <c r="AY21" s="5">
        <v>1</v>
      </c>
      <c r="AZ21" s="5">
        <v>4</v>
      </c>
      <c r="BA21" s="5">
        <v>3.2</v>
      </c>
      <c r="BB21" s="5">
        <v>1.4</v>
      </c>
      <c r="BC21" s="5">
        <v>7</v>
      </c>
      <c r="BD21" s="5">
        <v>1.3</v>
      </c>
      <c r="BE21" s="5">
        <v>2.4</v>
      </c>
      <c r="BF21" s="5">
        <v>26.4</v>
      </c>
      <c r="BG21" s="5">
        <v>6.4</v>
      </c>
      <c r="BH21" s="5">
        <v>40.6</v>
      </c>
      <c r="BI21" s="2">
        <v>0</v>
      </c>
      <c r="BJ21" s="2">
        <v>0</v>
      </c>
      <c r="BK21" s="5">
        <v>6.4</v>
      </c>
      <c r="BL21" s="5">
        <v>0.8</v>
      </c>
      <c r="BM21" s="2">
        <v>0</v>
      </c>
      <c r="BN21" s="2">
        <v>0</v>
      </c>
      <c r="BO21" s="5">
        <v>45770</v>
      </c>
      <c r="BP21" s="5">
        <v>1022</v>
      </c>
      <c r="BQ21" s="5">
        <v>405</v>
      </c>
      <c r="BR21" s="5">
        <v>9</v>
      </c>
      <c r="BS21" s="5">
        <v>0.68</v>
      </c>
      <c r="BT21" s="5">
        <v>0.02</v>
      </c>
      <c r="BU21" s="5">
        <v>55302</v>
      </c>
      <c r="BV21" s="5">
        <v>489</v>
      </c>
      <c r="BW21" s="5">
        <v>0.82</v>
      </c>
      <c r="BX21" s="5">
        <v>37362</v>
      </c>
      <c r="BY21" s="5">
        <v>497</v>
      </c>
      <c r="BZ21" s="5">
        <v>331</v>
      </c>
      <c r="CA21" s="5">
        <v>4</v>
      </c>
      <c r="CB21" s="5">
        <v>7.27</v>
      </c>
      <c r="CC21" s="5">
        <v>0.1</v>
      </c>
      <c r="CD21" s="5">
        <v>41</v>
      </c>
      <c r="CE21" s="5">
        <v>61</v>
      </c>
      <c r="CF21" s="5">
        <v>5</v>
      </c>
      <c r="CG21" s="5">
        <v>12</v>
      </c>
      <c r="CH21" s="5">
        <v>39</v>
      </c>
      <c r="CI21" s="5">
        <v>14</v>
      </c>
      <c r="CJ21" s="5">
        <v>23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5">
        <v>1</v>
      </c>
      <c r="CR21" s="5">
        <v>4</v>
      </c>
      <c r="CS21" s="5">
        <v>0.28173999999999999</v>
      </c>
      <c r="CT21" s="5">
        <v>2.571E-2</v>
      </c>
      <c r="CU21" s="2" t="s">
        <v>138</v>
      </c>
    </row>
    <row r="22" spans="1:99" s="2" customFormat="1" x14ac:dyDescent="0.25">
      <c r="A22" s="2" t="s">
        <v>284</v>
      </c>
      <c r="C22" s="2" t="s">
        <v>285</v>
      </c>
      <c r="D22" s="2">
        <v>1872</v>
      </c>
      <c r="E22" s="2">
        <f t="shared" si="0"/>
        <v>143</v>
      </c>
      <c r="F22" s="2">
        <v>0</v>
      </c>
      <c r="G22" s="2">
        <v>78</v>
      </c>
      <c r="H22" s="2">
        <v>6200</v>
      </c>
      <c r="I22" s="2">
        <v>13300</v>
      </c>
      <c r="J22" s="2">
        <v>8350</v>
      </c>
      <c r="K22" s="2">
        <v>13300</v>
      </c>
      <c r="L22" s="2">
        <f t="shared" si="1"/>
        <v>579346670</v>
      </c>
      <c r="M22" s="2">
        <v>297</v>
      </c>
      <c r="N22" s="2">
        <f t="shared" si="2"/>
        <v>12937320</v>
      </c>
      <c r="O22" s="2">
        <f t="shared" si="3"/>
        <v>0.46406250000000004</v>
      </c>
      <c r="P22" s="2">
        <f t="shared" si="4"/>
        <v>1201917.42</v>
      </c>
      <c r="Q22" s="2">
        <f t="shared" si="5"/>
        <v>1.20191742</v>
      </c>
      <c r="R22" s="2">
        <v>23.5</v>
      </c>
      <c r="S22" s="2">
        <f t="shared" si="6"/>
        <v>60.864764999999998</v>
      </c>
      <c r="T22" s="2">
        <f t="shared" si="7"/>
        <v>15040</v>
      </c>
      <c r="U22" s="2">
        <f t="shared" si="8"/>
        <v>655180000</v>
      </c>
      <c r="V22" s="2">
        <v>29656.368112</v>
      </c>
      <c r="W22" s="2">
        <f t="shared" si="9"/>
        <v>9.0392610005376</v>
      </c>
      <c r="X22" s="2">
        <f t="shared" si="10"/>
        <v>5.616738182204128</v>
      </c>
      <c r="Y22" s="2">
        <f t="shared" si="11"/>
        <v>2.3258971297241473</v>
      </c>
      <c r="Z22" s="2">
        <f t="shared" si="12"/>
        <v>44.78104197778211</v>
      </c>
      <c r="AA22" s="2">
        <f t="shared" si="13"/>
        <v>0.87763581704550819</v>
      </c>
      <c r="AB22" s="2" t="e">
        <f t="shared" si="14"/>
        <v>#DIV/0!</v>
      </c>
      <c r="AC22" s="2">
        <v>0</v>
      </c>
      <c r="AD22" s="2" t="e">
        <f t="shared" si="15"/>
        <v>#DIV/0!</v>
      </c>
      <c r="AE22" s="2" t="s">
        <v>133</v>
      </c>
      <c r="AF22" s="2">
        <f t="shared" si="16"/>
        <v>50.639730639730637</v>
      </c>
      <c r="AG22" s="2">
        <f t="shared" si="17"/>
        <v>1.1033606286411877</v>
      </c>
      <c r="AH22" s="2">
        <f t="shared" si="18"/>
        <v>0.11669601938257933</v>
      </c>
      <c r="AI22" s="2">
        <f t="shared" si="19"/>
        <v>363725165</v>
      </c>
      <c r="AJ22" s="2">
        <f t="shared" si="20"/>
        <v>10299558</v>
      </c>
      <c r="AK22" s="2">
        <f t="shared" si="21"/>
        <v>10.299557999999999</v>
      </c>
      <c r="AL22" s="2" t="s">
        <v>286</v>
      </c>
      <c r="AM22" s="2" t="s">
        <v>196</v>
      </c>
      <c r="AN22" s="2" t="s">
        <v>133</v>
      </c>
      <c r="AO22" s="2" t="s">
        <v>133</v>
      </c>
      <c r="AP22" s="2" t="s">
        <v>133</v>
      </c>
      <c r="AQ22" s="2" t="s">
        <v>133</v>
      </c>
      <c r="AR22" s="2" t="s">
        <v>133</v>
      </c>
      <c r="AS22" s="2">
        <v>0</v>
      </c>
      <c r="AT22" s="2" t="s">
        <v>133</v>
      </c>
      <c r="AU22" s="2" t="s">
        <v>133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 t="s">
        <v>138</v>
      </c>
    </row>
    <row r="23" spans="1:99" s="2" customFormat="1" x14ac:dyDescent="0.25">
      <c r="A23" s="2" t="s">
        <v>287</v>
      </c>
      <c r="C23" s="2" t="s">
        <v>288</v>
      </c>
      <c r="D23" s="2">
        <v>1893</v>
      </c>
      <c r="E23" s="2">
        <f t="shared" si="0"/>
        <v>122</v>
      </c>
      <c r="F23" s="2">
        <v>0</v>
      </c>
      <c r="G23" s="2">
        <v>47</v>
      </c>
      <c r="H23" s="2">
        <v>0</v>
      </c>
      <c r="I23" s="2">
        <v>17130</v>
      </c>
      <c r="J23" s="2">
        <v>13500</v>
      </c>
      <c r="K23" s="2">
        <v>17130</v>
      </c>
      <c r="L23" s="2">
        <f t="shared" si="1"/>
        <v>746181087</v>
      </c>
      <c r="M23" s="2">
        <v>399</v>
      </c>
      <c r="N23" s="2">
        <f t="shared" si="2"/>
        <v>17380440</v>
      </c>
      <c r="O23" s="2">
        <f t="shared" si="3"/>
        <v>0.62343750000000009</v>
      </c>
      <c r="P23" s="2">
        <f t="shared" si="4"/>
        <v>1614697.1400000001</v>
      </c>
      <c r="Q23" s="2">
        <f t="shared" si="5"/>
        <v>1.6146971400000001</v>
      </c>
      <c r="R23" s="2">
        <v>3.73</v>
      </c>
      <c r="S23" s="2">
        <f t="shared" si="6"/>
        <v>9.6606626999999996</v>
      </c>
      <c r="T23" s="2">
        <f t="shared" si="7"/>
        <v>2387.1999999999998</v>
      </c>
      <c r="U23" s="2">
        <f t="shared" si="8"/>
        <v>103992400</v>
      </c>
      <c r="V23" s="2">
        <v>29656.368112</v>
      </c>
      <c r="W23" s="2">
        <f t="shared" si="9"/>
        <v>9.0392610005376</v>
      </c>
      <c r="X23" s="2">
        <f t="shared" si="10"/>
        <v>5.616738182204128</v>
      </c>
      <c r="Y23" s="2">
        <f t="shared" si="11"/>
        <v>2.0066992093737119</v>
      </c>
      <c r="Z23" s="2">
        <f t="shared" si="12"/>
        <v>42.932232267997819</v>
      </c>
      <c r="AA23" s="2">
        <f t="shared" si="13"/>
        <v>0.54283400535777737</v>
      </c>
      <c r="AB23" s="2" t="e">
        <f t="shared" si="14"/>
        <v>#DIV/0!</v>
      </c>
      <c r="AC23" s="2">
        <v>0</v>
      </c>
      <c r="AD23" s="2" t="e">
        <f t="shared" si="15"/>
        <v>#DIV/0!</v>
      </c>
      <c r="AE23" s="2" t="s">
        <v>133</v>
      </c>
      <c r="AF23" s="2">
        <f t="shared" si="16"/>
        <v>5.9829573934837086</v>
      </c>
      <c r="AG23" s="2">
        <f t="shared" si="17"/>
        <v>0.91263797392179613</v>
      </c>
      <c r="AH23" s="2">
        <f t="shared" si="18"/>
        <v>9.6967275963579111E-2</v>
      </c>
      <c r="AI23" s="2">
        <f t="shared" si="19"/>
        <v>588058650</v>
      </c>
      <c r="AJ23" s="2">
        <f t="shared" si="20"/>
        <v>16651980</v>
      </c>
      <c r="AK23" s="2">
        <f t="shared" si="21"/>
        <v>16.651979999999998</v>
      </c>
      <c r="AL23" s="2" t="s">
        <v>286</v>
      </c>
      <c r="AM23" s="2" t="s">
        <v>196</v>
      </c>
      <c r="AN23" s="2" t="s">
        <v>289</v>
      </c>
      <c r="AO23" s="2" t="s">
        <v>290</v>
      </c>
      <c r="AP23" s="2" t="s">
        <v>133</v>
      </c>
      <c r="AQ23" s="2" t="s">
        <v>133</v>
      </c>
      <c r="AR23" s="2" t="s">
        <v>133</v>
      </c>
      <c r="AS23" s="2">
        <v>0</v>
      </c>
      <c r="AT23" s="2" t="s">
        <v>133</v>
      </c>
      <c r="AU23" s="2" t="s">
        <v>133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 t="s">
        <v>138</v>
      </c>
    </row>
    <row r="24" spans="1:99" s="2" customFormat="1" x14ac:dyDescent="0.25">
      <c r="A24" s="2" t="s">
        <v>291</v>
      </c>
      <c r="B24" s="2" t="s">
        <v>292</v>
      </c>
      <c r="C24" s="2" t="s">
        <v>293</v>
      </c>
      <c r="D24" s="2">
        <v>1945</v>
      </c>
      <c r="E24" s="2">
        <f t="shared" si="0"/>
        <v>70</v>
      </c>
      <c r="F24" s="2">
        <v>0</v>
      </c>
      <c r="G24" s="2">
        <v>195</v>
      </c>
      <c r="H24" s="2">
        <v>180000</v>
      </c>
      <c r="I24" s="2">
        <v>202800</v>
      </c>
      <c r="J24" s="2">
        <v>153633</v>
      </c>
      <c r="K24" s="2">
        <v>202800</v>
      </c>
      <c r="L24" s="2">
        <f t="shared" si="1"/>
        <v>8833947720</v>
      </c>
      <c r="M24" s="2">
        <v>2099</v>
      </c>
      <c r="N24" s="2">
        <f t="shared" si="2"/>
        <v>91432440</v>
      </c>
      <c r="O24" s="2">
        <f t="shared" si="3"/>
        <v>3.2796875000000001</v>
      </c>
      <c r="P24" s="2">
        <f t="shared" si="4"/>
        <v>8494359.1400000006</v>
      </c>
      <c r="Q24" s="2">
        <f t="shared" si="5"/>
        <v>8.4943591400000003</v>
      </c>
      <c r="R24" s="2">
        <v>95</v>
      </c>
      <c r="S24" s="2">
        <f t="shared" si="6"/>
        <v>246.04904999999999</v>
      </c>
      <c r="T24" s="2">
        <f t="shared" si="7"/>
        <v>60800</v>
      </c>
      <c r="U24" s="2">
        <f t="shared" si="8"/>
        <v>2648600000</v>
      </c>
      <c r="W24" s="2">
        <f t="shared" si="9"/>
        <v>0</v>
      </c>
      <c r="X24" s="2">
        <f t="shared" si="10"/>
        <v>0</v>
      </c>
      <c r="Y24" s="2">
        <f t="shared" si="11"/>
        <v>0</v>
      </c>
      <c r="Z24" s="2">
        <f t="shared" si="12"/>
        <v>96.617215071587282</v>
      </c>
      <c r="AA24" s="2">
        <f t="shared" si="13"/>
        <v>0</v>
      </c>
      <c r="AB24" s="2" t="e">
        <f t="shared" si="14"/>
        <v>#DIV/0!</v>
      </c>
      <c r="AC24" s="2">
        <v>0</v>
      </c>
      <c r="AD24" s="2" t="e">
        <f t="shared" si="15"/>
        <v>#DIV/0!</v>
      </c>
      <c r="AE24" s="2" t="s">
        <v>133</v>
      </c>
      <c r="AF24" s="2">
        <f t="shared" si="16"/>
        <v>28.966174368747023</v>
      </c>
      <c r="AG24" s="2">
        <f t="shared" si="17"/>
        <v>0.8954674597406227</v>
      </c>
      <c r="AH24" s="2">
        <f t="shared" si="18"/>
        <v>4.4824349498944413E-2</v>
      </c>
      <c r="AI24" s="2">
        <f t="shared" si="19"/>
        <v>6692238116.6999998</v>
      </c>
      <c r="AJ24" s="2">
        <f t="shared" si="20"/>
        <v>189503232.84</v>
      </c>
      <c r="AK24" s="2">
        <f t="shared" si="21"/>
        <v>189.50323284000001</v>
      </c>
      <c r="AL24" s="2" t="s">
        <v>133</v>
      </c>
      <c r="AM24" s="2" t="s">
        <v>133</v>
      </c>
      <c r="AN24" s="2" t="s">
        <v>133</v>
      </c>
      <c r="AO24" s="2" t="s">
        <v>133</v>
      </c>
      <c r="AP24" s="2" t="s">
        <v>133</v>
      </c>
      <c r="AQ24" s="2" t="s">
        <v>133</v>
      </c>
      <c r="AR24" s="2" t="s">
        <v>133</v>
      </c>
      <c r="AS24" s="2">
        <v>0</v>
      </c>
      <c r="AT24" s="2" t="s">
        <v>133</v>
      </c>
      <c r="AU24" s="2" t="s">
        <v>133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 t="s">
        <v>138</v>
      </c>
    </row>
    <row r="25" spans="1:99" s="2" customFormat="1" x14ac:dyDescent="0.25">
      <c r="A25" s="2" t="s">
        <v>294</v>
      </c>
      <c r="C25" s="2" t="s">
        <v>295</v>
      </c>
      <c r="D25" s="2">
        <v>1922</v>
      </c>
      <c r="E25" s="2">
        <f t="shared" si="0"/>
        <v>93</v>
      </c>
      <c r="F25" s="2">
        <v>0</v>
      </c>
      <c r="G25" s="2">
        <v>34</v>
      </c>
      <c r="H25" s="2">
        <v>31600</v>
      </c>
      <c r="I25" s="2">
        <v>515</v>
      </c>
      <c r="J25" s="2">
        <v>92</v>
      </c>
      <c r="K25" s="2">
        <v>515</v>
      </c>
      <c r="L25" s="2">
        <f t="shared" si="1"/>
        <v>22433348.5</v>
      </c>
      <c r="M25" s="2">
        <v>300</v>
      </c>
      <c r="N25" s="2">
        <f t="shared" si="2"/>
        <v>13068000</v>
      </c>
      <c r="O25" s="2">
        <f t="shared" si="3"/>
        <v>0.46875</v>
      </c>
      <c r="P25" s="2">
        <f t="shared" si="4"/>
        <v>1214058</v>
      </c>
      <c r="Q25" s="2">
        <f t="shared" si="5"/>
        <v>1.2140580000000001</v>
      </c>
      <c r="R25" s="2">
        <v>765</v>
      </c>
      <c r="S25" s="2">
        <f t="shared" si="6"/>
        <v>1981.3423499999999</v>
      </c>
      <c r="T25" s="2">
        <f t="shared" si="7"/>
        <v>489600</v>
      </c>
      <c r="U25" s="2">
        <f t="shared" si="8"/>
        <v>21328200000</v>
      </c>
      <c r="W25" s="2">
        <f t="shared" si="9"/>
        <v>0</v>
      </c>
      <c r="X25" s="2">
        <f t="shared" si="10"/>
        <v>0</v>
      </c>
      <c r="Y25" s="2">
        <f t="shared" si="11"/>
        <v>0</v>
      </c>
      <c r="Z25" s="2">
        <f t="shared" si="12"/>
        <v>1.7166627257422713</v>
      </c>
      <c r="AA25" s="2">
        <f t="shared" si="13"/>
        <v>0</v>
      </c>
      <c r="AB25" s="2" t="e">
        <f t="shared" si="14"/>
        <v>#DIV/0!</v>
      </c>
      <c r="AC25" s="2">
        <v>0</v>
      </c>
      <c r="AD25" s="2" t="e">
        <f t="shared" si="15"/>
        <v>#DIV/0!</v>
      </c>
      <c r="AE25" s="2" t="s">
        <v>133</v>
      </c>
      <c r="AF25" s="2">
        <f t="shared" si="16"/>
        <v>1632</v>
      </c>
      <c r="AG25" s="2">
        <f t="shared" si="17"/>
        <v>4.2084857683787079E-2</v>
      </c>
      <c r="AH25" s="2">
        <f t="shared" si="18"/>
        <v>10.69841635753774</v>
      </c>
      <c r="AI25" s="2">
        <f t="shared" si="19"/>
        <v>4007510.8000000003</v>
      </c>
      <c r="AJ25" s="2">
        <f t="shared" si="20"/>
        <v>113480.16</v>
      </c>
      <c r="AK25" s="2">
        <f t="shared" si="21"/>
        <v>0.11348016</v>
      </c>
      <c r="AL25" s="2" t="s">
        <v>133</v>
      </c>
      <c r="AM25" s="2" t="s">
        <v>133</v>
      </c>
      <c r="AN25" s="2" t="s">
        <v>133</v>
      </c>
      <c r="AO25" s="2" t="s">
        <v>133</v>
      </c>
      <c r="AP25" s="2" t="s">
        <v>133</v>
      </c>
      <c r="AQ25" s="2" t="s">
        <v>133</v>
      </c>
      <c r="AR25" s="2" t="s">
        <v>133</v>
      </c>
      <c r="AS25" s="2">
        <v>0</v>
      </c>
      <c r="AT25" s="2" t="s">
        <v>133</v>
      </c>
      <c r="AU25" s="2" t="s">
        <v>133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 t="s">
        <v>138</v>
      </c>
    </row>
    <row r="26" spans="1:99" s="2" customFormat="1" x14ac:dyDescent="0.25">
      <c r="A26" s="2" t="s">
        <v>296</v>
      </c>
      <c r="B26" s="2" t="s">
        <v>297</v>
      </c>
      <c r="C26" s="2" t="s">
        <v>298</v>
      </c>
      <c r="D26" s="2">
        <v>1916</v>
      </c>
      <c r="E26" s="2">
        <f t="shared" si="0"/>
        <v>99</v>
      </c>
      <c r="F26" s="2">
        <v>0</v>
      </c>
      <c r="G26" s="2">
        <v>39</v>
      </c>
      <c r="H26" s="2">
        <v>23900</v>
      </c>
      <c r="I26" s="2">
        <v>5000</v>
      </c>
      <c r="J26" s="2">
        <v>5000</v>
      </c>
      <c r="K26" s="2">
        <v>5000</v>
      </c>
      <c r="L26" s="2">
        <f t="shared" si="1"/>
        <v>217799500</v>
      </c>
      <c r="M26" s="2">
        <v>430</v>
      </c>
      <c r="N26" s="2">
        <f t="shared" si="2"/>
        <v>18730800</v>
      </c>
      <c r="O26" s="2">
        <f t="shared" si="3"/>
        <v>0.671875</v>
      </c>
      <c r="P26" s="2">
        <f t="shared" si="4"/>
        <v>1740149.8</v>
      </c>
      <c r="Q26" s="2">
        <f t="shared" si="5"/>
        <v>1.7401498000000002</v>
      </c>
      <c r="R26" s="2">
        <v>113</v>
      </c>
      <c r="S26" s="2">
        <f t="shared" si="6"/>
        <v>292.66886999999997</v>
      </c>
      <c r="T26" s="2">
        <f t="shared" si="7"/>
        <v>72320</v>
      </c>
      <c r="U26" s="2">
        <f t="shared" si="8"/>
        <v>3150440000</v>
      </c>
      <c r="V26" s="2">
        <v>61420.567630999998</v>
      </c>
      <c r="W26" s="2">
        <f t="shared" si="9"/>
        <v>18.720989013928797</v>
      </c>
      <c r="X26" s="2">
        <f t="shared" si="10"/>
        <v>11.632686985905615</v>
      </c>
      <c r="Y26" s="2">
        <f t="shared" si="11"/>
        <v>4.0034126912135219</v>
      </c>
      <c r="Z26" s="2">
        <f t="shared" si="12"/>
        <v>11.627880282742861</v>
      </c>
      <c r="AA26" s="2">
        <f t="shared" si="13"/>
        <v>3.0354750808977524</v>
      </c>
      <c r="AB26" s="2" t="e">
        <f t="shared" si="14"/>
        <v>#DIV/0!</v>
      </c>
      <c r="AC26" s="2">
        <v>0</v>
      </c>
      <c r="AD26" s="2" t="e">
        <f t="shared" si="15"/>
        <v>#DIV/0!</v>
      </c>
      <c r="AE26" s="2">
        <v>239.99600000000001</v>
      </c>
      <c r="AF26" s="2">
        <f t="shared" si="16"/>
        <v>168.18604651162789</v>
      </c>
      <c r="AG26" s="2">
        <f t="shared" si="17"/>
        <v>0.2381046280501376</v>
      </c>
      <c r="AH26" s="2">
        <f t="shared" si="18"/>
        <v>0.2821529007361287</v>
      </c>
      <c r="AI26" s="2">
        <f t="shared" si="19"/>
        <v>217799500</v>
      </c>
      <c r="AJ26" s="2">
        <f t="shared" si="20"/>
        <v>6167400</v>
      </c>
      <c r="AK26" s="2">
        <f t="shared" si="21"/>
        <v>6.1673999999999998</v>
      </c>
      <c r="AL26" s="2" t="s">
        <v>299</v>
      </c>
      <c r="AM26" s="2" t="s">
        <v>300</v>
      </c>
      <c r="AN26" s="2" t="s">
        <v>133</v>
      </c>
      <c r="AO26" s="2" t="s">
        <v>301</v>
      </c>
      <c r="AP26" s="2" t="s">
        <v>302</v>
      </c>
      <c r="AQ26" s="2" t="s">
        <v>233</v>
      </c>
      <c r="AR26" s="2" t="s">
        <v>303</v>
      </c>
      <c r="AS26" s="2">
        <v>2</v>
      </c>
      <c r="AT26" s="2" t="s">
        <v>304</v>
      </c>
      <c r="AU26" s="2" t="s">
        <v>305</v>
      </c>
      <c r="AV26" s="2">
        <v>7</v>
      </c>
      <c r="AW26" s="5">
        <v>69</v>
      </c>
      <c r="AX26" s="5">
        <v>30</v>
      </c>
      <c r="AY26" s="5">
        <v>1</v>
      </c>
      <c r="AZ26" s="5">
        <v>0.8</v>
      </c>
      <c r="BA26" s="5">
        <v>1.4</v>
      </c>
      <c r="BB26" s="5">
        <v>2.2000000000000002</v>
      </c>
      <c r="BC26" s="5">
        <v>10.6</v>
      </c>
      <c r="BD26" s="5">
        <v>4.2</v>
      </c>
      <c r="BE26" s="5">
        <v>4.2</v>
      </c>
      <c r="BF26" s="5">
        <v>31.2</v>
      </c>
      <c r="BG26" s="5">
        <v>8.5</v>
      </c>
      <c r="BH26" s="5">
        <v>14.2</v>
      </c>
      <c r="BI26" s="2">
        <v>0</v>
      </c>
      <c r="BJ26" s="2">
        <v>0</v>
      </c>
      <c r="BK26" s="5">
        <v>18.399999999999999</v>
      </c>
      <c r="BL26" s="5">
        <v>4.4000000000000004</v>
      </c>
      <c r="BM26" s="2">
        <v>0</v>
      </c>
      <c r="BN26" s="5">
        <v>0.1</v>
      </c>
      <c r="BO26" s="5">
        <v>34025</v>
      </c>
      <c r="BP26" s="5">
        <v>4886</v>
      </c>
      <c r="BQ26" s="5">
        <v>68</v>
      </c>
      <c r="BR26" s="5">
        <v>10</v>
      </c>
      <c r="BS26" s="5">
        <v>0.15</v>
      </c>
      <c r="BT26" s="5">
        <v>0.02</v>
      </c>
      <c r="BU26" s="5">
        <v>55324</v>
      </c>
      <c r="BV26" s="5">
        <v>111</v>
      </c>
      <c r="BW26" s="5">
        <v>0.24</v>
      </c>
      <c r="BX26" s="5">
        <v>391981</v>
      </c>
      <c r="BY26" s="5">
        <v>34192</v>
      </c>
      <c r="BZ26" s="5">
        <v>786</v>
      </c>
      <c r="CA26" s="5">
        <v>69</v>
      </c>
      <c r="CB26" s="5">
        <v>1.83</v>
      </c>
      <c r="CC26" s="5">
        <v>0.17</v>
      </c>
      <c r="CD26" s="5">
        <v>52</v>
      </c>
      <c r="CE26" s="5">
        <v>58</v>
      </c>
      <c r="CF26" s="5">
        <v>8</v>
      </c>
      <c r="CG26" s="5">
        <v>16</v>
      </c>
      <c r="CH26" s="5">
        <v>28</v>
      </c>
      <c r="CI26" s="5">
        <v>9</v>
      </c>
      <c r="CJ26" s="5">
        <v>14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5">
        <v>4</v>
      </c>
      <c r="CR26" s="5">
        <v>11</v>
      </c>
      <c r="CS26" s="5">
        <v>0.90834000000000004</v>
      </c>
      <c r="CT26" s="5">
        <v>0.80567999999999995</v>
      </c>
      <c r="CU26" s="2" t="s">
        <v>138</v>
      </c>
    </row>
    <row r="27" spans="1:99" s="2" customFormat="1" x14ac:dyDescent="0.25">
      <c r="A27" s="2" t="s">
        <v>306</v>
      </c>
      <c r="C27" s="2" t="s">
        <v>307</v>
      </c>
      <c r="D27" s="2">
        <v>1929</v>
      </c>
      <c r="E27" s="2">
        <f t="shared" si="0"/>
        <v>86</v>
      </c>
      <c r="F27" s="2">
        <v>0</v>
      </c>
      <c r="G27" s="2">
        <v>77</v>
      </c>
      <c r="H27" s="2">
        <v>12410</v>
      </c>
      <c r="I27" s="2">
        <v>47600</v>
      </c>
      <c r="J27" s="2">
        <v>37000</v>
      </c>
      <c r="K27" s="2">
        <v>47600</v>
      </c>
      <c r="L27" s="2">
        <f t="shared" si="1"/>
        <v>2073451240</v>
      </c>
      <c r="M27" s="2">
        <v>1434</v>
      </c>
      <c r="N27" s="2">
        <f t="shared" si="2"/>
        <v>62465040</v>
      </c>
      <c r="O27" s="2">
        <f t="shared" si="3"/>
        <v>2.2406250000000001</v>
      </c>
      <c r="P27" s="2">
        <f t="shared" si="4"/>
        <v>5803197.2400000002</v>
      </c>
      <c r="Q27" s="2">
        <f t="shared" si="5"/>
        <v>5.8031972400000003</v>
      </c>
      <c r="R27" s="2">
        <v>32.5</v>
      </c>
      <c r="S27" s="2">
        <f t="shared" si="6"/>
        <v>84.174674999999993</v>
      </c>
      <c r="T27" s="2">
        <f t="shared" si="7"/>
        <v>20800</v>
      </c>
      <c r="U27" s="2">
        <f t="shared" si="8"/>
        <v>906100000</v>
      </c>
      <c r="V27" s="2">
        <v>87730.523071999996</v>
      </c>
      <c r="W27" s="2">
        <f t="shared" si="9"/>
        <v>26.740263432345596</v>
      </c>
      <c r="X27" s="2">
        <f t="shared" si="10"/>
        <v>16.615634686698368</v>
      </c>
      <c r="Y27" s="2">
        <f t="shared" si="11"/>
        <v>3.1313160692671578</v>
      </c>
      <c r="Z27" s="2">
        <f t="shared" si="12"/>
        <v>33.193787116761634</v>
      </c>
      <c r="AA27" s="2">
        <f t="shared" si="13"/>
        <v>0.58591126122501136</v>
      </c>
      <c r="AB27" s="2" t="e">
        <f t="shared" si="14"/>
        <v>#DIV/0!</v>
      </c>
      <c r="AC27" s="2">
        <v>0</v>
      </c>
      <c r="AD27" s="2" t="e">
        <f t="shared" si="15"/>
        <v>#DIV/0!</v>
      </c>
      <c r="AE27" s="2" t="s">
        <v>133</v>
      </c>
      <c r="AF27" s="2">
        <f t="shared" si="16"/>
        <v>14.504881450488146</v>
      </c>
      <c r="AG27" s="2">
        <f t="shared" si="17"/>
        <v>0.3722063187489677</v>
      </c>
      <c r="AH27" s="2">
        <f t="shared" si="18"/>
        <v>0.12715501560515668</v>
      </c>
      <c r="AI27" s="2">
        <f t="shared" si="19"/>
        <v>1611716300</v>
      </c>
      <c r="AJ27" s="2">
        <f t="shared" si="20"/>
        <v>45638760</v>
      </c>
      <c r="AK27" s="2">
        <f t="shared" si="21"/>
        <v>45.638759999999998</v>
      </c>
      <c r="AL27" s="2" t="s">
        <v>308</v>
      </c>
      <c r="AM27" s="2" t="s">
        <v>309</v>
      </c>
      <c r="AN27" s="2" t="s">
        <v>310</v>
      </c>
      <c r="AO27" s="2" t="s">
        <v>311</v>
      </c>
      <c r="AP27" s="2" t="s">
        <v>133</v>
      </c>
      <c r="AQ27" s="2" t="s">
        <v>133</v>
      </c>
      <c r="AR27" s="2" t="s">
        <v>133</v>
      </c>
      <c r="AS27" s="2">
        <v>0</v>
      </c>
      <c r="AT27" s="2" t="s">
        <v>133</v>
      </c>
      <c r="AU27" s="2" t="s">
        <v>133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 t="s">
        <v>138</v>
      </c>
    </row>
    <row r="28" spans="1:99" s="2" customFormat="1" x14ac:dyDescent="0.25">
      <c r="A28" s="2" t="s">
        <v>312</v>
      </c>
      <c r="B28" s="2" t="s">
        <v>313</v>
      </c>
      <c r="C28" s="2" t="s">
        <v>314</v>
      </c>
      <c r="D28" s="2">
        <v>1956</v>
      </c>
      <c r="E28" s="2">
        <f t="shared" si="0"/>
        <v>59</v>
      </c>
      <c r="F28" s="2">
        <v>0</v>
      </c>
      <c r="G28" s="2">
        <v>40</v>
      </c>
      <c r="H28" s="2">
        <v>0</v>
      </c>
      <c r="I28" s="2">
        <v>36362</v>
      </c>
      <c r="J28" s="2">
        <v>17250</v>
      </c>
      <c r="K28" s="2">
        <v>36362</v>
      </c>
      <c r="L28" s="2">
        <f t="shared" si="1"/>
        <v>1583925083.8</v>
      </c>
      <c r="M28" s="2">
        <v>900</v>
      </c>
      <c r="N28" s="2">
        <f t="shared" si="2"/>
        <v>39204000</v>
      </c>
      <c r="O28" s="2">
        <f t="shared" si="3"/>
        <v>1.40625</v>
      </c>
      <c r="P28" s="2">
        <f t="shared" si="4"/>
        <v>3642174</v>
      </c>
      <c r="Q28" s="2">
        <f t="shared" si="5"/>
        <v>3.6421740000000002</v>
      </c>
      <c r="R28" s="2">
        <v>26.6</v>
      </c>
      <c r="S28" s="2">
        <f t="shared" si="6"/>
        <v>68.893733999999995</v>
      </c>
      <c r="T28" s="2">
        <f t="shared" si="7"/>
        <v>17024</v>
      </c>
      <c r="U28" s="2">
        <f t="shared" si="8"/>
        <v>741608000</v>
      </c>
      <c r="V28" s="2">
        <v>44384.748961999998</v>
      </c>
      <c r="W28" s="2">
        <f t="shared" si="9"/>
        <v>13.528471483617599</v>
      </c>
      <c r="X28" s="2">
        <f t="shared" si="10"/>
        <v>8.4062051449090287</v>
      </c>
      <c r="Y28" s="2">
        <f t="shared" si="11"/>
        <v>1.9996927718402133</v>
      </c>
      <c r="Z28" s="2">
        <f t="shared" si="12"/>
        <v>40.402129471482503</v>
      </c>
      <c r="AA28" s="2">
        <f t="shared" si="13"/>
        <v>0.63581024130233166</v>
      </c>
      <c r="AB28" s="2" t="e">
        <f t="shared" si="14"/>
        <v>#DIV/0!</v>
      </c>
      <c r="AC28" s="2">
        <v>0</v>
      </c>
      <c r="AD28" s="2" t="e">
        <f t="shared" si="15"/>
        <v>#DIV/0!</v>
      </c>
      <c r="AE28" s="2" t="s">
        <v>133</v>
      </c>
      <c r="AF28" s="2">
        <f t="shared" si="16"/>
        <v>18.915555555555557</v>
      </c>
      <c r="AG28" s="2">
        <f t="shared" si="17"/>
        <v>0.57185314541607535</v>
      </c>
      <c r="AH28" s="2">
        <f t="shared" si="18"/>
        <v>0.17117466172060386</v>
      </c>
      <c r="AI28" s="2">
        <f t="shared" si="19"/>
        <v>751408275</v>
      </c>
      <c r="AJ28" s="2">
        <f t="shared" si="20"/>
        <v>21277530</v>
      </c>
      <c r="AK28" s="2">
        <f t="shared" si="21"/>
        <v>21.277529999999999</v>
      </c>
      <c r="AL28" s="2" t="s">
        <v>315</v>
      </c>
      <c r="AM28" s="2" t="s">
        <v>316</v>
      </c>
      <c r="AN28" s="2" t="s">
        <v>317</v>
      </c>
      <c r="AO28" s="2" t="s">
        <v>318</v>
      </c>
      <c r="AP28" s="2" t="s">
        <v>133</v>
      </c>
      <c r="AQ28" s="2" t="s">
        <v>133</v>
      </c>
      <c r="AR28" s="2" t="s">
        <v>133</v>
      </c>
      <c r="AS28" s="2">
        <v>0</v>
      </c>
      <c r="AT28" s="2" t="s">
        <v>133</v>
      </c>
      <c r="AU28" s="2" t="s">
        <v>133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 t="s">
        <v>138</v>
      </c>
    </row>
    <row r="29" spans="1:99" s="2" customFormat="1" x14ac:dyDescent="0.25">
      <c r="A29" s="2" t="s">
        <v>319</v>
      </c>
      <c r="C29" s="2" t="s">
        <v>320</v>
      </c>
      <c r="D29" s="2">
        <v>1905</v>
      </c>
      <c r="E29" s="2">
        <f t="shared" si="0"/>
        <v>110</v>
      </c>
      <c r="F29" s="2">
        <v>0</v>
      </c>
      <c r="G29" s="2">
        <v>68</v>
      </c>
      <c r="H29" s="2">
        <v>0</v>
      </c>
      <c r="I29" s="2">
        <v>56600</v>
      </c>
      <c r="J29" s="2">
        <v>39521</v>
      </c>
      <c r="K29" s="2">
        <v>56600</v>
      </c>
      <c r="L29" s="2">
        <f t="shared" si="1"/>
        <v>2465490340</v>
      </c>
      <c r="M29" s="2">
        <v>1742</v>
      </c>
      <c r="N29" s="2">
        <f t="shared" si="2"/>
        <v>75881520</v>
      </c>
      <c r="O29" s="2">
        <f t="shared" si="3"/>
        <v>2.7218750000000003</v>
      </c>
      <c r="P29" s="2">
        <f t="shared" si="4"/>
        <v>7049630.1200000001</v>
      </c>
      <c r="Q29" s="2">
        <f t="shared" si="5"/>
        <v>7.0496301200000007</v>
      </c>
      <c r="R29" s="2">
        <v>66.599999999999994</v>
      </c>
      <c r="S29" s="2">
        <f t="shared" si="6"/>
        <v>172.49333399999998</v>
      </c>
      <c r="T29" s="2">
        <f t="shared" si="7"/>
        <v>42624</v>
      </c>
      <c r="U29" s="2">
        <f t="shared" si="8"/>
        <v>1856807999.9999998</v>
      </c>
      <c r="V29" s="2">
        <v>100817.10948</v>
      </c>
      <c r="W29" s="2">
        <f t="shared" si="9"/>
        <v>30.729054969503999</v>
      </c>
      <c r="X29" s="2">
        <f t="shared" si="10"/>
        <v>19.09415563285512</v>
      </c>
      <c r="Y29" s="2">
        <f t="shared" si="11"/>
        <v>3.2648326876041471</v>
      </c>
      <c r="Z29" s="2">
        <f t="shared" si="12"/>
        <v>32.491314617841077</v>
      </c>
      <c r="AA29" s="2">
        <f t="shared" si="13"/>
        <v>0.63036075527449276</v>
      </c>
      <c r="AB29" s="2" t="e">
        <f t="shared" si="14"/>
        <v>#DIV/0!</v>
      </c>
      <c r="AC29" s="2">
        <v>0</v>
      </c>
      <c r="AD29" s="2" t="e">
        <f t="shared" si="15"/>
        <v>#DIV/0!</v>
      </c>
      <c r="AE29" s="2">
        <v>105.976</v>
      </c>
      <c r="AF29" s="2">
        <f t="shared" si="16"/>
        <v>24.468427095292768</v>
      </c>
      <c r="AG29" s="2">
        <f t="shared" si="17"/>
        <v>0.33055575381292335</v>
      </c>
      <c r="AH29" s="2">
        <f t="shared" si="18"/>
        <v>0.14461265311475152</v>
      </c>
      <c r="AI29" s="2">
        <f t="shared" si="19"/>
        <v>1721530807.9000001</v>
      </c>
      <c r="AJ29" s="2">
        <f t="shared" si="20"/>
        <v>48748363.079999998</v>
      </c>
      <c r="AK29" s="2">
        <f t="shared" si="21"/>
        <v>48.748363079999997</v>
      </c>
      <c r="AL29" s="2" t="s">
        <v>321</v>
      </c>
      <c r="AM29" s="2" t="s">
        <v>322</v>
      </c>
      <c r="AN29" s="2" t="s">
        <v>133</v>
      </c>
      <c r="AO29" s="2" t="s">
        <v>323</v>
      </c>
      <c r="AP29" s="2" t="s">
        <v>324</v>
      </c>
      <c r="AQ29" s="2" t="s">
        <v>171</v>
      </c>
      <c r="AR29" s="2" t="s">
        <v>325</v>
      </c>
      <c r="AS29" s="2">
        <v>2</v>
      </c>
      <c r="AT29" s="2" t="s">
        <v>326</v>
      </c>
      <c r="AU29" s="2" t="s">
        <v>327</v>
      </c>
      <c r="AV29" s="2">
        <v>7</v>
      </c>
      <c r="AW29" s="5">
        <v>99</v>
      </c>
      <c r="AX29" s="2">
        <v>0</v>
      </c>
      <c r="AY29" s="2">
        <v>0</v>
      </c>
      <c r="AZ29" s="5">
        <v>4.3</v>
      </c>
      <c r="BA29" s="5">
        <v>1.4</v>
      </c>
      <c r="BB29" s="5">
        <v>0.4</v>
      </c>
      <c r="BC29" s="5">
        <v>1.7</v>
      </c>
      <c r="BD29" s="5">
        <v>0.1</v>
      </c>
      <c r="BE29" s="5">
        <v>0.8</v>
      </c>
      <c r="BF29" s="5">
        <v>26.2</v>
      </c>
      <c r="BG29" s="5">
        <v>22.6</v>
      </c>
      <c r="BH29" s="5">
        <v>18.2</v>
      </c>
      <c r="BI29" s="2">
        <v>0</v>
      </c>
      <c r="BJ29" s="2">
        <v>0</v>
      </c>
      <c r="BK29" s="5">
        <v>19.100000000000001</v>
      </c>
      <c r="BL29" s="5">
        <v>5.2</v>
      </c>
      <c r="BM29" s="2">
        <v>0</v>
      </c>
      <c r="BN29" s="2">
        <v>0</v>
      </c>
      <c r="BO29" s="5">
        <v>16876</v>
      </c>
      <c r="BP29" s="5">
        <v>1877</v>
      </c>
      <c r="BQ29" s="5">
        <v>88</v>
      </c>
      <c r="BR29" s="5">
        <v>10</v>
      </c>
      <c r="BS29" s="5">
        <v>0.15</v>
      </c>
      <c r="BT29" s="5">
        <v>0.02</v>
      </c>
      <c r="BU29" s="5">
        <v>25665</v>
      </c>
      <c r="BV29" s="5">
        <v>134</v>
      </c>
      <c r="BW29" s="5">
        <v>0.23</v>
      </c>
      <c r="BX29" s="5">
        <v>103701</v>
      </c>
      <c r="BY29" s="5">
        <v>3651</v>
      </c>
      <c r="BZ29" s="5">
        <v>540</v>
      </c>
      <c r="CA29" s="5">
        <v>19</v>
      </c>
      <c r="CB29" s="5">
        <v>1.1200000000000001</v>
      </c>
      <c r="CC29" s="5">
        <v>0.04</v>
      </c>
      <c r="CD29" s="5">
        <v>9</v>
      </c>
      <c r="CE29" s="5">
        <v>13</v>
      </c>
      <c r="CF29" s="5">
        <v>22</v>
      </c>
      <c r="CG29" s="5">
        <v>24</v>
      </c>
      <c r="CH29" s="5">
        <v>42</v>
      </c>
      <c r="CI29" s="5">
        <v>16</v>
      </c>
      <c r="CJ29" s="5">
        <v>31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5">
        <v>12</v>
      </c>
      <c r="CR29" s="5">
        <v>32</v>
      </c>
      <c r="CS29" s="5">
        <v>0.79476000000000002</v>
      </c>
      <c r="CT29" s="5">
        <v>0.37796000000000002</v>
      </c>
      <c r="CU29" s="2" t="s">
        <v>138</v>
      </c>
    </row>
    <row r="30" spans="1:99" s="2" customFormat="1" x14ac:dyDescent="0.25">
      <c r="A30" s="2" t="s">
        <v>328</v>
      </c>
      <c r="C30" s="2" t="s">
        <v>329</v>
      </c>
      <c r="D30" s="2">
        <v>1909</v>
      </c>
      <c r="E30" s="2">
        <f t="shared" si="0"/>
        <v>106</v>
      </c>
      <c r="F30" s="2">
        <v>0</v>
      </c>
      <c r="G30" s="2">
        <v>39</v>
      </c>
      <c r="H30" s="2">
        <v>11000</v>
      </c>
      <c r="I30" s="2">
        <v>6430</v>
      </c>
      <c r="J30" s="2">
        <v>6430</v>
      </c>
      <c r="K30" s="2">
        <v>6430</v>
      </c>
      <c r="L30" s="2">
        <f t="shared" si="1"/>
        <v>280090157</v>
      </c>
      <c r="M30" s="2">
        <v>450</v>
      </c>
      <c r="N30" s="2">
        <f t="shared" si="2"/>
        <v>19602000</v>
      </c>
      <c r="O30" s="2">
        <f t="shared" si="3"/>
        <v>0.703125</v>
      </c>
      <c r="P30" s="2">
        <f t="shared" si="4"/>
        <v>1821087</v>
      </c>
      <c r="Q30" s="2">
        <f t="shared" si="5"/>
        <v>1.8210870000000001</v>
      </c>
      <c r="R30" s="2">
        <v>604</v>
      </c>
      <c r="S30" s="2">
        <f t="shared" si="6"/>
        <v>1564.3539599999999</v>
      </c>
      <c r="T30" s="2">
        <f t="shared" si="7"/>
        <v>386560</v>
      </c>
      <c r="U30" s="2">
        <f t="shared" si="8"/>
        <v>16839520000</v>
      </c>
      <c r="W30" s="2">
        <f t="shared" si="9"/>
        <v>0</v>
      </c>
      <c r="X30" s="2">
        <f t="shared" si="10"/>
        <v>0</v>
      </c>
      <c r="Y30" s="2">
        <f t="shared" si="11"/>
        <v>0</v>
      </c>
      <c r="Z30" s="2">
        <f t="shared" si="12"/>
        <v>14.288856086113661</v>
      </c>
      <c r="AA30" s="2">
        <f t="shared" si="13"/>
        <v>0</v>
      </c>
      <c r="AB30" s="2" t="e">
        <f t="shared" si="14"/>
        <v>#DIV/0!</v>
      </c>
      <c r="AC30" s="2">
        <v>0</v>
      </c>
      <c r="AD30" s="2" t="e">
        <f t="shared" si="15"/>
        <v>#DIV/0!</v>
      </c>
      <c r="AE30" s="2" t="s">
        <v>133</v>
      </c>
      <c r="AF30" s="2">
        <f t="shared" si="16"/>
        <v>859.02222222222224</v>
      </c>
      <c r="AG30" s="2">
        <f t="shared" si="17"/>
        <v>0.28601757369726682</v>
      </c>
      <c r="AH30" s="2">
        <f t="shared" si="18"/>
        <v>0.22960831373875709</v>
      </c>
      <c r="AI30" s="2">
        <f t="shared" si="19"/>
        <v>280090157</v>
      </c>
      <c r="AJ30" s="2">
        <f t="shared" si="20"/>
        <v>7931276.4000000004</v>
      </c>
      <c r="AK30" s="2">
        <f t="shared" si="21"/>
        <v>7.9312764000000007</v>
      </c>
      <c r="AL30" s="2" t="s">
        <v>133</v>
      </c>
      <c r="AM30" s="2" t="s">
        <v>133</v>
      </c>
      <c r="AN30" s="2" t="s">
        <v>133</v>
      </c>
      <c r="AO30" s="2" t="s">
        <v>133</v>
      </c>
      <c r="AP30" s="2" t="s">
        <v>133</v>
      </c>
      <c r="AQ30" s="2" t="s">
        <v>133</v>
      </c>
      <c r="AR30" s="2" t="s">
        <v>133</v>
      </c>
      <c r="AS30" s="2">
        <v>0</v>
      </c>
      <c r="AT30" s="2" t="s">
        <v>133</v>
      </c>
      <c r="AU30" s="2" t="s">
        <v>133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 t="s">
        <v>138</v>
      </c>
    </row>
    <row r="31" spans="1:99" s="2" customFormat="1" x14ac:dyDescent="0.25">
      <c r="A31" s="2" t="s">
        <v>330</v>
      </c>
      <c r="C31" s="2" t="s">
        <v>331</v>
      </c>
      <c r="D31" s="2">
        <v>1903</v>
      </c>
      <c r="E31" s="2">
        <f t="shared" si="0"/>
        <v>112</v>
      </c>
      <c r="F31" s="2">
        <v>0</v>
      </c>
      <c r="G31" s="2">
        <v>146</v>
      </c>
      <c r="H31" s="2">
        <v>100000</v>
      </c>
      <c r="I31" s="2">
        <v>31000</v>
      </c>
      <c r="J31" s="2">
        <v>31000</v>
      </c>
      <c r="K31" s="2">
        <v>31000</v>
      </c>
      <c r="L31" s="2">
        <f t="shared" si="1"/>
        <v>1350356900</v>
      </c>
      <c r="M31" s="2">
        <v>638</v>
      </c>
      <c r="N31" s="2">
        <f t="shared" si="2"/>
        <v>27791280</v>
      </c>
      <c r="O31" s="2">
        <f t="shared" si="3"/>
        <v>0.99687500000000007</v>
      </c>
      <c r="P31" s="2">
        <f t="shared" si="4"/>
        <v>2581896.6800000002</v>
      </c>
      <c r="Q31" s="2">
        <f t="shared" si="5"/>
        <v>2.5818966800000003</v>
      </c>
      <c r="R31" s="2">
        <v>2779</v>
      </c>
      <c r="S31" s="2">
        <f t="shared" si="6"/>
        <v>7197.5822099999996</v>
      </c>
      <c r="T31" s="2">
        <f t="shared" si="7"/>
        <v>1778560</v>
      </c>
      <c r="U31" s="2">
        <f t="shared" si="8"/>
        <v>77478520000</v>
      </c>
      <c r="W31" s="2">
        <f t="shared" si="9"/>
        <v>0</v>
      </c>
      <c r="X31" s="2">
        <f t="shared" si="10"/>
        <v>0</v>
      </c>
      <c r="Y31" s="2">
        <f t="shared" si="11"/>
        <v>0</v>
      </c>
      <c r="Z31" s="2">
        <f t="shared" si="12"/>
        <v>48.589230147010142</v>
      </c>
      <c r="AA31" s="2">
        <f t="shared" si="13"/>
        <v>0</v>
      </c>
      <c r="AB31" s="2" t="e">
        <f t="shared" si="14"/>
        <v>#DIV/0!</v>
      </c>
      <c r="AC31" s="2">
        <v>0</v>
      </c>
      <c r="AD31" s="2" t="e">
        <f t="shared" si="15"/>
        <v>#DIV/0!</v>
      </c>
      <c r="AE31" s="2" t="s">
        <v>133</v>
      </c>
      <c r="AF31" s="2">
        <f t="shared" si="16"/>
        <v>2787.7115987460816</v>
      </c>
      <c r="AG31" s="2">
        <f t="shared" si="17"/>
        <v>0.81682908181635983</v>
      </c>
      <c r="AH31" s="2">
        <f t="shared" si="18"/>
        <v>6.7521961991616697E-2</v>
      </c>
      <c r="AI31" s="2">
        <f t="shared" si="19"/>
        <v>1350356900</v>
      </c>
      <c r="AJ31" s="2">
        <f t="shared" si="20"/>
        <v>38237880</v>
      </c>
      <c r="AK31" s="2">
        <f t="shared" si="21"/>
        <v>38.237879999999997</v>
      </c>
      <c r="AL31" s="2" t="s">
        <v>133</v>
      </c>
      <c r="AM31" s="2" t="s">
        <v>133</v>
      </c>
      <c r="AN31" s="2" t="s">
        <v>133</v>
      </c>
      <c r="AO31" s="2" t="s">
        <v>133</v>
      </c>
      <c r="AP31" s="2" t="s">
        <v>133</v>
      </c>
      <c r="AQ31" s="2" t="s">
        <v>133</v>
      </c>
      <c r="AR31" s="2" t="s">
        <v>133</v>
      </c>
      <c r="AS31" s="2">
        <v>0</v>
      </c>
      <c r="AT31" s="2" t="s">
        <v>133</v>
      </c>
      <c r="AU31" s="2" t="s">
        <v>133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 t="s">
        <v>138</v>
      </c>
    </row>
    <row r="32" spans="1:99" s="2" customFormat="1" x14ac:dyDescent="0.25">
      <c r="A32" s="2" t="s">
        <v>332</v>
      </c>
      <c r="B32" s="2" t="s">
        <v>333</v>
      </c>
      <c r="C32" s="2" t="s">
        <v>334</v>
      </c>
      <c r="D32" s="2">
        <v>1913</v>
      </c>
      <c r="E32" s="2">
        <f t="shared" si="0"/>
        <v>102</v>
      </c>
      <c r="F32" s="2">
        <v>0</v>
      </c>
      <c r="G32" s="2">
        <v>36</v>
      </c>
      <c r="H32" s="2">
        <v>37500</v>
      </c>
      <c r="I32" s="2">
        <v>1950</v>
      </c>
      <c r="J32" s="2">
        <v>1950</v>
      </c>
      <c r="K32" s="2">
        <v>1950</v>
      </c>
      <c r="L32" s="2">
        <f t="shared" si="1"/>
        <v>84941805</v>
      </c>
      <c r="M32" s="2">
        <v>390</v>
      </c>
      <c r="N32" s="2">
        <f t="shared" si="2"/>
        <v>16988400</v>
      </c>
      <c r="O32" s="2">
        <f t="shared" si="3"/>
        <v>0.609375</v>
      </c>
      <c r="P32" s="2">
        <f t="shared" si="4"/>
        <v>1578275.4000000001</v>
      </c>
      <c r="Q32" s="2">
        <f t="shared" si="5"/>
        <v>1.5782754000000001</v>
      </c>
      <c r="R32" s="2">
        <v>2755</v>
      </c>
      <c r="S32" s="2">
        <f t="shared" si="6"/>
        <v>7135.4224499999991</v>
      </c>
      <c r="T32" s="2">
        <f t="shared" si="7"/>
        <v>1763200</v>
      </c>
      <c r="U32" s="2">
        <f t="shared" si="8"/>
        <v>76809400000</v>
      </c>
      <c r="W32" s="2">
        <f t="shared" si="9"/>
        <v>0</v>
      </c>
      <c r="X32" s="2">
        <f t="shared" si="10"/>
        <v>0</v>
      </c>
      <c r="Y32" s="2">
        <f t="shared" si="11"/>
        <v>0</v>
      </c>
      <c r="Z32" s="2">
        <f t="shared" si="12"/>
        <v>4.9999885215794304</v>
      </c>
      <c r="AA32" s="2">
        <f t="shared" si="13"/>
        <v>0</v>
      </c>
      <c r="AB32" s="2" t="e">
        <f t="shared" si="14"/>
        <v>#DIV/0!</v>
      </c>
      <c r="AC32" s="2">
        <v>0</v>
      </c>
      <c r="AD32" s="2" t="e">
        <f t="shared" si="15"/>
        <v>#DIV/0!</v>
      </c>
      <c r="AE32" s="2" t="s">
        <v>133</v>
      </c>
      <c r="AF32" s="2">
        <f t="shared" si="16"/>
        <v>4521.0256410256407</v>
      </c>
      <c r="AG32" s="2">
        <f t="shared" si="17"/>
        <v>0.10750736482415679</v>
      </c>
      <c r="AH32" s="2">
        <f t="shared" si="18"/>
        <v>0.65616953659564814</v>
      </c>
      <c r="AI32" s="2">
        <f t="shared" si="19"/>
        <v>84941805</v>
      </c>
      <c r="AJ32" s="2">
        <f t="shared" si="20"/>
        <v>2405286</v>
      </c>
      <c r="AK32" s="2">
        <f t="shared" si="21"/>
        <v>2.4052859999999998</v>
      </c>
      <c r="AL32" s="2" t="s">
        <v>133</v>
      </c>
      <c r="AM32" s="2" t="s">
        <v>133</v>
      </c>
      <c r="AN32" s="2" t="s">
        <v>133</v>
      </c>
      <c r="AO32" s="2" t="s">
        <v>133</v>
      </c>
      <c r="AP32" s="2" t="s">
        <v>133</v>
      </c>
      <c r="AQ32" s="2" t="s">
        <v>133</v>
      </c>
      <c r="AR32" s="2" t="s">
        <v>133</v>
      </c>
      <c r="AS32" s="2">
        <v>0</v>
      </c>
      <c r="AT32" s="2" t="s">
        <v>133</v>
      </c>
      <c r="AU32" s="2" t="s">
        <v>133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 t="s">
        <v>138</v>
      </c>
    </row>
    <row r="33" spans="1:99" s="2" customFormat="1" x14ac:dyDescent="0.25">
      <c r="A33" s="2" t="s">
        <v>335</v>
      </c>
      <c r="C33" s="2" t="s">
        <v>336</v>
      </c>
      <c r="D33" s="2">
        <v>1923</v>
      </c>
      <c r="E33" s="2">
        <f t="shared" si="0"/>
        <v>92</v>
      </c>
      <c r="F33" s="2">
        <v>0</v>
      </c>
      <c r="G33" s="2">
        <v>80</v>
      </c>
      <c r="H33" s="2">
        <v>115000</v>
      </c>
      <c r="I33" s="2">
        <v>9150</v>
      </c>
      <c r="J33" s="2">
        <v>9150</v>
      </c>
      <c r="K33" s="2">
        <v>9150</v>
      </c>
      <c r="L33" s="2">
        <f t="shared" si="1"/>
        <v>398573085</v>
      </c>
      <c r="M33" s="2">
        <v>305</v>
      </c>
      <c r="N33" s="2">
        <f t="shared" si="2"/>
        <v>13285800</v>
      </c>
      <c r="O33" s="2">
        <f t="shared" si="3"/>
        <v>0.4765625</v>
      </c>
      <c r="P33" s="2">
        <f t="shared" si="4"/>
        <v>1234292.3</v>
      </c>
      <c r="Q33" s="2">
        <f t="shared" si="5"/>
        <v>1.2342923000000001</v>
      </c>
      <c r="R33" s="2">
        <v>2785</v>
      </c>
      <c r="S33" s="2">
        <f t="shared" si="6"/>
        <v>7213.1221499999992</v>
      </c>
      <c r="T33" s="2">
        <f t="shared" si="7"/>
        <v>1782400</v>
      </c>
      <c r="U33" s="2">
        <f t="shared" si="8"/>
        <v>77645800000</v>
      </c>
      <c r="W33" s="2">
        <f t="shared" si="9"/>
        <v>0</v>
      </c>
      <c r="X33" s="2">
        <f t="shared" si="10"/>
        <v>0</v>
      </c>
      <c r="Y33" s="2">
        <f t="shared" si="11"/>
        <v>0</v>
      </c>
      <c r="Z33" s="2">
        <f t="shared" si="12"/>
        <v>29.999931129476582</v>
      </c>
      <c r="AA33" s="2">
        <f t="shared" si="13"/>
        <v>0</v>
      </c>
      <c r="AB33" s="2" t="e">
        <f t="shared" si="14"/>
        <v>#DIV/0!</v>
      </c>
      <c r="AC33" s="2">
        <v>0</v>
      </c>
      <c r="AD33" s="2" t="e">
        <f t="shared" si="15"/>
        <v>#DIV/0!</v>
      </c>
      <c r="AE33" s="2" t="s">
        <v>133</v>
      </c>
      <c r="AF33" s="2">
        <f t="shared" si="16"/>
        <v>5843.9344262295081</v>
      </c>
      <c r="AG33" s="2">
        <f t="shared" si="17"/>
        <v>0.72941023160246032</v>
      </c>
      <c r="AH33" s="2">
        <f t="shared" si="18"/>
        <v>0.10936158943260801</v>
      </c>
      <c r="AI33" s="2">
        <f t="shared" si="19"/>
        <v>398573085</v>
      </c>
      <c r="AJ33" s="2">
        <f t="shared" si="20"/>
        <v>11286342</v>
      </c>
      <c r="AK33" s="2">
        <f t="shared" si="21"/>
        <v>11.286341999999999</v>
      </c>
      <c r="AL33" s="2" t="s">
        <v>133</v>
      </c>
      <c r="AM33" s="2" t="s">
        <v>133</v>
      </c>
      <c r="AN33" s="2" t="s">
        <v>133</v>
      </c>
      <c r="AO33" s="2" t="s">
        <v>133</v>
      </c>
      <c r="AP33" s="2" t="s">
        <v>133</v>
      </c>
      <c r="AQ33" s="2" t="s">
        <v>133</v>
      </c>
      <c r="AR33" s="2" t="s">
        <v>133</v>
      </c>
      <c r="AS33" s="2">
        <v>0</v>
      </c>
      <c r="AT33" s="2" t="s">
        <v>133</v>
      </c>
      <c r="AU33" s="2" t="s">
        <v>133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 t="s">
        <v>138</v>
      </c>
    </row>
    <row r="34" spans="1:99" s="2" customFormat="1" x14ac:dyDescent="0.25">
      <c r="A34" s="2" t="s">
        <v>337</v>
      </c>
      <c r="C34" s="2" t="s">
        <v>338</v>
      </c>
      <c r="D34" s="2">
        <v>1972</v>
      </c>
      <c r="E34" s="2">
        <f t="shared" si="0"/>
        <v>43</v>
      </c>
      <c r="F34" s="2">
        <v>0</v>
      </c>
      <c r="G34" s="2">
        <v>83</v>
      </c>
      <c r="H34" s="2">
        <v>14100</v>
      </c>
      <c r="I34" s="2">
        <v>13500</v>
      </c>
      <c r="J34" s="2">
        <v>8400</v>
      </c>
      <c r="K34" s="2">
        <v>13500</v>
      </c>
      <c r="L34" s="2">
        <f t="shared" si="1"/>
        <v>588058650</v>
      </c>
      <c r="M34" s="2">
        <v>324</v>
      </c>
      <c r="N34" s="2">
        <f t="shared" si="2"/>
        <v>14113440</v>
      </c>
      <c r="O34" s="2">
        <f t="shared" si="3"/>
        <v>0.50624999999999998</v>
      </c>
      <c r="P34" s="2">
        <f t="shared" si="4"/>
        <v>1311182.6400000001</v>
      </c>
      <c r="Q34" s="2">
        <f t="shared" si="5"/>
        <v>1.3111826400000002</v>
      </c>
      <c r="R34" s="2">
        <v>13.3</v>
      </c>
      <c r="S34" s="2">
        <f t="shared" si="6"/>
        <v>34.446866999999997</v>
      </c>
      <c r="T34" s="2">
        <f t="shared" si="7"/>
        <v>8512</v>
      </c>
      <c r="U34" s="2">
        <f t="shared" si="8"/>
        <v>370804000</v>
      </c>
      <c r="V34" s="2">
        <v>68584.470039000007</v>
      </c>
      <c r="W34" s="2">
        <f t="shared" si="9"/>
        <v>20.904546467887201</v>
      </c>
      <c r="X34" s="2">
        <f t="shared" si="10"/>
        <v>12.989487118566368</v>
      </c>
      <c r="Y34" s="2">
        <f t="shared" si="11"/>
        <v>5.14996225073088</v>
      </c>
      <c r="Z34" s="2">
        <f t="shared" si="12"/>
        <v>41.666571013161921</v>
      </c>
      <c r="AA34" s="2">
        <f t="shared" si="13"/>
        <v>2.0175734379740944</v>
      </c>
      <c r="AB34" s="2" t="e">
        <f t="shared" si="14"/>
        <v>#DIV/0!</v>
      </c>
      <c r="AC34" s="2">
        <v>0</v>
      </c>
      <c r="AD34" s="2" t="e">
        <f t="shared" si="15"/>
        <v>#DIV/0!</v>
      </c>
      <c r="AE34" s="2" t="s">
        <v>133</v>
      </c>
      <c r="AF34" s="2">
        <f t="shared" si="16"/>
        <v>26.271604938271604</v>
      </c>
      <c r="AG34" s="2">
        <f t="shared" si="17"/>
        <v>0.98291682494100152</v>
      </c>
      <c r="AH34" s="2">
        <f t="shared" si="18"/>
        <v>0.12654698205773215</v>
      </c>
      <c r="AI34" s="2">
        <f t="shared" si="19"/>
        <v>365903160</v>
      </c>
      <c r="AJ34" s="2">
        <f t="shared" si="20"/>
        <v>10361232</v>
      </c>
      <c r="AK34" s="2">
        <f t="shared" si="21"/>
        <v>10.361231999999999</v>
      </c>
      <c r="AL34" s="2" t="s">
        <v>339</v>
      </c>
      <c r="AM34" s="2" t="s">
        <v>340</v>
      </c>
      <c r="AN34" s="2" t="s">
        <v>341</v>
      </c>
      <c r="AO34" s="2" t="s">
        <v>342</v>
      </c>
      <c r="AP34" s="2" t="s">
        <v>133</v>
      </c>
      <c r="AQ34" s="2" t="s">
        <v>133</v>
      </c>
      <c r="AR34" s="2" t="s">
        <v>133</v>
      </c>
      <c r="AS34" s="2">
        <v>0</v>
      </c>
      <c r="AT34" s="2" t="s">
        <v>133</v>
      </c>
      <c r="AU34" s="2" t="s">
        <v>133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 t="s">
        <v>138</v>
      </c>
    </row>
    <row r="35" spans="1:99" s="2" customFormat="1" x14ac:dyDescent="0.25">
      <c r="A35" s="2" t="s">
        <v>343</v>
      </c>
      <c r="C35" s="2" t="s">
        <v>344</v>
      </c>
      <c r="D35" s="2">
        <v>1924</v>
      </c>
      <c r="E35" s="2">
        <f t="shared" si="0"/>
        <v>91</v>
      </c>
      <c r="F35" s="2">
        <v>0</v>
      </c>
      <c r="G35" s="2">
        <v>21</v>
      </c>
      <c r="H35" s="2">
        <v>52100</v>
      </c>
      <c r="I35" s="2">
        <v>10900</v>
      </c>
      <c r="J35" s="2">
        <v>10900</v>
      </c>
      <c r="K35" s="2">
        <v>10900</v>
      </c>
      <c r="L35" s="2">
        <f t="shared" si="1"/>
        <v>474802910</v>
      </c>
      <c r="M35" s="2">
        <v>717</v>
      </c>
      <c r="N35" s="2">
        <f t="shared" si="2"/>
        <v>31232520</v>
      </c>
      <c r="O35" s="2">
        <f t="shared" si="3"/>
        <v>1.1203125</v>
      </c>
      <c r="P35" s="2">
        <f t="shared" si="4"/>
        <v>2901598.62</v>
      </c>
      <c r="Q35" s="2">
        <f t="shared" si="5"/>
        <v>2.9015986200000001</v>
      </c>
      <c r="R35" s="2">
        <v>2790</v>
      </c>
      <c r="S35" s="2">
        <f t="shared" si="6"/>
        <v>7226.0720999999994</v>
      </c>
      <c r="T35" s="2">
        <f t="shared" si="7"/>
        <v>1785600</v>
      </c>
      <c r="U35" s="2">
        <f t="shared" si="8"/>
        <v>77785200000</v>
      </c>
      <c r="W35" s="2">
        <f t="shared" si="9"/>
        <v>0</v>
      </c>
      <c r="X35" s="2">
        <f t="shared" si="10"/>
        <v>0</v>
      </c>
      <c r="Y35" s="2">
        <f t="shared" si="11"/>
        <v>0</v>
      </c>
      <c r="Z35" s="2">
        <f t="shared" si="12"/>
        <v>15.202196620701756</v>
      </c>
      <c r="AA35" s="2">
        <f t="shared" si="13"/>
        <v>0</v>
      </c>
      <c r="AB35" s="2" t="e">
        <f t="shared" si="14"/>
        <v>#DIV/0!</v>
      </c>
      <c r="AC35" s="2">
        <v>0</v>
      </c>
      <c r="AD35" s="2" t="e">
        <f t="shared" si="15"/>
        <v>#DIV/0!</v>
      </c>
      <c r="AE35" s="2" t="s">
        <v>133</v>
      </c>
      <c r="AF35" s="2">
        <f t="shared" si="16"/>
        <v>2490.3765690376567</v>
      </c>
      <c r="AG35" s="2">
        <f t="shared" si="17"/>
        <v>0.24107283787124847</v>
      </c>
      <c r="AH35" s="2">
        <f t="shared" si="18"/>
        <v>0.21581355859590812</v>
      </c>
      <c r="AI35" s="2">
        <f t="shared" si="19"/>
        <v>474802910</v>
      </c>
      <c r="AJ35" s="2">
        <f t="shared" si="20"/>
        <v>13444932</v>
      </c>
      <c r="AK35" s="2">
        <f t="shared" si="21"/>
        <v>13.444932</v>
      </c>
      <c r="AL35" s="2" t="s">
        <v>133</v>
      </c>
      <c r="AM35" s="2" t="s">
        <v>133</v>
      </c>
      <c r="AN35" s="2" t="s">
        <v>133</v>
      </c>
      <c r="AO35" s="2" t="s">
        <v>133</v>
      </c>
      <c r="AP35" s="2" t="s">
        <v>133</v>
      </c>
      <c r="AQ35" s="2" t="s">
        <v>133</v>
      </c>
      <c r="AR35" s="2" t="s">
        <v>133</v>
      </c>
      <c r="AS35" s="2">
        <v>0</v>
      </c>
      <c r="AT35" s="2" t="s">
        <v>133</v>
      </c>
      <c r="AU35" s="2" t="s">
        <v>133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 t="s">
        <v>138</v>
      </c>
    </row>
    <row r="36" spans="1:99" s="2" customFormat="1" x14ac:dyDescent="0.25">
      <c r="A36" s="2" t="s">
        <v>345</v>
      </c>
      <c r="B36" s="2" t="s">
        <v>346</v>
      </c>
      <c r="C36" s="2" t="s">
        <v>347</v>
      </c>
      <c r="D36" s="2">
        <v>1930</v>
      </c>
      <c r="E36" s="2">
        <f t="shared" si="0"/>
        <v>85</v>
      </c>
      <c r="F36" s="2">
        <v>0</v>
      </c>
      <c r="G36" s="2">
        <v>100</v>
      </c>
      <c r="H36" s="2">
        <v>30000</v>
      </c>
      <c r="I36" s="2">
        <v>792000</v>
      </c>
      <c r="J36" s="2">
        <v>681100</v>
      </c>
      <c r="K36" s="2">
        <v>792000</v>
      </c>
      <c r="L36" s="2">
        <f t="shared" si="1"/>
        <v>34499440800</v>
      </c>
      <c r="M36" s="2">
        <v>25200</v>
      </c>
      <c r="N36" s="2">
        <f t="shared" si="2"/>
        <v>1097712000</v>
      </c>
      <c r="O36" s="2">
        <f t="shared" si="3"/>
        <v>39.375</v>
      </c>
      <c r="P36" s="2">
        <f t="shared" si="4"/>
        <v>101980872</v>
      </c>
      <c r="Q36" s="2">
        <f t="shared" si="5"/>
        <v>101.98087200000001</v>
      </c>
      <c r="R36" s="2">
        <v>1044</v>
      </c>
      <c r="S36" s="2">
        <f t="shared" si="6"/>
        <v>2703.9495599999996</v>
      </c>
      <c r="T36" s="2">
        <f t="shared" si="7"/>
        <v>668160</v>
      </c>
      <c r="U36" s="2">
        <f t="shared" si="8"/>
        <v>29106720000</v>
      </c>
      <c r="V36" s="2">
        <v>123594.19</v>
      </c>
      <c r="W36" s="2">
        <f t="shared" si="9"/>
        <v>37.671509111999995</v>
      </c>
      <c r="X36" s="2">
        <f t="shared" si="10"/>
        <v>23.407998020860003</v>
      </c>
      <c r="Y36" s="2">
        <f t="shared" si="11"/>
        <v>1.0523217551485857</v>
      </c>
      <c r="Z36" s="2">
        <f t="shared" si="12"/>
        <v>31.428499278499277</v>
      </c>
      <c r="AA36" s="2">
        <f t="shared" si="13"/>
        <v>4.4840456562165183E-2</v>
      </c>
      <c r="AB36" s="2" t="e">
        <f t="shared" si="14"/>
        <v>#DIV/0!</v>
      </c>
      <c r="AC36" s="2">
        <v>0</v>
      </c>
      <c r="AD36" s="2" t="e">
        <f t="shared" si="15"/>
        <v>#DIV/0!</v>
      </c>
      <c r="AE36" s="2">
        <v>2140.46</v>
      </c>
      <c r="AF36" s="2">
        <f t="shared" si="16"/>
        <v>26.514285714285716</v>
      </c>
      <c r="AG36" s="2">
        <f t="shared" si="17"/>
        <v>8.4066871623593414E-2</v>
      </c>
      <c r="AH36" s="2">
        <f t="shared" si="18"/>
        <v>0.12138799238151764</v>
      </c>
      <c r="AI36" s="2">
        <f t="shared" si="19"/>
        <v>29668647890</v>
      </c>
      <c r="AJ36" s="2">
        <f t="shared" si="20"/>
        <v>840123228</v>
      </c>
      <c r="AK36" s="2">
        <f t="shared" si="21"/>
        <v>840.12322800000004</v>
      </c>
      <c r="AL36" s="2" t="s">
        <v>348</v>
      </c>
      <c r="AM36" s="2" t="s">
        <v>349</v>
      </c>
      <c r="AN36" s="2" t="s">
        <v>350</v>
      </c>
      <c r="AO36" s="2" t="s">
        <v>351</v>
      </c>
      <c r="AP36" s="2" t="s">
        <v>352</v>
      </c>
      <c r="AQ36" s="2" t="s">
        <v>182</v>
      </c>
      <c r="AR36" s="2" t="s">
        <v>353</v>
      </c>
      <c r="AS36" s="2">
        <v>3</v>
      </c>
      <c r="AT36" s="2" t="s">
        <v>354</v>
      </c>
      <c r="AU36" s="2" t="s">
        <v>355</v>
      </c>
      <c r="AV36" s="2">
        <v>8</v>
      </c>
      <c r="AW36" s="5">
        <v>99</v>
      </c>
      <c r="AX36" s="2">
        <v>0</v>
      </c>
      <c r="AY36" s="5">
        <v>1</v>
      </c>
      <c r="AZ36" s="5">
        <v>6</v>
      </c>
      <c r="BA36" s="5">
        <v>4.5999999999999996</v>
      </c>
      <c r="BB36" s="5">
        <v>0.1</v>
      </c>
      <c r="BC36" s="5">
        <v>0.3</v>
      </c>
      <c r="BD36" s="5">
        <v>0.1</v>
      </c>
      <c r="BE36" s="5">
        <v>0.3</v>
      </c>
      <c r="BF36" s="5">
        <v>61.8</v>
      </c>
      <c r="BG36" s="5">
        <v>13.7</v>
      </c>
      <c r="BH36" s="5">
        <v>11.6</v>
      </c>
      <c r="BI36" s="2">
        <v>0</v>
      </c>
      <c r="BJ36" s="2">
        <v>0</v>
      </c>
      <c r="BK36" s="5">
        <v>1</v>
      </c>
      <c r="BL36" s="5">
        <v>0.5</v>
      </c>
      <c r="BM36" s="2">
        <v>0</v>
      </c>
      <c r="BN36" s="2">
        <v>0</v>
      </c>
      <c r="BO36" s="5">
        <v>316305</v>
      </c>
      <c r="BP36" s="5">
        <v>25384</v>
      </c>
      <c r="BQ36" s="5">
        <v>117</v>
      </c>
      <c r="BR36" s="5">
        <v>9</v>
      </c>
      <c r="BS36" s="5">
        <v>0.17</v>
      </c>
      <c r="BT36" s="5">
        <v>0.01</v>
      </c>
      <c r="BU36" s="5">
        <v>460950</v>
      </c>
      <c r="BV36" s="5">
        <v>171</v>
      </c>
      <c r="BW36" s="5">
        <v>0.25</v>
      </c>
      <c r="BX36" s="5">
        <v>1662351</v>
      </c>
      <c r="BY36" s="5">
        <v>26547</v>
      </c>
      <c r="BZ36" s="5">
        <v>615</v>
      </c>
      <c r="CA36" s="5">
        <v>10</v>
      </c>
      <c r="CB36" s="5">
        <v>0.87</v>
      </c>
      <c r="CC36" s="5">
        <v>0.01</v>
      </c>
      <c r="CD36" s="5">
        <v>3</v>
      </c>
      <c r="CE36" s="5">
        <v>10</v>
      </c>
      <c r="CF36" s="5">
        <v>1</v>
      </c>
      <c r="CG36" s="5">
        <v>2</v>
      </c>
      <c r="CH36" s="5">
        <v>63</v>
      </c>
      <c r="CI36" s="5">
        <v>33</v>
      </c>
      <c r="CJ36" s="5">
        <v>85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5">
        <v>1</v>
      </c>
      <c r="CR36" s="5">
        <v>3</v>
      </c>
      <c r="CS36" s="5">
        <v>0.92578000000000005</v>
      </c>
      <c r="CT36" s="5">
        <v>0.94655</v>
      </c>
      <c r="CU36" s="2" t="s">
        <v>138</v>
      </c>
    </row>
    <row r="37" spans="1:99" s="2" customFormat="1" x14ac:dyDescent="0.25">
      <c r="A37" s="2" t="s">
        <v>356</v>
      </c>
      <c r="C37" s="2" t="s">
        <v>357</v>
      </c>
      <c r="D37" s="2">
        <v>1950</v>
      </c>
      <c r="E37" s="2">
        <f t="shared" si="0"/>
        <v>65</v>
      </c>
      <c r="F37" s="2">
        <v>0</v>
      </c>
      <c r="G37" s="2">
        <v>15</v>
      </c>
      <c r="H37" s="2">
        <v>6870</v>
      </c>
      <c r="I37" s="2">
        <v>6110</v>
      </c>
      <c r="J37" s="2">
        <v>3660</v>
      </c>
      <c r="K37" s="2">
        <v>6110</v>
      </c>
      <c r="L37" s="2">
        <f t="shared" si="1"/>
        <v>266150989</v>
      </c>
      <c r="M37" s="2">
        <v>360</v>
      </c>
      <c r="N37" s="2">
        <f t="shared" si="2"/>
        <v>15681600</v>
      </c>
      <c r="O37" s="2">
        <f t="shared" si="3"/>
        <v>0.5625</v>
      </c>
      <c r="P37" s="2">
        <f t="shared" si="4"/>
        <v>1456869.6</v>
      </c>
      <c r="Q37" s="2">
        <f t="shared" si="5"/>
        <v>1.4568696000000001</v>
      </c>
      <c r="R37" s="2">
        <v>0</v>
      </c>
      <c r="S37" s="2">
        <f t="shared" si="6"/>
        <v>0</v>
      </c>
      <c r="T37" s="2">
        <f t="shared" si="7"/>
        <v>0</v>
      </c>
      <c r="U37" s="2">
        <f t="shared" si="8"/>
        <v>0</v>
      </c>
      <c r="V37" s="2">
        <v>120378.29195</v>
      </c>
      <c r="W37" s="2">
        <f t="shared" si="9"/>
        <v>36.691303386359998</v>
      </c>
      <c r="X37" s="2">
        <f t="shared" si="10"/>
        <v>22.798926225578303</v>
      </c>
      <c r="Y37" s="2">
        <f t="shared" si="11"/>
        <v>8.5752677686827603</v>
      </c>
      <c r="Z37" s="2">
        <f t="shared" si="12"/>
        <v>16.972183259361291</v>
      </c>
      <c r="AA37" s="2">
        <f t="shared" si="13"/>
        <v>8.127368324112453</v>
      </c>
      <c r="AB37" s="2" t="e">
        <f t="shared" si="14"/>
        <v>#DIV/0!</v>
      </c>
      <c r="AC37" s="2">
        <v>0</v>
      </c>
      <c r="AD37" s="2" t="e">
        <f t="shared" si="15"/>
        <v>#DIV/0!</v>
      </c>
      <c r="AE37" s="2">
        <v>328.255</v>
      </c>
      <c r="AF37" s="2">
        <f t="shared" si="16"/>
        <v>0</v>
      </c>
      <c r="AG37" s="2">
        <f t="shared" si="17"/>
        <v>0.37982887309583963</v>
      </c>
      <c r="AH37" s="2">
        <f t="shared" si="18"/>
        <v>0.3227063294732696</v>
      </c>
      <c r="AI37" s="2">
        <f t="shared" si="19"/>
        <v>159429234</v>
      </c>
      <c r="AJ37" s="2">
        <f t="shared" si="20"/>
        <v>4514536.8</v>
      </c>
      <c r="AK37" s="2">
        <f t="shared" si="21"/>
        <v>4.5145368000000001</v>
      </c>
      <c r="AL37" s="2" t="s">
        <v>358</v>
      </c>
      <c r="AM37" s="2" t="s">
        <v>359</v>
      </c>
      <c r="AN37" s="2" t="s">
        <v>133</v>
      </c>
      <c r="AO37" s="2" t="s">
        <v>360</v>
      </c>
      <c r="AP37" s="2" t="s">
        <v>361</v>
      </c>
      <c r="AQ37" s="2" t="s">
        <v>362</v>
      </c>
      <c r="AR37" s="2" t="s">
        <v>363</v>
      </c>
      <c r="AS37" s="2">
        <v>3</v>
      </c>
      <c r="AT37" s="2" t="s">
        <v>364</v>
      </c>
      <c r="AU37" s="2" t="s">
        <v>365</v>
      </c>
      <c r="AV37" s="2">
        <v>8</v>
      </c>
      <c r="AW37" s="5">
        <v>99</v>
      </c>
      <c r="AX37" s="5">
        <v>1</v>
      </c>
      <c r="AY37" s="2">
        <v>0</v>
      </c>
      <c r="AZ37" s="5">
        <v>5.7</v>
      </c>
      <c r="BA37" s="5">
        <v>2.2999999999999998</v>
      </c>
      <c r="BB37" s="2">
        <v>0</v>
      </c>
      <c r="BC37" s="2">
        <v>0</v>
      </c>
      <c r="BD37" s="2">
        <v>0</v>
      </c>
      <c r="BE37" s="5">
        <v>0.1</v>
      </c>
      <c r="BF37" s="5">
        <v>69.599999999999994</v>
      </c>
      <c r="BG37" s="5">
        <v>13.1</v>
      </c>
      <c r="BH37" s="5">
        <v>8.8000000000000007</v>
      </c>
      <c r="BI37" s="2">
        <v>0</v>
      </c>
      <c r="BJ37" s="2">
        <v>0</v>
      </c>
      <c r="BK37" s="5">
        <v>0.1</v>
      </c>
      <c r="BL37" s="5">
        <v>0.2</v>
      </c>
      <c r="BM37" s="2">
        <v>0</v>
      </c>
      <c r="BN37" s="5">
        <v>0.1</v>
      </c>
      <c r="BO37" s="5">
        <v>60497</v>
      </c>
      <c r="BP37" s="5">
        <v>4402</v>
      </c>
      <c r="BQ37" s="5">
        <v>116</v>
      </c>
      <c r="BR37" s="5">
        <v>8</v>
      </c>
      <c r="BS37" s="5">
        <v>0.15</v>
      </c>
      <c r="BT37" s="5">
        <v>0.01</v>
      </c>
      <c r="BU37" s="5">
        <v>85115</v>
      </c>
      <c r="BV37" s="5">
        <v>164</v>
      </c>
      <c r="BW37" s="5">
        <v>0.21</v>
      </c>
      <c r="BX37" s="5">
        <v>330741</v>
      </c>
      <c r="BY37" s="5">
        <v>5685</v>
      </c>
      <c r="BZ37" s="5">
        <v>636</v>
      </c>
      <c r="CA37" s="5">
        <v>11</v>
      </c>
      <c r="CB37" s="5">
        <v>1.1299999999999999</v>
      </c>
      <c r="CC37" s="5">
        <v>0.02</v>
      </c>
      <c r="CD37" s="5">
        <v>1</v>
      </c>
      <c r="CE37" s="5">
        <v>4</v>
      </c>
      <c r="CF37" s="2">
        <v>0</v>
      </c>
      <c r="CG37" s="2">
        <v>0</v>
      </c>
      <c r="CH37" s="5">
        <v>64</v>
      </c>
      <c r="CI37" s="5">
        <v>35</v>
      </c>
      <c r="CJ37" s="5">
        <v>95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5">
        <v>1</v>
      </c>
      <c r="CS37" s="5">
        <v>0.85545000000000004</v>
      </c>
      <c r="CT37" s="5">
        <v>0.89466000000000001</v>
      </c>
      <c r="CU37" s="2" t="s">
        <v>138</v>
      </c>
    </row>
    <row r="38" spans="1:99" s="2" customFormat="1" x14ac:dyDescent="0.25">
      <c r="A38" s="2" t="s">
        <v>366</v>
      </c>
      <c r="C38" s="2" t="s">
        <v>367</v>
      </c>
      <c r="D38" s="2">
        <v>1898</v>
      </c>
      <c r="E38" s="2">
        <f t="shared" si="0"/>
        <v>117</v>
      </c>
      <c r="F38" s="2">
        <v>0</v>
      </c>
      <c r="G38" s="2">
        <v>47</v>
      </c>
      <c r="H38" s="2">
        <v>0</v>
      </c>
      <c r="I38" s="2">
        <v>170235</v>
      </c>
      <c r="J38" s="2">
        <v>170235</v>
      </c>
      <c r="K38" s="2">
        <v>170235</v>
      </c>
      <c r="L38" s="2">
        <f t="shared" si="1"/>
        <v>7415419576.5</v>
      </c>
      <c r="M38" s="2">
        <v>4365</v>
      </c>
      <c r="N38" s="2">
        <f t="shared" si="2"/>
        <v>190139400</v>
      </c>
      <c r="O38" s="2">
        <f t="shared" si="3"/>
        <v>6.8203125</v>
      </c>
      <c r="P38" s="2">
        <f t="shared" si="4"/>
        <v>17664543.900000002</v>
      </c>
      <c r="Q38" s="2">
        <f t="shared" si="5"/>
        <v>17.664543900000002</v>
      </c>
      <c r="R38" s="2">
        <v>131</v>
      </c>
      <c r="S38" s="2">
        <f t="shared" si="6"/>
        <v>339.28868999999997</v>
      </c>
      <c r="T38" s="2">
        <f t="shared" si="7"/>
        <v>83840</v>
      </c>
      <c r="U38" s="2">
        <f t="shared" si="8"/>
        <v>3652280000</v>
      </c>
      <c r="V38" s="2">
        <v>376821.73933999997</v>
      </c>
      <c r="W38" s="2">
        <f t="shared" si="9"/>
        <v>114.85526615083198</v>
      </c>
      <c r="X38" s="2">
        <f t="shared" si="10"/>
        <v>71.367776500559955</v>
      </c>
      <c r="Y38" s="2">
        <f t="shared" si="11"/>
        <v>7.7089386506413291</v>
      </c>
      <c r="Z38" s="2">
        <f t="shared" si="12"/>
        <v>38.999910468319563</v>
      </c>
      <c r="AA38" s="2">
        <f t="shared" si="13"/>
        <v>0.54697810885019427</v>
      </c>
      <c r="AB38" s="2" t="e">
        <f t="shared" si="14"/>
        <v>#DIV/0!</v>
      </c>
      <c r="AC38" s="2">
        <v>0</v>
      </c>
      <c r="AD38" s="2" t="e">
        <f t="shared" si="15"/>
        <v>#DIV/0!</v>
      </c>
      <c r="AE38" s="2">
        <v>217.81899999999999</v>
      </c>
      <c r="AF38" s="2">
        <f t="shared" si="16"/>
        <v>19.207331042382588</v>
      </c>
      <c r="AG38" s="2">
        <f t="shared" si="17"/>
        <v>0.25065305309204999</v>
      </c>
      <c r="AH38" s="2">
        <f t="shared" si="18"/>
        <v>8.4124299563544627E-2</v>
      </c>
      <c r="AI38" s="2">
        <f t="shared" si="19"/>
        <v>7415419576.5</v>
      </c>
      <c r="AJ38" s="2">
        <f t="shared" si="20"/>
        <v>209981467.80000001</v>
      </c>
      <c r="AK38" s="2">
        <f t="shared" si="21"/>
        <v>209.98146780000002</v>
      </c>
      <c r="AL38" s="2" t="s">
        <v>368</v>
      </c>
      <c r="AM38" s="2" t="s">
        <v>133</v>
      </c>
      <c r="AN38" s="2" t="s">
        <v>369</v>
      </c>
      <c r="AO38" s="2" t="s">
        <v>370</v>
      </c>
      <c r="AP38" s="2" t="s">
        <v>371</v>
      </c>
      <c r="AQ38" s="2" t="s">
        <v>362</v>
      </c>
      <c r="AR38" s="2" t="s">
        <v>372</v>
      </c>
      <c r="AS38" s="2">
        <v>2</v>
      </c>
      <c r="AT38" s="2" t="s">
        <v>373</v>
      </c>
      <c r="AU38" s="2" t="s">
        <v>374</v>
      </c>
      <c r="AV38" s="2">
        <v>8</v>
      </c>
      <c r="AW38" s="5">
        <v>98</v>
      </c>
      <c r="AX38" s="5">
        <v>1</v>
      </c>
      <c r="AY38" s="5">
        <v>1</v>
      </c>
      <c r="AZ38" s="5">
        <v>6.7</v>
      </c>
      <c r="BA38" s="5">
        <v>2.2000000000000002</v>
      </c>
      <c r="BB38" s="2">
        <v>0</v>
      </c>
      <c r="BC38" s="2">
        <v>0</v>
      </c>
      <c r="BD38" s="2">
        <v>0</v>
      </c>
      <c r="BE38" s="5">
        <v>0.1</v>
      </c>
      <c r="BF38" s="5">
        <v>75.7</v>
      </c>
      <c r="BG38" s="5">
        <v>8.1999999999999993</v>
      </c>
      <c r="BH38" s="5">
        <v>6.9</v>
      </c>
      <c r="BI38" s="2">
        <v>0</v>
      </c>
      <c r="BJ38" s="2">
        <v>0</v>
      </c>
      <c r="BK38" s="5">
        <v>0.1</v>
      </c>
      <c r="BL38" s="5">
        <v>0.1</v>
      </c>
      <c r="BM38" s="2">
        <v>0</v>
      </c>
      <c r="BN38" s="5">
        <v>0.1</v>
      </c>
      <c r="BO38" s="5">
        <v>42539</v>
      </c>
      <c r="BP38" s="5">
        <v>3109</v>
      </c>
      <c r="BQ38" s="5">
        <v>126</v>
      </c>
      <c r="BR38" s="5">
        <v>9</v>
      </c>
      <c r="BS38" s="5">
        <v>0.16</v>
      </c>
      <c r="BT38" s="5">
        <v>0.01</v>
      </c>
      <c r="BU38" s="5">
        <v>60085</v>
      </c>
      <c r="BV38" s="5">
        <v>178</v>
      </c>
      <c r="BW38" s="5">
        <v>0.23</v>
      </c>
      <c r="BX38" s="5">
        <v>211939</v>
      </c>
      <c r="BY38" s="5">
        <v>1971</v>
      </c>
      <c r="BZ38" s="5">
        <v>627</v>
      </c>
      <c r="CA38" s="5">
        <v>6</v>
      </c>
      <c r="CB38" s="5">
        <v>1.0900000000000001</v>
      </c>
      <c r="CC38" s="5">
        <v>0.01</v>
      </c>
      <c r="CD38" s="2">
        <v>0</v>
      </c>
      <c r="CE38" s="5">
        <v>2</v>
      </c>
      <c r="CF38" s="2">
        <v>0</v>
      </c>
      <c r="CG38" s="2">
        <v>0</v>
      </c>
      <c r="CH38" s="5">
        <v>64</v>
      </c>
      <c r="CI38" s="5">
        <v>35</v>
      </c>
      <c r="CJ38" s="5">
        <v>97</v>
      </c>
      <c r="CK38" s="2">
        <v>0</v>
      </c>
      <c r="CL38" s="5">
        <v>1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5">
        <v>0.64105999999999996</v>
      </c>
      <c r="CT38" s="5">
        <v>0.24671000000000001</v>
      </c>
      <c r="CU38" s="2" t="s">
        <v>138</v>
      </c>
    </row>
    <row r="39" spans="1:99" s="2" customFormat="1" x14ac:dyDescent="0.25">
      <c r="A39" s="2" t="s">
        <v>375</v>
      </c>
      <c r="B39" s="2" t="s">
        <v>376</v>
      </c>
      <c r="C39" s="2" t="s">
        <v>377</v>
      </c>
      <c r="D39" s="2">
        <v>1967</v>
      </c>
      <c r="E39" s="2">
        <f t="shared" si="0"/>
        <v>48</v>
      </c>
      <c r="F39" s="2">
        <v>0</v>
      </c>
      <c r="G39" s="2">
        <v>15</v>
      </c>
      <c r="H39" s="2">
        <v>0</v>
      </c>
      <c r="I39" s="2">
        <v>5190</v>
      </c>
      <c r="J39" s="2">
        <v>2440</v>
      </c>
      <c r="K39" s="2">
        <v>5190</v>
      </c>
      <c r="L39" s="2">
        <f t="shared" si="1"/>
        <v>226075881</v>
      </c>
      <c r="M39" s="2">
        <v>550</v>
      </c>
      <c r="N39" s="2">
        <f t="shared" si="2"/>
        <v>23958000</v>
      </c>
      <c r="O39" s="2">
        <f t="shared" si="3"/>
        <v>0.859375</v>
      </c>
      <c r="P39" s="2">
        <f t="shared" si="4"/>
        <v>2225773</v>
      </c>
      <c r="Q39" s="2">
        <f t="shared" si="5"/>
        <v>2.2257730000000002</v>
      </c>
      <c r="R39" s="2">
        <v>48</v>
      </c>
      <c r="S39" s="2">
        <f t="shared" si="6"/>
        <v>124.31951999999998</v>
      </c>
      <c r="T39" s="2">
        <f t="shared" si="7"/>
        <v>30720</v>
      </c>
      <c r="U39" s="2">
        <f t="shared" si="8"/>
        <v>1338240000</v>
      </c>
      <c r="W39" s="2">
        <f t="shared" si="9"/>
        <v>0</v>
      </c>
      <c r="X39" s="2">
        <f t="shared" si="10"/>
        <v>0</v>
      </c>
      <c r="Y39" s="2">
        <f t="shared" si="11"/>
        <v>0</v>
      </c>
      <c r="Z39" s="2">
        <f t="shared" si="12"/>
        <v>9.4363419734535441</v>
      </c>
      <c r="AA39" s="2">
        <f t="shared" si="13"/>
        <v>0</v>
      </c>
      <c r="AB39" s="2" t="e">
        <f t="shared" si="14"/>
        <v>#DIV/0!</v>
      </c>
      <c r="AC39" s="2">
        <v>0</v>
      </c>
      <c r="AD39" s="2" t="e">
        <f t="shared" si="15"/>
        <v>#DIV/0!</v>
      </c>
      <c r="AE39" s="2" t="s">
        <v>133</v>
      </c>
      <c r="AF39" s="2">
        <f t="shared" si="16"/>
        <v>55.854545454545452</v>
      </c>
      <c r="AG39" s="2">
        <f t="shared" si="17"/>
        <v>0.17085348411119664</v>
      </c>
      <c r="AH39" s="2">
        <f t="shared" si="18"/>
        <v>0.73953533837624263</v>
      </c>
      <c r="AI39" s="2">
        <f t="shared" si="19"/>
        <v>106286156</v>
      </c>
      <c r="AJ39" s="2">
        <f t="shared" si="20"/>
        <v>3009691.2</v>
      </c>
      <c r="AK39" s="2">
        <f t="shared" si="21"/>
        <v>3.0096912000000002</v>
      </c>
      <c r="AL39" s="2" t="s">
        <v>133</v>
      </c>
      <c r="AM39" s="2" t="s">
        <v>133</v>
      </c>
      <c r="AN39" s="2" t="s">
        <v>133</v>
      </c>
      <c r="AO39" s="2" t="s">
        <v>133</v>
      </c>
      <c r="AP39" s="2" t="s">
        <v>133</v>
      </c>
      <c r="AQ39" s="2" t="s">
        <v>133</v>
      </c>
      <c r="AR39" s="2" t="s">
        <v>133</v>
      </c>
      <c r="AS39" s="2">
        <v>0</v>
      </c>
      <c r="AT39" s="2" t="s">
        <v>133</v>
      </c>
      <c r="AU39" s="2" t="s">
        <v>133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 t="s">
        <v>138</v>
      </c>
    </row>
    <row r="40" spans="1:99" s="2" customFormat="1" x14ac:dyDescent="0.25">
      <c r="A40" s="2" t="s">
        <v>378</v>
      </c>
      <c r="C40" s="2" t="s">
        <v>379</v>
      </c>
      <c r="D40" s="2">
        <v>1908</v>
      </c>
      <c r="E40" s="2">
        <f t="shared" si="0"/>
        <v>107</v>
      </c>
      <c r="F40" s="2">
        <v>0</v>
      </c>
      <c r="G40" s="2">
        <v>12</v>
      </c>
      <c r="H40" s="2">
        <v>940</v>
      </c>
      <c r="I40" s="2">
        <v>41280</v>
      </c>
      <c r="J40" s="2">
        <v>41280</v>
      </c>
      <c r="K40" s="2">
        <v>41280</v>
      </c>
      <c r="L40" s="2">
        <f t="shared" si="1"/>
        <v>1798152672</v>
      </c>
      <c r="M40" s="2">
        <v>1376</v>
      </c>
      <c r="N40" s="2">
        <f t="shared" si="2"/>
        <v>59938560</v>
      </c>
      <c r="O40" s="2">
        <f t="shared" si="3"/>
        <v>2.15</v>
      </c>
      <c r="P40" s="2">
        <f t="shared" si="4"/>
        <v>5568479.3600000003</v>
      </c>
      <c r="Q40" s="2">
        <f t="shared" si="5"/>
        <v>5.5684793600000004</v>
      </c>
      <c r="R40" s="2">
        <v>39.92</v>
      </c>
      <c r="S40" s="2">
        <f t="shared" si="6"/>
        <v>103.39240079999999</v>
      </c>
      <c r="T40" s="2">
        <f t="shared" si="7"/>
        <v>25548.800000000003</v>
      </c>
      <c r="U40" s="2">
        <f t="shared" si="8"/>
        <v>1112969600</v>
      </c>
      <c r="V40" s="2">
        <v>141486.24027000001</v>
      </c>
      <c r="W40" s="2">
        <f t="shared" si="9"/>
        <v>43.125006034296</v>
      </c>
      <c r="X40" s="2">
        <f t="shared" si="10"/>
        <v>26.796644989696382</v>
      </c>
      <c r="Y40" s="2">
        <f t="shared" si="11"/>
        <v>5.1553214835005976</v>
      </c>
      <c r="Z40" s="2">
        <f t="shared" si="12"/>
        <v>29.999931129476582</v>
      </c>
      <c r="AA40" s="2">
        <f t="shared" si="13"/>
        <v>0.84694921167875581</v>
      </c>
      <c r="AB40" s="2" t="e">
        <f t="shared" si="14"/>
        <v>#DIV/0!</v>
      </c>
      <c r="AC40" s="2">
        <v>0</v>
      </c>
      <c r="AD40" s="2" t="e">
        <f t="shared" si="15"/>
        <v>#DIV/0!</v>
      </c>
      <c r="AE40" s="2">
        <v>73.000699999999995</v>
      </c>
      <c r="AF40" s="2">
        <f t="shared" si="16"/>
        <v>18.56744186046512</v>
      </c>
      <c r="AG40" s="2">
        <f t="shared" si="17"/>
        <v>0.34340969647993003</v>
      </c>
      <c r="AH40" s="2">
        <f t="shared" si="18"/>
        <v>0.10936158943260803</v>
      </c>
      <c r="AI40" s="2">
        <f t="shared" si="19"/>
        <v>1798152672</v>
      </c>
      <c r="AJ40" s="2">
        <f t="shared" si="20"/>
        <v>50918054.399999999</v>
      </c>
      <c r="AK40" s="2">
        <f t="shared" si="21"/>
        <v>50.918054399999995</v>
      </c>
      <c r="AL40" s="2" t="s">
        <v>380</v>
      </c>
      <c r="AM40" s="2" t="s">
        <v>381</v>
      </c>
      <c r="AN40" s="2" t="s">
        <v>382</v>
      </c>
      <c r="AO40" s="2" t="s">
        <v>383</v>
      </c>
      <c r="AP40" s="2" t="s">
        <v>384</v>
      </c>
      <c r="AQ40" s="2" t="s">
        <v>362</v>
      </c>
      <c r="AR40" s="2" t="s">
        <v>385</v>
      </c>
      <c r="AS40" s="2">
        <v>1</v>
      </c>
      <c r="AT40" s="2" t="s">
        <v>386</v>
      </c>
      <c r="AU40" s="2" t="s">
        <v>387</v>
      </c>
      <c r="AV40" s="2">
        <v>8</v>
      </c>
      <c r="AW40" s="5">
        <v>20</v>
      </c>
      <c r="AX40" s="5">
        <v>80</v>
      </c>
      <c r="AY40" s="5">
        <v>1</v>
      </c>
      <c r="AZ40" s="5">
        <v>6.2</v>
      </c>
      <c r="BA40" s="5">
        <v>0.3</v>
      </c>
      <c r="BB40" s="2">
        <v>0</v>
      </c>
      <c r="BC40" s="2">
        <v>0</v>
      </c>
      <c r="BD40" s="2">
        <v>0</v>
      </c>
      <c r="BE40" s="5">
        <v>0.2</v>
      </c>
      <c r="BF40" s="5">
        <v>51.8</v>
      </c>
      <c r="BG40" s="5">
        <v>24.6</v>
      </c>
      <c r="BH40" s="5">
        <v>16.3</v>
      </c>
      <c r="BI40" s="2">
        <v>0</v>
      </c>
      <c r="BJ40" s="2">
        <v>0</v>
      </c>
      <c r="BK40" s="5">
        <v>0.1</v>
      </c>
      <c r="BL40" s="5">
        <v>0.5</v>
      </c>
      <c r="BM40" s="2">
        <v>0</v>
      </c>
      <c r="BN40" s="2">
        <v>0</v>
      </c>
      <c r="BO40" s="5">
        <v>18581</v>
      </c>
      <c r="BP40" s="5">
        <v>1521</v>
      </c>
      <c r="BQ40" s="5">
        <v>93</v>
      </c>
      <c r="BR40" s="5">
        <v>8</v>
      </c>
      <c r="BS40" s="5">
        <v>0.19</v>
      </c>
      <c r="BT40" s="5">
        <v>0.02</v>
      </c>
      <c r="BU40" s="5">
        <v>28497</v>
      </c>
      <c r="BV40" s="5">
        <v>142</v>
      </c>
      <c r="BW40" s="5">
        <v>0.28999999999999998</v>
      </c>
      <c r="BX40" s="5">
        <v>24238</v>
      </c>
      <c r="BY40" s="5">
        <v>153</v>
      </c>
      <c r="BZ40" s="5">
        <v>121</v>
      </c>
      <c r="CA40" s="5">
        <v>1</v>
      </c>
      <c r="CB40" s="5">
        <v>0.39</v>
      </c>
      <c r="CC40" s="2">
        <v>0</v>
      </c>
      <c r="CD40" s="5">
        <v>3</v>
      </c>
      <c r="CE40" s="5">
        <v>8</v>
      </c>
      <c r="CF40" s="2">
        <v>0</v>
      </c>
      <c r="CG40" s="2">
        <v>0</v>
      </c>
      <c r="CH40" s="5">
        <v>60</v>
      </c>
      <c r="CI40" s="5">
        <v>37</v>
      </c>
      <c r="CJ40" s="5">
        <v>91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5">
        <v>1</v>
      </c>
      <c r="CS40" s="5">
        <v>0.22481999999999999</v>
      </c>
      <c r="CT40" s="5">
        <v>3.7240000000000002E-2</v>
      </c>
      <c r="CU40" s="2" t="s">
        <v>138</v>
      </c>
    </row>
    <row r="41" spans="1:99" s="2" customFormat="1" x14ac:dyDescent="0.25">
      <c r="A41" s="2" t="s">
        <v>388</v>
      </c>
      <c r="C41" s="2" t="s">
        <v>389</v>
      </c>
      <c r="D41" s="2">
        <v>1982</v>
      </c>
      <c r="E41" s="2">
        <f t="shared" si="0"/>
        <v>33</v>
      </c>
      <c r="F41" s="2">
        <v>0</v>
      </c>
      <c r="G41" s="2">
        <v>13</v>
      </c>
      <c r="H41" s="2">
        <v>5020</v>
      </c>
      <c r="I41" s="2">
        <v>26688</v>
      </c>
      <c r="J41" s="2">
        <v>18260</v>
      </c>
      <c r="K41" s="2">
        <v>26688</v>
      </c>
      <c r="L41" s="2">
        <f t="shared" si="1"/>
        <v>1162526611.2</v>
      </c>
      <c r="M41" s="2">
        <v>4214</v>
      </c>
      <c r="N41" s="2">
        <f t="shared" si="2"/>
        <v>183561840</v>
      </c>
      <c r="O41" s="2">
        <f t="shared" si="3"/>
        <v>6.5843750000000005</v>
      </c>
      <c r="P41" s="2">
        <f t="shared" si="4"/>
        <v>17053468.039999999</v>
      </c>
      <c r="Q41" s="2">
        <f t="shared" si="5"/>
        <v>17.053468040000002</v>
      </c>
      <c r="R41" s="2">
        <v>435</v>
      </c>
      <c r="S41" s="2">
        <f t="shared" si="6"/>
        <v>1126.6456499999999</v>
      </c>
      <c r="T41" s="2">
        <f t="shared" si="7"/>
        <v>278400</v>
      </c>
      <c r="U41" s="2">
        <f t="shared" si="8"/>
        <v>12127800000</v>
      </c>
      <c r="W41" s="2">
        <f t="shared" si="9"/>
        <v>0</v>
      </c>
      <c r="X41" s="2">
        <f t="shared" si="10"/>
        <v>0</v>
      </c>
      <c r="Y41" s="2">
        <f t="shared" si="11"/>
        <v>0</v>
      </c>
      <c r="Z41" s="2">
        <f t="shared" si="12"/>
        <v>6.3331605915477862</v>
      </c>
      <c r="AA41" s="2">
        <f t="shared" si="13"/>
        <v>0</v>
      </c>
      <c r="AB41" s="2" t="e">
        <f t="shared" si="14"/>
        <v>#DIV/0!</v>
      </c>
      <c r="AC41" s="2">
        <v>0</v>
      </c>
      <c r="AD41" s="2" t="e">
        <f t="shared" si="15"/>
        <v>#DIV/0!</v>
      </c>
      <c r="AE41" s="2" t="s">
        <v>133</v>
      </c>
      <c r="AF41" s="2">
        <f t="shared" si="16"/>
        <v>66.065495965828191</v>
      </c>
      <c r="AG41" s="2">
        <f t="shared" si="17"/>
        <v>4.1426166653813247E-2</v>
      </c>
      <c r="AH41" s="2">
        <f t="shared" si="18"/>
        <v>0.75714633822947996</v>
      </c>
      <c r="AI41" s="2">
        <f t="shared" si="19"/>
        <v>795403774</v>
      </c>
      <c r="AJ41" s="2">
        <f t="shared" si="20"/>
        <v>22523344.800000001</v>
      </c>
      <c r="AK41" s="2">
        <f t="shared" si="21"/>
        <v>22.5233448</v>
      </c>
      <c r="AL41" s="2" t="s">
        <v>133</v>
      </c>
      <c r="AM41" s="2" t="s">
        <v>133</v>
      </c>
      <c r="AN41" s="2" t="s">
        <v>133</v>
      </c>
      <c r="AO41" s="2" t="s">
        <v>133</v>
      </c>
      <c r="AP41" s="2" t="s">
        <v>133</v>
      </c>
      <c r="AQ41" s="2" t="s">
        <v>133</v>
      </c>
      <c r="AR41" s="2" t="s">
        <v>133</v>
      </c>
      <c r="AS41" s="2">
        <v>0</v>
      </c>
      <c r="AT41" s="2" t="s">
        <v>133</v>
      </c>
      <c r="AU41" s="2" t="s">
        <v>133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 t="s">
        <v>138</v>
      </c>
    </row>
    <row r="42" spans="1:99" s="2" customFormat="1" x14ac:dyDescent="0.25">
      <c r="A42" s="2" t="s">
        <v>390</v>
      </c>
      <c r="B42" s="2" t="s">
        <v>391</v>
      </c>
      <c r="C42" s="2" t="s">
        <v>392</v>
      </c>
      <c r="D42" s="2">
        <v>1955</v>
      </c>
      <c r="E42" s="2">
        <f t="shared" si="0"/>
        <v>60</v>
      </c>
      <c r="F42" s="2">
        <v>0</v>
      </c>
      <c r="G42" s="2">
        <v>5</v>
      </c>
      <c r="H42" s="2">
        <v>200000</v>
      </c>
      <c r="I42" s="2">
        <v>3150</v>
      </c>
      <c r="J42" s="2">
        <v>3150</v>
      </c>
      <c r="K42" s="2">
        <v>3150</v>
      </c>
      <c r="L42" s="2">
        <f t="shared" si="1"/>
        <v>137213685</v>
      </c>
      <c r="M42" s="2">
        <v>1500</v>
      </c>
      <c r="N42" s="2">
        <f t="shared" si="2"/>
        <v>65340000</v>
      </c>
      <c r="O42" s="2">
        <f t="shared" si="3"/>
        <v>2.34375</v>
      </c>
      <c r="P42" s="2">
        <f t="shared" si="4"/>
        <v>6070290</v>
      </c>
      <c r="Q42" s="2">
        <f t="shared" si="5"/>
        <v>6.07029</v>
      </c>
      <c r="R42" s="2">
        <v>3745</v>
      </c>
      <c r="S42" s="2">
        <f t="shared" si="6"/>
        <v>9699.5125499999995</v>
      </c>
      <c r="T42" s="2">
        <f t="shared" si="7"/>
        <v>2396800</v>
      </c>
      <c r="U42" s="2">
        <f t="shared" si="8"/>
        <v>104410600000</v>
      </c>
      <c r="W42" s="2">
        <f t="shared" si="9"/>
        <v>0</v>
      </c>
      <c r="X42" s="2">
        <f t="shared" si="10"/>
        <v>0</v>
      </c>
      <c r="Y42" s="2">
        <f t="shared" si="11"/>
        <v>0</v>
      </c>
      <c r="Z42" s="2">
        <f t="shared" si="12"/>
        <v>2.0999951790633609</v>
      </c>
      <c r="AA42" s="2">
        <f t="shared" si="13"/>
        <v>0</v>
      </c>
      <c r="AB42" s="2" t="e">
        <f t="shared" si="14"/>
        <v>#DIV/0!</v>
      </c>
      <c r="AC42" s="2">
        <v>0</v>
      </c>
      <c r="AD42" s="2" t="e">
        <f t="shared" si="15"/>
        <v>#DIV/0!</v>
      </c>
      <c r="AE42" s="2" t="s">
        <v>133</v>
      </c>
      <c r="AF42" s="2">
        <f t="shared" si="16"/>
        <v>1597.8666666666666</v>
      </c>
      <c r="AG42" s="2">
        <f t="shared" si="17"/>
        <v>2.3023650345919196E-2</v>
      </c>
      <c r="AH42" s="2">
        <f t="shared" si="18"/>
        <v>1.5623084204658289</v>
      </c>
      <c r="AI42" s="2">
        <f t="shared" si="19"/>
        <v>137213685</v>
      </c>
      <c r="AJ42" s="2">
        <f t="shared" si="20"/>
        <v>3885462</v>
      </c>
      <c r="AK42" s="2">
        <f t="shared" si="21"/>
        <v>3.885462</v>
      </c>
      <c r="AL42" s="2" t="s">
        <v>133</v>
      </c>
      <c r="AM42" s="2" t="s">
        <v>133</v>
      </c>
      <c r="AN42" s="2" t="s">
        <v>133</v>
      </c>
      <c r="AO42" s="2" t="s">
        <v>133</v>
      </c>
      <c r="AP42" s="2" t="s">
        <v>133</v>
      </c>
      <c r="AQ42" s="2" t="s">
        <v>133</v>
      </c>
      <c r="AR42" s="2" t="s">
        <v>133</v>
      </c>
      <c r="AS42" s="2">
        <v>0</v>
      </c>
      <c r="AT42" s="2" t="s">
        <v>133</v>
      </c>
      <c r="AU42" s="2" t="s">
        <v>133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 t="s">
        <v>138</v>
      </c>
    </row>
    <row r="43" spans="1:99" s="2" customFormat="1" x14ac:dyDescent="0.25">
      <c r="A43" s="2" t="s">
        <v>393</v>
      </c>
      <c r="C43" s="2" t="s">
        <v>394</v>
      </c>
      <c r="D43" s="2">
        <v>1982</v>
      </c>
      <c r="E43" s="2">
        <f t="shared" si="0"/>
        <v>33</v>
      </c>
      <c r="F43" s="2">
        <v>0</v>
      </c>
      <c r="G43" s="2">
        <v>30</v>
      </c>
      <c r="H43" s="2">
        <v>946</v>
      </c>
      <c r="I43" s="2">
        <v>9605</v>
      </c>
      <c r="J43" s="2">
        <v>4936</v>
      </c>
      <c r="K43" s="2">
        <v>9605</v>
      </c>
      <c r="L43" s="2">
        <f t="shared" si="1"/>
        <v>418392839.5</v>
      </c>
      <c r="M43" s="2">
        <v>564</v>
      </c>
      <c r="N43" s="2">
        <f t="shared" si="2"/>
        <v>24567840</v>
      </c>
      <c r="O43" s="2">
        <f t="shared" si="3"/>
        <v>0.88125000000000009</v>
      </c>
      <c r="P43" s="2">
        <f t="shared" si="4"/>
        <v>2282429.04</v>
      </c>
      <c r="Q43" s="2">
        <f t="shared" si="5"/>
        <v>2.2824290400000002</v>
      </c>
      <c r="R43" s="2">
        <v>9.14</v>
      </c>
      <c r="S43" s="2">
        <f t="shared" si="6"/>
        <v>23.6725086</v>
      </c>
      <c r="T43" s="2">
        <f t="shared" si="7"/>
        <v>5849.6</v>
      </c>
      <c r="U43" s="2">
        <f t="shared" si="8"/>
        <v>254823200.00000003</v>
      </c>
      <c r="V43" s="2">
        <v>37495.442593</v>
      </c>
      <c r="W43" s="2">
        <f t="shared" si="9"/>
        <v>11.428610902346399</v>
      </c>
      <c r="X43" s="2">
        <f t="shared" si="10"/>
        <v>7.1014118544586422</v>
      </c>
      <c r="Y43" s="2">
        <f t="shared" si="11"/>
        <v>2.1339768117977962</v>
      </c>
      <c r="Z43" s="2">
        <f t="shared" si="12"/>
        <v>17.030102748145541</v>
      </c>
      <c r="AA43" s="2">
        <f t="shared" si="13"/>
        <v>1.8770947017873136</v>
      </c>
      <c r="AB43" s="2" t="e">
        <f t="shared" si="14"/>
        <v>#DIV/0!</v>
      </c>
      <c r="AC43" s="2">
        <v>0</v>
      </c>
      <c r="AD43" s="2" t="e">
        <f t="shared" si="15"/>
        <v>#DIV/0!</v>
      </c>
      <c r="AE43" s="2">
        <v>76.7881</v>
      </c>
      <c r="AF43" s="2">
        <f t="shared" si="16"/>
        <v>10.37163120567376</v>
      </c>
      <c r="AG43" s="2">
        <f t="shared" si="17"/>
        <v>0.30449434340066067</v>
      </c>
      <c r="AH43" s="2">
        <f t="shared" si="18"/>
        <v>0.37487805777952343</v>
      </c>
      <c r="AI43" s="2">
        <f t="shared" si="19"/>
        <v>215011666.40000001</v>
      </c>
      <c r="AJ43" s="2">
        <f t="shared" si="20"/>
        <v>6088457.2800000003</v>
      </c>
      <c r="AK43" s="2">
        <f t="shared" si="21"/>
        <v>6.0884572800000001</v>
      </c>
      <c r="AL43" s="2" t="s">
        <v>395</v>
      </c>
      <c r="AM43" s="2" t="s">
        <v>133</v>
      </c>
      <c r="AN43" s="2" t="s">
        <v>396</v>
      </c>
      <c r="AO43" s="2" t="s">
        <v>397</v>
      </c>
      <c r="AP43" s="2" t="s">
        <v>398</v>
      </c>
      <c r="AQ43" s="2" t="s">
        <v>399</v>
      </c>
      <c r="AR43" s="2" t="s">
        <v>400</v>
      </c>
      <c r="AS43" s="2">
        <v>1</v>
      </c>
      <c r="AT43" s="2" t="s">
        <v>401</v>
      </c>
      <c r="AU43" s="2" t="s">
        <v>402</v>
      </c>
      <c r="AV43" s="2">
        <v>7</v>
      </c>
      <c r="AW43" s="5">
        <v>99</v>
      </c>
      <c r="AX43" s="2">
        <v>0</v>
      </c>
      <c r="AY43" s="5">
        <v>1</v>
      </c>
      <c r="AZ43" s="5">
        <v>2.4</v>
      </c>
      <c r="BA43" s="5">
        <v>6.6</v>
      </c>
      <c r="BB43" s="5">
        <v>1.3</v>
      </c>
      <c r="BC43" s="5">
        <v>8.5</v>
      </c>
      <c r="BD43" s="5">
        <v>4.2</v>
      </c>
      <c r="BE43" s="5">
        <v>2.5</v>
      </c>
      <c r="BF43" s="5">
        <v>24.8</v>
      </c>
      <c r="BG43" s="5">
        <v>10.8</v>
      </c>
      <c r="BH43" s="5">
        <v>11.2</v>
      </c>
      <c r="BI43" s="2">
        <v>0</v>
      </c>
      <c r="BJ43" s="2">
        <v>0</v>
      </c>
      <c r="BK43" s="5">
        <v>23.6</v>
      </c>
      <c r="BL43" s="5">
        <v>3.9</v>
      </c>
      <c r="BM43" s="2">
        <v>0</v>
      </c>
      <c r="BN43" s="2">
        <v>0</v>
      </c>
      <c r="BO43" s="5">
        <v>7309</v>
      </c>
      <c r="BP43" s="5">
        <v>799</v>
      </c>
      <c r="BQ43" s="5">
        <v>99</v>
      </c>
      <c r="BR43" s="5">
        <v>11</v>
      </c>
      <c r="BS43" s="5">
        <v>0.19</v>
      </c>
      <c r="BT43" s="5">
        <v>0.02</v>
      </c>
      <c r="BU43" s="5">
        <v>11457</v>
      </c>
      <c r="BV43" s="5">
        <v>155</v>
      </c>
      <c r="BW43" s="5">
        <v>0.3</v>
      </c>
      <c r="BX43" s="5">
        <v>93159</v>
      </c>
      <c r="BY43" s="5">
        <v>8310</v>
      </c>
      <c r="BZ43" s="5">
        <v>1259</v>
      </c>
      <c r="CA43" s="5">
        <v>112</v>
      </c>
      <c r="CB43" s="5">
        <v>1.37</v>
      </c>
      <c r="CC43" s="5">
        <v>0.13</v>
      </c>
      <c r="CD43" s="5">
        <v>45</v>
      </c>
      <c r="CE43" s="5">
        <v>57</v>
      </c>
      <c r="CF43" s="5">
        <v>10</v>
      </c>
      <c r="CG43" s="5">
        <v>12</v>
      </c>
      <c r="CH43" s="5">
        <v>28</v>
      </c>
      <c r="CI43" s="5">
        <v>8</v>
      </c>
      <c r="CJ43" s="5">
        <v>11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5">
        <v>9</v>
      </c>
      <c r="CR43" s="5">
        <v>20</v>
      </c>
      <c r="CS43" s="5">
        <v>0.89915999999999996</v>
      </c>
      <c r="CT43" s="5">
        <v>0.91183000000000003</v>
      </c>
      <c r="CU43" s="2" t="s">
        <v>138</v>
      </c>
    </row>
    <row r="44" spans="1:99" s="2" customFormat="1" x14ac:dyDescent="0.25">
      <c r="A44" s="2" t="s">
        <v>403</v>
      </c>
      <c r="C44" s="2" t="s">
        <v>404</v>
      </c>
      <c r="D44" s="2">
        <v>1910</v>
      </c>
      <c r="E44" s="2">
        <f t="shared" si="0"/>
        <v>105</v>
      </c>
      <c r="F44" s="2">
        <v>0</v>
      </c>
      <c r="G44" s="2">
        <v>39</v>
      </c>
      <c r="H44" s="2">
        <v>4100</v>
      </c>
      <c r="I44" s="2">
        <v>29850</v>
      </c>
      <c r="J44" s="2">
        <v>23000</v>
      </c>
      <c r="K44" s="2">
        <v>29850</v>
      </c>
      <c r="L44" s="2">
        <f t="shared" si="1"/>
        <v>1300263015</v>
      </c>
      <c r="M44" s="2">
        <v>1300</v>
      </c>
      <c r="N44" s="2">
        <f t="shared" si="2"/>
        <v>56628000</v>
      </c>
      <c r="O44" s="2">
        <f t="shared" si="3"/>
        <v>2.03125</v>
      </c>
      <c r="P44" s="2">
        <f t="shared" si="4"/>
        <v>5260918</v>
      </c>
      <c r="Q44" s="2">
        <f t="shared" si="5"/>
        <v>5.2609180000000002</v>
      </c>
      <c r="R44" s="2">
        <v>19</v>
      </c>
      <c r="S44" s="2">
        <f t="shared" si="6"/>
        <v>49.209809999999997</v>
      </c>
      <c r="T44" s="2">
        <f t="shared" si="7"/>
        <v>12160</v>
      </c>
      <c r="U44" s="2">
        <f t="shared" si="8"/>
        <v>529720000</v>
      </c>
      <c r="V44" s="2">
        <v>71326.218179000003</v>
      </c>
      <c r="W44" s="2">
        <f t="shared" si="9"/>
        <v>21.740231300959199</v>
      </c>
      <c r="X44" s="2">
        <f t="shared" si="10"/>
        <v>13.508757765793527</v>
      </c>
      <c r="Y44" s="2">
        <f t="shared" si="11"/>
        <v>2.6737960981019588</v>
      </c>
      <c r="Z44" s="2">
        <f t="shared" si="12"/>
        <v>22.961485749099385</v>
      </c>
      <c r="AA44" s="2">
        <f t="shared" si="13"/>
        <v>0.76630950470846004</v>
      </c>
      <c r="AB44" s="2" t="e">
        <f t="shared" si="14"/>
        <v>#DIV/0!</v>
      </c>
      <c r="AC44" s="2">
        <v>0</v>
      </c>
      <c r="AD44" s="2" t="e">
        <f t="shared" si="15"/>
        <v>#DIV/0!</v>
      </c>
      <c r="AE44" s="2">
        <v>48.065800000000003</v>
      </c>
      <c r="AF44" s="2">
        <f t="shared" si="16"/>
        <v>9.3538461538461544</v>
      </c>
      <c r="AG44" s="2">
        <f t="shared" si="17"/>
        <v>0.27041440508338832</v>
      </c>
      <c r="AH44" s="2">
        <f t="shared" si="18"/>
        <v>0.18543921686398751</v>
      </c>
      <c r="AI44" s="2">
        <f t="shared" si="19"/>
        <v>1001877700</v>
      </c>
      <c r="AJ44" s="2">
        <f t="shared" si="20"/>
        <v>28370040</v>
      </c>
      <c r="AK44" s="2">
        <f t="shared" si="21"/>
        <v>28.370039999999999</v>
      </c>
      <c r="AL44" s="2" t="s">
        <v>405</v>
      </c>
      <c r="AM44" s="2" t="s">
        <v>406</v>
      </c>
      <c r="AN44" s="2" t="s">
        <v>407</v>
      </c>
      <c r="AO44" s="2" t="s">
        <v>408</v>
      </c>
      <c r="AP44" s="2" t="s">
        <v>409</v>
      </c>
      <c r="AQ44" s="2" t="s">
        <v>399</v>
      </c>
      <c r="AR44" s="2" t="s">
        <v>410</v>
      </c>
      <c r="AS44" s="2">
        <v>1</v>
      </c>
      <c r="AT44" s="2" t="s">
        <v>411</v>
      </c>
      <c r="AU44" s="2" t="s">
        <v>412</v>
      </c>
      <c r="AV44" s="2">
        <v>8</v>
      </c>
      <c r="AW44" s="5">
        <v>98</v>
      </c>
      <c r="AX44" s="5">
        <v>2</v>
      </c>
      <c r="AY44" s="5">
        <v>1</v>
      </c>
      <c r="AZ44" s="5">
        <v>9.6</v>
      </c>
      <c r="BA44" s="5">
        <v>5.7</v>
      </c>
      <c r="BB44" s="5">
        <v>0.2</v>
      </c>
      <c r="BC44" s="5">
        <v>0.2</v>
      </c>
      <c r="BD44" s="5">
        <v>0.1</v>
      </c>
      <c r="BE44" s="5">
        <v>0.9</v>
      </c>
      <c r="BF44" s="5">
        <v>62.4</v>
      </c>
      <c r="BG44" s="5">
        <v>11</v>
      </c>
      <c r="BH44" s="5">
        <v>9.1</v>
      </c>
      <c r="BI44" s="2">
        <v>0</v>
      </c>
      <c r="BJ44" s="2">
        <v>0</v>
      </c>
      <c r="BK44" s="5">
        <v>0.3</v>
      </c>
      <c r="BL44" s="5">
        <v>0.4</v>
      </c>
      <c r="BM44" s="2">
        <v>0</v>
      </c>
      <c r="BN44" s="2">
        <v>0</v>
      </c>
      <c r="BO44" s="5">
        <v>12693</v>
      </c>
      <c r="BP44" s="5">
        <v>843</v>
      </c>
      <c r="BQ44" s="5">
        <v>138</v>
      </c>
      <c r="BR44" s="5">
        <v>9</v>
      </c>
      <c r="BS44" s="5">
        <v>0.2</v>
      </c>
      <c r="BT44" s="5">
        <v>0.01</v>
      </c>
      <c r="BU44" s="5">
        <v>18705</v>
      </c>
      <c r="BV44" s="5">
        <v>203</v>
      </c>
      <c r="BW44" s="5">
        <v>0.3</v>
      </c>
      <c r="BX44" s="5">
        <v>47870</v>
      </c>
      <c r="BY44" s="5">
        <v>414</v>
      </c>
      <c r="BZ44" s="5">
        <v>520</v>
      </c>
      <c r="CA44" s="5">
        <v>5</v>
      </c>
      <c r="CB44" s="5">
        <v>1.1100000000000001</v>
      </c>
      <c r="CC44" s="5">
        <v>0.01</v>
      </c>
      <c r="CD44" s="5">
        <v>4</v>
      </c>
      <c r="CE44" s="5">
        <v>16</v>
      </c>
      <c r="CF44" s="5">
        <v>1</v>
      </c>
      <c r="CG44" s="5">
        <v>2</v>
      </c>
      <c r="CH44" s="5">
        <v>64</v>
      </c>
      <c r="CI44" s="5">
        <v>31</v>
      </c>
      <c r="CJ44" s="5">
        <v>80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5">
        <v>1</v>
      </c>
      <c r="CR44" s="5">
        <v>2</v>
      </c>
      <c r="CS44" s="5">
        <v>0.60326999999999997</v>
      </c>
      <c r="CT44" s="5">
        <v>0.20372000000000001</v>
      </c>
      <c r="CU44" s="2" t="s">
        <v>138</v>
      </c>
    </row>
    <row r="45" spans="1:99" s="2" customFormat="1" x14ac:dyDescent="0.25">
      <c r="A45" s="2" t="s">
        <v>413</v>
      </c>
      <c r="B45" s="2" t="s">
        <v>414</v>
      </c>
      <c r="C45" s="2" t="s">
        <v>415</v>
      </c>
      <c r="D45" s="2">
        <v>1913</v>
      </c>
      <c r="E45" s="2">
        <f t="shared" si="0"/>
        <v>102</v>
      </c>
      <c r="F45" s="2">
        <v>0</v>
      </c>
      <c r="G45" s="2">
        <v>30</v>
      </c>
      <c r="H45" s="2">
        <v>548300</v>
      </c>
      <c r="I45" s="2">
        <v>35000</v>
      </c>
      <c r="J45" s="2">
        <v>27400</v>
      </c>
      <c r="K45" s="2">
        <v>35000</v>
      </c>
      <c r="L45" s="2">
        <f t="shared" si="1"/>
        <v>1524596500</v>
      </c>
      <c r="M45" s="2">
        <v>1050</v>
      </c>
      <c r="N45" s="2">
        <f t="shared" si="2"/>
        <v>45738000</v>
      </c>
      <c r="O45" s="2">
        <f t="shared" si="3"/>
        <v>1.640625</v>
      </c>
      <c r="P45" s="2">
        <f t="shared" si="4"/>
        <v>4249203</v>
      </c>
      <c r="Q45" s="2">
        <f t="shared" si="5"/>
        <v>4.2492030000000005</v>
      </c>
      <c r="R45" s="2">
        <v>3385</v>
      </c>
      <c r="S45" s="2">
        <f t="shared" si="6"/>
        <v>8767.1161499999998</v>
      </c>
      <c r="T45" s="2">
        <f t="shared" si="7"/>
        <v>2166400</v>
      </c>
      <c r="U45" s="2">
        <f t="shared" si="8"/>
        <v>94373800000</v>
      </c>
      <c r="W45" s="2">
        <f t="shared" si="9"/>
        <v>0</v>
      </c>
      <c r="X45" s="2">
        <f t="shared" si="10"/>
        <v>0</v>
      </c>
      <c r="Y45" s="2">
        <f t="shared" si="11"/>
        <v>0</v>
      </c>
      <c r="Z45" s="2">
        <f t="shared" si="12"/>
        <v>33.333256810529541</v>
      </c>
      <c r="AA45" s="2">
        <f t="shared" si="13"/>
        <v>0</v>
      </c>
      <c r="AB45" s="2" t="e">
        <f t="shared" si="14"/>
        <v>#DIV/0!</v>
      </c>
      <c r="AC45" s="2">
        <v>0</v>
      </c>
      <c r="AD45" s="2" t="e">
        <f t="shared" si="15"/>
        <v>#DIV/0!</v>
      </c>
      <c r="AE45" s="2" t="s">
        <v>133</v>
      </c>
      <c r="AF45" s="2">
        <f t="shared" si="16"/>
        <v>2063.2380952380954</v>
      </c>
      <c r="AG45" s="2">
        <f t="shared" si="17"/>
        <v>0.43680199340879883</v>
      </c>
      <c r="AH45" s="2">
        <f t="shared" si="18"/>
        <v>0.1257259148586552</v>
      </c>
      <c r="AI45" s="2">
        <f t="shared" si="19"/>
        <v>1193541260</v>
      </c>
      <c r="AJ45" s="2">
        <f t="shared" si="20"/>
        <v>33797352</v>
      </c>
      <c r="AK45" s="2">
        <f t="shared" si="21"/>
        <v>33.797351999999997</v>
      </c>
      <c r="AL45" s="2" t="s">
        <v>133</v>
      </c>
      <c r="AM45" s="2" t="s">
        <v>133</v>
      </c>
      <c r="AN45" s="2" t="s">
        <v>133</v>
      </c>
      <c r="AO45" s="2" t="s">
        <v>133</v>
      </c>
      <c r="AP45" s="2" t="s">
        <v>133</v>
      </c>
      <c r="AQ45" s="2" t="s">
        <v>133</v>
      </c>
      <c r="AR45" s="2" t="s">
        <v>133</v>
      </c>
      <c r="AS45" s="2">
        <v>0</v>
      </c>
      <c r="AT45" s="2" t="s">
        <v>133</v>
      </c>
      <c r="AU45" s="2" t="s">
        <v>133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 t="s">
        <v>138</v>
      </c>
    </row>
    <row r="46" spans="1:99" s="2" customFormat="1" x14ac:dyDescent="0.25">
      <c r="A46" s="2" t="s">
        <v>416</v>
      </c>
      <c r="B46" s="2" t="s">
        <v>417</v>
      </c>
      <c r="C46" s="2" t="s">
        <v>418</v>
      </c>
      <c r="D46" s="2">
        <v>1912</v>
      </c>
      <c r="E46" s="2">
        <f t="shared" si="0"/>
        <v>103</v>
      </c>
      <c r="F46" s="2">
        <v>0</v>
      </c>
      <c r="G46" s="2">
        <v>53</v>
      </c>
      <c r="H46" s="2">
        <v>548300</v>
      </c>
      <c r="I46" s="2">
        <v>70000</v>
      </c>
      <c r="J46" s="2">
        <v>50000</v>
      </c>
      <c r="K46" s="2">
        <v>70000</v>
      </c>
      <c r="L46" s="2">
        <f t="shared" si="1"/>
        <v>3049193000</v>
      </c>
      <c r="M46" s="2">
        <v>2000</v>
      </c>
      <c r="N46" s="2">
        <f t="shared" si="2"/>
        <v>87120000</v>
      </c>
      <c r="O46" s="2">
        <f t="shared" si="3"/>
        <v>3.125</v>
      </c>
      <c r="P46" s="2">
        <f t="shared" si="4"/>
        <v>8093720</v>
      </c>
      <c r="Q46" s="2">
        <f t="shared" si="5"/>
        <v>8.0937200000000011</v>
      </c>
      <c r="R46" s="2">
        <v>3453</v>
      </c>
      <c r="S46" s="2">
        <f t="shared" si="6"/>
        <v>8943.2354699999996</v>
      </c>
      <c r="T46" s="2">
        <f t="shared" si="7"/>
        <v>2209920</v>
      </c>
      <c r="U46" s="2">
        <f t="shared" si="8"/>
        <v>96269640000</v>
      </c>
      <c r="W46" s="2">
        <f t="shared" si="9"/>
        <v>0</v>
      </c>
      <c r="X46" s="2">
        <f t="shared" si="10"/>
        <v>0</v>
      </c>
      <c r="Y46" s="2">
        <f t="shared" si="11"/>
        <v>0</v>
      </c>
      <c r="Z46" s="2">
        <f t="shared" si="12"/>
        <v>34.999919651056018</v>
      </c>
      <c r="AA46" s="2">
        <f t="shared" si="13"/>
        <v>0</v>
      </c>
      <c r="AB46" s="2" t="e">
        <f t="shared" si="14"/>
        <v>#DIV/0!</v>
      </c>
      <c r="AC46" s="2">
        <v>0</v>
      </c>
      <c r="AD46" s="2" t="e">
        <f t="shared" si="15"/>
        <v>#DIV/0!</v>
      </c>
      <c r="AE46" s="2" t="s">
        <v>133</v>
      </c>
      <c r="AF46" s="2">
        <f t="shared" si="16"/>
        <v>1104.96</v>
      </c>
      <c r="AG46" s="2">
        <f t="shared" si="17"/>
        <v>0.33231776812360664</v>
      </c>
      <c r="AH46" s="2">
        <f t="shared" si="18"/>
        <v>0.13123390731912962</v>
      </c>
      <c r="AI46" s="2">
        <f t="shared" si="19"/>
        <v>2177995000</v>
      </c>
      <c r="AJ46" s="2">
        <f t="shared" si="20"/>
        <v>61674000</v>
      </c>
      <c r="AK46" s="2">
        <f t="shared" si="21"/>
        <v>61.673999999999999</v>
      </c>
      <c r="AL46" s="2" t="s">
        <v>133</v>
      </c>
      <c r="AM46" s="2" t="s">
        <v>133</v>
      </c>
      <c r="AN46" s="2" t="s">
        <v>133</v>
      </c>
      <c r="AO46" s="2" t="s">
        <v>133</v>
      </c>
      <c r="AP46" s="2" t="s">
        <v>133</v>
      </c>
      <c r="AQ46" s="2" t="s">
        <v>133</v>
      </c>
      <c r="AR46" s="2" t="s">
        <v>133</v>
      </c>
      <c r="AS46" s="2">
        <v>0</v>
      </c>
      <c r="AT46" s="2" t="s">
        <v>133</v>
      </c>
      <c r="AU46" s="2" t="s">
        <v>133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 t="s">
        <v>138</v>
      </c>
    </row>
    <row r="47" spans="1:99" s="2" customFormat="1" x14ac:dyDescent="0.25">
      <c r="A47" s="2" t="s">
        <v>419</v>
      </c>
      <c r="C47" s="2" t="s">
        <v>420</v>
      </c>
      <c r="D47" s="2">
        <v>1959</v>
      </c>
      <c r="E47" s="2">
        <f t="shared" si="0"/>
        <v>56</v>
      </c>
      <c r="F47" s="2">
        <v>0</v>
      </c>
      <c r="G47" s="2">
        <v>18</v>
      </c>
      <c r="H47" s="2">
        <v>9700</v>
      </c>
      <c r="I47" s="2">
        <v>2557</v>
      </c>
      <c r="J47" s="2">
        <v>2557</v>
      </c>
      <c r="K47" s="2">
        <v>2557</v>
      </c>
      <c r="L47" s="2">
        <f t="shared" si="1"/>
        <v>111382664.3</v>
      </c>
      <c r="M47" s="2">
        <v>275</v>
      </c>
      <c r="N47" s="2">
        <f t="shared" si="2"/>
        <v>11979000</v>
      </c>
      <c r="O47" s="2">
        <f t="shared" si="3"/>
        <v>0.4296875</v>
      </c>
      <c r="P47" s="2">
        <f t="shared" si="4"/>
        <v>1112886.5</v>
      </c>
      <c r="Q47" s="2">
        <f t="shared" si="5"/>
        <v>1.1128865000000001</v>
      </c>
      <c r="R47" s="2">
        <v>261</v>
      </c>
      <c r="S47" s="2">
        <f t="shared" si="6"/>
        <v>675.98738999999989</v>
      </c>
      <c r="T47" s="2">
        <f t="shared" si="7"/>
        <v>167040</v>
      </c>
      <c r="U47" s="2">
        <f t="shared" si="8"/>
        <v>7276680000</v>
      </c>
      <c r="V47" s="2">
        <v>34084.298956999999</v>
      </c>
      <c r="W47" s="2">
        <f t="shared" si="9"/>
        <v>10.388894322093599</v>
      </c>
      <c r="X47" s="2">
        <f t="shared" si="10"/>
        <v>6.4553617166620585</v>
      </c>
      <c r="Y47" s="2">
        <f t="shared" si="11"/>
        <v>2.7780418417249972</v>
      </c>
      <c r="Z47" s="2">
        <f t="shared" si="12"/>
        <v>9.2981604724935298</v>
      </c>
      <c r="AA47" s="2">
        <f t="shared" si="13"/>
        <v>3.2938702553387014</v>
      </c>
      <c r="AB47" s="2" t="e">
        <f t="shared" si="14"/>
        <v>#DIV/0!</v>
      </c>
      <c r="AC47" s="2">
        <v>0</v>
      </c>
      <c r="AD47" s="2" t="e">
        <f t="shared" si="15"/>
        <v>#DIV/0!</v>
      </c>
      <c r="AE47" s="2">
        <v>655.97</v>
      </c>
      <c r="AF47" s="2">
        <f t="shared" si="16"/>
        <v>607.41818181818178</v>
      </c>
      <c r="AG47" s="2">
        <f t="shared" si="17"/>
        <v>0.23808509246365112</v>
      </c>
      <c r="AH47" s="2">
        <f t="shared" si="18"/>
        <v>0.3528483038009449</v>
      </c>
      <c r="AI47" s="2">
        <f t="shared" si="19"/>
        <v>111382664.3</v>
      </c>
      <c r="AJ47" s="2">
        <f t="shared" si="20"/>
        <v>3154008.36</v>
      </c>
      <c r="AK47" s="2">
        <f t="shared" si="21"/>
        <v>3.1540083599999997</v>
      </c>
      <c r="AL47" s="2" t="s">
        <v>421</v>
      </c>
      <c r="AM47" s="2" t="s">
        <v>133</v>
      </c>
      <c r="AN47" s="2" t="s">
        <v>419</v>
      </c>
      <c r="AO47" s="2" t="s">
        <v>422</v>
      </c>
      <c r="AP47" s="2" t="s">
        <v>423</v>
      </c>
      <c r="AQ47" s="2" t="s">
        <v>182</v>
      </c>
      <c r="AR47" s="2" t="s">
        <v>424</v>
      </c>
      <c r="AS47" s="2">
        <v>2</v>
      </c>
      <c r="AT47" s="2" t="s">
        <v>425</v>
      </c>
      <c r="AU47" s="2" t="s">
        <v>426</v>
      </c>
      <c r="AV47" s="2">
        <v>8</v>
      </c>
      <c r="AW47" s="5">
        <v>99</v>
      </c>
      <c r="AX47" s="5">
        <v>1</v>
      </c>
      <c r="AY47" s="2">
        <v>0</v>
      </c>
      <c r="AZ47" s="5">
        <v>2</v>
      </c>
      <c r="BA47" s="5">
        <v>3.7</v>
      </c>
      <c r="BB47" s="2">
        <v>0</v>
      </c>
      <c r="BC47" s="2">
        <v>0</v>
      </c>
      <c r="BD47" s="2">
        <v>0</v>
      </c>
      <c r="BE47" s="5">
        <v>0.2</v>
      </c>
      <c r="BF47" s="5">
        <v>73.3</v>
      </c>
      <c r="BG47" s="5">
        <v>11.3</v>
      </c>
      <c r="BH47" s="5">
        <v>9.1</v>
      </c>
      <c r="BI47" s="2">
        <v>0</v>
      </c>
      <c r="BJ47" s="2">
        <v>0</v>
      </c>
      <c r="BK47" s="5">
        <v>0.1</v>
      </c>
      <c r="BL47" s="5">
        <v>0.2</v>
      </c>
      <c r="BM47" s="2">
        <v>0</v>
      </c>
      <c r="BN47" s="2">
        <v>0</v>
      </c>
      <c r="BO47" s="5">
        <v>81044</v>
      </c>
      <c r="BP47" s="5">
        <v>6079</v>
      </c>
      <c r="BQ47" s="5">
        <v>129</v>
      </c>
      <c r="BR47" s="5">
        <v>10</v>
      </c>
      <c r="BS47" s="5">
        <v>0.18</v>
      </c>
      <c r="BT47" s="5">
        <v>0.01</v>
      </c>
      <c r="BU47" s="5">
        <v>114903</v>
      </c>
      <c r="BV47" s="5">
        <v>182</v>
      </c>
      <c r="BW47" s="5">
        <v>0.25</v>
      </c>
      <c r="BX47" s="5">
        <v>471223</v>
      </c>
      <c r="BY47" s="5">
        <v>14054</v>
      </c>
      <c r="BZ47" s="5">
        <v>748</v>
      </c>
      <c r="CA47" s="5">
        <v>22</v>
      </c>
      <c r="CB47" s="5">
        <v>0.81</v>
      </c>
      <c r="CC47" s="5">
        <v>0.02</v>
      </c>
      <c r="CD47" s="5">
        <v>1</v>
      </c>
      <c r="CE47" s="5">
        <v>3</v>
      </c>
      <c r="CF47" s="2">
        <v>0</v>
      </c>
      <c r="CG47" s="2">
        <v>0</v>
      </c>
      <c r="CH47" s="5">
        <v>63</v>
      </c>
      <c r="CI47" s="5">
        <v>36</v>
      </c>
      <c r="CJ47" s="5">
        <v>96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5">
        <v>1</v>
      </c>
      <c r="CS47" s="5">
        <v>0.77227999999999997</v>
      </c>
      <c r="CT47" s="5">
        <v>0.40289000000000003</v>
      </c>
      <c r="CU47" s="2" t="s">
        <v>138</v>
      </c>
    </row>
    <row r="48" spans="1:99" s="2" customFormat="1" x14ac:dyDescent="0.25">
      <c r="A48" s="2" t="s">
        <v>427</v>
      </c>
      <c r="B48" s="2" t="s">
        <v>428</v>
      </c>
      <c r="C48" s="2" t="s">
        <v>429</v>
      </c>
      <c r="D48" s="2">
        <v>1926</v>
      </c>
      <c r="E48" s="2">
        <f t="shared" si="0"/>
        <v>89</v>
      </c>
      <c r="F48" s="2">
        <v>0</v>
      </c>
      <c r="G48" s="2">
        <v>183</v>
      </c>
      <c r="H48" s="2">
        <v>168000</v>
      </c>
      <c r="I48" s="2">
        <v>95575</v>
      </c>
      <c r="J48" s="2">
        <v>63922</v>
      </c>
      <c r="K48" s="2">
        <v>95575</v>
      </c>
      <c r="L48" s="2">
        <f t="shared" si="1"/>
        <v>4163237442.5</v>
      </c>
      <c r="M48" s="2">
        <v>1159</v>
      </c>
      <c r="N48" s="2">
        <f t="shared" si="2"/>
        <v>50486040</v>
      </c>
      <c r="O48" s="2">
        <f t="shared" si="3"/>
        <v>1.8109375000000001</v>
      </c>
      <c r="P48" s="2">
        <f t="shared" si="4"/>
        <v>4690310.74</v>
      </c>
      <c r="Q48" s="2">
        <f t="shared" si="5"/>
        <v>4.6903107400000001</v>
      </c>
      <c r="R48" s="2">
        <v>314</v>
      </c>
      <c r="S48" s="2">
        <f t="shared" si="6"/>
        <v>813.25685999999996</v>
      </c>
      <c r="T48" s="2">
        <f t="shared" si="7"/>
        <v>200960</v>
      </c>
      <c r="U48" s="2">
        <f t="shared" si="8"/>
        <v>8754320000</v>
      </c>
      <c r="V48" s="2">
        <v>81420.290024999995</v>
      </c>
      <c r="W48" s="2">
        <f t="shared" si="9"/>
        <v>24.816904399619997</v>
      </c>
      <c r="X48" s="2">
        <f t="shared" si="10"/>
        <v>15.420514408994849</v>
      </c>
      <c r="Y48" s="2">
        <f t="shared" si="11"/>
        <v>3.2325234989965597</v>
      </c>
      <c r="Z48" s="2">
        <f t="shared" si="12"/>
        <v>82.463141147533065</v>
      </c>
      <c r="AA48" s="2">
        <f t="shared" si="13"/>
        <v>0.3147495666309057</v>
      </c>
      <c r="AB48" s="2" t="e">
        <f t="shared" si="14"/>
        <v>#DIV/0!</v>
      </c>
      <c r="AC48" s="2">
        <v>0</v>
      </c>
      <c r="AD48" s="2" t="e">
        <f t="shared" si="15"/>
        <v>#DIV/0!</v>
      </c>
      <c r="AE48" s="2">
        <v>496.63200000000001</v>
      </c>
      <c r="AF48" s="2">
        <f t="shared" si="16"/>
        <v>173.39085418464194</v>
      </c>
      <c r="AG48" s="2">
        <f t="shared" si="17"/>
        <v>1.0285364062561024</v>
      </c>
      <c r="AH48" s="2">
        <f t="shared" si="18"/>
        <v>5.9486600303053423E-2</v>
      </c>
      <c r="AI48" s="2">
        <f t="shared" si="19"/>
        <v>2784435927.8000002</v>
      </c>
      <c r="AJ48" s="2">
        <f t="shared" si="20"/>
        <v>78846508.560000002</v>
      </c>
      <c r="AK48" s="2">
        <f t="shared" si="21"/>
        <v>78.846508560000004</v>
      </c>
      <c r="AL48" s="2" t="s">
        <v>430</v>
      </c>
      <c r="AM48" s="2" t="s">
        <v>431</v>
      </c>
      <c r="AN48" s="2" t="s">
        <v>432</v>
      </c>
      <c r="AO48" s="2" t="s">
        <v>433</v>
      </c>
      <c r="AP48" s="2" t="s">
        <v>434</v>
      </c>
      <c r="AQ48" s="2" t="s">
        <v>435</v>
      </c>
      <c r="AR48" s="2" t="s">
        <v>436</v>
      </c>
      <c r="AS48" s="2">
        <v>2</v>
      </c>
      <c r="AT48" s="2" t="s">
        <v>437</v>
      </c>
      <c r="AU48" s="2" t="s">
        <v>438</v>
      </c>
      <c r="AV48" s="2">
        <v>8</v>
      </c>
      <c r="AW48" s="5">
        <v>82</v>
      </c>
      <c r="AX48" s="5">
        <v>17</v>
      </c>
      <c r="AY48" s="5">
        <v>1</v>
      </c>
      <c r="AZ48" s="5">
        <v>0.8</v>
      </c>
      <c r="BA48" s="5">
        <v>0.2</v>
      </c>
      <c r="BB48" s="5">
        <v>0.2</v>
      </c>
      <c r="BC48" s="5">
        <v>0.4</v>
      </c>
      <c r="BD48" s="2">
        <v>0</v>
      </c>
      <c r="BE48" s="5">
        <v>0.3</v>
      </c>
      <c r="BF48" s="5">
        <v>61.4</v>
      </c>
      <c r="BG48" s="5">
        <v>12.1</v>
      </c>
      <c r="BH48" s="5">
        <v>15.7</v>
      </c>
      <c r="BI48" s="2">
        <v>0</v>
      </c>
      <c r="BJ48" s="2">
        <v>0</v>
      </c>
      <c r="BK48" s="5">
        <v>6.3</v>
      </c>
      <c r="BL48" s="5">
        <v>2.6</v>
      </c>
      <c r="BM48" s="2">
        <v>0</v>
      </c>
      <c r="BN48" s="2">
        <v>0</v>
      </c>
      <c r="BO48" s="5">
        <v>80904</v>
      </c>
      <c r="BP48" s="5">
        <v>6222</v>
      </c>
      <c r="BQ48" s="5">
        <v>102</v>
      </c>
      <c r="BR48" s="5">
        <v>8</v>
      </c>
      <c r="BS48" s="5">
        <v>0.16</v>
      </c>
      <c r="BT48" s="5">
        <v>0.01</v>
      </c>
      <c r="BU48" s="5">
        <v>121959</v>
      </c>
      <c r="BV48" s="5">
        <v>154</v>
      </c>
      <c r="BW48" s="5">
        <v>0.23</v>
      </c>
      <c r="BX48" s="5">
        <v>445045</v>
      </c>
      <c r="BY48" s="5">
        <v>19822</v>
      </c>
      <c r="BZ48" s="5">
        <v>561</v>
      </c>
      <c r="CA48" s="5">
        <v>25</v>
      </c>
      <c r="CB48" s="5">
        <v>1.01</v>
      </c>
      <c r="CC48" s="5">
        <v>0.05</v>
      </c>
      <c r="CD48" s="5">
        <v>4</v>
      </c>
      <c r="CE48" s="5">
        <v>8</v>
      </c>
      <c r="CF48" s="5">
        <v>3</v>
      </c>
      <c r="CG48" s="5">
        <v>9</v>
      </c>
      <c r="CH48" s="5">
        <v>59</v>
      </c>
      <c r="CI48" s="5">
        <v>30</v>
      </c>
      <c r="CJ48" s="5">
        <v>65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5">
        <v>4</v>
      </c>
      <c r="CR48" s="5">
        <v>18</v>
      </c>
      <c r="CS48" s="5">
        <v>0.86136999999999997</v>
      </c>
      <c r="CT48" s="5">
        <v>0.88431000000000004</v>
      </c>
      <c r="CU48" s="2" t="s">
        <v>138</v>
      </c>
    </row>
    <row r="49" spans="1:99" s="2" customFormat="1" x14ac:dyDescent="0.25">
      <c r="A49" s="2" t="s">
        <v>439</v>
      </c>
      <c r="C49" s="2" t="s">
        <v>440</v>
      </c>
      <c r="D49" s="2">
        <v>1914</v>
      </c>
      <c r="E49" s="2">
        <f t="shared" si="0"/>
        <v>101</v>
      </c>
      <c r="F49" s="2">
        <v>0</v>
      </c>
      <c r="G49" s="2">
        <v>83</v>
      </c>
      <c r="H49" s="2">
        <v>106695</v>
      </c>
      <c r="I49" s="2">
        <v>76200</v>
      </c>
      <c r="J49" s="2">
        <v>76200</v>
      </c>
      <c r="K49" s="2">
        <v>76200</v>
      </c>
      <c r="L49" s="2">
        <f t="shared" si="1"/>
        <v>3319264380</v>
      </c>
      <c r="M49" s="2">
        <v>2850</v>
      </c>
      <c r="N49" s="2">
        <f t="shared" si="2"/>
        <v>124146000</v>
      </c>
      <c r="O49" s="2">
        <f t="shared" si="3"/>
        <v>4.453125</v>
      </c>
      <c r="P49" s="2">
        <f t="shared" si="4"/>
        <v>11533551</v>
      </c>
      <c r="Q49" s="2">
        <f t="shared" si="5"/>
        <v>11.533551000000001</v>
      </c>
      <c r="R49" s="2">
        <v>374</v>
      </c>
      <c r="S49" s="2">
        <f t="shared" si="6"/>
        <v>968.65625999999997</v>
      </c>
      <c r="T49" s="2">
        <f t="shared" si="7"/>
        <v>239360</v>
      </c>
      <c r="U49" s="2">
        <f t="shared" si="8"/>
        <v>10427120000</v>
      </c>
      <c r="V49" s="2">
        <v>134566.64859</v>
      </c>
      <c r="W49" s="2">
        <f t="shared" si="9"/>
        <v>41.015914490231999</v>
      </c>
      <c r="X49" s="2">
        <f t="shared" si="10"/>
        <v>25.48611584305446</v>
      </c>
      <c r="Y49" s="2">
        <f t="shared" si="11"/>
        <v>3.4069500786374016</v>
      </c>
      <c r="Z49" s="2">
        <f t="shared" si="12"/>
        <v>26.736780725919481</v>
      </c>
      <c r="AA49" s="2">
        <f t="shared" si="13"/>
        <v>0.43638047991049717</v>
      </c>
      <c r="AB49" s="2" t="e">
        <f t="shared" si="14"/>
        <v>#DIV/0!</v>
      </c>
      <c r="AC49" s="2">
        <v>0</v>
      </c>
      <c r="AD49" s="2" t="e">
        <f t="shared" si="15"/>
        <v>#DIV/0!</v>
      </c>
      <c r="AE49" s="2">
        <v>441.31099999999998</v>
      </c>
      <c r="AF49" s="2">
        <f t="shared" si="16"/>
        <v>83.985964912280707</v>
      </c>
      <c r="AG49" s="2">
        <f t="shared" si="17"/>
        <v>0.21266116918634528</v>
      </c>
      <c r="AH49" s="2">
        <f t="shared" si="18"/>
        <v>0.12270887003265073</v>
      </c>
      <c r="AI49" s="2">
        <f t="shared" si="19"/>
        <v>3319264380</v>
      </c>
      <c r="AJ49" s="2">
        <f t="shared" si="20"/>
        <v>93991176</v>
      </c>
      <c r="AK49" s="2">
        <f t="shared" si="21"/>
        <v>93.991175999999996</v>
      </c>
      <c r="AL49" s="2" t="s">
        <v>441</v>
      </c>
      <c r="AM49" s="2" t="s">
        <v>442</v>
      </c>
      <c r="AN49" s="2" t="s">
        <v>443</v>
      </c>
      <c r="AO49" s="2" t="s">
        <v>444</v>
      </c>
      <c r="AP49" s="2" t="s">
        <v>445</v>
      </c>
      <c r="AQ49" s="2" t="s">
        <v>399</v>
      </c>
      <c r="AR49" s="2" t="s">
        <v>446</v>
      </c>
      <c r="AS49" s="2">
        <v>2</v>
      </c>
      <c r="AT49" s="2" t="s">
        <v>447</v>
      </c>
      <c r="AU49" s="2" t="s">
        <v>448</v>
      </c>
      <c r="AV49" s="2">
        <v>8</v>
      </c>
      <c r="AW49" s="5">
        <v>99</v>
      </c>
      <c r="AX49" s="5">
        <v>1</v>
      </c>
      <c r="AY49" s="2">
        <v>0</v>
      </c>
      <c r="AZ49" s="5">
        <v>2.7</v>
      </c>
      <c r="BA49" s="5">
        <v>6.7</v>
      </c>
      <c r="BB49" s="2">
        <v>0</v>
      </c>
      <c r="BC49" s="2">
        <v>0</v>
      </c>
      <c r="BD49" s="2">
        <v>0</v>
      </c>
      <c r="BE49" s="5">
        <v>0.1</v>
      </c>
      <c r="BF49" s="5">
        <v>73.7</v>
      </c>
      <c r="BG49" s="5">
        <v>7.8</v>
      </c>
      <c r="BH49" s="5">
        <v>8.1999999999999993</v>
      </c>
      <c r="BI49" s="2">
        <v>0</v>
      </c>
      <c r="BJ49" s="2">
        <v>0</v>
      </c>
      <c r="BK49" s="5">
        <v>0.4</v>
      </c>
      <c r="BL49" s="5">
        <v>0.3</v>
      </c>
      <c r="BM49" s="2">
        <v>0</v>
      </c>
      <c r="BN49" s="2">
        <v>0</v>
      </c>
      <c r="BO49" s="5">
        <v>98763</v>
      </c>
      <c r="BP49" s="5">
        <v>6974</v>
      </c>
      <c r="BQ49" s="5">
        <v>133</v>
      </c>
      <c r="BR49" s="5">
        <v>9</v>
      </c>
      <c r="BS49" s="5">
        <v>0.16</v>
      </c>
      <c r="BT49" s="5">
        <v>0.01</v>
      </c>
      <c r="BU49" s="5">
        <v>147058</v>
      </c>
      <c r="BV49" s="5">
        <v>198</v>
      </c>
      <c r="BW49" s="5">
        <v>0.24</v>
      </c>
      <c r="BX49" s="5">
        <v>860871</v>
      </c>
      <c r="BY49" s="5">
        <v>15159</v>
      </c>
      <c r="BZ49" s="5">
        <v>1160</v>
      </c>
      <c r="CA49" s="5">
        <v>20</v>
      </c>
      <c r="CB49" s="5">
        <v>2.21</v>
      </c>
      <c r="CC49" s="5">
        <v>0.04</v>
      </c>
      <c r="CD49" s="2">
        <v>0</v>
      </c>
      <c r="CE49" s="5">
        <v>2</v>
      </c>
      <c r="CF49" s="2">
        <v>0</v>
      </c>
      <c r="CG49" s="5">
        <v>1</v>
      </c>
      <c r="CH49" s="5">
        <v>68</v>
      </c>
      <c r="CI49" s="5">
        <v>31</v>
      </c>
      <c r="CJ49" s="5">
        <v>96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5">
        <v>2</v>
      </c>
      <c r="CS49" s="5">
        <v>0.82843999999999995</v>
      </c>
      <c r="CT49" s="5">
        <v>0.62121000000000004</v>
      </c>
      <c r="CU49" s="2" t="s">
        <v>138</v>
      </c>
    </row>
    <row r="50" spans="1:99" s="2" customFormat="1" x14ac:dyDescent="0.25">
      <c r="A50" s="2" t="s">
        <v>449</v>
      </c>
      <c r="B50" s="2" t="s">
        <v>450</v>
      </c>
      <c r="C50" s="2" t="s">
        <v>451</v>
      </c>
      <c r="D50" s="2">
        <v>1954</v>
      </c>
      <c r="E50" s="2">
        <f t="shared" si="0"/>
        <v>61</v>
      </c>
      <c r="F50" s="2">
        <v>0</v>
      </c>
      <c r="G50" s="2">
        <v>57</v>
      </c>
      <c r="H50" s="2">
        <v>0</v>
      </c>
      <c r="I50" s="2">
        <v>8100</v>
      </c>
      <c r="J50" s="2">
        <v>5500</v>
      </c>
      <c r="K50" s="2">
        <v>8100</v>
      </c>
      <c r="L50" s="2">
        <f t="shared" si="1"/>
        <v>352835190</v>
      </c>
      <c r="M50" s="2">
        <v>295</v>
      </c>
      <c r="N50" s="2">
        <f t="shared" si="2"/>
        <v>12850200</v>
      </c>
      <c r="O50" s="2">
        <f t="shared" si="3"/>
        <v>0.4609375</v>
      </c>
      <c r="P50" s="2">
        <f t="shared" si="4"/>
        <v>1193823.7</v>
      </c>
      <c r="Q50" s="2">
        <f t="shared" si="5"/>
        <v>1.1938237</v>
      </c>
      <c r="R50" s="2">
        <v>11.2</v>
      </c>
      <c r="S50" s="2">
        <f t="shared" si="6"/>
        <v>29.007887999999994</v>
      </c>
      <c r="T50" s="2">
        <f t="shared" si="7"/>
        <v>7168</v>
      </c>
      <c r="U50" s="2">
        <f t="shared" si="8"/>
        <v>312256000</v>
      </c>
      <c r="V50" s="2">
        <v>69678.103143999993</v>
      </c>
      <c r="W50" s="2">
        <f t="shared" si="9"/>
        <v>21.237885838291195</v>
      </c>
      <c r="X50" s="2">
        <f t="shared" si="10"/>
        <v>13.196614666854735</v>
      </c>
      <c r="Y50" s="2">
        <f t="shared" si="11"/>
        <v>5.4832250979545583</v>
      </c>
      <c r="Z50" s="2">
        <f t="shared" si="12"/>
        <v>27.457564084605686</v>
      </c>
      <c r="AA50" s="2">
        <f t="shared" si="13"/>
        <v>3.1305199831211024</v>
      </c>
      <c r="AB50" s="2" t="e">
        <f t="shared" si="14"/>
        <v>#DIV/0!</v>
      </c>
      <c r="AC50" s="2">
        <v>0</v>
      </c>
      <c r="AD50" s="2" t="e">
        <f t="shared" si="15"/>
        <v>#DIV/0!</v>
      </c>
      <c r="AE50" s="2" t="s">
        <v>133</v>
      </c>
      <c r="AF50" s="2">
        <f t="shared" si="16"/>
        <v>24.298305084745763</v>
      </c>
      <c r="AG50" s="2">
        <f t="shared" si="17"/>
        <v>0.67881668859250632</v>
      </c>
      <c r="AH50" s="2">
        <f t="shared" si="18"/>
        <v>0.17597273935974198</v>
      </c>
      <c r="AI50" s="2">
        <f t="shared" si="19"/>
        <v>239579450</v>
      </c>
      <c r="AJ50" s="2">
        <f t="shared" si="20"/>
        <v>6784140</v>
      </c>
      <c r="AK50" s="2">
        <f t="shared" si="21"/>
        <v>6.7841399999999998</v>
      </c>
      <c r="AL50" s="2" t="s">
        <v>452</v>
      </c>
      <c r="AM50" s="2" t="s">
        <v>453</v>
      </c>
      <c r="AN50" s="2" t="s">
        <v>133</v>
      </c>
      <c r="AO50" s="2" t="s">
        <v>454</v>
      </c>
      <c r="AP50" s="2" t="s">
        <v>133</v>
      </c>
      <c r="AQ50" s="2" t="s">
        <v>133</v>
      </c>
      <c r="AR50" s="2" t="s">
        <v>133</v>
      </c>
      <c r="AS50" s="2">
        <v>0</v>
      </c>
      <c r="AT50" s="2" t="s">
        <v>133</v>
      </c>
      <c r="AU50" s="2" t="s">
        <v>133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0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0</v>
      </c>
      <c r="CU50" s="2" t="s">
        <v>138</v>
      </c>
    </row>
    <row r="51" spans="1:99" s="2" customFormat="1" x14ac:dyDescent="0.25">
      <c r="A51" s="2" t="s">
        <v>455</v>
      </c>
      <c r="B51" s="2" t="s">
        <v>456</v>
      </c>
      <c r="C51" s="2" t="s">
        <v>457</v>
      </c>
      <c r="D51" s="2">
        <v>1882</v>
      </c>
      <c r="E51" s="2">
        <f t="shared" si="0"/>
        <v>133</v>
      </c>
      <c r="F51" s="2">
        <v>0</v>
      </c>
      <c r="G51" s="2">
        <v>19</v>
      </c>
      <c r="H51" s="2">
        <v>260000</v>
      </c>
      <c r="I51" s="2">
        <v>10735</v>
      </c>
      <c r="J51" s="2">
        <v>10735</v>
      </c>
      <c r="K51" s="2">
        <v>10735</v>
      </c>
      <c r="L51" s="2">
        <f t="shared" si="1"/>
        <v>467615526.5</v>
      </c>
      <c r="M51" s="2">
        <v>380</v>
      </c>
      <c r="N51" s="2">
        <f t="shared" si="2"/>
        <v>16552800</v>
      </c>
      <c r="O51" s="2">
        <f t="shared" si="3"/>
        <v>0.59375</v>
      </c>
      <c r="P51" s="2">
        <f t="shared" si="4"/>
        <v>1537806.8</v>
      </c>
      <c r="Q51" s="2">
        <f t="shared" si="5"/>
        <v>1.5378068</v>
      </c>
      <c r="R51" s="2">
        <v>4500</v>
      </c>
      <c r="S51" s="2">
        <f t="shared" si="6"/>
        <v>11654.955</v>
      </c>
      <c r="T51" s="2">
        <f t="shared" si="7"/>
        <v>2880000</v>
      </c>
      <c r="U51" s="2">
        <f t="shared" si="8"/>
        <v>125460000000</v>
      </c>
      <c r="W51" s="2">
        <f t="shared" si="9"/>
        <v>0</v>
      </c>
      <c r="X51" s="2">
        <f t="shared" si="10"/>
        <v>0</v>
      </c>
      <c r="Y51" s="2">
        <f t="shared" si="11"/>
        <v>0</v>
      </c>
      <c r="Z51" s="2">
        <f t="shared" si="12"/>
        <v>28.249935146923782</v>
      </c>
      <c r="AA51" s="2">
        <f t="shared" si="13"/>
        <v>0</v>
      </c>
      <c r="AB51" s="2" t="e">
        <f t="shared" si="14"/>
        <v>#DIV/0!</v>
      </c>
      <c r="AC51" s="2">
        <v>0</v>
      </c>
      <c r="AD51" s="2" t="e">
        <f t="shared" si="15"/>
        <v>#DIV/0!</v>
      </c>
      <c r="AE51" s="2" t="s">
        <v>133</v>
      </c>
      <c r="AF51" s="2">
        <f t="shared" si="16"/>
        <v>7578.9473684210525</v>
      </c>
      <c r="AG51" s="2">
        <f t="shared" si="17"/>
        <v>0.61535703469359981</v>
      </c>
      <c r="AH51" s="2">
        <f t="shared" si="18"/>
        <v>0.11613620116737133</v>
      </c>
      <c r="AI51" s="2">
        <f t="shared" si="19"/>
        <v>467615526.5</v>
      </c>
      <c r="AJ51" s="2">
        <f t="shared" si="20"/>
        <v>13241407.800000001</v>
      </c>
      <c r="AK51" s="2">
        <f t="shared" si="21"/>
        <v>13.241407800000001</v>
      </c>
      <c r="AL51" s="2" t="s">
        <v>133</v>
      </c>
      <c r="AM51" s="2" t="s">
        <v>133</v>
      </c>
      <c r="AN51" s="2" t="s">
        <v>133</v>
      </c>
      <c r="AO51" s="2" t="s">
        <v>133</v>
      </c>
      <c r="AP51" s="2" t="s">
        <v>133</v>
      </c>
      <c r="AQ51" s="2" t="s">
        <v>133</v>
      </c>
      <c r="AR51" s="2" t="s">
        <v>133</v>
      </c>
      <c r="AS51" s="2">
        <v>0</v>
      </c>
      <c r="AT51" s="2" t="s">
        <v>133</v>
      </c>
      <c r="AU51" s="2" t="s">
        <v>133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 t="s">
        <v>138</v>
      </c>
    </row>
    <row r="52" spans="1:99" s="2" customFormat="1" x14ac:dyDescent="0.25">
      <c r="A52" s="2" t="s">
        <v>458</v>
      </c>
      <c r="C52" s="2" t="s">
        <v>459</v>
      </c>
      <c r="D52" s="2">
        <v>1904</v>
      </c>
      <c r="E52" s="2">
        <f t="shared" si="0"/>
        <v>111</v>
      </c>
      <c r="F52" s="2">
        <v>0</v>
      </c>
      <c r="G52" s="2">
        <v>7</v>
      </c>
      <c r="H52" s="2">
        <v>310</v>
      </c>
      <c r="I52" s="2">
        <v>112996</v>
      </c>
      <c r="J52" s="2">
        <v>112996</v>
      </c>
      <c r="K52" s="2">
        <v>112996</v>
      </c>
      <c r="L52" s="2">
        <f t="shared" si="1"/>
        <v>4922094460.4000006</v>
      </c>
      <c r="M52" s="2">
        <v>2173</v>
      </c>
      <c r="N52" s="2">
        <f t="shared" si="2"/>
        <v>94655880</v>
      </c>
      <c r="O52" s="2">
        <f t="shared" si="3"/>
        <v>3.3953125000000002</v>
      </c>
      <c r="P52" s="2">
        <f t="shared" si="4"/>
        <v>8793826.7800000012</v>
      </c>
      <c r="Q52" s="2">
        <f t="shared" si="5"/>
        <v>8.7938267799999998</v>
      </c>
      <c r="R52" s="2">
        <v>19.850000000000001</v>
      </c>
      <c r="S52" s="2">
        <f t="shared" si="6"/>
        <v>51.4113015</v>
      </c>
      <c r="T52" s="2">
        <f t="shared" si="7"/>
        <v>12704</v>
      </c>
      <c r="U52" s="2">
        <f t="shared" si="8"/>
        <v>553418000</v>
      </c>
      <c r="V52" s="2">
        <v>111390.39304</v>
      </c>
      <c r="W52" s="2">
        <f t="shared" si="9"/>
        <v>33.951791798591998</v>
      </c>
      <c r="X52" s="2">
        <f t="shared" si="10"/>
        <v>21.096672099417759</v>
      </c>
      <c r="Y52" s="2">
        <f t="shared" si="11"/>
        <v>3.2297479915021103</v>
      </c>
      <c r="Z52" s="2">
        <f t="shared" si="12"/>
        <v>51.999880624426083</v>
      </c>
      <c r="AA52" s="2">
        <f t="shared" si="13"/>
        <v>0.24359452165464282</v>
      </c>
      <c r="AB52" s="2" t="e">
        <f t="shared" si="14"/>
        <v>#DIV/0!</v>
      </c>
      <c r="AC52" s="2">
        <v>0</v>
      </c>
      <c r="AD52" s="2" t="e">
        <f t="shared" si="15"/>
        <v>#DIV/0!</v>
      </c>
      <c r="AE52" s="2" t="s">
        <v>133</v>
      </c>
      <c r="AF52" s="2">
        <f t="shared" si="16"/>
        <v>5.8462954440865165</v>
      </c>
      <c r="AG52" s="2">
        <f t="shared" si="17"/>
        <v>0.47366794621501573</v>
      </c>
      <c r="AH52" s="2">
        <f t="shared" si="18"/>
        <v>6.3093224672658474E-2</v>
      </c>
      <c r="AI52" s="2">
        <f t="shared" si="19"/>
        <v>4922094460.4000006</v>
      </c>
      <c r="AJ52" s="2">
        <f t="shared" si="20"/>
        <v>139378306.08000001</v>
      </c>
      <c r="AK52" s="2">
        <f t="shared" si="21"/>
        <v>139.37830608000002</v>
      </c>
      <c r="AL52" s="2" t="s">
        <v>460</v>
      </c>
      <c r="AM52" s="2" t="s">
        <v>461</v>
      </c>
      <c r="AN52" s="2" t="s">
        <v>133</v>
      </c>
      <c r="AO52" s="2" t="s">
        <v>462</v>
      </c>
      <c r="AP52" s="2" t="s">
        <v>133</v>
      </c>
      <c r="AQ52" s="2" t="s">
        <v>133</v>
      </c>
      <c r="AR52" s="2" t="s">
        <v>133</v>
      </c>
      <c r="AS52" s="2">
        <v>0</v>
      </c>
      <c r="AT52" s="2" t="s">
        <v>133</v>
      </c>
      <c r="AU52" s="2" t="s">
        <v>133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0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 t="s">
        <v>138</v>
      </c>
    </row>
    <row r="53" spans="1:99" s="2" customFormat="1" x14ac:dyDescent="0.25">
      <c r="A53" s="2" t="s">
        <v>463</v>
      </c>
      <c r="C53" s="2" t="s">
        <v>464</v>
      </c>
      <c r="D53" s="2">
        <v>1906</v>
      </c>
      <c r="E53" s="2">
        <f t="shared" si="0"/>
        <v>109</v>
      </c>
      <c r="F53" s="2">
        <v>0</v>
      </c>
      <c r="G53" s="2">
        <v>45</v>
      </c>
      <c r="H53" s="2">
        <v>4070</v>
      </c>
      <c r="I53" s="2">
        <v>5580</v>
      </c>
      <c r="J53" s="2">
        <v>5580</v>
      </c>
      <c r="K53" s="2">
        <v>5580</v>
      </c>
      <c r="L53" s="2">
        <f t="shared" si="1"/>
        <v>243064242</v>
      </c>
      <c r="M53" s="2">
        <v>485</v>
      </c>
      <c r="N53" s="2">
        <f t="shared" si="2"/>
        <v>21126600</v>
      </c>
      <c r="O53" s="2">
        <f t="shared" si="3"/>
        <v>0.7578125</v>
      </c>
      <c r="P53" s="2">
        <f t="shared" si="4"/>
        <v>1962727.1</v>
      </c>
      <c r="Q53" s="2">
        <f t="shared" si="5"/>
        <v>1.9627271000000002</v>
      </c>
      <c r="R53" s="2">
        <v>291</v>
      </c>
      <c r="S53" s="2">
        <f t="shared" si="6"/>
        <v>753.6870899999999</v>
      </c>
      <c r="T53" s="2">
        <f t="shared" si="7"/>
        <v>186240</v>
      </c>
      <c r="U53" s="2">
        <f t="shared" si="8"/>
        <v>8113080000</v>
      </c>
      <c r="V53" s="2">
        <v>50310.476248999999</v>
      </c>
      <c r="W53" s="2">
        <f t="shared" si="9"/>
        <v>15.3346331606952</v>
      </c>
      <c r="X53" s="2">
        <f t="shared" si="10"/>
        <v>9.528502338703106</v>
      </c>
      <c r="Y53" s="2">
        <f t="shared" si="11"/>
        <v>3.0877229288898329</v>
      </c>
      <c r="Z53" s="2">
        <f t="shared" si="12"/>
        <v>11.505128226974525</v>
      </c>
      <c r="AA53" s="2">
        <f t="shared" si="13"/>
        <v>2.2279584131836456</v>
      </c>
      <c r="AB53" s="2" t="e">
        <f t="shared" si="14"/>
        <v>#DIV/0!</v>
      </c>
      <c r="AC53" s="2">
        <v>0</v>
      </c>
      <c r="AD53" s="2" t="e">
        <f t="shared" si="15"/>
        <v>#DIV/0!</v>
      </c>
      <c r="AE53" s="2">
        <v>546.65499999999997</v>
      </c>
      <c r="AF53" s="2">
        <f t="shared" si="16"/>
        <v>384</v>
      </c>
      <c r="AG53" s="2">
        <f t="shared" si="17"/>
        <v>0.22183093358503392</v>
      </c>
      <c r="AH53" s="2">
        <f t="shared" si="18"/>
        <v>0.28516328427319831</v>
      </c>
      <c r="AI53" s="2">
        <f t="shared" si="19"/>
        <v>243064242</v>
      </c>
      <c r="AJ53" s="2">
        <f t="shared" si="20"/>
        <v>6882818.4000000004</v>
      </c>
      <c r="AK53" s="2">
        <f t="shared" si="21"/>
        <v>6.8828184000000006</v>
      </c>
      <c r="AL53" s="2" t="s">
        <v>465</v>
      </c>
      <c r="AM53" s="2" t="s">
        <v>466</v>
      </c>
      <c r="AN53" s="2" t="s">
        <v>133</v>
      </c>
      <c r="AO53" s="2" t="s">
        <v>467</v>
      </c>
      <c r="AP53" s="2" t="s">
        <v>468</v>
      </c>
      <c r="AQ53" s="2" t="s">
        <v>154</v>
      </c>
      <c r="AR53" s="2" t="s">
        <v>469</v>
      </c>
      <c r="AS53" s="2">
        <v>1</v>
      </c>
      <c r="AT53" s="2" t="s">
        <v>470</v>
      </c>
      <c r="AU53" s="2" t="s">
        <v>471</v>
      </c>
      <c r="AV53" s="2">
        <v>8</v>
      </c>
      <c r="AW53" s="5">
        <v>75</v>
      </c>
      <c r="AX53" s="5">
        <v>25</v>
      </c>
      <c r="AY53" s="2">
        <v>0</v>
      </c>
      <c r="AZ53" s="5">
        <v>12.6</v>
      </c>
      <c r="BA53" s="5">
        <v>3.9</v>
      </c>
      <c r="BB53" s="5">
        <v>0.2</v>
      </c>
      <c r="BC53" s="5">
        <v>0.3</v>
      </c>
      <c r="BD53" s="5">
        <v>0.1</v>
      </c>
      <c r="BE53" s="5">
        <v>0.5</v>
      </c>
      <c r="BF53" s="5">
        <v>41.2</v>
      </c>
      <c r="BG53" s="5">
        <v>27.8</v>
      </c>
      <c r="BH53" s="5">
        <v>12.3</v>
      </c>
      <c r="BI53" s="2">
        <v>0</v>
      </c>
      <c r="BJ53" s="2">
        <v>0</v>
      </c>
      <c r="BK53" s="5">
        <v>0.6</v>
      </c>
      <c r="BL53" s="5">
        <v>0.5</v>
      </c>
      <c r="BM53" s="2">
        <v>0</v>
      </c>
      <c r="BN53" s="2">
        <v>0</v>
      </c>
      <c r="BO53" s="5">
        <v>50205</v>
      </c>
      <c r="BP53" s="5">
        <v>3325</v>
      </c>
      <c r="BQ53" s="5">
        <v>121</v>
      </c>
      <c r="BR53" s="5">
        <v>8</v>
      </c>
      <c r="BS53" s="5">
        <v>0.2</v>
      </c>
      <c r="BT53" s="5">
        <v>0.01</v>
      </c>
      <c r="BU53" s="5">
        <v>72158</v>
      </c>
      <c r="BV53" s="5">
        <v>174</v>
      </c>
      <c r="BW53" s="5">
        <v>0.28999999999999998</v>
      </c>
      <c r="BX53" s="5">
        <v>139062</v>
      </c>
      <c r="BY53" s="5">
        <v>3347</v>
      </c>
      <c r="BZ53" s="5">
        <v>336</v>
      </c>
      <c r="CA53" s="5">
        <v>8</v>
      </c>
      <c r="CB53" s="5">
        <v>0.28999999999999998</v>
      </c>
      <c r="CC53" s="5">
        <v>0.01</v>
      </c>
      <c r="CD53" s="5">
        <v>6</v>
      </c>
      <c r="CE53" s="5">
        <v>22</v>
      </c>
      <c r="CF53" s="5">
        <v>1</v>
      </c>
      <c r="CG53" s="5">
        <v>3</v>
      </c>
      <c r="CH53" s="5">
        <v>58</v>
      </c>
      <c r="CI53" s="5">
        <v>34</v>
      </c>
      <c r="CJ53" s="5">
        <v>71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5">
        <v>1</v>
      </c>
      <c r="CR53" s="5">
        <v>4</v>
      </c>
      <c r="CS53" s="5">
        <v>0.65607000000000004</v>
      </c>
      <c r="CT53" s="5">
        <v>0.14199999999999999</v>
      </c>
      <c r="CU53" s="2" t="s">
        <v>138</v>
      </c>
    </row>
    <row r="54" spans="1:99" s="2" customFormat="1" x14ac:dyDescent="0.25">
      <c r="A54" s="2" t="s">
        <v>472</v>
      </c>
      <c r="B54" s="2" t="s">
        <v>473</v>
      </c>
      <c r="C54" s="2" t="s">
        <v>474</v>
      </c>
      <c r="D54" s="2">
        <v>1911</v>
      </c>
      <c r="E54" s="2">
        <f t="shared" si="0"/>
        <v>104</v>
      </c>
      <c r="F54" s="2">
        <v>0</v>
      </c>
      <c r="G54" s="2">
        <v>24</v>
      </c>
      <c r="H54" s="2">
        <v>725</v>
      </c>
      <c r="I54" s="2">
        <v>4480</v>
      </c>
      <c r="J54" s="2">
        <v>3920</v>
      </c>
      <c r="K54" s="2">
        <v>4480</v>
      </c>
      <c r="L54" s="2">
        <f t="shared" si="1"/>
        <v>195148352</v>
      </c>
      <c r="M54" s="2">
        <v>475</v>
      </c>
      <c r="N54" s="2">
        <f t="shared" si="2"/>
        <v>20691000</v>
      </c>
      <c r="O54" s="2">
        <f t="shared" si="3"/>
        <v>0.7421875</v>
      </c>
      <c r="P54" s="2">
        <f t="shared" si="4"/>
        <v>1922258.5</v>
      </c>
      <c r="Q54" s="2">
        <f t="shared" si="5"/>
        <v>1.9222585000000001</v>
      </c>
      <c r="R54" s="2">
        <v>0</v>
      </c>
      <c r="S54" s="2">
        <f t="shared" si="6"/>
        <v>0</v>
      </c>
      <c r="T54" s="2">
        <f t="shared" si="7"/>
        <v>0</v>
      </c>
      <c r="U54" s="2">
        <f t="shared" si="8"/>
        <v>0</v>
      </c>
      <c r="V54" s="2">
        <v>55218.016210000002</v>
      </c>
      <c r="W54" s="2">
        <f t="shared" si="9"/>
        <v>16.830451340808001</v>
      </c>
      <c r="X54" s="2">
        <f t="shared" si="10"/>
        <v>10.45796096207674</v>
      </c>
      <c r="Y54" s="2">
        <f t="shared" si="11"/>
        <v>3.4244021316991535</v>
      </c>
      <c r="Z54" s="2">
        <f t="shared" si="12"/>
        <v>9.4315572954424631</v>
      </c>
      <c r="AA54" s="2">
        <f t="shared" si="13"/>
        <v>3.4807880832279405</v>
      </c>
      <c r="AB54" s="2" t="e">
        <f t="shared" si="14"/>
        <v>#DIV/0!</v>
      </c>
      <c r="AC54" s="2">
        <v>0</v>
      </c>
      <c r="AD54" s="2" t="e">
        <f t="shared" si="15"/>
        <v>#DIV/0!</v>
      </c>
      <c r="AE54" s="2">
        <v>68.633200000000002</v>
      </c>
      <c r="AF54" s="2">
        <f t="shared" si="16"/>
        <v>0</v>
      </c>
      <c r="AG54" s="2">
        <f t="shared" si="17"/>
        <v>0.18375455588140427</v>
      </c>
      <c r="AH54" s="2">
        <f t="shared" si="18"/>
        <v>0.39755169627925108</v>
      </c>
      <c r="AI54" s="2">
        <f t="shared" si="19"/>
        <v>170754808</v>
      </c>
      <c r="AJ54" s="2">
        <f t="shared" si="20"/>
        <v>4835241.5999999996</v>
      </c>
      <c r="AK54" s="2">
        <f t="shared" si="21"/>
        <v>4.8352415999999998</v>
      </c>
      <c r="AL54" s="2" t="s">
        <v>475</v>
      </c>
      <c r="AM54" s="2" t="s">
        <v>133</v>
      </c>
      <c r="AN54" s="2" t="s">
        <v>476</v>
      </c>
      <c r="AO54" s="2" t="s">
        <v>477</v>
      </c>
      <c r="AP54" s="2" t="s">
        <v>478</v>
      </c>
      <c r="AQ54" s="2" t="s">
        <v>479</v>
      </c>
      <c r="AR54" s="2" t="s">
        <v>480</v>
      </c>
      <c r="AS54" s="2">
        <v>1</v>
      </c>
      <c r="AT54" s="2" t="s">
        <v>481</v>
      </c>
      <c r="AU54" s="2" t="s">
        <v>482</v>
      </c>
      <c r="AV54" s="2">
        <v>8</v>
      </c>
      <c r="AW54" s="5">
        <v>88</v>
      </c>
      <c r="AX54" s="5">
        <v>12</v>
      </c>
      <c r="AY54" s="5">
        <v>1</v>
      </c>
      <c r="AZ54" s="5">
        <v>5.3</v>
      </c>
      <c r="BA54" s="5">
        <v>0.6</v>
      </c>
      <c r="BB54" s="2">
        <v>0</v>
      </c>
      <c r="BC54" s="5">
        <v>0.5</v>
      </c>
      <c r="BD54" s="2">
        <v>0</v>
      </c>
      <c r="BE54" s="5">
        <v>1.6</v>
      </c>
      <c r="BF54" s="5">
        <v>51.4</v>
      </c>
      <c r="BG54" s="5">
        <v>22.5</v>
      </c>
      <c r="BH54" s="5">
        <v>14</v>
      </c>
      <c r="BI54" s="2">
        <v>0</v>
      </c>
      <c r="BJ54" s="2">
        <v>0</v>
      </c>
      <c r="BK54" s="5">
        <v>2.7</v>
      </c>
      <c r="BL54" s="5">
        <v>1.3</v>
      </c>
      <c r="BM54" s="2">
        <v>0</v>
      </c>
      <c r="BN54" s="2">
        <v>0</v>
      </c>
      <c r="BO54" s="5">
        <v>5602</v>
      </c>
      <c r="BP54" s="5">
        <v>384</v>
      </c>
      <c r="BQ54" s="5">
        <v>92</v>
      </c>
      <c r="BR54" s="5">
        <v>6</v>
      </c>
      <c r="BS54" s="5">
        <v>0.19</v>
      </c>
      <c r="BT54" s="5">
        <v>0.01</v>
      </c>
      <c r="BU54" s="5">
        <v>8659</v>
      </c>
      <c r="BV54" s="5">
        <v>142</v>
      </c>
      <c r="BW54" s="5">
        <v>0.3</v>
      </c>
      <c r="BX54" s="5">
        <v>27664</v>
      </c>
      <c r="BY54" s="5">
        <v>1075</v>
      </c>
      <c r="BZ54" s="5">
        <v>454</v>
      </c>
      <c r="CA54" s="5">
        <v>18</v>
      </c>
      <c r="CB54" s="5">
        <v>0.45</v>
      </c>
      <c r="CC54" s="5">
        <v>0.02</v>
      </c>
      <c r="CD54" s="5">
        <v>3</v>
      </c>
      <c r="CE54" s="5">
        <v>8</v>
      </c>
      <c r="CF54" s="5">
        <v>2</v>
      </c>
      <c r="CG54" s="5">
        <v>6</v>
      </c>
      <c r="CH54" s="5">
        <v>58</v>
      </c>
      <c r="CI54" s="5">
        <v>35</v>
      </c>
      <c r="CJ54" s="5">
        <v>80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5">
        <v>2</v>
      </c>
      <c r="CR54" s="5">
        <v>6</v>
      </c>
      <c r="CS54" s="5">
        <v>0.68249000000000004</v>
      </c>
      <c r="CT54" s="5">
        <v>0.25790000000000002</v>
      </c>
      <c r="CU54" s="2" t="s">
        <v>138</v>
      </c>
    </row>
    <row r="55" spans="1:99" s="2" customFormat="1" x14ac:dyDescent="0.25">
      <c r="A55" s="2" t="s">
        <v>483</v>
      </c>
      <c r="B55" s="2" t="s">
        <v>484</v>
      </c>
      <c r="C55" s="2" t="s">
        <v>485</v>
      </c>
      <c r="D55" s="2">
        <v>1922</v>
      </c>
      <c r="E55" s="2">
        <f t="shared" si="0"/>
        <v>93</v>
      </c>
      <c r="F55" s="2">
        <v>0</v>
      </c>
      <c r="G55" s="2">
        <v>12</v>
      </c>
      <c r="H55" s="2">
        <v>260</v>
      </c>
      <c r="I55" s="2">
        <v>4290</v>
      </c>
      <c r="J55" s="2">
        <v>3190</v>
      </c>
      <c r="K55" s="2">
        <v>4290</v>
      </c>
      <c r="L55" s="2">
        <f t="shared" si="1"/>
        <v>186871971</v>
      </c>
      <c r="M55" s="2">
        <v>998</v>
      </c>
      <c r="N55" s="2">
        <f t="shared" si="2"/>
        <v>43472880</v>
      </c>
      <c r="O55" s="2">
        <f t="shared" si="3"/>
        <v>1.5593750000000002</v>
      </c>
      <c r="P55" s="2">
        <f t="shared" si="4"/>
        <v>4038766.2800000003</v>
      </c>
      <c r="Q55" s="2">
        <f t="shared" si="5"/>
        <v>4.0387662799999999</v>
      </c>
      <c r="R55" s="2">
        <v>11</v>
      </c>
      <c r="S55" s="2">
        <f t="shared" si="6"/>
        <v>28.489889999999999</v>
      </c>
      <c r="T55" s="2">
        <f t="shared" si="7"/>
        <v>7040</v>
      </c>
      <c r="U55" s="2">
        <f t="shared" si="8"/>
        <v>306680000</v>
      </c>
      <c r="V55" s="2">
        <v>57951.274502</v>
      </c>
      <c r="W55" s="2">
        <f t="shared" si="9"/>
        <v>17.663548468209598</v>
      </c>
      <c r="X55" s="2">
        <f t="shared" si="10"/>
        <v>10.975623683031788</v>
      </c>
      <c r="Y55" s="2">
        <f t="shared" si="11"/>
        <v>2.4794107776185501</v>
      </c>
      <c r="Z55" s="2">
        <f t="shared" si="12"/>
        <v>4.2985873261674863</v>
      </c>
      <c r="AA55" s="2">
        <f t="shared" si="13"/>
        <v>4.4890574060538553</v>
      </c>
      <c r="AB55" s="2" t="e">
        <f t="shared" si="14"/>
        <v>#DIV/0!</v>
      </c>
      <c r="AC55" s="2">
        <v>0</v>
      </c>
      <c r="AD55" s="2" t="e">
        <f t="shared" si="15"/>
        <v>#DIV/0!</v>
      </c>
      <c r="AE55" s="2">
        <v>37.3797</v>
      </c>
      <c r="AF55" s="2">
        <f t="shared" si="16"/>
        <v>7.0541082164328657</v>
      </c>
      <c r="AG55" s="2">
        <f t="shared" si="17"/>
        <v>5.7777932365695207E-2</v>
      </c>
      <c r="AH55" s="2">
        <f t="shared" si="18"/>
        <v>1.0264219396903711</v>
      </c>
      <c r="AI55" s="2">
        <f t="shared" si="19"/>
        <v>138956081</v>
      </c>
      <c r="AJ55" s="2">
        <f t="shared" si="20"/>
        <v>3934801.2</v>
      </c>
      <c r="AK55" s="2">
        <f t="shared" si="21"/>
        <v>3.9348012000000003</v>
      </c>
      <c r="AL55" s="2" t="s">
        <v>486</v>
      </c>
      <c r="AM55" s="2" t="s">
        <v>487</v>
      </c>
      <c r="AN55" s="2" t="s">
        <v>488</v>
      </c>
      <c r="AO55" s="2" t="s">
        <v>489</v>
      </c>
      <c r="AP55" s="2" t="s">
        <v>153</v>
      </c>
      <c r="AQ55" s="2" t="s">
        <v>154</v>
      </c>
      <c r="AR55" s="2" t="s">
        <v>155</v>
      </c>
      <c r="AS55" s="2">
        <v>1</v>
      </c>
      <c r="AT55" s="2" t="s">
        <v>156</v>
      </c>
      <c r="AU55" s="2" t="s">
        <v>157</v>
      </c>
      <c r="AV55" s="2">
        <v>8</v>
      </c>
      <c r="AW55" s="5">
        <v>60</v>
      </c>
      <c r="AX55" s="5">
        <v>40</v>
      </c>
      <c r="AY55" s="5">
        <v>1</v>
      </c>
      <c r="AZ55" s="5">
        <v>16.8</v>
      </c>
      <c r="BA55" s="5">
        <v>3.5</v>
      </c>
      <c r="BB55" s="5">
        <v>0.1</v>
      </c>
      <c r="BC55" s="2">
        <v>0</v>
      </c>
      <c r="BD55" s="2">
        <v>0</v>
      </c>
      <c r="BE55" s="5">
        <v>0.5</v>
      </c>
      <c r="BF55" s="5">
        <v>46.8</v>
      </c>
      <c r="BG55" s="5">
        <v>20.3</v>
      </c>
      <c r="BH55" s="5">
        <v>10.6</v>
      </c>
      <c r="BI55" s="2">
        <v>0</v>
      </c>
      <c r="BJ55" s="2">
        <v>0</v>
      </c>
      <c r="BK55" s="5">
        <v>0.6</v>
      </c>
      <c r="BL55" s="5">
        <v>0.8</v>
      </c>
      <c r="BM55" s="2">
        <v>0</v>
      </c>
      <c r="BN55" s="2">
        <v>0</v>
      </c>
      <c r="BO55" s="5">
        <v>9734</v>
      </c>
      <c r="BP55" s="5">
        <v>614</v>
      </c>
      <c r="BQ55" s="5">
        <v>135</v>
      </c>
      <c r="BR55" s="5">
        <v>9</v>
      </c>
      <c r="BS55" s="5">
        <v>0.22</v>
      </c>
      <c r="BT55" s="5">
        <v>0.01</v>
      </c>
      <c r="BU55" s="5">
        <v>14040</v>
      </c>
      <c r="BV55" s="5">
        <v>195</v>
      </c>
      <c r="BW55" s="5">
        <v>0.32</v>
      </c>
      <c r="BX55" s="5">
        <v>28931</v>
      </c>
      <c r="BY55" s="5">
        <v>955</v>
      </c>
      <c r="BZ55" s="5">
        <v>402</v>
      </c>
      <c r="CA55" s="5">
        <v>13</v>
      </c>
      <c r="CB55" s="5">
        <v>0.86</v>
      </c>
      <c r="CC55" s="5">
        <v>0.03</v>
      </c>
      <c r="CD55" s="5">
        <v>4</v>
      </c>
      <c r="CE55" s="5">
        <v>12</v>
      </c>
      <c r="CF55" s="5">
        <v>2</v>
      </c>
      <c r="CG55" s="5">
        <v>4</v>
      </c>
      <c r="CH55" s="5">
        <v>60</v>
      </c>
      <c r="CI55" s="5">
        <v>33</v>
      </c>
      <c r="CJ55" s="5">
        <v>78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5">
        <v>2</v>
      </c>
      <c r="CR55" s="5">
        <v>6</v>
      </c>
      <c r="CS55" s="5">
        <v>0.30320000000000003</v>
      </c>
      <c r="CT55" s="2">
        <v>0</v>
      </c>
      <c r="CU55" s="2" t="s">
        <v>138</v>
      </c>
    </row>
    <row r="56" spans="1:99" s="2" customFormat="1" x14ac:dyDescent="0.25">
      <c r="A56" s="2" t="s">
        <v>490</v>
      </c>
      <c r="C56" s="2" t="s">
        <v>491</v>
      </c>
      <c r="D56" s="2">
        <v>1880</v>
      </c>
      <c r="E56" s="2">
        <f t="shared" si="0"/>
        <v>135</v>
      </c>
      <c r="F56" s="2">
        <v>0</v>
      </c>
      <c r="G56" s="2">
        <v>24</v>
      </c>
      <c r="H56" s="2">
        <v>78</v>
      </c>
      <c r="I56" s="2">
        <v>3327</v>
      </c>
      <c r="J56" s="2">
        <v>2832</v>
      </c>
      <c r="K56" s="2">
        <v>3327</v>
      </c>
      <c r="L56" s="2">
        <f t="shared" si="1"/>
        <v>144923787.30000001</v>
      </c>
      <c r="M56" s="2">
        <v>328</v>
      </c>
      <c r="N56" s="2">
        <f t="shared" si="2"/>
        <v>14287680</v>
      </c>
      <c r="O56" s="2">
        <f t="shared" si="3"/>
        <v>0.51250000000000007</v>
      </c>
      <c r="P56" s="2">
        <f t="shared" si="4"/>
        <v>1327370.08</v>
      </c>
      <c r="Q56" s="2">
        <f t="shared" si="5"/>
        <v>1.3273700800000001</v>
      </c>
      <c r="R56" s="2">
        <v>2.4</v>
      </c>
      <c r="S56" s="2">
        <f t="shared" si="6"/>
        <v>6.2159759999999995</v>
      </c>
      <c r="T56" s="2">
        <f t="shared" si="7"/>
        <v>1536</v>
      </c>
      <c r="U56" s="2">
        <f t="shared" si="8"/>
        <v>66912000</v>
      </c>
      <c r="V56" s="2">
        <v>38331.069858000003</v>
      </c>
      <c r="W56" s="2">
        <f t="shared" si="9"/>
        <v>11.683310092718401</v>
      </c>
      <c r="X56" s="2">
        <f t="shared" si="10"/>
        <v>7.2596746446860525</v>
      </c>
      <c r="Y56" s="2">
        <f t="shared" si="11"/>
        <v>2.8606503793178297</v>
      </c>
      <c r="Z56" s="2">
        <f t="shared" si="12"/>
        <v>10.143269397130956</v>
      </c>
      <c r="AA56" s="2">
        <f t="shared" si="13"/>
        <v>3.3445719455208169</v>
      </c>
      <c r="AB56" s="2" t="e">
        <f t="shared" si="14"/>
        <v>#DIV/0!</v>
      </c>
      <c r="AC56" s="2">
        <v>0</v>
      </c>
      <c r="AD56" s="2" t="e">
        <f t="shared" si="15"/>
        <v>#DIV/0!</v>
      </c>
      <c r="AE56" s="2">
        <v>42.027500000000003</v>
      </c>
      <c r="AF56" s="2">
        <f t="shared" si="16"/>
        <v>4.6829268292682924</v>
      </c>
      <c r="AG56" s="2">
        <f t="shared" si="17"/>
        <v>0.237816811039193</v>
      </c>
      <c r="AH56" s="2">
        <f t="shared" si="18"/>
        <v>0.37998518362177364</v>
      </c>
      <c r="AI56" s="2">
        <f t="shared" si="19"/>
        <v>123361636.8</v>
      </c>
      <c r="AJ56" s="2">
        <f t="shared" si="20"/>
        <v>3493215.36</v>
      </c>
      <c r="AK56" s="2">
        <f t="shared" si="21"/>
        <v>3.4932153599999998</v>
      </c>
      <c r="AL56" s="2" t="s">
        <v>492</v>
      </c>
      <c r="AM56" s="2" t="s">
        <v>493</v>
      </c>
      <c r="AN56" s="2" t="s">
        <v>494</v>
      </c>
      <c r="AO56" s="2" t="s">
        <v>495</v>
      </c>
      <c r="AP56" s="2" t="s">
        <v>496</v>
      </c>
      <c r="AQ56" s="2" t="s">
        <v>497</v>
      </c>
      <c r="AR56" s="2" t="s">
        <v>498</v>
      </c>
      <c r="AS56" s="2">
        <v>1</v>
      </c>
      <c r="AT56" s="2" t="s">
        <v>499</v>
      </c>
      <c r="AU56" s="2" t="s">
        <v>500</v>
      </c>
      <c r="AV56" s="2">
        <v>11</v>
      </c>
      <c r="AW56" s="5">
        <v>75</v>
      </c>
      <c r="AX56" s="5">
        <v>24</v>
      </c>
      <c r="AY56" s="5">
        <v>1</v>
      </c>
      <c r="AZ56" s="5">
        <v>1.7</v>
      </c>
      <c r="BA56" s="5">
        <v>1.5</v>
      </c>
      <c r="BB56" s="5">
        <v>1.2</v>
      </c>
      <c r="BC56" s="5">
        <v>3.2</v>
      </c>
      <c r="BD56" s="5">
        <v>0.3</v>
      </c>
      <c r="BE56" s="5">
        <v>0.7</v>
      </c>
      <c r="BF56" s="5">
        <v>16.100000000000001</v>
      </c>
      <c r="BG56" s="5">
        <v>4.8</v>
      </c>
      <c r="BH56" s="5">
        <v>31.2</v>
      </c>
      <c r="BI56" s="2">
        <v>0</v>
      </c>
      <c r="BJ56" s="2">
        <v>0</v>
      </c>
      <c r="BK56" s="5">
        <v>30.2</v>
      </c>
      <c r="BL56" s="5">
        <v>9.1</v>
      </c>
      <c r="BM56" s="2">
        <v>0</v>
      </c>
      <c r="BN56" s="2">
        <v>0</v>
      </c>
      <c r="BO56" s="5">
        <v>10472</v>
      </c>
      <c r="BP56" s="5">
        <v>1161</v>
      </c>
      <c r="BQ56" s="5">
        <v>109</v>
      </c>
      <c r="BR56" s="5">
        <v>12</v>
      </c>
      <c r="BS56" s="5">
        <v>0.2</v>
      </c>
      <c r="BT56" s="5">
        <v>0.02</v>
      </c>
      <c r="BU56" s="5">
        <v>17459</v>
      </c>
      <c r="BV56" s="5">
        <v>182</v>
      </c>
      <c r="BW56" s="5">
        <v>0.33</v>
      </c>
      <c r="BX56" s="5">
        <v>86339</v>
      </c>
      <c r="BY56" s="5">
        <v>7252</v>
      </c>
      <c r="BZ56" s="5">
        <v>899</v>
      </c>
      <c r="CA56" s="5">
        <v>76</v>
      </c>
      <c r="CB56" s="5">
        <v>2.3199999999999998</v>
      </c>
      <c r="CC56" s="5">
        <v>0.2</v>
      </c>
      <c r="CD56" s="5">
        <v>23</v>
      </c>
      <c r="CE56" s="5">
        <v>30</v>
      </c>
      <c r="CF56" s="5">
        <v>26</v>
      </c>
      <c r="CG56" s="5">
        <v>32</v>
      </c>
      <c r="CH56" s="5">
        <v>33</v>
      </c>
      <c r="CI56" s="5">
        <v>8</v>
      </c>
      <c r="CJ56" s="5">
        <v>13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5">
        <v>11</v>
      </c>
      <c r="CR56" s="5">
        <v>25</v>
      </c>
      <c r="CS56" s="5">
        <v>0.84206999999999999</v>
      </c>
      <c r="CT56" s="5">
        <v>0.87458999999999998</v>
      </c>
      <c r="CU56" s="2" t="s">
        <v>138</v>
      </c>
    </row>
    <row r="57" spans="1:99" s="2" customFormat="1" x14ac:dyDescent="0.25">
      <c r="A57" s="2" t="s">
        <v>501</v>
      </c>
      <c r="C57" s="2" t="s">
        <v>502</v>
      </c>
      <c r="D57" s="2">
        <v>1922</v>
      </c>
      <c r="E57" s="2">
        <f t="shared" si="0"/>
        <v>93</v>
      </c>
      <c r="F57" s="2">
        <v>0</v>
      </c>
      <c r="G57" s="2">
        <v>47</v>
      </c>
      <c r="H57" s="2">
        <v>13500</v>
      </c>
      <c r="I57" s="2">
        <v>3625</v>
      </c>
      <c r="J57" s="2">
        <v>3625</v>
      </c>
      <c r="K57" s="2">
        <v>3625</v>
      </c>
      <c r="L57" s="2">
        <f t="shared" si="1"/>
        <v>157904637.5</v>
      </c>
      <c r="M57" s="2">
        <v>260</v>
      </c>
      <c r="N57" s="2">
        <f t="shared" si="2"/>
        <v>11325600</v>
      </c>
      <c r="O57" s="2">
        <f t="shared" si="3"/>
        <v>0.40625</v>
      </c>
      <c r="P57" s="2">
        <f t="shared" si="4"/>
        <v>1052183.6000000001</v>
      </c>
      <c r="Q57" s="2">
        <f t="shared" si="5"/>
        <v>1.0521836</v>
      </c>
      <c r="R57" s="2">
        <v>567</v>
      </c>
      <c r="S57" s="2">
        <f t="shared" si="6"/>
        <v>1468.52433</v>
      </c>
      <c r="T57" s="2">
        <f t="shared" si="7"/>
        <v>362880</v>
      </c>
      <c r="U57" s="2">
        <f t="shared" si="8"/>
        <v>15807960000</v>
      </c>
      <c r="W57" s="2">
        <f t="shared" si="9"/>
        <v>0</v>
      </c>
      <c r="X57" s="2">
        <f t="shared" si="10"/>
        <v>0</v>
      </c>
      <c r="Y57" s="2">
        <f t="shared" si="11"/>
        <v>0</v>
      </c>
      <c r="Z57" s="2">
        <f t="shared" si="12"/>
        <v>13.942275685173412</v>
      </c>
      <c r="AA57" s="2">
        <f t="shared" si="13"/>
        <v>0</v>
      </c>
      <c r="AB57" s="2" t="e">
        <f t="shared" si="14"/>
        <v>#DIV/0!</v>
      </c>
      <c r="AC57" s="2">
        <v>0</v>
      </c>
      <c r="AD57" s="2" t="e">
        <f t="shared" si="15"/>
        <v>#DIV/0!</v>
      </c>
      <c r="AE57" s="2" t="s">
        <v>133</v>
      </c>
      <c r="AF57" s="2">
        <f t="shared" si="16"/>
        <v>1395.6923076923076</v>
      </c>
      <c r="AG57" s="2">
        <f t="shared" si="17"/>
        <v>0.36715420360106793</v>
      </c>
      <c r="AH57" s="2">
        <f t="shared" si="18"/>
        <v>0.23531597174464622</v>
      </c>
      <c r="AI57" s="2">
        <f t="shared" si="19"/>
        <v>157904637.5</v>
      </c>
      <c r="AJ57" s="2">
        <f t="shared" si="20"/>
        <v>4471365</v>
      </c>
      <c r="AK57" s="2">
        <f t="shared" si="21"/>
        <v>4.4713649999999996</v>
      </c>
      <c r="AL57" s="2" t="s">
        <v>133</v>
      </c>
      <c r="AM57" s="2" t="s">
        <v>133</v>
      </c>
      <c r="AN57" s="2" t="s">
        <v>133</v>
      </c>
      <c r="AO57" s="2" t="s">
        <v>133</v>
      </c>
      <c r="AP57" s="2" t="s">
        <v>133</v>
      </c>
      <c r="AQ57" s="2" t="s">
        <v>133</v>
      </c>
      <c r="AR57" s="2" t="s">
        <v>133</v>
      </c>
      <c r="AS57" s="2">
        <v>0</v>
      </c>
      <c r="AT57" s="2" t="s">
        <v>133</v>
      </c>
      <c r="AU57" s="2" t="s">
        <v>133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 t="s">
        <v>138</v>
      </c>
    </row>
    <row r="58" spans="1:99" s="2" customFormat="1" x14ac:dyDescent="0.25">
      <c r="A58" s="2" t="s">
        <v>503</v>
      </c>
      <c r="B58" s="2" t="s">
        <v>504</v>
      </c>
      <c r="C58" s="2" t="s">
        <v>505</v>
      </c>
      <c r="D58" s="2">
        <v>1880</v>
      </c>
      <c r="E58" s="2">
        <f t="shared" si="0"/>
        <v>135</v>
      </c>
      <c r="F58" s="2">
        <v>0</v>
      </c>
      <c r="G58" s="2">
        <v>8</v>
      </c>
      <c r="H58" s="2">
        <v>3557</v>
      </c>
      <c r="I58" s="2">
        <v>2250000</v>
      </c>
      <c r="J58" s="2">
        <v>2250000</v>
      </c>
      <c r="K58" s="2">
        <v>2250000</v>
      </c>
      <c r="L58" s="2">
        <f t="shared" si="1"/>
        <v>98009775000</v>
      </c>
      <c r="M58" s="2">
        <v>28160</v>
      </c>
      <c r="N58" s="2">
        <f t="shared" si="2"/>
        <v>1226649600</v>
      </c>
      <c r="O58" s="2">
        <f t="shared" si="3"/>
        <v>44</v>
      </c>
      <c r="P58" s="2">
        <f t="shared" si="4"/>
        <v>113959577.60000001</v>
      </c>
      <c r="Q58" s="2">
        <f t="shared" si="5"/>
        <v>113.9595776</v>
      </c>
      <c r="R58" s="2">
        <v>234</v>
      </c>
      <c r="S58" s="2">
        <f t="shared" si="6"/>
        <v>606.05765999999994</v>
      </c>
      <c r="T58" s="2">
        <f t="shared" si="7"/>
        <v>149760</v>
      </c>
      <c r="U58" s="2">
        <f t="shared" si="8"/>
        <v>6523920000</v>
      </c>
      <c r="V58" s="2">
        <v>799648.25430000003</v>
      </c>
      <c r="W58" s="2">
        <f t="shared" si="9"/>
        <v>243.73278791063998</v>
      </c>
      <c r="X58" s="2">
        <f t="shared" si="10"/>
        <v>151.44858147489421</v>
      </c>
      <c r="Y58" s="2">
        <f t="shared" si="11"/>
        <v>6.4407053561835337</v>
      </c>
      <c r="Z58" s="2">
        <f t="shared" si="12"/>
        <v>79.900384755353116</v>
      </c>
      <c r="AA58" s="2">
        <f t="shared" si="13"/>
        <v>8.7821191681940525E-2</v>
      </c>
      <c r="AB58" s="2" t="e">
        <f t="shared" si="14"/>
        <v>#DIV/0!</v>
      </c>
      <c r="AC58" s="2">
        <v>0</v>
      </c>
      <c r="AD58" s="2" t="e">
        <f t="shared" si="15"/>
        <v>#DIV/0!</v>
      </c>
      <c r="AE58" s="2">
        <v>414.08</v>
      </c>
      <c r="AF58" s="2">
        <f t="shared" si="16"/>
        <v>5.3181818181818183</v>
      </c>
      <c r="AG58" s="2">
        <f t="shared" si="17"/>
        <v>0.20217807553611225</v>
      </c>
      <c r="AH58" s="2">
        <f t="shared" si="18"/>
        <v>4.1061631445629895E-2</v>
      </c>
      <c r="AI58" s="2">
        <f t="shared" si="19"/>
        <v>98009775000</v>
      </c>
      <c r="AJ58" s="2">
        <f t="shared" si="20"/>
        <v>2775330000</v>
      </c>
      <c r="AK58" s="2">
        <f t="shared" si="21"/>
        <v>2775.33</v>
      </c>
      <c r="AL58" s="2" t="s">
        <v>506</v>
      </c>
      <c r="AM58" s="2" t="s">
        <v>133</v>
      </c>
      <c r="AN58" s="2" t="s">
        <v>133</v>
      </c>
      <c r="AO58" s="2" t="s">
        <v>507</v>
      </c>
      <c r="AP58" s="2" t="s">
        <v>508</v>
      </c>
      <c r="AQ58" s="2" t="s">
        <v>509</v>
      </c>
      <c r="AR58" s="2" t="s">
        <v>510</v>
      </c>
      <c r="AS58" s="2">
        <v>2</v>
      </c>
      <c r="AT58" s="2" t="s">
        <v>511</v>
      </c>
      <c r="AU58" s="2" t="s">
        <v>512</v>
      </c>
      <c r="AV58" s="2">
        <v>7</v>
      </c>
      <c r="AW58" s="5">
        <v>79</v>
      </c>
      <c r="AX58" s="5">
        <v>19</v>
      </c>
      <c r="AY58" s="5">
        <v>2</v>
      </c>
      <c r="AZ58" s="5">
        <v>19.3</v>
      </c>
      <c r="BA58" s="5">
        <v>1.1000000000000001</v>
      </c>
      <c r="BB58" s="5">
        <v>0.1</v>
      </c>
      <c r="BC58" s="5">
        <v>0.3</v>
      </c>
      <c r="BD58" s="5">
        <v>0.2</v>
      </c>
      <c r="BE58" s="5">
        <v>0.8</v>
      </c>
      <c r="BF58" s="5">
        <v>38.6</v>
      </c>
      <c r="BG58" s="5">
        <v>22.1</v>
      </c>
      <c r="BH58" s="5">
        <v>16</v>
      </c>
      <c r="BI58" s="2">
        <v>0</v>
      </c>
      <c r="BJ58" s="2">
        <v>0</v>
      </c>
      <c r="BK58" s="5">
        <v>0.8</v>
      </c>
      <c r="BL58" s="5">
        <v>0.8</v>
      </c>
      <c r="BM58" s="2">
        <v>0</v>
      </c>
      <c r="BN58" s="2">
        <v>0</v>
      </c>
      <c r="BO58" s="5">
        <v>45830</v>
      </c>
      <c r="BP58" s="5">
        <v>4069</v>
      </c>
      <c r="BQ58" s="5">
        <v>73</v>
      </c>
      <c r="BR58" s="5">
        <v>6</v>
      </c>
      <c r="BS58" s="5">
        <v>0.16</v>
      </c>
      <c r="BT58" s="5">
        <v>0.01</v>
      </c>
      <c r="BU58" s="5">
        <v>72331</v>
      </c>
      <c r="BV58" s="5">
        <v>114</v>
      </c>
      <c r="BW58" s="5">
        <v>0.25</v>
      </c>
      <c r="BX58" s="5">
        <v>236055</v>
      </c>
      <c r="BY58" s="5">
        <v>13161</v>
      </c>
      <c r="BZ58" s="5">
        <v>374</v>
      </c>
      <c r="CA58" s="5">
        <v>21</v>
      </c>
      <c r="CB58" s="5">
        <v>0.64</v>
      </c>
      <c r="CC58" s="5">
        <v>0.04</v>
      </c>
      <c r="CD58" s="5">
        <v>8</v>
      </c>
      <c r="CE58" s="5">
        <v>16</v>
      </c>
      <c r="CF58" s="5">
        <v>2</v>
      </c>
      <c r="CG58" s="5">
        <v>3</v>
      </c>
      <c r="CH58" s="5">
        <v>60</v>
      </c>
      <c r="CI58" s="5">
        <v>29</v>
      </c>
      <c r="CJ58" s="5">
        <v>77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5">
        <v>1</v>
      </c>
      <c r="CR58" s="5">
        <v>4</v>
      </c>
      <c r="CS58" s="5">
        <v>0.73104000000000002</v>
      </c>
      <c r="CT58" s="5">
        <v>0.27088000000000001</v>
      </c>
      <c r="CU58" s="2" t="s">
        <v>138</v>
      </c>
    </row>
    <row r="59" spans="1:99" s="2" customFormat="1" x14ac:dyDescent="0.25">
      <c r="A59" s="2" t="s">
        <v>513</v>
      </c>
      <c r="C59" s="2" t="s">
        <v>514</v>
      </c>
      <c r="D59" s="2">
        <v>1926</v>
      </c>
      <c r="E59" s="2">
        <f t="shared" si="0"/>
        <v>89</v>
      </c>
      <c r="F59" s="2">
        <v>0</v>
      </c>
      <c r="G59" s="2">
        <v>19</v>
      </c>
      <c r="H59" s="2">
        <v>650</v>
      </c>
      <c r="I59" s="2">
        <v>90000</v>
      </c>
      <c r="J59" s="2">
        <v>52998</v>
      </c>
      <c r="K59" s="2">
        <v>90000</v>
      </c>
      <c r="L59" s="2">
        <f t="shared" si="1"/>
        <v>3920391000</v>
      </c>
      <c r="M59" s="2">
        <v>1606</v>
      </c>
      <c r="N59" s="2">
        <f t="shared" si="2"/>
        <v>69957360</v>
      </c>
      <c r="O59" s="2">
        <f t="shared" si="3"/>
        <v>2.5093750000000004</v>
      </c>
      <c r="P59" s="2">
        <f t="shared" si="4"/>
        <v>6499257.1600000001</v>
      </c>
      <c r="Q59" s="2">
        <f t="shared" si="5"/>
        <v>6.49925716</v>
      </c>
      <c r="R59" s="2">
        <v>22.01</v>
      </c>
      <c r="S59" s="2">
        <f t="shared" si="6"/>
        <v>57.005679899999997</v>
      </c>
      <c r="T59" s="2">
        <f t="shared" si="7"/>
        <v>14086.400000000001</v>
      </c>
      <c r="U59" s="2">
        <f t="shared" si="8"/>
        <v>613638800</v>
      </c>
      <c r="V59" s="2">
        <v>67836.926208000004</v>
      </c>
      <c r="W59" s="2">
        <f t="shared" si="9"/>
        <v>20.676695108198402</v>
      </c>
      <c r="X59" s="2">
        <f t="shared" si="10"/>
        <v>12.847906802237954</v>
      </c>
      <c r="Y59" s="2">
        <f t="shared" si="11"/>
        <v>2.2879374881411736</v>
      </c>
      <c r="Z59" s="2">
        <f t="shared" si="12"/>
        <v>56.039721910603831</v>
      </c>
      <c r="AA59" s="2">
        <f t="shared" si="13"/>
        <v>0.31629296389060618</v>
      </c>
      <c r="AB59" s="2" t="e">
        <f t="shared" si="14"/>
        <v>#DIV/0!</v>
      </c>
      <c r="AC59" s="2">
        <v>0</v>
      </c>
      <c r="AD59" s="2" t="e">
        <f t="shared" si="15"/>
        <v>#DIV/0!</v>
      </c>
      <c r="AE59" s="2" t="s">
        <v>133</v>
      </c>
      <c r="AF59" s="2">
        <f t="shared" si="16"/>
        <v>8.7711083437110844</v>
      </c>
      <c r="AG59" s="2">
        <f t="shared" si="17"/>
        <v>0.59377883589843761</v>
      </c>
      <c r="AH59" s="2">
        <f t="shared" si="18"/>
        <v>9.9419626756916374E-2</v>
      </c>
      <c r="AI59" s="2">
        <f t="shared" si="19"/>
        <v>2308587580.2000003</v>
      </c>
      <c r="AJ59" s="2">
        <f t="shared" si="20"/>
        <v>65371973.039999999</v>
      </c>
      <c r="AK59" s="2">
        <f t="shared" si="21"/>
        <v>65.37197304</v>
      </c>
      <c r="AL59" s="2" t="s">
        <v>133</v>
      </c>
      <c r="AM59" s="2" t="s">
        <v>133</v>
      </c>
      <c r="AN59" s="2" t="s">
        <v>133</v>
      </c>
      <c r="AO59" s="2" t="s">
        <v>133</v>
      </c>
      <c r="AP59" s="2" t="s">
        <v>133</v>
      </c>
      <c r="AQ59" s="2" t="s">
        <v>133</v>
      </c>
      <c r="AR59" s="2" t="s">
        <v>133</v>
      </c>
      <c r="AS59" s="2">
        <v>0</v>
      </c>
      <c r="AT59" s="2" t="s">
        <v>133</v>
      </c>
      <c r="AU59" s="2" t="s">
        <v>133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 t="s">
        <v>138</v>
      </c>
    </row>
    <row r="60" spans="1:99" s="2" customFormat="1" x14ac:dyDescent="0.25">
      <c r="A60" s="2" t="s">
        <v>515</v>
      </c>
      <c r="C60" s="2" t="s">
        <v>516</v>
      </c>
      <c r="D60" s="2">
        <v>1905</v>
      </c>
      <c r="E60" s="2">
        <f t="shared" si="0"/>
        <v>110</v>
      </c>
      <c r="F60" s="2">
        <v>0</v>
      </c>
      <c r="G60" s="2">
        <v>24</v>
      </c>
      <c r="H60" s="2">
        <v>3550</v>
      </c>
      <c r="I60" s="2">
        <v>8900</v>
      </c>
      <c r="J60" s="2">
        <v>8900</v>
      </c>
      <c r="K60" s="2">
        <v>8900</v>
      </c>
      <c r="L60" s="2">
        <f t="shared" si="1"/>
        <v>387683110</v>
      </c>
      <c r="M60" s="2">
        <v>1630</v>
      </c>
      <c r="N60" s="2">
        <f t="shared" si="2"/>
        <v>71002800</v>
      </c>
      <c r="O60" s="2">
        <f t="shared" si="3"/>
        <v>2.546875</v>
      </c>
      <c r="P60" s="2">
        <f t="shared" si="4"/>
        <v>6596381.7999999998</v>
      </c>
      <c r="Q60" s="2">
        <f t="shared" si="5"/>
        <v>6.5963818000000005</v>
      </c>
      <c r="R60" s="2">
        <v>329</v>
      </c>
      <c r="S60" s="2">
        <f t="shared" si="6"/>
        <v>852.10670999999991</v>
      </c>
      <c r="T60" s="2">
        <f t="shared" si="7"/>
        <v>210560</v>
      </c>
      <c r="U60" s="2">
        <f t="shared" si="8"/>
        <v>9172520000</v>
      </c>
      <c r="V60" s="2">
        <v>119637.71588</v>
      </c>
      <c r="W60" s="2">
        <f t="shared" si="9"/>
        <v>36.465575800224002</v>
      </c>
      <c r="X60" s="2">
        <f t="shared" si="10"/>
        <v>22.658665561376722</v>
      </c>
      <c r="Y60" s="2">
        <f t="shared" si="11"/>
        <v>4.0052079942962147</v>
      </c>
      <c r="Z60" s="2">
        <f t="shared" si="12"/>
        <v>5.4601101646695627</v>
      </c>
      <c r="AA60" s="2">
        <f t="shared" si="13"/>
        <v>3.3217042091402678</v>
      </c>
      <c r="AB60" s="2" t="e">
        <f t="shared" si="14"/>
        <v>#DIV/0!</v>
      </c>
      <c r="AC60" s="2">
        <v>0</v>
      </c>
      <c r="AD60" s="2" t="e">
        <f t="shared" si="15"/>
        <v>#DIV/0!</v>
      </c>
      <c r="AE60" s="2">
        <v>546.65499999999997</v>
      </c>
      <c r="AF60" s="2">
        <f t="shared" si="16"/>
        <v>129.17791411042944</v>
      </c>
      <c r="AG60" s="2">
        <f t="shared" si="17"/>
        <v>5.7426072639233439E-2</v>
      </c>
      <c r="AH60" s="2">
        <f t="shared" si="18"/>
        <v>0.60087435092747543</v>
      </c>
      <c r="AI60" s="2">
        <f t="shared" si="19"/>
        <v>387683110</v>
      </c>
      <c r="AJ60" s="2">
        <f t="shared" si="20"/>
        <v>10977972</v>
      </c>
      <c r="AK60" s="2">
        <f t="shared" si="21"/>
        <v>10.977971999999999</v>
      </c>
      <c r="AL60" s="2" t="s">
        <v>517</v>
      </c>
      <c r="AM60" s="2" t="s">
        <v>518</v>
      </c>
      <c r="AN60" s="2" t="s">
        <v>519</v>
      </c>
      <c r="AO60" s="2" t="s">
        <v>520</v>
      </c>
      <c r="AP60" s="2" t="s">
        <v>468</v>
      </c>
      <c r="AQ60" s="2" t="s">
        <v>154</v>
      </c>
      <c r="AR60" s="2" t="s">
        <v>469</v>
      </c>
      <c r="AS60" s="2">
        <v>1</v>
      </c>
      <c r="AT60" s="2" t="s">
        <v>470</v>
      </c>
      <c r="AU60" s="2" t="s">
        <v>471</v>
      </c>
      <c r="AV60" s="2">
        <v>8</v>
      </c>
      <c r="AW60" s="5">
        <v>75</v>
      </c>
      <c r="AX60" s="5">
        <v>25</v>
      </c>
      <c r="AY60" s="2">
        <v>0</v>
      </c>
      <c r="AZ60" s="5">
        <v>12.6</v>
      </c>
      <c r="BA60" s="5">
        <v>3.9</v>
      </c>
      <c r="BB60" s="5">
        <v>0.2</v>
      </c>
      <c r="BC60" s="5">
        <v>0.3</v>
      </c>
      <c r="BD60" s="5">
        <v>0.1</v>
      </c>
      <c r="BE60" s="5">
        <v>0.5</v>
      </c>
      <c r="BF60" s="5">
        <v>41.2</v>
      </c>
      <c r="BG60" s="5">
        <v>27.8</v>
      </c>
      <c r="BH60" s="5">
        <v>12.3</v>
      </c>
      <c r="BI60" s="2">
        <v>0</v>
      </c>
      <c r="BJ60" s="2">
        <v>0</v>
      </c>
      <c r="BK60" s="5">
        <v>0.6</v>
      </c>
      <c r="BL60" s="5">
        <v>0.5</v>
      </c>
      <c r="BM60" s="2">
        <v>0</v>
      </c>
      <c r="BN60" s="2">
        <v>0</v>
      </c>
      <c r="BO60" s="5">
        <v>50205</v>
      </c>
      <c r="BP60" s="5">
        <v>3325</v>
      </c>
      <c r="BQ60" s="5">
        <v>121</v>
      </c>
      <c r="BR60" s="5">
        <v>8</v>
      </c>
      <c r="BS60" s="5">
        <v>0.2</v>
      </c>
      <c r="BT60" s="5">
        <v>0.01</v>
      </c>
      <c r="BU60" s="5">
        <v>72158</v>
      </c>
      <c r="BV60" s="5">
        <v>174</v>
      </c>
      <c r="BW60" s="5">
        <v>0.28999999999999998</v>
      </c>
      <c r="BX60" s="5">
        <v>139062</v>
      </c>
      <c r="BY60" s="5">
        <v>3347</v>
      </c>
      <c r="BZ60" s="5">
        <v>336</v>
      </c>
      <c r="CA60" s="5">
        <v>8</v>
      </c>
      <c r="CB60" s="5">
        <v>0.28999999999999998</v>
      </c>
      <c r="CC60" s="5">
        <v>0.01</v>
      </c>
      <c r="CD60" s="5">
        <v>6</v>
      </c>
      <c r="CE60" s="5">
        <v>22</v>
      </c>
      <c r="CF60" s="5">
        <v>1</v>
      </c>
      <c r="CG60" s="5">
        <v>3</v>
      </c>
      <c r="CH60" s="5">
        <v>58</v>
      </c>
      <c r="CI60" s="5">
        <v>34</v>
      </c>
      <c r="CJ60" s="5">
        <v>71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5">
        <v>1</v>
      </c>
      <c r="CR60" s="5">
        <v>4</v>
      </c>
      <c r="CS60" s="5">
        <v>0.65607000000000004</v>
      </c>
      <c r="CT60" s="5">
        <v>0.14199999999999999</v>
      </c>
      <c r="CU60" s="2" t="s">
        <v>138</v>
      </c>
    </row>
    <row r="61" spans="1:99" s="2" customFormat="1" x14ac:dyDescent="0.25">
      <c r="A61" s="2" t="s">
        <v>521</v>
      </c>
      <c r="C61" s="2" t="s">
        <v>522</v>
      </c>
      <c r="D61" s="2">
        <v>1924</v>
      </c>
      <c r="E61" s="2">
        <f t="shared" si="0"/>
        <v>91</v>
      </c>
      <c r="F61" s="2">
        <v>0</v>
      </c>
      <c r="G61" s="2">
        <v>31</v>
      </c>
      <c r="H61" s="2">
        <v>350</v>
      </c>
      <c r="I61" s="2">
        <v>35332</v>
      </c>
      <c r="J61" s="2">
        <v>35332</v>
      </c>
      <c r="K61" s="2">
        <v>35332</v>
      </c>
      <c r="L61" s="2">
        <f t="shared" si="1"/>
        <v>1539058386.8</v>
      </c>
      <c r="M61" s="2">
        <v>803</v>
      </c>
      <c r="N61" s="2">
        <f t="shared" si="2"/>
        <v>34978680</v>
      </c>
      <c r="O61" s="2">
        <f t="shared" si="3"/>
        <v>1.2546875000000002</v>
      </c>
      <c r="P61" s="2">
        <f t="shared" si="4"/>
        <v>3249628.58</v>
      </c>
      <c r="Q61" s="2">
        <f t="shared" si="5"/>
        <v>3.24962858</v>
      </c>
      <c r="R61" s="2">
        <v>10.89</v>
      </c>
      <c r="S61" s="2">
        <f t="shared" si="6"/>
        <v>28.204991100000001</v>
      </c>
      <c r="T61" s="2">
        <f t="shared" si="7"/>
        <v>6969.6</v>
      </c>
      <c r="U61" s="2">
        <f t="shared" si="8"/>
        <v>303613200</v>
      </c>
      <c r="V61" s="2">
        <v>51501.606954000003</v>
      </c>
      <c r="W61" s="2">
        <f t="shared" si="9"/>
        <v>15.6976897995792</v>
      </c>
      <c r="X61" s="2">
        <f t="shared" si="10"/>
        <v>9.7540953474458778</v>
      </c>
      <c r="Y61" s="2">
        <f t="shared" si="11"/>
        <v>2.4564830461088345</v>
      </c>
      <c r="Z61" s="2">
        <f t="shared" si="12"/>
        <v>43.999898989898988</v>
      </c>
      <c r="AA61" s="2">
        <f t="shared" si="13"/>
        <v>0.36019311647456437</v>
      </c>
      <c r="AB61" s="2" t="e">
        <f t="shared" si="14"/>
        <v>#DIV/0!</v>
      </c>
      <c r="AC61" s="2">
        <v>0</v>
      </c>
      <c r="AD61" s="2" t="e">
        <f t="shared" si="15"/>
        <v>#DIV/0!</v>
      </c>
      <c r="AE61" s="2">
        <v>40.698099999999997</v>
      </c>
      <c r="AF61" s="2">
        <f t="shared" si="16"/>
        <v>8.6794520547945204</v>
      </c>
      <c r="AG61" s="2">
        <f t="shared" si="17"/>
        <v>0.65931873966002097</v>
      </c>
      <c r="AH61" s="2">
        <f t="shared" si="18"/>
        <v>7.4564720067687287E-2</v>
      </c>
      <c r="AI61" s="2">
        <f t="shared" si="19"/>
        <v>1539058386.8</v>
      </c>
      <c r="AJ61" s="2">
        <f t="shared" si="20"/>
        <v>43581315.359999999</v>
      </c>
      <c r="AK61" s="2">
        <f t="shared" si="21"/>
        <v>43.581315359999998</v>
      </c>
      <c r="AL61" s="2" t="s">
        <v>523</v>
      </c>
      <c r="AM61" s="2" t="s">
        <v>133</v>
      </c>
      <c r="AN61" s="2" t="s">
        <v>133</v>
      </c>
      <c r="AO61" s="2" t="s">
        <v>524</v>
      </c>
      <c r="AP61" s="2" t="s">
        <v>525</v>
      </c>
      <c r="AQ61" s="2" t="s">
        <v>479</v>
      </c>
      <c r="AR61" s="2" t="s">
        <v>526</v>
      </c>
      <c r="AS61" s="2">
        <v>1</v>
      </c>
      <c r="AT61" s="2" t="s">
        <v>527</v>
      </c>
      <c r="AU61" s="2" t="s">
        <v>528</v>
      </c>
      <c r="AV61" s="2">
        <v>8</v>
      </c>
      <c r="AW61" s="5">
        <v>100</v>
      </c>
      <c r="AX61" s="2">
        <v>0</v>
      </c>
      <c r="AY61" s="2">
        <v>0</v>
      </c>
      <c r="AZ61" s="5">
        <v>9.4</v>
      </c>
      <c r="BA61" s="2">
        <v>0</v>
      </c>
      <c r="BB61" s="2">
        <v>0</v>
      </c>
      <c r="BC61" s="2">
        <v>0</v>
      </c>
      <c r="BD61" s="2">
        <v>0</v>
      </c>
      <c r="BE61" s="5">
        <v>0.1</v>
      </c>
      <c r="BF61" s="5">
        <v>53.3</v>
      </c>
      <c r="BG61" s="5">
        <v>20.7</v>
      </c>
      <c r="BH61" s="5">
        <v>12.9</v>
      </c>
      <c r="BI61" s="2">
        <v>0</v>
      </c>
      <c r="BJ61" s="2">
        <v>0</v>
      </c>
      <c r="BK61" s="5">
        <v>0.6</v>
      </c>
      <c r="BL61" s="5">
        <v>2.2000000000000002</v>
      </c>
      <c r="BM61" s="2">
        <v>0</v>
      </c>
      <c r="BN61" s="5">
        <v>0.7</v>
      </c>
      <c r="BO61" s="5">
        <v>3898</v>
      </c>
      <c r="BP61" s="5">
        <v>243</v>
      </c>
      <c r="BQ61" s="5">
        <v>100</v>
      </c>
      <c r="BR61" s="5">
        <v>6</v>
      </c>
      <c r="BS61" s="5">
        <v>0.2</v>
      </c>
      <c r="BT61" s="5">
        <v>0.01</v>
      </c>
      <c r="BU61" s="5">
        <v>5801</v>
      </c>
      <c r="BV61" s="5">
        <v>149</v>
      </c>
      <c r="BW61" s="5">
        <v>0.3</v>
      </c>
      <c r="BX61" s="5">
        <v>15677</v>
      </c>
      <c r="BY61" s="5">
        <v>279</v>
      </c>
      <c r="BZ61" s="5">
        <v>402</v>
      </c>
      <c r="CA61" s="5">
        <v>7</v>
      </c>
      <c r="CB61" s="5">
        <v>0.44</v>
      </c>
      <c r="CC61" s="5">
        <v>0.01</v>
      </c>
      <c r="CD61" s="5">
        <v>1</v>
      </c>
      <c r="CE61" s="5">
        <v>3</v>
      </c>
      <c r="CF61" s="5">
        <v>5</v>
      </c>
      <c r="CG61" s="5">
        <v>7</v>
      </c>
      <c r="CH61" s="5">
        <v>54</v>
      </c>
      <c r="CI61" s="5">
        <v>36</v>
      </c>
      <c r="CJ61" s="5">
        <v>76</v>
      </c>
      <c r="CK61" s="5">
        <v>1</v>
      </c>
      <c r="CL61" s="5">
        <v>3</v>
      </c>
      <c r="CM61" s="2">
        <v>0</v>
      </c>
      <c r="CN61" s="2">
        <v>0</v>
      </c>
      <c r="CO61" s="2">
        <v>0</v>
      </c>
      <c r="CP61" s="2">
        <v>0</v>
      </c>
      <c r="CQ61" s="5">
        <v>3</v>
      </c>
      <c r="CR61" s="5">
        <v>11</v>
      </c>
      <c r="CS61" s="5">
        <v>0.56055999999999995</v>
      </c>
      <c r="CT61" s="5">
        <v>9.4579999999999997E-2</v>
      </c>
      <c r="CU61" s="2" t="s">
        <v>138</v>
      </c>
    </row>
    <row r="62" spans="1:99" s="2" customFormat="1" x14ac:dyDescent="0.25">
      <c r="A62" s="2" t="s">
        <v>529</v>
      </c>
      <c r="B62" s="2" t="s">
        <v>530</v>
      </c>
      <c r="C62" s="2" t="s">
        <v>531</v>
      </c>
      <c r="D62" s="2">
        <v>1948</v>
      </c>
      <c r="E62" s="2">
        <f t="shared" si="0"/>
        <v>67</v>
      </c>
      <c r="F62" s="2">
        <v>0</v>
      </c>
      <c r="G62" s="2">
        <v>19</v>
      </c>
      <c r="H62" s="2">
        <v>550</v>
      </c>
      <c r="I62" s="2">
        <v>10000</v>
      </c>
      <c r="J62" s="2">
        <v>8953</v>
      </c>
      <c r="K62" s="2">
        <v>10000</v>
      </c>
      <c r="L62" s="2">
        <f t="shared" si="1"/>
        <v>435599000</v>
      </c>
      <c r="M62" s="2">
        <v>377</v>
      </c>
      <c r="N62" s="2">
        <f t="shared" si="2"/>
        <v>16422120</v>
      </c>
      <c r="O62" s="2">
        <f t="shared" si="3"/>
        <v>0.58906250000000004</v>
      </c>
      <c r="P62" s="2">
        <f t="shared" si="4"/>
        <v>1525666.22</v>
      </c>
      <c r="Q62" s="2">
        <f t="shared" si="5"/>
        <v>1.5256662200000002</v>
      </c>
      <c r="R62" s="2">
        <v>30</v>
      </c>
      <c r="S62" s="2">
        <f t="shared" si="6"/>
        <v>77.699699999999993</v>
      </c>
      <c r="T62" s="2">
        <f t="shared" si="7"/>
        <v>19200</v>
      </c>
      <c r="U62" s="2">
        <f t="shared" si="8"/>
        <v>836400000</v>
      </c>
      <c r="V62" s="2">
        <v>45032.509672</v>
      </c>
      <c r="W62" s="2">
        <f t="shared" si="9"/>
        <v>13.7259089480256</v>
      </c>
      <c r="X62" s="2">
        <f t="shared" si="10"/>
        <v>8.5288871368187689</v>
      </c>
      <c r="Y62" s="2">
        <f t="shared" si="11"/>
        <v>3.134774024938678</v>
      </c>
      <c r="Z62" s="2">
        <f t="shared" si="12"/>
        <v>26.525138045514222</v>
      </c>
      <c r="AA62" s="2">
        <f t="shared" si="13"/>
        <v>1.242912103011558</v>
      </c>
      <c r="AB62" s="2" t="e">
        <f t="shared" si="14"/>
        <v>#DIV/0!</v>
      </c>
      <c r="AC62" s="2">
        <v>0</v>
      </c>
      <c r="AD62" s="2" t="e">
        <f t="shared" si="15"/>
        <v>#DIV/0!</v>
      </c>
      <c r="AE62" s="2">
        <v>615.87400000000002</v>
      </c>
      <c r="AF62" s="2">
        <f t="shared" si="16"/>
        <v>50.928381962864719</v>
      </c>
      <c r="AG62" s="2">
        <f t="shared" si="17"/>
        <v>0.58008079939821044</v>
      </c>
      <c r="AH62" s="2">
        <f t="shared" si="18"/>
        <v>0.13815252725151309</v>
      </c>
      <c r="AI62" s="2">
        <f t="shared" si="19"/>
        <v>389991784.69999999</v>
      </c>
      <c r="AJ62" s="2">
        <f t="shared" si="20"/>
        <v>11043346.439999999</v>
      </c>
      <c r="AK62" s="2">
        <f t="shared" si="21"/>
        <v>11.043346439999999</v>
      </c>
      <c r="AL62" s="2" t="s">
        <v>532</v>
      </c>
      <c r="AM62" s="2" t="s">
        <v>133</v>
      </c>
      <c r="AN62" s="2" t="s">
        <v>533</v>
      </c>
      <c r="AO62" s="2" t="s">
        <v>534</v>
      </c>
      <c r="AP62" s="2" t="s">
        <v>535</v>
      </c>
      <c r="AQ62" s="2" t="s">
        <v>154</v>
      </c>
      <c r="AR62" s="2" t="s">
        <v>536</v>
      </c>
      <c r="AS62" s="2">
        <v>1</v>
      </c>
      <c r="AT62" s="2" t="s">
        <v>537</v>
      </c>
      <c r="AU62" s="2" t="s">
        <v>538</v>
      </c>
      <c r="AV62" s="2">
        <v>8</v>
      </c>
      <c r="AW62" s="5">
        <v>97</v>
      </c>
      <c r="AX62" s="5">
        <v>3</v>
      </c>
      <c r="AY62" s="2">
        <v>0</v>
      </c>
      <c r="AZ62" s="5">
        <v>3.2</v>
      </c>
      <c r="BA62" s="5">
        <v>2.7</v>
      </c>
      <c r="BB62" s="2">
        <v>0</v>
      </c>
      <c r="BC62" s="2">
        <v>0</v>
      </c>
      <c r="BD62" s="2">
        <v>0</v>
      </c>
      <c r="BE62" s="5">
        <v>0.1</v>
      </c>
      <c r="BF62" s="5">
        <v>70.3</v>
      </c>
      <c r="BG62" s="5">
        <v>14.6</v>
      </c>
      <c r="BH62" s="5">
        <v>8.5</v>
      </c>
      <c r="BI62" s="2">
        <v>0</v>
      </c>
      <c r="BJ62" s="2">
        <v>0</v>
      </c>
      <c r="BK62" s="5">
        <v>0.4</v>
      </c>
      <c r="BL62" s="5">
        <v>0.1</v>
      </c>
      <c r="BM62" s="2">
        <v>0</v>
      </c>
      <c r="BN62" s="5">
        <v>0.1</v>
      </c>
      <c r="BO62" s="5">
        <v>18238</v>
      </c>
      <c r="BP62" s="5">
        <v>1348</v>
      </c>
      <c r="BQ62" s="5">
        <v>118</v>
      </c>
      <c r="BR62" s="5">
        <v>9</v>
      </c>
      <c r="BS62" s="5">
        <v>0.21</v>
      </c>
      <c r="BT62" s="5">
        <v>0.02</v>
      </c>
      <c r="BU62" s="5">
        <v>26398</v>
      </c>
      <c r="BV62" s="5">
        <v>170</v>
      </c>
      <c r="BW62" s="5">
        <v>0.3</v>
      </c>
      <c r="BX62" s="5">
        <v>64640</v>
      </c>
      <c r="BY62" s="5">
        <v>1822</v>
      </c>
      <c r="BZ62" s="5">
        <v>417</v>
      </c>
      <c r="CA62" s="5">
        <v>12</v>
      </c>
      <c r="CB62" s="5">
        <v>0.12</v>
      </c>
      <c r="CC62" s="2">
        <v>0</v>
      </c>
      <c r="CD62" s="5">
        <v>1</v>
      </c>
      <c r="CE62" s="5">
        <v>5</v>
      </c>
      <c r="CF62" s="5">
        <v>1</v>
      </c>
      <c r="CG62" s="5">
        <v>1</v>
      </c>
      <c r="CH62" s="5">
        <v>57</v>
      </c>
      <c r="CI62" s="5">
        <v>40</v>
      </c>
      <c r="CJ62" s="5">
        <v>91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5">
        <v>1</v>
      </c>
      <c r="CR62" s="5">
        <v>2</v>
      </c>
      <c r="CS62" s="5">
        <v>0.7329</v>
      </c>
      <c r="CT62" s="5">
        <v>0.25547999999999998</v>
      </c>
      <c r="CU62" s="2" t="s">
        <v>138</v>
      </c>
    </row>
    <row r="63" spans="1:99" s="2" customFormat="1" x14ac:dyDescent="0.25">
      <c r="A63" s="2" t="s">
        <v>539</v>
      </c>
      <c r="B63" s="2" t="s">
        <v>540</v>
      </c>
      <c r="C63" s="2" t="s">
        <v>541</v>
      </c>
      <c r="D63" s="2">
        <v>1925</v>
      </c>
      <c r="E63" s="2">
        <f t="shared" si="0"/>
        <v>90</v>
      </c>
      <c r="F63" s="2">
        <v>0</v>
      </c>
      <c r="G63" s="2">
        <v>37</v>
      </c>
      <c r="H63" s="2">
        <v>11500</v>
      </c>
      <c r="I63" s="2">
        <v>4446</v>
      </c>
      <c r="J63" s="2">
        <v>4446</v>
      </c>
      <c r="K63" s="2">
        <v>4446</v>
      </c>
      <c r="L63" s="2">
        <f t="shared" si="1"/>
        <v>193667315.40000001</v>
      </c>
      <c r="M63" s="2">
        <v>742</v>
      </c>
      <c r="N63" s="2">
        <f t="shared" si="2"/>
        <v>32321520</v>
      </c>
      <c r="O63" s="2">
        <f t="shared" si="3"/>
        <v>1.159375</v>
      </c>
      <c r="P63" s="2">
        <f t="shared" si="4"/>
        <v>3002770.12</v>
      </c>
      <c r="Q63" s="2">
        <f t="shared" si="5"/>
        <v>3.0027701200000001</v>
      </c>
      <c r="R63" s="2">
        <v>979</v>
      </c>
      <c r="S63" s="2">
        <f t="shared" si="6"/>
        <v>2535.6002099999996</v>
      </c>
      <c r="T63" s="2">
        <f t="shared" si="7"/>
        <v>626560</v>
      </c>
      <c r="U63" s="2">
        <f t="shared" si="8"/>
        <v>27294520000</v>
      </c>
      <c r="V63" s="2">
        <v>76675.182319</v>
      </c>
      <c r="W63" s="2">
        <f t="shared" si="9"/>
        <v>23.370595570831199</v>
      </c>
      <c r="X63" s="2">
        <f t="shared" si="10"/>
        <v>14.521819480124687</v>
      </c>
      <c r="Y63" s="2">
        <f t="shared" si="11"/>
        <v>3.8045529108911702</v>
      </c>
      <c r="Z63" s="2">
        <f t="shared" si="12"/>
        <v>5.9918999910895279</v>
      </c>
      <c r="AA63" s="2">
        <f t="shared" si="13"/>
        <v>4.2615560957311693</v>
      </c>
      <c r="AB63" s="2" t="e">
        <f t="shared" si="14"/>
        <v>#DIV/0!</v>
      </c>
      <c r="AC63" s="2">
        <v>0</v>
      </c>
      <c r="AD63" s="2" t="e">
        <f t="shared" si="15"/>
        <v>#DIV/0!</v>
      </c>
      <c r="AE63" s="2">
        <v>1821.7</v>
      </c>
      <c r="AF63" s="2">
        <f t="shared" si="16"/>
        <v>844.4204851752022</v>
      </c>
      <c r="AG63" s="2">
        <f t="shared" si="17"/>
        <v>9.3403707762109267E-2</v>
      </c>
      <c r="AH63" s="2">
        <f t="shared" si="18"/>
        <v>0.54754587961535184</v>
      </c>
      <c r="AI63" s="2">
        <f t="shared" si="19"/>
        <v>193667315.40000001</v>
      </c>
      <c r="AJ63" s="2">
        <f t="shared" si="20"/>
        <v>5484052.0800000001</v>
      </c>
      <c r="AK63" s="2">
        <f t="shared" si="21"/>
        <v>5.4840520799999997</v>
      </c>
      <c r="AL63" s="2" t="s">
        <v>542</v>
      </c>
      <c r="AM63" s="2" t="s">
        <v>543</v>
      </c>
      <c r="AN63" s="2" t="s">
        <v>544</v>
      </c>
      <c r="AO63" s="2" t="s">
        <v>545</v>
      </c>
      <c r="AP63" s="2" t="s">
        <v>546</v>
      </c>
      <c r="AQ63" s="2" t="s">
        <v>547</v>
      </c>
      <c r="AR63" s="2" t="s">
        <v>548</v>
      </c>
      <c r="AS63" s="2">
        <v>2</v>
      </c>
      <c r="AT63" s="2" t="s">
        <v>549</v>
      </c>
      <c r="AU63" s="2" t="s">
        <v>550</v>
      </c>
      <c r="AV63" s="2">
        <v>8</v>
      </c>
      <c r="AW63" s="5">
        <v>58</v>
      </c>
      <c r="AX63" s="5">
        <v>41</v>
      </c>
      <c r="AY63" s="5">
        <v>2</v>
      </c>
      <c r="AZ63" s="5">
        <v>8.5</v>
      </c>
      <c r="BA63" s="5">
        <v>7.3</v>
      </c>
      <c r="BB63" s="2">
        <v>0</v>
      </c>
      <c r="BC63" s="2">
        <v>0</v>
      </c>
      <c r="BD63" s="5">
        <v>0.1</v>
      </c>
      <c r="BE63" s="5">
        <v>0.2</v>
      </c>
      <c r="BF63" s="5">
        <v>59.5</v>
      </c>
      <c r="BG63" s="5">
        <v>13.5</v>
      </c>
      <c r="BH63" s="5">
        <v>10.1</v>
      </c>
      <c r="BI63" s="2">
        <v>0</v>
      </c>
      <c r="BJ63" s="2">
        <v>0</v>
      </c>
      <c r="BK63" s="5">
        <v>0.4</v>
      </c>
      <c r="BL63" s="5">
        <v>0.1</v>
      </c>
      <c r="BM63" s="2">
        <v>0</v>
      </c>
      <c r="BN63" s="5">
        <v>0.3</v>
      </c>
      <c r="BO63" s="5">
        <v>270334</v>
      </c>
      <c r="BP63" s="5">
        <v>22081</v>
      </c>
      <c r="BQ63" s="5">
        <v>108</v>
      </c>
      <c r="BR63" s="5">
        <v>9</v>
      </c>
      <c r="BS63" s="5">
        <v>0.16</v>
      </c>
      <c r="BT63" s="5">
        <v>0.01</v>
      </c>
      <c r="BU63" s="5">
        <v>394636</v>
      </c>
      <c r="BV63" s="5">
        <v>157</v>
      </c>
      <c r="BW63" s="5">
        <v>0.23</v>
      </c>
      <c r="BX63" s="5">
        <v>1292227</v>
      </c>
      <c r="BY63" s="5">
        <v>22079</v>
      </c>
      <c r="BZ63" s="5">
        <v>515</v>
      </c>
      <c r="CA63" s="5">
        <v>9</v>
      </c>
      <c r="CB63" s="5">
        <v>0.8</v>
      </c>
      <c r="CC63" s="5">
        <v>0.01</v>
      </c>
      <c r="CD63" s="5">
        <v>2</v>
      </c>
      <c r="CE63" s="5">
        <v>8</v>
      </c>
      <c r="CF63" s="5">
        <v>1</v>
      </c>
      <c r="CG63" s="5">
        <v>2</v>
      </c>
      <c r="CH63" s="5">
        <v>64</v>
      </c>
      <c r="CI63" s="5">
        <v>32</v>
      </c>
      <c r="CJ63" s="5">
        <v>85</v>
      </c>
      <c r="CK63" s="2">
        <v>0</v>
      </c>
      <c r="CL63" s="5">
        <v>1</v>
      </c>
      <c r="CM63" s="2">
        <v>0</v>
      </c>
      <c r="CN63" s="2">
        <v>0</v>
      </c>
      <c r="CO63" s="2">
        <v>0</v>
      </c>
      <c r="CP63" s="2">
        <v>0</v>
      </c>
      <c r="CQ63" s="5">
        <v>1</v>
      </c>
      <c r="CR63" s="5">
        <v>3</v>
      </c>
      <c r="CS63" s="5">
        <v>0.94864000000000004</v>
      </c>
      <c r="CT63" s="5">
        <v>0.86246</v>
      </c>
      <c r="CU63" s="2" t="s">
        <v>138</v>
      </c>
    </row>
    <row r="64" spans="1:99" s="2" customFormat="1" x14ac:dyDescent="0.25">
      <c r="A64" s="2" t="s">
        <v>551</v>
      </c>
      <c r="B64" s="2" t="s">
        <v>552</v>
      </c>
      <c r="C64" s="2" t="s">
        <v>553</v>
      </c>
      <c r="D64" s="2">
        <v>1903</v>
      </c>
      <c r="E64" s="2">
        <f t="shared" si="0"/>
        <v>112</v>
      </c>
      <c r="F64" s="2">
        <v>0</v>
      </c>
      <c r="G64" s="2">
        <v>21</v>
      </c>
      <c r="H64" s="2">
        <v>460</v>
      </c>
      <c r="I64" s="2">
        <v>21500</v>
      </c>
      <c r="J64" s="2">
        <v>14800</v>
      </c>
      <c r="K64" s="2">
        <v>21500</v>
      </c>
      <c r="L64" s="2">
        <f t="shared" si="1"/>
        <v>936537850</v>
      </c>
      <c r="M64" s="2">
        <v>2759</v>
      </c>
      <c r="N64" s="2">
        <f t="shared" si="2"/>
        <v>120182040</v>
      </c>
      <c r="O64" s="2">
        <f t="shared" si="3"/>
        <v>4.3109375000000005</v>
      </c>
      <c r="P64" s="2">
        <f t="shared" si="4"/>
        <v>11165286.74</v>
      </c>
      <c r="Q64" s="2">
        <f t="shared" si="5"/>
        <v>11.165286740000001</v>
      </c>
      <c r="R64" s="2">
        <v>37</v>
      </c>
      <c r="S64" s="2">
        <f t="shared" si="6"/>
        <v>95.829629999999995</v>
      </c>
      <c r="T64" s="2">
        <f t="shared" si="7"/>
        <v>23680</v>
      </c>
      <c r="U64" s="2">
        <f t="shared" si="8"/>
        <v>1031560000</v>
      </c>
      <c r="V64" s="2">
        <v>52178.788042</v>
      </c>
      <c r="W64" s="2">
        <f t="shared" si="9"/>
        <v>15.904094595201599</v>
      </c>
      <c r="X64" s="2">
        <f t="shared" si="10"/>
        <v>9.8823493824265487</v>
      </c>
      <c r="Y64" s="2">
        <f t="shared" si="11"/>
        <v>1.3426688114637315</v>
      </c>
      <c r="Z64" s="2">
        <f t="shared" si="12"/>
        <v>7.7926606171770754</v>
      </c>
      <c r="AA64" s="2">
        <f t="shared" si="13"/>
        <v>0.87119449538076843</v>
      </c>
      <c r="AB64" s="2" t="e">
        <f t="shared" si="14"/>
        <v>#DIV/0!</v>
      </c>
      <c r="AC64" s="2">
        <v>0</v>
      </c>
      <c r="AD64" s="2" t="e">
        <f t="shared" si="15"/>
        <v>#DIV/0!</v>
      </c>
      <c r="AE64" s="2">
        <v>106.965</v>
      </c>
      <c r="AF64" s="2">
        <f t="shared" si="16"/>
        <v>8.5828198622689378</v>
      </c>
      <c r="AG64" s="2">
        <f t="shared" si="17"/>
        <v>6.2995775282229244E-2</v>
      </c>
      <c r="AH64" s="2">
        <f t="shared" si="18"/>
        <v>0.61161207819844365</v>
      </c>
      <c r="AI64" s="2">
        <f t="shared" si="19"/>
        <v>644686520</v>
      </c>
      <c r="AJ64" s="2">
        <f t="shared" si="20"/>
        <v>18255504</v>
      </c>
      <c r="AK64" s="2">
        <f t="shared" si="21"/>
        <v>18.255503999999998</v>
      </c>
      <c r="AL64" s="2" t="s">
        <v>554</v>
      </c>
      <c r="AM64" s="2" t="s">
        <v>555</v>
      </c>
      <c r="AN64" s="2" t="s">
        <v>556</v>
      </c>
      <c r="AO64" s="2" t="s">
        <v>557</v>
      </c>
      <c r="AP64" s="2" t="s">
        <v>558</v>
      </c>
      <c r="AQ64" s="2" t="s">
        <v>547</v>
      </c>
      <c r="AR64" s="2" t="s">
        <v>559</v>
      </c>
      <c r="AS64" s="2">
        <v>1</v>
      </c>
      <c r="AT64" s="2" t="s">
        <v>560</v>
      </c>
      <c r="AU64" s="2" t="s">
        <v>561</v>
      </c>
      <c r="AV64" s="2">
        <v>8</v>
      </c>
      <c r="AW64" s="5">
        <v>3</v>
      </c>
      <c r="AX64" s="5">
        <v>93</v>
      </c>
      <c r="AY64" s="5">
        <v>5</v>
      </c>
      <c r="AZ64" s="5">
        <v>7.8</v>
      </c>
      <c r="BA64" s="5">
        <v>6.9</v>
      </c>
      <c r="BB64" s="2">
        <v>0</v>
      </c>
      <c r="BC64" s="2">
        <v>0</v>
      </c>
      <c r="BD64" s="2">
        <v>0</v>
      </c>
      <c r="BE64" s="2">
        <v>0</v>
      </c>
      <c r="BF64" s="5">
        <v>72.7</v>
      </c>
      <c r="BG64" s="5">
        <v>6.1</v>
      </c>
      <c r="BH64" s="5">
        <v>6</v>
      </c>
      <c r="BI64" s="2">
        <v>0</v>
      </c>
      <c r="BJ64" s="2">
        <v>0</v>
      </c>
      <c r="BK64" s="5">
        <v>0.5</v>
      </c>
      <c r="BL64" s="2">
        <v>0</v>
      </c>
      <c r="BM64" s="2">
        <v>0</v>
      </c>
      <c r="BN64" s="2">
        <v>0</v>
      </c>
      <c r="BO64" s="5">
        <v>9725</v>
      </c>
      <c r="BP64" s="5">
        <v>603</v>
      </c>
      <c r="BQ64" s="5">
        <v>147</v>
      </c>
      <c r="BR64" s="5">
        <v>9</v>
      </c>
      <c r="BS64" s="5">
        <v>0.21</v>
      </c>
      <c r="BT64" s="5">
        <v>0.01</v>
      </c>
      <c r="BU64" s="5">
        <v>14078</v>
      </c>
      <c r="BV64" s="5">
        <v>213</v>
      </c>
      <c r="BW64" s="5">
        <v>0.3</v>
      </c>
      <c r="BX64" s="5">
        <v>40671</v>
      </c>
      <c r="BY64" s="5">
        <v>753</v>
      </c>
      <c r="BZ64" s="5">
        <v>616</v>
      </c>
      <c r="CA64" s="5">
        <v>11</v>
      </c>
      <c r="CB64" s="5">
        <v>0.43</v>
      </c>
      <c r="CC64" s="5">
        <v>0.01</v>
      </c>
      <c r="CD64" s="2">
        <v>0</v>
      </c>
      <c r="CE64" s="5">
        <v>1</v>
      </c>
      <c r="CF64" s="2">
        <v>0</v>
      </c>
      <c r="CG64" s="5">
        <v>1</v>
      </c>
      <c r="CH64" s="5">
        <v>66</v>
      </c>
      <c r="CI64" s="5">
        <v>33</v>
      </c>
      <c r="CJ64" s="5">
        <v>96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5">
        <v>1</v>
      </c>
      <c r="CR64" s="5">
        <v>2</v>
      </c>
      <c r="CS64" s="5">
        <v>0.82979000000000003</v>
      </c>
      <c r="CT64" s="5">
        <v>0.52512000000000003</v>
      </c>
      <c r="CU64" s="2" t="s">
        <v>138</v>
      </c>
    </row>
    <row r="65" spans="1:99" s="2" customFormat="1" x14ac:dyDescent="0.25">
      <c r="A65" s="2" t="s">
        <v>562</v>
      </c>
      <c r="C65" s="2" t="s">
        <v>563</v>
      </c>
      <c r="D65" s="2">
        <v>1957</v>
      </c>
      <c r="E65" s="2">
        <f t="shared" si="0"/>
        <v>58</v>
      </c>
      <c r="F65" s="2">
        <v>0</v>
      </c>
      <c r="G65" s="2">
        <v>35</v>
      </c>
      <c r="H65" s="2">
        <v>35900</v>
      </c>
      <c r="I65" s="2">
        <v>12854</v>
      </c>
      <c r="J65" s="2">
        <v>12854</v>
      </c>
      <c r="K65" s="2">
        <v>12854</v>
      </c>
      <c r="L65" s="2">
        <f t="shared" si="1"/>
        <v>559918954.60000002</v>
      </c>
      <c r="M65" s="2">
        <v>585</v>
      </c>
      <c r="N65" s="2">
        <f t="shared" si="2"/>
        <v>25482600</v>
      </c>
      <c r="O65" s="2">
        <f t="shared" si="3"/>
        <v>0.9140625</v>
      </c>
      <c r="P65" s="2">
        <f t="shared" si="4"/>
        <v>2367413.1</v>
      </c>
      <c r="Q65" s="2">
        <f t="shared" si="5"/>
        <v>2.3674131000000003</v>
      </c>
      <c r="R65" s="2">
        <v>877</v>
      </c>
      <c r="S65" s="2">
        <f t="shared" si="6"/>
        <v>2271.4212299999999</v>
      </c>
      <c r="T65" s="2">
        <f t="shared" si="7"/>
        <v>561280</v>
      </c>
      <c r="U65" s="2">
        <f t="shared" si="8"/>
        <v>24450760000</v>
      </c>
      <c r="V65" s="2">
        <v>44296.846537999998</v>
      </c>
      <c r="W65" s="2">
        <f t="shared" si="9"/>
        <v>13.501678824782399</v>
      </c>
      <c r="X65" s="2">
        <f t="shared" si="10"/>
        <v>8.3895569532179728</v>
      </c>
      <c r="Y65" s="2">
        <f t="shared" si="11"/>
        <v>2.4754014488315645</v>
      </c>
      <c r="Z65" s="2">
        <f t="shared" si="12"/>
        <v>21.97259913038701</v>
      </c>
      <c r="AA65" s="2">
        <f t="shared" si="13"/>
        <v>0.85156414097496702</v>
      </c>
      <c r="AB65" s="2" t="e">
        <f t="shared" si="14"/>
        <v>#DIV/0!</v>
      </c>
      <c r="AC65" s="2">
        <v>0</v>
      </c>
      <c r="AD65" s="2" t="e">
        <f t="shared" si="15"/>
        <v>#DIV/0!</v>
      </c>
      <c r="AE65" s="2">
        <v>1629.33</v>
      </c>
      <c r="AF65" s="2">
        <f t="shared" si="16"/>
        <v>959.45299145299145</v>
      </c>
      <c r="AG65" s="2">
        <f t="shared" si="17"/>
        <v>0.3857491807377269</v>
      </c>
      <c r="AH65" s="2">
        <f t="shared" si="18"/>
        <v>0.1493150688145535</v>
      </c>
      <c r="AI65" s="2">
        <f t="shared" si="19"/>
        <v>559918954.60000002</v>
      </c>
      <c r="AJ65" s="2">
        <f t="shared" si="20"/>
        <v>15855151.92</v>
      </c>
      <c r="AK65" s="2">
        <f t="shared" si="21"/>
        <v>15.855151919999999</v>
      </c>
      <c r="AL65" s="2" t="s">
        <v>564</v>
      </c>
      <c r="AM65" s="2" t="s">
        <v>565</v>
      </c>
      <c r="AN65" s="2" t="s">
        <v>566</v>
      </c>
      <c r="AO65" s="2" t="s">
        <v>567</v>
      </c>
      <c r="AP65" s="2" t="s">
        <v>568</v>
      </c>
      <c r="AQ65" s="2" t="s">
        <v>547</v>
      </c>
      <c r="AR65" s="2" t="s">
        <v>569</v>
      </c>
      <c r="AS65" s="2">
        <v>2</v>
      </c>
      <c r="AT65" s="2" t="s">
        <v>570</v>
      </c>
      <c r="AU65" s="2" t="s">
        <v>571</v>
      </c>
      <c r="AV65" s="2">
        <v>8</v>
      </c>
      <c r="AW65" s="5">
        <v>47</v>
      </c>
      <c r="AX65" s="5">
        <v>51</v>
      </c>
      <c r="AY65" s="5">
        <v>2</v>
      </c>
      <c r="AZ65" s="5">
        <v>8.8000000000000007</v>
      </c>
      <c r="BA65" s="5">
        <v>7.5</v>
      </c>
      <c r="BB65" s="2">
        <v>0</v>
      </c>
      <c r="BC65" s="2">
        <v>0</v>
      </c>
      <c r="BD65" s="5">
        <v>0.1</v>
      </c>
      <c r="BE65" s="5">
        <v>0.1</v>
      </c>
      <c r="BF65" s="5">
        <v>59</v>
      </c>
      <c r="BG65" s="5">
        <v>14.2</v>
      </c>
      <c r="BH65" s="5">
        <v>9.6</v>
      </c>
      <c r="BI65" s="2">
        <v>0</v>
      </c>
      <c r="BJ65" s="2">
        <v>0</v>
      </c>
      <c r="BK65" s="5">
        <v>0.3</v>
      </c>
      <c r="BL65" s="5">
        <v>0.1</v>
      </c>
      <c r="BM65" s="2">
        <v>0</v>
      </c>
      <c r="BN65" s="5">
        <v>0.3</v>
      </c>
      <c r="BO65" s="5">
        <v>246448</v>
      </c>
      <c r="BP65" s="5">
        <v>19717</v>
      </c>
      <c r="BQ65" s="5">
        <v>112</v>
      </c>
      <c r="BR65" s="5">
        <v>9</v>
      </c>
      <c r="BS65" s="5">
        <v>0.16</v>
      </c>
      <c r="BT65" s="5">
        <v>0.01</v>
      </c>
      <c r="BU65" s="5">
        <v>357066</v>
      </c>
      <c r="BV65" s="5">
        <v>162</v>
      </c>
      <c r="BW65" s="5">
        <v>0.24</v>
      </c>
      <c r="BX65" s="5">
        <v>1133435</v>
      </c>
      <c r="BY65" s="5">
        <v>20207</v>
      </c>
      <c r="BZ65" s="5">
        <v>515</v>
      </c>
      <c r="CA65" s="5">
        <v>9</v>
      </c>
      <c r="CB65" s="5">
        <v>0.78</v>
      </c>
      <c r="CC65" s="5">
        <v>0.01</v>
      </c>
      <c r="CD65" s="5">
        <v>2</v>
      </c>
      <c r="CE65" s="5">
        <v>8</v>
      </c>
      <c r="CF65" s="2">
        <v>0</v>
      </c>
      <c r="CG65" s="5">
        <v>1</v>
      </c>
      <c r="CH65" s="5">
        <v>65</v>
      </c>
      <c r="CI65" s="5">
        <v>33</v>
      </c>
      <c r="CJ65" s="5">
        <v>88</v>
      </c>
      <c r="CK65" s="2">
        <v>0</v>
      </c>
      <c r="CL65" s="5">
        <v>1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5">
        <v>2</v>
      </c>
      <c r="CS65" s="5">
        <v>0.92581000000000002</v>
      </c>
      <c r="CT65" s="5">
        <v>0.78554000000000002</v>
      </c>
      <c r="CU65" s="2" t="s">
        <v>138</v>
      </c>
    </row>
    <row r="66" spans="1:99" s="2" customFormat="1" x14ac:dyDescent="0.25">
      <c r="A66" s="2" t="s">
        <v>572</v>
      </c>
      <c r="C66" s="2" t="s">
        <v>573</v>
      </c>
      <c r="D66" s="2">
        <v>1956</v>
      </c>
      <c r="E66" s="2">
        <f t="shared" si="0"/>
        <v>59</v>
      </c>
      <c r="F66" s="2">
        <v>0</v>
      </c>
      <c r="G66" s="2">
        <v>82</v>
      </c>
      <c r="H66" s="2">
        <v>82100</v>
      </c>
      <c r="I66" s="2">
        <v>12160</v>
      </c>
      <c r="J66" s="2">
        <v>12160</v>
      </c>
      <c r="K66" s="2">
        <v>12160</v>
      </c>
      <c r="L66" s="2">
        <f t="shared" si="1"/>
        <v>529688384</v>
      </c>
      <c r="M66" s="2">
        <v>715</v>
      </c>
      <c r="N66" s="2">
        <f t="shared" si="2"/>
        <v>31145400</v>
      </c>
      <c r="O66" s="2">
        <f t="shared" si="3"/>
        <v>1.1171875</v>
      </c>
      <c r="P66" s="2">
        <f t="shared" si="4"/>
        <v>2893504.9</v>
      </c>
      <c r="Q66" s="2">
        <f t="shared" si="5"/>
        <v>2.8935048999999999</v>
      </c>
      <c r="R66" s="2">
        <v>929</v>
      </c>
      <c r="S66" s="2">
        <f t="shared" si="6"/>
        <v>2406.1007099999997</v>
      </c>
      <c r="T66" s="2">
        <f t="shared" si="7"/>
        <v>594560</v>
      </c>
      <c r="U66" s="2">
        <f t="shared" si="8"/>
        <v>25900520000</v>
      </c>
      <c r="V66" s="2">
        <v>57815.521322000001</v>
      </c>
      <c r="W66" s="2">
        <f t="shared" si="9"/>
        <v>17.622170898945598</v>
      </c>
      <c r="X66" s="2">
        <f t="shared" si="10"/>
        <v>10.949912845258869</v>
      </c>
      <c r="Y66" s="2">
        <f t="shared" si="11"/>
        <v>2.9224170216381791</v>
      </c>
      <c r="Z66" s="2">
        <f t="shared" si="12"/>
        <v>17.006953964309336</v>
      </c>
      <c r="AA66" s="2">
        <f t="shared" si="13"/>
        <v>1.174880570231015</v>
      </c>
      <c r="AB66" s="2" t="e">
        <f t="shared" si="14"/>
        <v>#DIV/0!</v>
      </c>
      <c r="AC66" s="2">
        <v>0</v>
      </c>
      <c r="AD66" s="2" t="e">
        <f t="shared" si="15"/>
        <v>#DIV/0!</v>
      </c>
      <c r="AE66" s="2">
        <v>1821.7</v>
      </c>
      <c r="AF66" s="2">
        <f t="shared" si="16"/>
        <v>831.55244755244757</v>
      </c>
      <c r="AG66" s="2">
        <f t="shared" si="17"/>
        <v>0.27006918146344394</v>
      </c>
      <c r="AH66" s="2">
        <f t="shared" si="18"/>
        <v>0.1929116853066975</v>
      </c>
      <c r="AI66" s="2">
        <f t="shared" si="19"/>
        <v>529688384</v>
      </c>
      <c r="AJ66" s="2">
        <f t="shared" si="20"/>
        <v>14999116.800000001</v>
      </c>
      <c r="AK66" s="2">
        <f t="shared" si="21"/>
        <v>14.999116800000001</v>
      </c>
      <c r="AL66" s="2" t="s">
        <v>574</v>
      </c>
      <c r="AM66" s="2" t="s">
        <v>575</v>
      </c>
      <c r="AN66" s="2" t="s">
        <v>576</v>
      </c>
      <c r="AO66" s="2" t="s">
        <v>577</v>
      </c>
      <c r="AP66" s="2" t="s">
        <v>546</v>
      </c>
      <c r="AQ66" s="2" t="s">
        <v>547</v>
      </c>
      <c r="AR66" s="2" t="s">
        <v>548</v>
      </c>
      <c r="AS66" s="2">
        <v>2</v>
      </c>
      <c r="AT66" s="2" t="s">
        <v>549</v>
      </c>
      <c r="AU66" s="2" t="s">
        <v>550</v>
      </c>
      <c r="AV66" s="2">
        <v>8</v>
      </c>
      <c r="AW66" s="5">
        <v>58</v>
      </c>
      <c r="AX66" s="5">
        <v>41</v>
      </c>
      <c r="AY66" s="5">
        <v>2</v>
      </c>
      <c r="AZ66" s="5">
        <v>8.5</v>
      </c>
      <c r="BA66" s="5">
        <v>7.3</v>
      </c>
      <c r="BB66" s="2">
        <v>0</v>
      </c>
      <c r="BC66" s="2">
        <v>0</v>
      </c>
      <c r="BD66" s="5">
        <v>0.1</v>
      </c>
      <c r="BE66" s="5">
        <v>0.2</v>
      </c>
      <c r="BF66" s="5">
        <v>59.5</v>
      </c>
      <c r="BG66" s="5">
        <v>13.5</v>
      </c>
      <c r="BH66" s="5">
        <v>10.1</v>
      </c>
      <c r="BI66" s="2">
        <v>0</v>
      </c>
      <c r="BJ66" s="2">
        <v>0</v>
      </c>
      <c r="BK66" s="5">
        <v>0.4</v>
      </c>
      <c r="BL66" s="5">
        <v>0.1</v>
      </c>
      <c r="BM66" s="2">
        <v>0</v>
      </c>
      <c r="BN66" s="5">
        <v>0.3</v>
      </c>
      <c r="BO66" s="5">
        <v>270334</v>
      </c>
      <c r="BP66" s="5">
        <v>22081</v>
      </c>
      <c r="BQ66" s="5">
        <v>108</v>
      </c>
      <c r="BR66" s="5">
        <v>9</v>
      </c>
      <c r="BS66" s="5">
        <v>0.16</v>
      </c>
      <c r="BT66" s="5">
        <v>0.01</v>
      </c>
      <c r="BU66" s="5">
        <v>394636</v>
      </c>
      <c r="BV66" s="5">
        <v>157</v>
      </c>
      <c r="BW66" s="5">
        <v>0.23</v>
      </c>
      <c r="BX66" s="5">
        <v>1292227</v>
      </c>
      <c r="BY66" s="5">
        <v>22079</v>
      </c>
      <c r="BZ66" s="5">
        <v>515</v>
      </c>
      <c r="CA66" s="5">
        <v>9</v>
      </c>
      <c r="CB66" s="5">
        <v>0.8</v>
      </c>
      <c r="CC66" s="5">
        <v>0.01</v>
      </c>
      <c r="CD66" s="5">
        <v>2</v>
      </c>
      <c r="CE66" s="5">
        <v>8</v>
      </c>
      <c r="CF66" s="5">
        <v>1</v>
      </c>
      <c r="CG66" s="5">
        <v>2</v>
      </c>
      <c r="CH66" s="5">
        <v>64</v>
      </c>
      <c r="CI66" s="5">
        <v>32</v>
      </c>
      <c r="CJ66" s="5">
        <v>85</v>
      </c>
      <c r="CK66" s="2">
        <v>0</v>
      </c>
      <c r="CL66" s="5">
        <v>1</v>
      </c>
      <c r="CM66" s="2">
        <v>0</v>
      </c>
      <c r="CN66" s="2">
        <v>0</v>
      </c>
      <c r="CO66" s="2">
        <v>0</v>
      </c>
      <c r="CP66" s="2">
        <v>0</v>
      </c>
      <c r="CQ66" s="5">
        <v>1</v>
      </c>
      <c r="CR66" s="5">
        <v>3</v>
      </c>
      <c r="CS66" s="5">
        <v>0.94864000000000004</v>
      </c>
      <c r="CT66" s="5">
        <v>0.86246</v>
      </c>
      <c r="CU66" s="2" t="s">
        <v>138</v>
      </c>
    </row>
    <row r="67" spans="1:99" s="2" customFormat="1" x14ac:dyDescent="0.25">
      <c r="A67" s="2" t="s">
        <v>578</v>
      </c>
      <c r="C67" s="2" t="s">
        <v>579</v>
      </c>
      <c r="D67" s="2">
        <v>1954</v>
      </c>
      <c r="E67" s="2">
        <f t="shared" ref="E67:E130" si="22">2015-D67</f>
        <v>61</v>
      </c>
      <c r="F67" s="2">
        <v>0</v>
      </c>
      <c r="G67" s="2">
        <v>15</v>
      </c>
      <c r="H67" s="2">
        <v>2700</v>
      </c>
      <c r="I67" s="2">
        <v>26208</v>
      </c>
      <c r="J67" s="2">
        <v>26208</v>
      </c>
      <c r="K67" s="2">
        <v>26208</v>
      </c>
      <c r="L67" s="2">
        <f t="shared" ref="L67:L130" si="23">K67*43559.9</f>
        <v>1141617859.2</v>
      </c>
      <c r="M67" s="2">
        <v>1248</v>
      </c>
      <c r="N67" s="2">
        <f t="shared" ref="N67:N130" si="24">M67*43560</f>
        <v>54362880</v>
      </c>
      <c r="O67" s="2">
        <f t="shared" ref="O67:O130" si="25">M67*0.0015625</f>
        <v>1.9500000000000002</v>
      </c>
      <c r="P67" s="2">
        <f t="shared" ref="P67:P130" si="26">M67*4046.86</f>
        <v>5050481.28</v>
      </c>
      <c r="Q67" s="2">
        <f t="shared" ref="Q67:Q130" si="27">M67*0.00404686</f>
        <v>5.0504812800000005</v>
      </c>
      <c r="R67" s="2">
        <v>64.5</v>
      </c>
      <c r="S67" s="2">
        <f t="shared" ref="S67:S130" si="28">R67*2.58999</f>
        <v>167.05435499999999</v>
      </c>
      <c r="T67" s="2">
        <f t="shared" ref="T67:T130" si="29">R67*640</f>
        <v>41280</v>
      </c>
      <c r="U67" s="2">
        <f t="shared" ref="U67:U130" si="30">R67*27880000</f>
        <v>1798260000</v>
      </c>
      <c r="V67" s="2">
        <v>82290.631303000002</v>
      </c>
      <c r="W67" s="2">
        <f t="shared" ref="W67:W130" si="31">V67*0.0003048</f>
        <v>25.082184421154398</v>
      </c>
      <c r="X67" s="2">
        <f t="shared" ref="X67:X130" si="32">V67*0.000189394</f>
        <v>15.585351825000384</v>
      </c>
      <c r="Y67" s="2">
        <f t="shared" ref="Y67:Y130" si="33">X67/(2*(SQRT(3.1416*O67)))</f>
        <v>3.1484287175711674</v>
      </c>
      <c r="Z67" s="2">
        <f t="shared" ref="Z67:Z130" si="34">L67/N67</f>
        <v>20.99995179063361</v>
      </c>
      <c r="AA67" s="2">
        <f t="shared" ref="AA67:AA130" si="35">W67/AK67</f>
        <v>0.77588858867815358</v>
      </c>
      <c r="AB67" s="2" t="e">
        <f t="shared" ref="AB67:AB130" si="36">3*Z67/AC67</f>
        <v>#DIV/0!</v>
      </c>
      <c r="AC67" s="2">
        <v>0</v>
      </c>
      <c r="AD67" s="2" t="e">
        <f t="shared" ref="AD67:AD130" si="37">Z67/AC67</f>
        <v>#DIV/0!</v>
      </c>
      <c r="AE67" s="2">
        <v>651.81700000000001</v>
      </c>
      <c r="AF67" s="2">
        <f t="shared" ref="AF67:AF130" si="38">T67/M67</f>
        <v>33.07692307692308</v>
      </c>
      <c r="AG67" s="2">
        <f t="shared" ref="AG67:AG130" si="39">50*Z67*SQRT(3.1416)*(SQRT(N67))^-1</f>
        <v>0.2524134646201186</v>
      </c>
      <c r="AH67" s="2">
        <f t="shared" ref="AH67:AH130" si="40">P67/AJ67</f>
        <v>0.15623084204658289</v>
      </c>
      <c r="AI67" s="2">
        <f t="shared" ref="AI67:AI130" si="41">J67*43559.9</f>
        <v>1141617859.2</v>
      </c>
      <c r="AJ67" s="2">
        <f t="shared" ref="AJ67:AJ130" si="42">J67*1233.48</f>
        <v>32327043.84</v>
      </c>
      <c r="AK67" s="2">
        <f t="shared" ref="AK67:AK130" si="43">AJ67/10^6</f>
        <v>32.327043840000002</v>
      </c>
      <c r="AL67" s="2" t="s">
        <v>580</v>
      </c>
      <c r="AM67" s="2" t="s">
        <v>581</v>
      </c>
      <c r="AN67" s="2" t="s">
        <v>582</v>
      </c>
      <c r="AO67" s="2" t="s">
        <v>583</v>
      </c>
      <c r="AP67" s="2" t="s">
        <v>584</v>
      </c>
      <c r="AQ67" s="2" t="s">
        <v>547</v>
      </c>
      <c r="AR67" s="2" t="s">
        <v>585</v>
      </c>
      <c r="AS67" s="2">
        <v>2</v>
      </c>
      <c r="AT67" s="2" t="s">
        <v>586</v>
      </c>
      <c r="AU67" s="2" t="s">
        <v>587</v>
      </c>
      <c r="AV67" s="2">
        <v>8</v>
      </c>
      <c r="AW67" s="5">
        <v>75</v>
      </c>
      <c r="AX67" s="5">
        <v>25</v>
      </c>
      <c r="AY67" s="2">
        <v>0</v>
      </c>
      <c r="AZ67" s="5">
        <v>7.4</v>
      </c>
      <c r="BA67" s="5">
        <v>7.6</v>
      </c>
      <c r="BB67" s="2">
        <v>0</v>
      </c>
      <c r="BC67" s="2">
        <v>0</v>
      </c>
      <c r="BD67" s="2">
        <v>0</v>
      </c>
      <c r="BE67" s="5">
        <v>0.1</v>
      </c>
      <c r="BF67" s="5">
        <v>55.3</v>
      </c>
      <c r="BG67" s="5">
        <v>17.600000000000001</v>
      </c>
      <c r="BH67" s="5">
        <v>11.4</v>
      </c>
      <c r="BI67" s="2">
        <v>0</v>
      </c>
      <c r="BJ67" s="2">
        <v>0</v>
      </c>
      <c r="BK67" s="5">
        <v>0.1</v>
      </c>
      <c r="BL67" s="2">
        <v>0</v>
      </c>
      <c r="BM67" s="2">
        <v>0</v>
      </c>
      <c r="BN67" s="5">
        <v>0.4</v>
      </c>
      <c r="BO67" s="5">
        <v>137643</v>
      </c>
      <c r="BP67" s="5">
        <v>10825</v>
      </c>
      <c r="BQ67" s="5">
        <v>128</v>
      </c>
      <c r="BR67" s="5">
        <v>10</v>
      </c>
      <c r="BS67" s="5">
        <v>0.18</v>
      </c>
      <c r="BT67" s="5">
        <v>0.01</v>
      </c>
      <c r="BU67" s="5">
        <v>197326</v>
      </c>
      <c r="BV67" s="5">
        <v>184</v>
      </c>
      <c r="BW67" s="5">
        <v>0.26</v>
      </c>
      <c r="BX67" s="5">
        <v>580668</v>
      </c>
      <c r="BY67" s="5">
        <v>11237</v>
      </c>
      <c r="BZ67" s="5">
        <v>540</v>
      </c>
      <c r="CA67" s="5">
        <v>10</v>
      </c>
      <c r="CB67" s="5">
        <v>1</v>
      </c>
      <c r="CC67" s="5">
        <v>0.02</v>
      </c>
      <c r="CD67" s="5">
        <v>1</v>
      </c>
      <c r="CE67" s="5">
        <v>2</v>
      </c>
      <c r="CF67" s="2">
        <v>0</v>
      </c>
      <c r="CG67" s="2">
        <v>0</v>
      </c>
      <c r="CH67" s="5">
        <v>65</v>
      </c>
      <c r="CI67" s="5">
        <v>34</v>
      </c>
      <c r="CJ67" s="5">
        <v>96</v>
      </c>
      <c r="CK67" s="2">
        <v>0</v>
      </c>
      <c r="CL67" s="5">
        <v>1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5">
        <v>0.75848000000000004</v>
      </c>
      <c r="CT67" s="5">
        <v>0.27074999999999999</v>
      </c>
      <c r="CU67" s="2" t="s">
        <v>138</v>
      </c>
    </row>
    <row r="68" spans="1:99" s="2" customFormat="1" x14ac:dyDescent="0.25">
      <c r="A68" s="2" t="s">
        <v>588</v>
      </c>
      <c r="C68" s="2" t="s">
        <v>589</v>
      </c>
      <c r="D68" s="2">
        <v>1850</v>
      </c>
      <c r="E68" s="2">
        <f t="shared" si="22"/>
        <v>165</v>
      </c>
      <c r="F68" s="2">
        <v>0</v>
      </c>
      <c r="G68" s="2">
        <v>19</v>
      </c>
      <c r="H68" s="2">
        <v>0</v>
      </c>
      <c r="I68" s="2">
        <v>4854</v>
      </c>
      <c r="J68" s="2">
        <v>3559</v>
      </c>
      <c r="K68" s="2">
        <v>4854</v>
      </c>
      <c r="L68" s="2">
        <f t="shared" si="23"/>
        <v>211439754.59999999</v>
      </c>
      <c r="M68" s="2">
        <v>259</v>
      </c>
      <c r="N68" s="2">
        <f t="shared" si="24"/>
        <v>11282040</v>
      </c>
      <c r="O68" s="2">
        <f t="shared" si="25"/>
        <v>0.40468750000000003</v>
      </c>
      <c r="P68" s="2">
        <f t="shared" si="26"/>
        <v>1048136.74</v>
      </c>
      <c r="Q68" s="2">
        <f t="shared" si="27"/>
        <v>1.0481367400000001</v>
      </c>
      <c r="R68" s="2">
        <v>3.67</v>
      </c>
      <c r="S68" s="2">
        <f t="shared" si="28"/>
        <v>9.5052632999999993</v>
      </c>
      <c r="T68" s="2">
        <f t="shared" si="29"/>
        <v>2348.8000000000002</v>
      </c>
      <c r="U68" s="2">
        <f t="shared" si="30"/>
        <v>102319600</v>
      </c>
      <c r="V68" s="2">
        <v>25321.212608000002</v>
      </c>
      <c r="W68" s="2">
        <f t="shared" si="31"/>
        <v>7.7179056029183997</v>
      </c>
      <c r="X68" s="2">
        <f t="shared" si="32"/>
        <v>4.795685740679553</v>
      </c>
      <c r="Y68" s="2">
        <f t="shared" si="33"/>
        <v>2.1265979034151914</v>
      </c>
      <c r="Z68" s="2">
        <f t="shared" si="34"/>
        <v>18.741269717178806</v>
      </c>
      <c r="AA68" s="2">
        <f t="shared" si="35"/>
        <v>1.7580829508119913</v>
      </c>
      <c r="AB68" s="2" t="e">
        <f t="shared" si="36"/>
        <v>#DIV/0!</v>
      </c>
      <c r="AC68" s="2">
        <v>0</v>
      </c>
      <c r="AD68" s="2" t="e">
        <f t="shared" si="37"/>
        <v>#DIV/0!</v>
      </c>
      <c r="AE68" s="2">
        <v>24.969100000000001</v>
      </c>
      <c r="AF68" s="2">
        <f t="shared" si="38"/>
        <v>9.0687258687258687</v>
      </c>
      <c r="AG68" s="2">
        <f t="shared" si="39"/>
        <v>0.49448217607634409</v>
      </c>
      <c r="AH68" s="2">
        <f t="shared" si="40"/>
        <v>0.23875795164129368</v>
      </c>
      <c r="AI68" s="2">
        <f t="shared" si="41"/>
        <v>155029684.09999999</v>
      </c>
      <c r="AJ68" s="2">
        <f t="shared" si="42"/>
        <v>4389955.32</v>
      </c>
      <c r="AK68" s="2">
        <f t="shared" si="43"/>
        <v>4.3899553200000003</v>
      </c>
      <c r="AL68" s="2" t="s">
        <v>590</v>
      </c>
      <c r="AM68" s="2" t="s">
        <v>591</v>
      </c>
      <c r="AN68" s="2" t="s">
        <v>592</v>
      </c>
      <c r="AO68" s="2" t="s">
        <v>593</v>
      </c>
      <c r="AP68" s="2" t="s">
        <v>594</v>
      </c>
      <c r="AQ68" s="2" t="s">
        <v>595</v>
      </c>
      <c r="AR68" s="2" t="s">
        <v>596</v>
      </c>
      <c r="AS68" s="2">
        <v>1</v>
      </c>
      <c r="AT68" s="2" t="s">
        <v>597</v>
      </c>
      <c r="AU68" s="2" t="s">
        <v>598</v>
      </c>
      <c r="AV68" s="2">
        <v>8</v>
      </c>
      <c r="AW68" s="5">
        <v>99</v>
      </c>
      <c r="AX68" s="2">
        <v>0</v>
      </c>
      <c r="AY68" s="5">
        <v>1</v>
      </c>
      <c r="AZ68" s="5">
        <v>4.9000000000000004</v>
      </c>
      <c r="BA68" s="5">
        <v>1</v>
      </c>
      <c r="BB68" s="5">
        <v>0.3</v>
      </c>
      <c r="BC68" s="5">
        <v>0.8</v>
      </c>
      <c r="BD68" s="5">
        <v>0.1</v>
      </c>
      <c r="BE68" s="5">
        <v>0.8</v>
      </c>
      <c r="BF68" s="5">
        <v>51.5</v>
      </c>
      <c r="BG68" s="5">
        <v>3.3</v>
      </c>
      <c r="BH68" s="5">
        <v>25.8</v>
      </c>
      <c r="BI68" s="2">
        <v>0</v>
      </c>
      <c r="BJ68" s="2">
        <v>0</v>
      </c>
      <c r="BK68" s="5">
        <v>10.7</v>
      </c>
      <c r="BL68" s="5">
        <v>0.9</v>
      </c>
      <c r="BM68" s="2">
        <v>0</v>
      </c>
      <c r="BN68" s="5">
        <v>0.1</v>
      </c>
      <c r="BO68" s="5">
        <v>4065</v>
      </c>
      <c r="BP68" s="5">
        <v>246</v>
      </c>
      <c r="BQ68" s="5">
        <v>113</v>
      </c>
      <c r="BR68" s="5">
        <v>7</v>
      </c>
      <c r="BS68" s="5">
        <v>0.2</v>
      </c>
      <c r="BT68" s="5">
        <v>0.01</v>
      </c>
      <c r="BU68" s="5">
        <v>6636</v>
      </c>
      <c r="BV68" s="5">
        <v>184</v>
      </c>
      <c r="BW68" s="5">
        <v>0.32</v>
      </c>
      <c r="BX68" s="5">
        <v>35145</v>
      </c>
      <c r="BY68" s="5">
        <v>1225</v>
      </c>
      <c r="BZ68" s="5">
        <v>976</v>
      </c>
      <c r="CA68" s="5">
        <v>34</v>
      </c>
      <c r="CB68" s="5">
        <v>1.6</v>
      </c>
      <c r="CC68" s="5">
        <v>0.06</v>
      </c>
      <c r="CD68" s="5">
        <v>15</v>
      </c>
      <c r="CE68" s="5">
        <v>49</v>
      </c>
      <c r="CF68" s="5">
        <v>9</v>
      </c>
      <c r="CG68" s="5">
        <v>11</v>
      </c>
      <c r="CH68" s="5">
        <v>52</v>
      </c>
      <c r="CI68" s="5">
        <v>21</v>
      </c>
      <c r="CJ68" s="5">
        <v>32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5">
        <v>3</v>
      </c>
      <c r="CR68" s="5">
        <v>8</v>
      </c>
      <c r="CS68" s="5">
        <v>0.79344999999999999</v>
      </c>
      <c r="CT68" s="5">
        <v>0.84780999999999995</v>
      </c>
      <c r="CU68" s="2" t="s">
        <v>138</v>
      </c>
    </row>
    <row r="69" spans="1:99" s="2" customFormat="1" x14ac:dyDescent="0.25">
      <c r="A69" s="2" t="s">
        <v>599</v>
      </c>
      <c r="B69" s="2" t="s">
        <v>600</v>
      </c>
      <c r="C69" s="2" t="s">
        <v>601</v>
      </c>
      <c r="D69" s="2">
        <v>1916</v>
      </c>
      <c r="E69" s="2">
        <f t="shared" si="22"/>
        <v>99</v>
      </c>
      <c r="F69" s="2">
        <v>0</v>
      </c>
      <c r="G69" s="2">
        <v>24</v>
      </c>
      <c r="H69" s="2">
        <v>0</v>
      </c>
      <c r="I69" s="2">
        <v>7600</v>
      </c>
      <c r="J69" s="2">
        <v>3598</v>
      </c>
      <c r="K69" s="2">
        <v>7600</v>
      </c>
      <c r="L69" s="2">
        <f t="shared" si="23"/>
        <v>331055240</v>
      </c>
      <c r="M69" s="2">
        <v>369</v>
      </c>
      <c r="N69" s="2">
        <f t="shared" si="24"/>
        <v>16073640</v>
      </c>
      <c r="O69" s="2">
        <f t="shared" si="25"/>
        <v>0.57656249999999998</v>
      </c>
      <c r="P69" s="2">
        <f t="shared" si="26"/>
        <v>1493291.34</v>
      </c>
      <c r="Q69" s="2">
        <f t="shared" si="27"/>
        <v>1.4932913400000001</v>
      </c>
      <c r="R69" s="2">
        <v>4.37</v>
      </c>
      <c r="S69" s="2">
        <f t="shared" si="28"/>
        <v>11.3182563</v>
      </c>
      <c r="T69" s="2">
        <f t="shared" si="29"/>
        <v>2796.8</v>
      </c>
      <c r="U69" s="2">
        <f t="shared" si="30"/>
        <v>121835600</v>
      </c>
      <c r="V69" s="2">
        <v>46662.432117999997</v>
      </c>
      <c r="W69" s="2">
        <f t="shared" si="31"/>
        <v>14.222709309566397</v>
      </c>
      <c r="X69" s="2">
        <f t="shared" si="32"/>
        <v>8.8375846685564916</v>
      </c>
      <c r="Y69" s="2">
        <f t="shared" si="33"/>
        <v>3.2832575506626576</v>
      </c>
      <c r="Z69" s="2">
        <f t="shared" si="34"/>
        <v>20.596158679676787</v>
      </c>
      <c r="AA69" s="2">
        <f t="shared" si="35"/>
        <v>3.204712414132636</v>
      </c>
      <c r="AB69" s="2" t="e">
        <f t="shared" si="36"/>
        <v>#DIV/0!</v>
      </c>
      <c r="AC69" s="2">
        <v>0</v>
      </c>
      <c r="AD69" s="2" t="e">
        <f t="shared" si="37"/>
        <v>#DIV/0!</v>
      </c>
      <c r="AE69" s="2">
        <v>66.854900000000001</v>
      </c>
      <c r="AF69" s="2">
        <f t="shared" si="38"/>
        <v>7.5794037940379413</v>
      </c>
      <c r="AG69" s="2">
        <f t="shared" si="39"/>
        <v>0.45527579243990984</v>
      </c>
      <c r="AH69" s="2">
        <f t="shared" si="40"/>
        <v>0.33647381740382737</v>
      </c>
      <c r="AI69" s="2">
        <f t="shared" si="41"/>
        <v>156728520.20000002</v>
      </c>
      <c r="AJ69" s="2">
        <f t="shared" si="42"/>
        <v>4438061.04</v>
      </c>
      <c r="AK69" s="2">
        <f t="shared" si="43"/>
        <v>4.43806104</v>
      </c>
      <c r="AL69" s="2" t="s">
        <v>602</v>
      </c>
      <c r="AM69" s="2" t="s">
        <v>603</v>
      </c>
      <c r="AN69" s="2" t="s">
        <v>133</v>
      </c>
      <c r="AO69" s="2" t="s">
        <v>604</v>
      </c>
      <c r="AP69" s="2" t="s">
        <v>605</v>
      </c>
      <c r="AQ69" s="2" t="s">
        <v>233</v>
      </c>
      <c r="AR69" s="2" t="s">
        <v>606</v>
      </c>
      <c r="AS69" s="2">
        <v>1</v>
      </c>
      <c r="AT69" s="2" t="s">
        <v>607</v>
      </c>
      <c r="AU69" s="2" t="s">
        <v>608</v>
      </c>
      <c r="AV69" s="2">
        <v>7</v>
      </c>
      <c r="AW69" s="5">
        <v>60</v>
      </c>
      <c r="AX69" s="5">
        <v>39</v>
      </c>
      <c r="AY69" s="2">
        <v>0</v>
      </c>
      <c r="AZ69" s="5">
        <v>4</v>
      </c>
      <c r="BA69" s="5">
        <v>1.9</v>
      </c>
      <c r="BB69" s="5">
        <v>1.8</v>
      </c>
      <c r="BC69" s="5">
        <v>14.7</v>
      </c>
      <c r="BD69" s="5">
        <v>2.6</v>
      </c>
      <c r="BE69" s="5">
        <v>3.8</v>
      </c>
      <c r="BF69" s="5">
        <v>29.8</v>
      </c>
      <c r="BG69" s="5">
        <v>13.8</v>
      </c>
      <c r="BH69" s="5">
        <v>16.399999999999999</v>
      </c>
      <c r="BI69" s="2">
        <v>0</v>
      </c>
      <c r="BJ69" s="2">
        <v>0</v>
      </c>
      <c r="BK69" s="5">
        <v>7.2</v>
      </c>
      <c r="BL69" s="5">
        <v>2.1</v>
      </c>
      <c r="BM69" s="2">
        <v>0</v>
      </c>
      <c r="BN69" s="5">
        <v>1.9</v>
      </c>
      <c r="BO69" s="5">
        <v>7523</v>
      </c>
      <c r="BP69" s="5">
        <v>882</v>
      </c>
      <c r="BQ69" s="5">
        <v>85</v>
      </c>
      <c r="BR69" s="5">
        <v>10</v>
      </c>
      <c r="BS69" s="5">
        <v>0.19</v>
      </c>
      <c r="BT69" s="5">
        <v>0.02</v>
      </c>
      <c r="BU69" s="5">
        <v>12172</v>
      </c>
      <c r="BV69" s="5">
        <v>137</v>
      </c>
      <c r="BW69" s="5">
        <v>0.3</v>
      </c>
      <c r="BX69" s="5">
        <v>81562</v>
      </c>
      <c r="BY69" s="5">
        <v>5797</v>
      </c>
      <c r="BZ69" s="5">
        <v>916</v>
      </c>
      <c r="CA69" s="5">
        <v>65</v>
      </c>
      <c r="CB69" s="5">
        <v>1.37</v>
      </c>
      <c r="CC69" s="5">
        <v>0.1</v>
      </c>
      <c r="CD69" s="5">
        <v>43</v>
      </c>
      <c r="CE69" s="5">
        <v>70</v>
      </c>
      <c r="CF69" s="5">
        <v>7</v>
      </c>
      <c r="CG69" s="5">
        <v>8</v>
      </c>
      <c r="CH69" s="5">
        <v>33</v>
      </c>
      <c r="CI69" s="5">
        <v>12</v>
      </c>
      <c r="CJ69" s="5">
        <v>16</v>
      </c>
      <c r="CK69" s="5">
        <v>1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5">
        <v>3</v>
      </c>
      <c r="CR69" s="5">
        <v>7</v>
      </c>
      <c r="CS69" s="5">
        <v>0.90671999999999997</v>
      </c>
      <c r="CT69" s="5">
        <v>0.93261000000000005</v>
      </c>
      <c r="CU69" s="2" t="s">
        <v>138</v>
      </c>
    </row>
    <row r="70" spans="1:99" s="2" customFormat="1" x14ac:dyDescent="0.25">
      <c r="A70" s="2" t="s">
        <v>609</v>
      </c>
      <c r="B70" s="2" t="s">
        <v>610</v>
      </c>
      <c r="C70" s="2" t="s">
        <v>611</v>
      </c>
      <c r="D70" s="2">
        <v>1902</v>
      </c>
      <c r="E70" s="2">
        <f t="shared" si="22"/>
        <v>113</v>
      </c>
      <c r="F70" s="2">
        <v>0</v>
      </c>
      <c r="G70" s="2">
        <v>30</v>
      </c>
      <c r="H70" s="2">
        <v>17300</v>
      </c>
      <c r="I70" s="2">
        <v>3140</v>
      </c>
      <c r="J70" s="2">
        <v>3140</v>
      </c>
      <c r="K70" s="2">
        <v>3140</v>
      </c>
      <c r="L70" s="2">
        <f t="shared" si="23"/>
        <v>136778086</v>
      </c>
      <c r="M70" s="2">
        <v>340</v>
      </c>
      <c r="N70" s="2">
        <f t="shared" si="24"/>
        <v>14810400</v>
      </c>
      <c r="O70" s="2">
        <f t="shared" si="25"/>
        <v>0.53125</v>
      </c>
      <c r="P70" s="2">
        <f t="shared" si="26"/>
        <v>1375932.4000000001</v>
      </c>
      <c r="Q70" s="2">
        <f t="shared" si="27"/>
        <v>1.3759324000000002</v>
      </c>
      <c r="R70" s="2">
        <v>249</v>
      </c>
      <c r="S70" s="2">
        <f t="shared" si="28"/>
        <v>644.90751</v>
      </c>
      <c r="T70" s="2">
        <f t="shared" si="29"/>
        <v>159360</v>
      </c>
      <c r="U70" s="2">
        <f t="shared" si="30"/>
        <v>6942120000</v>
      </c>
      <c r="V70" s="2">
        <v>36065.935561999999</v>
      </c>
      <c r="W70" s="2">
        <f t="shared" si="31"/>
        <v>10.992897159297598</v>
      </c>
      <c r="X70" s="2">
        <f t="shared" si="32"/>
        <v>6.8306717998294282</v>
      </c>
      <c r="Y70" s="2">
        <f t="shared" si="33"/>
        <v>2.6436776990656869</v>
      </c>
      <c r="Z70" s="2">
        <f t="shared" si="34"/>
        <v>9.2352729163290661</v>
      </c>
      <c r="AA70" s="2">
        <f t="shared" si="35"/>
        <v>2.8382484208878029</v>
      </c>
      <c r="AB70" s="2" t="e">
        <f t="shared" si="36"/>
        <v>#DIV/0!</v>
      </c>
      <c r="AC70" s="2">
        <v>0</v>
      </c>
      <c r="AD70" s="2" t="e">
        <f t="shared" si="37"/>
        <v>#DIV/0!</v>
      </c>
      <c r="AE70" s="2">
        <v>661.33399999999995</v>
      </c>
      <c r="AF70" s="2">
        <f t="shared" si="38"/>
        <v>468.70588235294116</v>
      </c>
      <c r="AG70" s="2">
        <f t="shared" si="39"/>
        <v>0.21267272140501653</v>
      </c>
      <c r="AH70" s="2">
        <f t="shared" si="40"/>
        <v>0.35525102299764388</v>
      </c>
      <c r="AI70" s="2">
        <f t="shared" si="41"/>
        <v>136778086</v>
      </c>
      <c r="AJ70" s="2">
        <f t="shared" si="42"/>
        <v>3873127.2</v>
      </c>
      <c r="AK70" s="2">
        <f t="shared" si="43"/>
        <v>3.8731272000000003</v>
      </c>
      <c r="AL70" s="2" t="s">
        <v>612</v>
      </c>
      <c r="AM70" s="2" t="s">
        <v>613</v>
      </c>
      <c r="AN70" s="2" t="s">
        <v>614</v>
      </c>
      <c r="AO70" s="2" t="s">
        <v>615</v>
      </c>
      <c r="AP70" s="2" t="s">
        <v>616</v>
      </c>
      <c r="AQ70" s="2" t="s">
        <v>617</v>
      </c>
      <c r="AR70" s="2" t="s">
        <v>618</v>
      </c>
      <c r="AS70" s="2">
        <v>1</v>
      </c>
      <c r="AT70" s="2" t="s">
        <v>619</v>
      </c>
      <c r="AU70" s="2" t="s">
        <v>620</v>
      </c>
      <c r="AV70" s="2">
        <v>8</v>
      </c>
      <c r="AW70" s="5">
        <v>83</v>
      </c>
      <c r="AX70" s="5">
        <v>17</v>
      </c>
      <c r="AY70" s="2">
        <v>0</v>
      </c>
      <c r="AZ70" s="5">
        <v>7.7</v>
      </c>
      <c r="BA70" s="5">
        <v>13.7</v>
      </c>
      <c r="BB70" s="2">
        <v>0</v>
      </c>
      <c r="BC70" s="5">
        <v>0.1</v>
      </c>
      <c r="BD70" s="2">
        <v>0</v>
      </c>
      <c r="BE70" s="5">
        <v>0.1</v>
      </c>
      <c r="BF70" s="5">
        <v>60</v>
      </c>
      <c r="BG70" s="5">
        <v>3.8</v>
      </c>
      <c r="BH70" s="5">
        <v>8.6999999999999993</v>
      </c>
      <c r="BI70" s="2">
        <v>0</v>
      </c>
      <c r="BJ70" s="2">
        <v>0</v>
      </c>
      <c r="BK70" s="5">
        <v>5.0999999999999996</v>
      </c>
      <c r="BL70" s="5">
        <v>0.7</v>
      </c>
      <c r="BM70" s="2">
        <v>0</v>
      </c>
      <c r="BN70" s="2">
        <v>0</v>
      </c>
      <c r="BO70" s="5">
        <v>111237</v>
      </c>
      <c r="BP70" s="5">
        <v>10145</v>
      </c>
      <c r="BQ70" s="5">
        <v>143</v>
      </c>
      <c r="BR70" s="5">
        <v>13</v>
      </c>
      <c r="BS70" s="5">
        <v>0.19</v>
      </c>
      <c r="BT70" s="5">
        <v>0.02</v>
      </c>
      <c r="BU70" s="5">
        <v>172653</v>
      </c>
      <c r="BV70" s="5">
        <v>222</v>
      </c>
      <c r="BW70" s="5">
        <v>0.3</v>
      </c>
      <c r="BX70" s="5">
        <v>512474</v>
      </c>
      <c r="BY70" s="5">
        <v>5793</v>
      </c>
      <c r="BZ70" s="5">
        <v>658</v>
      </c>
      <c r="CA70" s="5">
        <v>7</v>
      </c>
      <c r="CB70" s="5">
        <v>0.87</v>
      </c>
      <c r="CC70" s="5">
        <v>0.01</v>
      </c>
      <c r="CD70" s="5">
        <v>1</v>
      </c>
      <c r="CE70" s="5">
        <v>6</v>
      </c>
      <c r="CF70" s="5">
        <v>4</v>
      </c>
      <c r="CG70" s="5">
        <v>10</v>
      </c>
      <c r="CH70" s="5">
        <v>66</v>
      </c>
      <c r="CI70" s="5">
        <v>23</v>
      </c>
      <c r="CJ70" s="5">
        <v>60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5">
        <v>6</v>
      </c>
      <c r="CR70" s="5">
        <v>24</v>
      </c>
      <c r="CS70" s="5">
        <v>0.83494000000000002</v>
      </c>
      <c r="CT70" s="5">
        <v>0.43819999999999998</v>
      </c>
      <c r="CU70" s="2" t="s">
        <v>138</v>
      </c>
    </row>
    <row r="71" spans="1:99" s="2" customFormat="1" x14ac:dyDescent="0.25">
      <c r="A71" s="2" t="s">
        <v>621</v>
      </c>
      <c r="C71" s="2" t="s">
        <v>622</v>
      </c>
      <c r="D71" s="2">
        <v>1894</v>
      </c>
      <c r="E71" s="2">
        <f t="shared" si="22"/>
        <v>121</v>
      </c>
      <c r="F71" s="2">
        <v>0</v>
      </c>
      <c r="G71" s="2">
        <v>26</v>
      </c>
      <c r="H71" s="2">
        <v>12700</v>
      </c>
      <c r="I71" s="2">
        <v>4889</v>
      </c>
      <c r="J71" s="2">
        <v>4889</v>
      </c>
      <c r="K71" s="2">
        <v>4889</v>
      </c>
      <c r="L71" s="2">
        <f t="shared" si="23"/>
        <v>212964351.09999999</v>
      </c>
      <c r="M71" s="2">
        <v>793</v>
      </c>
      <c r="N71" s="2">
        <f t="shared" si="24"/>
        <v>34543080</v>
      </c>
      <c r="O71" s="2">
        <f t="shared" si="25"/>
        <v>1.2390625000000002</v>
      </c>
      <c r="P71" s="2">
        <f t="shared" si="26"/>
        <v>3209159.98</v>
      </c>
      <c r="Q71" s="2">
        <f t="shared" si="27"/>
        <v>3.2091599800000004</v>
      </c>
      <c r="R71" s="2">
        <v>144</v>
      </c>
      <c r="S71" s="2">
        <f t="shared" si="28"/>
        <v>372.95855999999998</v>
      </c>
      <c r="T71" s="2">
        <f t="shared" si="29"/>
        <v>92160</v>
      </c>
      <c r="U71" s="2">
        <f t="shared" si="30"/>
        <v>4014720000</v>
      </c>
      <c r="W71" s="2">
        <f t="shared" si="31"/>
        <v>0</v>
      </c>
      <c r="X71" s="2">
        <f t="shared" si="32"/>
        <v>0</v>
      </c>
      <c r="Y71" s="2">
        <f t="shared" si="33"/>
        <v>0</v>
      </c>
      <c r="Z71" s="2">
        <f t="shared" si="34"/>
        <v>6.1651813069361499</v>
      </c>
      <c r="AA71" s="2">
        <f t="shared" si="35"/>
        <v>0</v>
      </c>
      <c r="AB71" s="2" t="e">
        <f t="shared" si="36"/>
        <v>#DIV/0!</v>
      </c>
      <c r="AC71" s="2">
        <v>0</v>
      </c>
      <c r="AD71" s="2" t="e">
        <f t="shared" si="37"/>
        <v>#DIV/0!</v>
      </c>
      <c r="AE71" s="2" t="s">
        <v>133</v>
      </c>
      <c r="AF71" s="2">
        <f t="shared" si="38"/>
        <v>116.21689785624211</v>
      </c>
      <c r="AG71" s="2">
        <f t="shared" si="39"/>
        <v>9.2963137393790807E-2</v>
      </c>
      <c r="AH71" s="2">
        <f t="shared" si="40"/>
        <v>0.53215631266143271</v>
      </c>
      <c r="AI71" s="2">
        <f t="shared" si="41"/>
        <v>212964351.09999999</v>
      </c>
      <c r="AJ71" s="2">
        <f t="shared" si="42"/>
        <v>6030483.7199999997</v>
      </c>
      <c r="AK71" s="2">
        <f t="shared" si="43"/>
        <v>6.0304837199999994</v>
      </c>
      <c r="AL71" s="2" t="s">
        <v>133</v>
      </c>
      <c r="AM71" s="2" t="s">
        <v>133</v>
      </c>
      <c r="AN71" s="2" t="s">
        <v>133</v>
      </c>
      <c r="AO71" s="2" t="s">
        <v>133</v>
      </c>
      <c r="AP71" s="2" t="s">
        <v>133</v>
      </c>
      <c r="AQ71" s="2" t="s">
        <v>133</v>
      </c>
      <c r="AR71" s="2" t="s">
        <v>133</v>
      </c>
      <c r="AS71" s="2">
        <v>0</v>
      </c>
      <c r="AT71" s="2" t="s">
        <v>133</v>
      </c>
      <c r="AU71" s="2" t="s">
        <v>133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0</v>
      </c>
      <c r="BI71" s="2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2">
        <v>0</v>
      </c>
      <c r="CU71" s="2" t="s">
        <v>138</v>
      </c>
    </row>
    <row r="72" spans="1:99" s="2" customFormat="1" x14ac:dyDescent="0.25">
      <c r="A72" s="2" t="s">
        <v>623</v>
      </c>
      <c r="B72" s="2" t="s">
        <v>624</v>
      </c>
      <c r="C72" s="2" t="s">
        <v>625</v>
      </c>
      <c r="D72" s="2">
        <v>1853</v>
      </c>
      <c r="E72" s="2">
        <f t="shared" si="22"/>
        <v>162</v>
      </c>
      <c r="F72" s="2">
        <v>0</v>
      </c>
      <c r="G72" s="2">
        <v>25</v>
      </c>
      <c r="H72" s="2">
        <v>120</v>
      </c>
      <c r="I72" s="2">
        <v>11600</v>
      </c>
      <c r="J72" s="2">
        <v>8800</v>
      </c>
      <c r="K72" s="2">
        <v>11600</v>
      </c>
      <c r="L72" s="2">
        <f t="shared" si="23"/>
        <v>505294840</v>
      </c>
      <c r="M72" s="2">
        <v>1158</v>
      </c>
      <c r="N72" s="2">
        <f t="shared" si="24"/>
        <v>50442480</v>
      </c>
      <c r="O72" s="2">
        <f t="shared" si="25"/>
        <v>1.8093750000000002</v>
      </c>
      <c r="P72" s="2">
        <f t="shared" si="26"/>
        <v>4686263.88</v>
      </c>
      <c r="Q72" s="2">
        <f t="shared" si="27"/>
        <v>4.6862638800000003</v>
      </c>
      <c r="R72" s="2">
        <v>0</v>
      </c>
      <c r="S72" s="2">
        <f t="shared" si="28"/>
        <v>0</v>
      </c>
      <c r="T72" s="2">
        <f t="shared" si="29"/>
        <v>0</v>
      </c>
      <c r="U72" s="2">
        <f t="shared" si="30"/>
        <v>0</v>
      </c>
      <c r="V72" s="2">
        <v>97544.702086999998</v>
      </c>
      <c r="W72" s="2">
        <f t="shared" si="31"/>
        <v>29.731625196117598</v>
      </c>
      <c r="X72" s="2">
        <f t="shared" si="32"/>
        <v>18.474381307065279</v>
      </c>
      <c r="Y72" s="2">
        <f t="shared" si="33"/>
        <v>3.8743617693943921</v>
      </c>
      <c r="Z72" s="2">
        <f t="shared" si="34"/>
        <v>10.017248160677271</v>
      </c>
      <c r="AA72" s="2">
        <f t="shared" si="35"/>
        <v>2.7390746281140275</v>
      </c>
      <c r="AB72" s="2" t="e">
        <f t="shared" si="36"/>
        <v>#DIV/0!</v>
      </c>
      <c r="AC72" s="2">
        <v>0</v>
      </c>
      <c r="AD72" s="2" t="e">
        <f t="shared" si="37"/>
        <v>#DIV/0!</v>
      </c>
      <c r="AE72" s="2" t="s">
        <v>133</v>
      </c>
      <c r="AF72" s="2">
        <f t="shared" si="38"/>
        <v>0</v>
      </c>
      <c r="AG72" s="2">
        <f t="shared" si="39"/>
        <v>0.12499587068491415</v>
      </c>
      <c r="AH72" s="2">
        <f t="shared" si="40"/>
        <v>0.43172972919190933</v>
      </c>
      <c r="AI72" s="2">
        <f t="shared" si="41"/>
        <v>383327120</v>
      </c>
      <c r="AJ72" s="2">
        <f t="shared" si="42"/>
        <v>10854624</v>
      </c>
      <c r="AK72" s="2">
        <f t="shared" si="43"/>
        <v>10.854623999999999</v>
      </c>
      <c r="AL72" s="2" t="s">
        <v>626</v>
      </c>
      <c r="AM72" s="2" t="s">
        <v>627</v>
      </c>
      <c r="AN72" s="2" t="s">
        <v>628</v>
      </c>
      <c r="AO72" s="2" t="s">
        <v>629</v>
      </c>
      <c r="AP72" s="2" t="s">
        <v>133</v>
      </c>
      <c r="AQ72" s="2" t="s">
        <v>133</v>
      </c>
      <c r="AR72" s="2" t="s">
        <v>133</v>
      </c>
      <c r="AS72" s="2">
        <v>0</v>
      </c>
      <c r="AT72" s="2" t="s">
        <v>133</v>
      </c>
      <c r="AU72" s="2" t="s">
        <v>133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2" t="s">
        <v>138</v>
      </c>
    </row>
    <row r="73" spans="1:99" s="2" customFormat="1" x14ac:dyDescent="0.25">
      <c r="A73" s="2" t="s">
        <v>630</v>
      </c>
      <c r="B73" s="2" t="s">
        <v>631</v>
      </c>
      <c r="C73" s="2" t="s">
        <v>632</v>
      </c>
      <c r="D73" s="2">
        <v>1901</v>
      </c>
      <c r="E73" s="2">
        <f t="shared" si="22"/>
        <v>114</v>
      </c>
      <c r="F73" s="2">
        <v>0</v>
      </c>
      <c r="G73" s="2">
        <v>30</v>
      </c>
      <c r="H73" s="2">
        <v>400</v>
      </c>
      <c r="I73" s="2">
        <v>3770</v>
      </c>
      <c r="J73" s="2">
        <v>3390</v>
      </c>
      <c r="K73" s="2">
        <v>3770</v>
      </c>
      <c r="L73" s="2">
        <f t="shared" si="23"/>
        <v>164220823</v>
      </c>
      <c r="M73" s="2">
        <v>313</v>
      </c>
      <c r="N73" s="2">
        <f t="shared" si="24"/>
        <v>13634280</v>
      </c>
      <c r="O73" s="2">
        <f t="shared" si="25"/>
        <v>0.48906250000000001</v>
      </c>
      <c r="P73" s="2">
        <f t="shared" si="26"/>
        <v>1266667.18</v>
      </c>
      <c r="Q73" s="2">
        <f t="shared" si="27"/>
        <v>1.26666718</v>
      </c>
      <c r="R73" s="2">
        <v>0</v>
      </c>
      <c r="S73" s="2">
        <f t="shared" si="28"/>
        <v>0</v>
      </c>
      <c r="T73" s="2">
        <f t="shared" si="29"/>
        <v>0</v>
      </c>
      <c r="U73" s="2">
        <f t="shared" si="30"/>
        <v>0</v>
      </c>
      <c r="V73" s="2">
        <v>42491.116119999999</v>
      </c>
      <c r="W73" s="2">
        <f t="shared" si="31"/>
        <v>12.951292193375998</v>
      </c>
      <c r="X73" s="2">
        <f t="shared" si="32"/>
        <v>8.0475624464312805</v>
      </c>
      <c r="Y73" s="2">
        <f t="shared" si="33"/>
        <v>3.2462109157177474</v>
      </c>
      <c r="Z73" s="2">
        <f t="shared" si="34"/>
        <v>12.04470078361307</v>
      </c>
      <c r="AA73" s="2">
        <f t="shared" si="35"/>
        <v>3.0972858700888279</v>
      </c>
      <c r="AB73" s="2" t="e">
        <f t="shared" si="36"/>
        <v>#DIV/0!</v>
      </c>
      <c r="AC73" s="2">
        <v>0</v>
      </c>
      <c r="AD73" s="2" t="e">
        <f t="shared" si="37"/>
        <v>#DIV/0!</v>
      </c>
      <c r="AE73" s="2" t="s">
        <v>133</v>
      </c>
      <c r="AF73" s="2">
        <f t="shared" si="38"/>
        <v>0</v>
      </c>
      <c r="AG73" s="2">
        <f t="shared" si="39"/>
        <v>0.28908486830948854</v>
      </c>
      <c r="AH73" s="2">
        <f t="shared" si="40"/>
        <v>0.30292192471156021</v>
      </c>
      <c r="AI73" s="2">
        <f t="shared" si="41"/>
        <v>147668061</v>
      </c>
      <c r="AJ73" s="2">
        <f t="shared" si="42"/>
        <v>4181497.2</v>
      </c>
      <c r="AK73" s="2">
        <f t="shared" si="43"/>
        <v>4.1814971999999999</v>
      </c>
      <c r="AL73" s="2" t="s">
        <v>633</v>
      </c>
      <c r="AM73" s="2" t="s">
        <v>634</v>
      </c>
      <c r="AN73" s="2" t="s">
        <v>635</v>
      </c>
      <c r="AO73" s="2" t="s">
        <v>636</v>
      </c>
      <c r="AP73" s="2" t="s">
        <v>133</v>
      </c>
      <c r="AQ73" s="2" t="s">
        <v>133</v>
      </c>
      <c r="AR73" s="2" t="s">
        <v>133</v>
      </c>
      <c r="AS73" s="2">
        <v>0</v>
      </c>
      <c r="AT73" s="2" t="s">
        <v>133</v>
      </c>
      <c r="AU73" s="2" t="s">
        <v>133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0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 t="s">
        <v>138</v>
      </c>
    </row>
    <row r="74" spans="1:99" s="2" customFormat="1" x14ac:dyDescent="0.25">
      <c r="A74" s="2" t="s">
        <v>637</v>
      </c>
      <c r="C74" s="2" t="s">
        <v>638</v>
      </c>
      <c r="D74" s="2">
        <v>1905</v>
      </c>
      <c r="E74" s="2">
        <f t="shared" si="22"/>
        <v>110</v>
      </c>
      <c r="F74" s="2">
        <v>0</v>
      </c>
      <c r="G74" s="2">
        <v>18</v>
      </c>
      <c r="H74" s="2">
        <v>980</v>
      </c>
      <c r="I74" s="2">
        <v>22610</v>
      </c>
      <c r="J74" s="2">
        <v>9002</v>
      </c>
      <c r="K74" s="2">
        <v>22610</v>
      </c>
      <c r="L74" s="2">
        <f t="shared" si="23"/>
        <v>984889339</v>
      </c>
      <c r="M74" s="2">
        <v>736</v>
      </c>
      <c r="N74" s="2">
        <f t="shared" si="24"/>
        <v>32060160</v>
      </c>
      <c r="O74" s="2">
        <f t="shared" si="25"/>
        <v>1.1500000000000001</v>
      </c>
      <c r="P74" s="2">
        <f t="shared" si="26"/>
        <v>2978488.96</v>
      </c>
      <c r="Q74" s="2">
        <f t="shared" si="27"/>
        <v>2.97848896</v>
      </c>
      <c r="R74" s="2">
        <v>55.1</v>
      </c>
      <c r="S74" s="2">
        <f t="shared" si="28"/>
        <v>142.708449</v>
      </c>
      <c r="T74" s="2">
        <f t="shared" si="29"/>
        <v>35264</v>
      </c>
      <c r="U74" s="2">
        <f t="shared" si="30"/>
        <v>1536188000</v>
      </c>
      <c r="V74" s="2">
        <v>107560.37828999999</v>
      </c>
      <c r="W74" s="2">
        <f t="shared" si="31"/>
        <v>32.784403302791993</v>
      </c>
      <c r="X74" s="2">
        <f t="shared" si="32"/>
        <v>20.371290285856261</v>
      </c>
      <c r="Y74" s="2">
        <f t="shared" si="33"/>
        <v>5.3587584018385863</v>
      </c>
      <c r="Z74" s="2">
        <f t="shared" si="34"/>
        <v>30.720038171986666</v>
      </c>
      <c r="AA74" s="2">
        <f t="shared" si="35"/>
        <v>2.9525425353434547</v>
      </c>
      <c r="AB74" s="2" t="e">
        <f t="shared" si="36"/>
        <v>#DIV/0!</v>
      </c>
      <c r="AC74" s="2">
        <v>0</v>
      </c>
      <c r="AD74" s="2" t="e">
        <f t="shared" si="37"/>
        <v>#DIV/0!</v>
      </c>
      <c r="AE74" s="2">
        <v>127.54900000000001</v>
      </c>
      <c r="AF74" s="2">
        <f t="shared" si="38"/>
        <v>47.913043478260867</v>
      </c>
      <c r="AG74" s="2">
        <f t="shared" si="39"/>
        <v>0.48082202898101611</v>
      </c>
      <c r="AH74" s="2">
        <f t="shared" si="40"/>
        <v>0.2682408236694051</v>
      </c>
      <c r="AI74" s="2">
        <f t="shared" si="41"/>
        <v>392126219.80000001</v>
      </c>
      <c r="AJ74" s="2">
        <f t="shared" si="42"/>
        <v>11103786.960000001</v>
      </c>
      <c r="AK74" s="2">
        <f t="shared" si="43"/>
        <v>11.103786960000001</v>
      </c>
      <c r="AL74" s="2" t="s">
        <v>639</v>
      </c>
      <c r="AM74" s="2" t="s">
        <v>640</v>
      </c>
      <c r="AN74" s="2" t="s">
        <v>641</v>
      </c>
      <c r="AO74" s="2" t="s">
        <v>642</v>
      </c>
      <c r="AP74" s="2" t="s">
        <v>643</v>
      </c>
      <c r="AQ74" s="2" t="s">
        <v>617</v>
      </c>
      <c r="AR74" s="2" t="s">
        <v>644</v>
      </c>
      <c r="AS74" s="2">
        <v>1</v>
      </c>
      <c r="AT74" s="2" t="s">
        <v>645</v>
      </c>
      <c r="AU74" s="2" t="s">
        <v>646</v>
      </c>
      <c r="AV74" s="2">
        <v>8</v>
      </c>
      <c r="AW74" s="5">
        <v>99</v>
      </c>
      <c r="AX74" s="5">
        <v>2</v>
      </c>
      <c r="AY74" s="2">
        <v>0</v>
      </c>
      <c r="AZ74" s="5">
        <v>14</v>
      </c>
      <c r="BA74" s="5">
        <v>8.1</v>
      </c>
      <c r="BB74" s="5">
        <v>0.1</v>
      </c>
      <c r="BC74" s="2">
        <v>0</v>
      </c>
      <c r="BD74" s="5">
        <v>0.3</v>
      </c>
      <c r="BE74" s="5">
        <v>1</v>
      </c>
      <c r="BF74" s="5">
        <v>66.900000000000006</v>
      </c>
      <c r="BG74" s="5">
        <v>3.2</v>
      </c>
      <c r="BH74" s="5">
        <v>5.7</v>
      </c>
      <c r="BI74" s="2">
        <v>0</v>
      </c>
      <c r="BJ74" s="2">
        <v>0</v>
      </c>
      <c r="BK74" s="5">
        <v>0.3</v>
      </c>
      <c r="BL74" s="5">
        <v>0.4</v>
      </c>
      <c r="BM74" s="2">
        <v>0</v>
      </c>
      <c r="BN74" s="2">
        <v>0</v>
      </c>
      <c r="BO74" s="5">
        <v>19203</v>
      </c>
      <c r="BP74" s="5">
        <v>1284</v>
      </c>
      <c r="BQ74" s="5">
        <v>126</v>
      </c>
      <c r="BR74" s="5">
        <v>8</v>
      </c>
      <c r="BS74" s="5">
        <v>0.16</v>
      </c>
      <c r="BT74" s="5">
        <v>0.01</v>
      </c>
      <c r="BU74" s="5">
        <v>28782</v>
      </c>
      <c r="BV74" s="5">
        <v>188</v>
      </c>
      <c r="BW74" s="5">
        <v>0.24</v>
      </c>
      <c r="BX74" s="5">
        <v>32242</v>
      </c>
      <c r="BY74" s="5">
        <v>127</v>
      </c>
      <c r="BZ74" s="5">
        <v>211</v>
      </c>
      <c r="CA74" s="5">
        <v>1</v>
      </c>
      <c r="CB74" s="5">
        <v>0.3</v>
      </c>
      <c r="CC74" s="2">
        <v>0</v>
      </c>
      <c r="CD74" s="5">
        <v>2</v>
      </c>
      <c r="CE74" s="5">
        <v>25</v>
      </c>
      <c r="CF74" s="5">
        <v>1</v>
      </c>
      <c r="CG74" s="5">
        <v>4</v>
      </c>
      <c r="CH74" s="5">
        <v>69</v>
      </c>
      <c r="CI74" s="5">
        <v>26</v>
      </c>
      <c r="CJ74" s="5">
        <v>65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5">
        <v>1</v>
      </c>
      <c r="CR74" s="5">
        <v>6</v>
      </c>
      <c r="CS74" s="5">
        <v>0.69006000000000001</v>
      </c>
      <c r="CT74" s="5">
        <v>0.26161000000000001</v>
      </c>
      <c r="CU74" s="2" t="s">
        <v>138</v>
      </c>
    </row>
    <row r="75" spans="1:99" s="2" customFormat="1" x14ac:dyDescent="0.25">
      <c r="A75" s="2" t="s">
        <v>647</v>
      </c>
      <c r="C75" s="2" t="s">
        <v>648</v>
      </c>
      <c r="D75" s="2">
        <v>1924</v>
      </c>
      <c r="E75" s="2">
        <f t="shared" si="22"/>
        <v>91</v>
      </c>
      <c r="F75" s="2">
        <v>0</v>
      </c>
      <c r="G75" s="2">
        <v>55</v>
      </c>
      <c r="H75" s="2">
        <v>45000</v>
      </c>
      <c r="I75" s="2">
        <v>108000</v>
      </c>
      <c r="J75" s="2">
        <v>108000</v>
      </c>
      <c r="K75" s="2">
        <v>108000</v>
      </c>
      <c r="L75" s="2">
        <f t="shared" si="23"/>
        <v>4704469200</v>
      </c>
      <c r="M75" s="2">
        <v>6233.3285476000001</v>
      </c>
      <c r="N75" s="2">
        <f t="shared" si="24"/>
        <v>271523791.53345603</v>
      </c>
      <c r="O75" s="2">
        <f t="shared" si="25"/>
        <v>9.7395758556250005</v>
      </c>
      <c r="P75" s="2">
        <f t="shared" si="26"/>
        <v>25225407.966140538</v>
      </c>
      <c r="Q75" s="2">
        <f t="shared" si="27"/>
        <v>25.225407966140537</v>
      </c>
      <c r="R75" s="2">
        <v>171</v>
      </c>
      <c r="S75" s="2">
        <f t="shared" si="28"/>
        <v>442.88828999999998</v>
      </c>
      <c r="T75" s="2">
        <f t="shared" si="29"/>
        <v>109440</v>
      </c>
      <c r="U75" s="2">
        <f t="shared" si="30"/>
        <v>4767480000</v>
      </c>
      <c r="V75" s="2">
        <v>535792.90035000001</v>
      </c>
      <c r="W75" s="2">
        <f t="shared" si="31"/>
        <v>163.30967602667999</v>
      </c>
      <c r="X75" s="2">
        <f t="shared" si="32"/>
        <v>101.47596056888791</v>
      </c>
      <c r="Y75" s="2">
        <f t="shared" si="33"/>
        <v>9.1724997593923536</v>
      </c>
      <c r="Z75" s="2">
        <f t="shared" si="34"/>
        <v>17.326176735493675</v>
      </c>
      <c r="AA75" s="2">
        <f t="shared" si="35"/>
        <v>1.2259028357789885</v>
      </c>
      <c r="AB75" s="2" t="e">
        <f t="shared" si="36"/>
        <v>#DIV/0!</v>
      </c>
      <c r="AC75" s="2">
        <v>0</v>
      </c>
      <c r="AD75" s="2" t="e">
        <f t="shared" si="37"/>
        <v>#DIV/0!</v>
      </c>
      <c r="AE75" s="2" t="s">
        <v>133</v>
      </c>
      <c r="AF75" s="2">
        <f t="shared" si="38"/>
        <v>17.557232731160521</v>
      </c>
      <c r="AG75" s="2">
        <f t="shared" si="39"/>
        <v>9.3184621138543075E-2</v>
      </c>
      <c r="AH75" s="2">
        <f t="shared" si="40"/>
        <v>0.18935742150588503</v>
      </c>
      <c r="AI75" s="2">
        <f t="shared" si="41"/>
        <v>4704469200</v>
      </c>
      <c r="AJ75" s="2">
        <f t="shared" si="42"/>
        <v>133215840</v>
      </c>
      <c r="AK75" s="2">
        <f t="shared" si="43"/>
        <v>133.21583999999999</v>
      </c>
      <c r="AL75" s="2" t="s">
        <v>649</v>
      </c>
      <c r="AM75" s="2" t="s">
        <v>650</v>
      </c>
      <c r="AN75" s="2" t="s">
        <v>133</v>
      </c>
      <c r="AO75" s="2" t="s">
        <v>651</v>
      </c>
      <c r="AP75" s="2" t="s">
        <v>133</v>
      </c>
      <c r="AQ75" s="2" t="s">
        <v>133</v>
      </c>
      <c r="AR75" s="2" t="s">
        <v>133</v>
      </c>
      <c r="AS75" s="2">
        <v>0</v>
      </c>
      <c r="AT75" s="2" t="s">
        <v>133</v>
      </c>
      <c r="AU75" s="2" t="s">
        <v>133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0</v>
      </c>
      <c r="CS75" s="2">
        <v>0</v>
      </c>
      <c r="CT75" s="2">
        <v>0</v>
      </c>
      <c r="CU75" s="2" t="s">
        <v>652</v>
      </c>
    </row>
    <row r="76" spans="1:99" s="2" customFormat="1" x14ac:dyDescent="0.25">
      <c r="A76" s="2" t="s">
        <v>653</v>
      </c>
      <c r="C76" s="2" t="s">
        <v>654</v>
      </c>
      <c r="D76" s="2">
        <v>1901</v>
      </c>
      <c r="E76" s="2">
        <f t="shared" si="22"/>
        <v>114</v>
      </c>
      <c r="F76" s="2">
        <v>0</v>
      </c>
      <c r="G76" s="2">
        <v>30</v>
      </c>
      <c r="H76" s="2">
        <v>625</v>
      </c>
      <c r="I76" s="2">
        <v>5480</v>
      </c>
      <c r="J76" s="2">
        <v>4840</v>
      </c>
      <c r="K76" s="2">
        <v>5480</v>
      </c>
      <c r="L76" s="2">
        <f t="shared" si="23"/>
        <v>238708252</v>
      </c>
      <c r="M76" s="2">
        <v>499</v>
      </c>
      <c r="N76" s="2">
        <f t="shared" si="24"/>
        <v>21736440</v>
      </c>
      <c r="O76" s="2">
        <f t="shared" si="25"/>
        <v>0.77968750000000009</v>
      </c>
      <c r="P76" s="2">
        <f t="shared" si="26"/>
        <v>2019383.1400000001</v>
      </c>
      <c r="Q76" s="2">
        <f t="shared" si="27"/>
        <v>2.01938314</v>
      </c>
      <c r="R76" s="2">
        <v>0</v>
      </c>
      <c r="S76" s="2">
        <f t="shared" si="28"/>
        <v>0</v>
      </c>
      <c r="T76" s="2">
        <f t="shared" si="29"/>
        <v>0</v>
      </c>
      <c r="U76" s="2">
        <f t="shared" si="30"/>
        <v>0</v>
      </c>
      <c r="V76" s="2">
        <v>46663.874584999998</v>
      </c>
      <c r="W76" s="2">
        <f t="shared" si="31"/>
        <v>14.223148973507998</v>
      </c>
      <c r="X76" s="2">
        <f t="shared" si="32"/>
        <v>8.8378578631514895</v>
      </c>
      <c r="Y76" s="2">
        <f t="shared" si="33"/>
        <v>2.8234577087512691</v>
      </c>
      <c r="Z76" s="2">
        <f t="shared" si="34"/>
        <v>10.981938716735582</v>
      </c>
      <c r="AA76" s="2">
        <f t="shared" si="35"/>
        <v>2.3824197743674613</v>
      </c>
      <c r="AB76" s="2" t="e">
        <f t="shared" si="36"/>
        <v>#DIV/0!</v>
      </c>
      <c r="AC76" s="2">
        <v>0</v>
      </c>
      <c r="AD76" s="2" t="e">
        <f t="shared" si="37"/>
        <v>#DIV/0!</v>
      </c>
      <c r="AE76" s="2" t="s">
        <v>133</v>
      </c>
      <c r="AF76" s="2">
        <f t="shared" si="38"/>
        <v>0</v>
      </c>
      <c r="AG76" s="2">
        <f t="shared" si="39"/>
        <v>0.20875181298591133</v>
      </c>
      <c r="AH76" s="2">
        <f t="shared" si="40"/>
        <v>0.33825268467069053</v>
      </c>
      <c r="AI76" s="2">
        <f t="shared" si="41"/>
        <v>210829916</v>
      </c>
      <c r="AJ76" s="2">
        <f t="shared" si="42"/>
        <v>5970043.2000000002</v>
      </c>
      <c r="AK76" s="2">
        <f t="shared" si="43"/>
        <v>5.9700432000000001</v>
      </c>
      <c r="AL76" s="2" t="s">
        <v>655</v>
      </c>
      <c r="AM76" s="2" t="s">
        <v>656</v>
      </c>
      <c r="AN76" s="2" t="s">
        <v>657</v>
      </c>
      <c r="AO76" s="2" t="s">
        <v>658</v>
      </c>
      <c r="AP76" s="2" t="s">
        <v>133</v>
      </c>
      <c r="AQ76" s="2" t="s">
        <v>133</v>
      </c>
      <c r="AR76" s="2" t="s">
        <v>133</v>
      </c>
      <c r="AS76" s="2">
        <v>0</v>
      </c>
      <c r="AT76" s="2" t="s">
        <v>133</v>
      </c>
      <c r="AU76" s="2" t="s">
        <v>133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 t="s">
        <v>138</v>
      </c>
    </row>
    <row r="77" spans="1:99" s="2" customFormat="1" x14ac:dyDescent="0.25">
      <c r="A77" s="2" t="s">
        <v>659</v>
      </c>
      <c r="C77" s="2" t="s">
        <v>660</v>
      </c>
      <c r="D77" s="2">
        <v>1920</v>
      </c>
      <c r="E77" s="2">
        <f t="shared" si="22"/>
        <v>95</v>
      </c>
      <c r="F77" s="2">
        <v>0</v>
      </c>
      <c r="G77" s="2">
        <v>16</v>
      </c>
      <c r="H77" s="2">
        <v>0</v>
      </c>
      <c r="I77" s="2">
        <v>10500</v>
      </c>
      <c r="J77" s="2">
        <v>6657</v>
      </c>
      <c r="K77" s="2">
        <v>10500</v>
      </c>
      <c r="L77" s="2">
        <f t="shared" si="23"/>
        <v>457378950</v>
      </c>
      <c r="M77" s="2">
        <v>732</v>
      </c>
      <c r="N77" s="2">
        <f t="shared" si="24"/>
        <v>31885920</v>
      </c>
      <c r="O77" s="2">
        <f t="shared" si="25"/>
        <v>1.14375</v>
      </c>
      <c r="P77" s="2">
        <f t="shared" si="26"/>
        <v>2962301.52</v>
      </c>
      <c r="Q77" s="2">
        <f t="shared" si="27"/>
        <v>2.96230152</v>
      </c>
      <c r="R77" s="2">
        <v>17</v>
      </c>
      <c r="S77" s="2">
        <f t="shared" si="28"/>
        <v>44.029829999999997</v>
      </c>
      <c r="T77" s="2">
        <f t="shared" si="29"/>
        <v>10880</v>
      </c>
      <c r="U77" s="2">
        <f t="shared" si="30"/>
        <v>473960000</v>
      </c>
      <c r="W77" s="2">
        <f t="shared" si="31"/>
        <v>0</v>
      </c>
      <c r="X77" s="2">
        <f t="shared" si="32"/>
        <v>0</v>
      </c>
      <c r="Y77" s="2">
        <f t="shared" si="33"/>
        <v>0</v>
      </c>
      <c r="Z77" s="2">
        <f t="shared" si="34"/>
        <v>14.344229365186891</v>
      </c>
      <c r="AA77" s="2">
        <f t="shared" si="35"/>
        <v>0</v>
      </c>
      <c r="AB77" s="2" t="e">
        <f t="shared" si="36"/>
        <v>#DIV/0!</v>
      </c>
      <c r="AC77" s="2">
        <v>0</v>
      </c>
      <c r="AD77" s="2" t="e">
        <f t="shared" si="37"/>
        <v>#DIV/0!</v>
      </c>
      <c r="AE77" s="2" t="s">
        <v>133</v>
      </c>
      <c r="AF77" s="2">
        <f t="shared" si="38"/>
        <v>14.863387978142077</v>
      </c>
      <c r="AG77" s="2">
        <f t="shared" si="39"/>
        <v>0.22512472400782521</v>
      </c>
      <c r="AH77" s="2">
        <f t="shared" si="40"/>
        <v>0.36076017784889169</v>
      </c>
      <c r="AI77" s="2">
        <f t="shared" si="41"/>
        <v>289978254.30000001</v>
      </c>
      <c r="AJ77" s="2">
        <f t="shared" si="42"/>
        <v>8211276.3600000003</v>
      </c>
      <c r="AK77" s="2">
        <f t="shared" si="43"/>
        <v>8.2112763600000012</v>
      </c>
      <c r="AL77" s="2" t="s">
        <v>133</v>
      </c>
      <c r="AM77" s="2" t="s">
        <v>133</v>
      </c>
      <c r="AN77" s="2" t="s">
        <v>133</v>
      </c>
      <c r="AO77" s="2" t="s">
        <v>133</v>
      </c>
      <c r="AP77" s="2" t="s">
        <v>133</v>
      </c>
      <c r="AQ77" s="2" t="s">
        <v>133</v>
      </c>
      <c r="AR77" s="2" t="s">
        <v>133</v>
      </c>
      <c r="AS77" s="2">
        <v>0</v>
      </c>
      <c r="AT77" s="2" t="s">
        <v>133</v>
      </c>
      <c r="AU77" s="2" t="s">
        <v>133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 t="s">
        <v>138</v>
      </c>
    </row>
    <row r="78" spans="1:99" s="2" customFormat="1" x14ac:dyDescent="0.25">
      <c r="A78" s="2" t="s">
        <v>661</v>
      </c>
      <c r="C78" s="2" t="s">
        <v>662</v>
      </c>
      <c r="D78" s="2">
        <v>1905</v>
      </c>
      <c r="E78" s="2">
        <f t="shared" si="22"/>
        <v>110</v>
      </c>
      <c r="F78" s="2">
        <v>0</v>
      </c>
      <c r="G78" s="2">
        <v>22</v>
      </c>
      <c r="H78" s="2">
        <v>440</v>
      </c>
      <c r="I78" s="2">
        <v>2740</v>
      </c>
      <c r="J78" s="2">
        <v>1800</v>
      </c>
      <c r="K78" s="2">
        <v>2740</v>
      </c>
      <c r="L78" s="2">
        <f t="shared" si="23"/>
        <v>119354126</v>
      </c>
      <c r="M78" s="2">
        <v>340</v>
      </c>
      <c r="N78" s="2">
        <f t="shared" si="24"/>
        <v>14810400</v>
      </c>
      <c r="O78" s="2">
        <f t="shared" si="25"/>
        <v>0.53125</v>
      </c>
      <c r="P78" s="2">
        <f t="shared" si="26"/>
        <v>1375932.4000000001</v>
      </c>
      <c r="Q78" s="2">
        <f t="shared" si="27"/>
        <v>1.3759324000000002</v>
      </c>
      <c r="R78" s="2">
        <v>5.2</v>
      </c>
      <c r="S78" s="2">
        <f t="shared" si="28"/>
        <v>13.467948</v>
      </c>
      <c r="T78" s="2">
        <f t="shared" si="29"/>
        <v>3328</v>
      </c>
      <c r="U78" s="2">
        <f t="shared" si="30"/>
        <v>144976000</v>
      </c>
      <c r="W78" s="2">
        <f t="shared" si="31"/>
        <v>0</v>
      </c>
      <c r="X78" s="2">
        <f t="shared" si="32"/>
        <v>0</v>
      </c>
      <c r="Y78" s="2">
        <f t="shared" si="33"/>
        <v>0</v>
      </c>
      <c r="Z78" s="2">
        <f t="shared" si="34"/>
        <v>8.0588050288986111</v>
      </c>
      <c r="AA78" s="2">
        <f t="shared" si="35"/>
        <v>0</v>
      </c>
      <c r="AB78" s="2" t="e">
        <f t="shared" si="36"/>
        <v>#DIV/0!</v>
      </c>
      <c r="AC78" s="2">
        <v>0</v>
      </c>
      <c r="AD78" s="2" t="e">
        <f t="shared" si="37"/>
        <v>#DIV/0!</v>
      </c>
      <c r="AE78" s="2" t="s">
        <v>133</v>
      </c>
      <c r="AF78" s="2">
        <f t="shared" si="38"/>
        <v>9.7882352941176478</v>
      </c>
      <c r="AG78" s="2">
        <f t="shared" si="39"/>
        <v>0.18558065498399531</v>
      </c>
      <c r="AH78" s="2">
        <f t="shared" si="40"/>
        <v>0.61971567345144551</v>
      </c>
      <c r="AI78" s="2">
        <f t="shared" si="41"/>
        <v>78407820</v>
      </c>
      <c r="AJ78" s="2">
        <f t="shared" si="42"/>
        <v>2220264</v>
      </c>
      <c r="AK78" s="2">
        <f t="shared" si="43"/>
        <v>2.2202639999999998</v>
      </c>
      <c r="AL78" s="2" t="s">
        <v>133</v>
      </c>
      <c r="AM78" s="2" t="s">
        <v>133</v>
      </c>
      <c r="AN78" s="2" t="s">
        <v>133</v>
      </c>
      <c r="AO78" s="2" t="s">
        <v>133</v>
      </c>
      <c r="AP78" s="2" t="s">
        <v>133</v>
      </c>
      <c r="AQ78" s="2" t="s">
        <v>133</v>
      </c>
      <c r="AR78" s="2" t="s">
        <v>133</v>
      </c>
      <c r="AS78" s="2">
        <v>0</v>
      </c>
      <c r="AT78" s="2" t="s">
        <v>133</v>
      </c>
      <c r="AU78" s="2" t="s">
        <v>133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  <c r="BT78" s="2">
        <v>0</v>
      </c>
      <c r="BU78" s="2">
        <v>0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0</v>
      </c>
      <c r="CT78" s="2">
        <v>0</v>
      </c>
      <c r="CU78" s="2" t="s">
        <v>138</v>
      </c>
    </row>
    <row r="79" spans="1:99" s="2" customFormat="1" x14ac:dyDescent="0.25">
      <c r="A79" s="2" t="s">
        <v>663</v>
      </c>
      <c r="C79" s="2" t="s">
        <v>664</v>
      </c>
      <c r="D79" s="2">
        <v>1850</v>
      </c>
      <c r="E79" s="2">
        <f t="shared" si="22"/>
        <v>165</v>
      </c>
      <c r="F79" s="2">
        <v>0</v>
      </c>
      <c r="G79" s="2">
        <v>15</v>
      </c>
      <c r="H79" s="2">
        <v>0</v>
      </c>
      <c r="I79" s="2">
        <v>2208</v>
      </c>
      <c r="J79" s="2">
        <v>1473</v>
      </c>
      <c r="K79" s="2">
        <v>2208</v>
      </c>
      <c r="L79" s="2">
        <f t="shared" si="23"/>
        <v>96180259.200000003</v>
      </c>
      <c r="M79" s="2">
        <v>442</v>
      </c>
      <c r="N79" s="2">
        <f t="shared" si="24"/>
        <v>19253520</v>
      </c>
      <c r="O79" s="2">
        <f t="shared" si="25"/>
        <v>0.69062500000000004</v>
      </c>
      <c r="P79" s="2">
        <f t="shared" si="26"/>
        <v>1788712.12</v>
      </c>
      <c r="Q79" s="2">
        <f t="shared" si="27"/>
        <v>1.78871212</v>
      </c>
      <c r="R79" s="2">
        <v>31</v>
      </c>
      <c r="S79" s="2">
        <f t="shared" si="28"/>
        <v>80.289689999999993</v>
      </c>
      <c r="T79" s="2">
        <f t="shared" si="29"/>
        <v>19840</v>
      </c>
      <c r="U79" s="2">
        <f t="shared" si="30"/>
        <v>864280000</v>
      </c>
      <c r="V79" s="2">
        <v>60415.974638</v>
      </c>
      <c r="W79" s="2">
        <f t="shared" si="31"/>
        <v>18.414789069662397</v>
      </c>
      <c r="X79" s="2">
        <f t="shared" si="32"/>
        <v>11.442423100589373</v>
      </c>
      <c r="Y79" s="2">
        <f t="shared" si="33"/>
        <v>3.8841090526898974</v>
      </c>
      <c r="Z79" s="2">
        <f t="shared" si="34"/>
        <v>4.9954636450893135</v>
      </c>
      <c r="AA79" s="2">
        <f t="shared" si="35"/>
        <v>10.135189884537757</v>
      </c>
      <c r="AB79" s="2" t="e">
        <f t="shared" si="36"/>
        <v>#DIV/0!</v>
      </c>
      <c r="AC79" s="2">
        <v>0</v>
      </c>
      <c r="AD79" s="2" t="e">
        <f t="shared" si="37"/>
        <v>#DIV/0!</v>
      </c>
      <c r="AE79" s="2" t="s">
        <v>133</v>
      </c>
      <c r="AF79" s="2">
        <f t="shared" si="38"/>
        <v>44.886877828054295</v>
      </c>
      <c r="AG79" s="2">
        <f t="shared" si="39"/>
        <v>0.10089419531549036</v>
      </c>
      <c r="AH79" s="2">
        <f t="shared" si="40"/>
        <v>0.98447703725484204</v>
      </c>
      <c r="AI79" s="2">
        <f t="shared" si="41"/>
        <v>64163732.700000003</v>
      </c>
      <c r="AJ79" s="2">
        <f t="shared" si="42"/>
        <v>1816916.04</v>
      </c>
      <c r="AK79" s="2">
        <f t="shared" si="43"/>
        <v>1.81691604</v>
      </c>
      <c r="AL79" s="2" t="s">
        <v>665</v>
      </c>
      <c r="AM79" s="2" t="s">
        <v>666</v>
      </c>
      <c r="AN79" s="2" t="s">
        <v>667</v>
      </c>
      <c r="AO79" s="2" t="s">
        <v>668</v>
      </c>
      <c r="AP79" s="2" t="s">
        <v>133</v>
      </c>
      <c r="AQ79" s="2" t="s">
        <v>133</v>
      </c>
      <c r="AR79" s="2" t="s">
        <v>133</v>
      </c>
      <c r="AS79" s="2">
        <v>0</v>
      </c>
      <c r="AT79" s="2" t="s">
        <v>133</v>
      </c>
      <c r="AU79" s="2" t="s">
        <v>133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 t="s">
        <v>138</v>
      </c>
    </row>
    <row r="80" spans="1:99" s="2" customFormat="1" x14ac:dyDescent="0.25">
      <c r="A80" s="2" t="s">
        <v>669</v>
      </c>
      <c r="B80" s="2" t="s">
        <v>670</v>
      </c>
      <c r="C80" s="2" t="s">
        <v>671</v>
      </c>
      <c r="D80" s="2">
        <v>1890</v>
      </c>
      <c r="E80" s="2">
        <f t="shared" si="22"/>
        <v>125</v>
      </c>
      <c r="F80" s="2">
        <v>0</v>
      </c>
      <c r="G80" s="2">
        <v>10</v>
      </c>
      <c r="H80" s="2">
        <v>410</v>
      </c>
      <c r="I80" s="2">
        <v>1600</v>
      </c>
      <c r="J80" s="2">
        <v>960</v>
      </c>
      <c r="K80" s="2">
        <v>1600</v>
      </c>
      <c r="L80" s="2">
        <f t="shared" si="23"/>
        <v>69695840</v>
      </c>
      <c r="M80" s="2">
        <v>320</v>
      </c>
      <c r="N80" s="2">
        <f t="shared" si="24"/>
        <v>13939200</v>
      </c>
      <c r="O80" s="2">
        <f t="shared" si="25"/>
        <v>0.5</v>
      </c>
      <c r="P80" s="2">
        <f t="shared" si="26"/>
        <v>1294995.2</v>
      </c>
      <c r="Q80" s="2">
        <f t="shared" si="27"/>
        <v>1.2949952</v>
      </c>
      <c r="R80" s="2">
        <v>2.0299999999999998</v>
      </c>
      <c r="S80" s="2">
        <f t="shared" si="28"/>
        <v>5.2576796999999988</v>
      </c>
      <c r="T80" s="2">
        <f t="shared" si="29"/>
        <v>1299.1999999999998</v>
      </c>
      <c r="U80" s="2">
        <f t="shared" si="30"/>
        <v>56596399.999999993</v>
      </c>
      <c r="V80" s="2">
        <v>26181838</v>
      </c>
      <c r="W80" s="2">
        <f t="shared" si="31"/>
        <v>7980.2242223999992</v>
      </c>
      <c r="X80" s="2">
        <f t="shared" si="32"/>
        <v>4958.6830261720006</v>
      </c>
      <c r="Y80" s="2">
        <f t="shared" si="33"/>
        <v>1978.2260012738309</v>
      </c>
      <c r="Z80" s="2">
        <f t="shared" si="34"/>
        <v>4.9999885215794304</v>
      </c>
      <c r="AA80" s="2">
        <f t="shared" si="35"/>
        <v>6739.2528172325447</v>
      </c>
      <c r="AB80" s="2" t="e">
        <f t="shared" si="36"/>
        <v>#DIV/0!</v>
      </c>
      <c r="AC80" s="2">
        <v>0</v>
      </c>
      <c r="AD80" s="2" t="e">
        <f t="shared" si="37"/>
        <v>#DIV/0!</v>
      </c>
      <c r="AE80" s="2" t="s">
        <v>133</v>
      </c>
      <c r="AF80" s="2">
        <f t="shared" si="38"/>
        <v>4.0599999999999996</v>
      </c>
      <c r="AG80" s="2">
        <f t="shared" si="39"/>
        <v>0.11868491718700236</v>
      </c>
      <c r="AH80" s="2">
        <f t="shared" si="40"/>
        <v>1.0936158943260801</v>
      </c>
      <c r="AI80" s="2">
        <f t="shared" si="41"/>
        <v>41817504</v>
      </c>
      <c r="AJ80" s="2">
        <f t="shared" si="42"/>
        <v>1184140.8</v>
      </c>
      <c r="AK80" s="2">
        <f t="shared" si="43"/>
        <v>1.1841408</v>
      </c>
      <c r="AL80" s="2" t="s">
        <v>672</v>
      </c>
      <c r="AM80" s="2" t="s">
        <v>673</v>
      </c>
      <c r="AN80" s="2" t="s">
        <v>674</v>
      </c>
      <c r="AO80" s="2" t="s">
        <v>675</v>
      </c>
      <c r="AP80" s="2" t="s">
        <v>133</v>
      </c>
      <c r="AQ80" s="2" t="s">
        <v>133</v>
      </c>
      <c r="AR80" s="2" t="s">
        <v>133</v>
      </c>
      <c r="AS80" s="2">
        <v>0</v>
      </c>
      <c r="AT80" s="2" t="s">
        <v>133</v>
      </c>
      <c r="AU80" s="2" t="s">
        <v>133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0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F80" s="2">
        <v>0</v>
      </c>
      <c r="CG80" s="2">
        <v>0</v>
      </c>
      <c r="CH80" s="2">
        <v>0</v>
      </c>
      <c r="CI80" s="2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 t="s">
        <v>138</v>
      </c>
    </row>
    <row r="81" spans="1:99" s="2" customFormat="1" x14ac:dyDescent="0.25">
      <c r="A81" s="2" t="s">
        <v>676</v>
      </c>
      <c r="C81" s="2" t="s">
        <v>677</v>
      </c>
      <c r="D81" s="2">
        <v>1930</v>
      </c>
      <c r="E81" s="2">
        <f t="shared" si="22"/>
        <v>85</v>
      </c>
      <c r="F81" s="2">
        <v>0</v>
      </c>
      <c r="G81" s="2">
        <v>93</v>
      </c>
      <c r="H81" s="2">
        <v>15000</v>
      </c>
      <c r="I81" s="2">
        <v>7339</v>
      </c>
      <c r="J81" s="2">
        <v>7339</v>
      </c>
      <c r="K81" s="2">
        <v>7339</v>
      </c>
      <c r="L81" s="2">
        <f t="shared" si="23"/>
        <v>319686106.10000002</v>
      </c>
      <c r="M81" s="2">
        <v>340</v>
      </c>
      <c r="N81" s="2">
        <f t="shared" si="24"/>
        <v>14810400</v>
      </c>
      <c r="O81" s="2">
        <f t="shared" si="25"/>
        <v>0.53125</v>
      </c>
      <c r="P81" s="2">
        <f t="shared" si="26"/>
        <v>1375932.4000000001</v>
      </c>
      <c r="Q81" s="2">
        <f t="shared" si="27"/>
        <v>1.3759324000000002</v>
      </c>
      <c r="R81" s="2">
        <v>182</v>
      </c>
      <c r="S81" s="2">
        <f t="shared" si="28"/>
        <v>471.37817999999999</v>
      </c>
      <c r="T81" s="2">
        <f t="shared" si="29"/>
        <v>116480</v>
      </c>
      <c r="U81" s="2">
        <f t="shared" si="30"/>
        <v>5074160000</v>
      </c>
      <c r="V81" s="2">
        <v>46938.432256</v>
      </c>
      <c r="W81" s="2">
        <f t="shared" si="31"/>
        <v>14.306834151628799</v>
      </c>
      <c r="X81" s="2">
        <f t="shared" si="32"/>
        <v>8.8898574386928644</v>
      </c>
      <c r="Y81" s="2">
        <f t="shared" si="33"/>
        <v>3.4406451586698119</v>
      </c>
      <c r="Z81" s="2">
        <f t="shared" si="34"/>
        <v>21.585244564630262</v>
      </c>
      <c r="AA81" s="2">
        <f t="shared" si="35"/>
        <v>1.5804273725351821</v>
      </c>
      <c r="AB81" s="2" t="e">
        <f t="shared" si="36"/>
        <v>#DIV/0!</v>
      </c>
      <c r="AC81" s="2">
        <v>0</v>
      </c>
      <c r="AD81" s="2" t="e">
        <f t="shared" si="37"/>
        <v>#DIV/0!</v>
      </c>
      <c r="AE81" s="2">
        <v>661.33399999999995</v>
      </c>
      <c r="AF81" s="2">
        <f t="shared" si="38"/>
        <v>342.58823529411762</v>
      </c>
      <c r="AG81" s="2">
        <f t="shared" si="39"/>
        <v>0.49707168865968682</v>
      </c>
      <c r="AH81" s="2">
        <f t="shared" si="40"/>
        <v>0.15199457858190513</v>
      </c>
      <c r="AI81" s="2">
        <f t="shared" si="41"/>
        <v>319686106.10000002</v>
      </c>
      <c r="AJ81" s="2">
        <f t="shared" si="42"/>
        <v>9052509.7200000007</v>
      </c>
      <c r="AK81" s="2">
        <f t="shared" si="43"/>
        <v>9.0525097200000015</v>
      </c>
      <c r="AL81" s="2" t="s">
        <v>678</v>
      </c>
      <c r="AM81" s="2" t="s">
        <v>133</v>
      </c>
      <c r="AN81" s="2" t="s">
        <v>679</v>
      </c>
      <c r="AO81" s="2" t="s">
        <v>680</v>
      </c>
      <c r="AP81" s="2" t="s">
        <v>616</v>
      </c>
      <c r="AQ81" s="2" t="s">
        <v>617</v>
      </c>
      <c r="AR81" s="2" t="s">
        <v>618</v>
      </c>
      <c r="AS81" s="2">
        <v>1</v>
      </c>
      <c r="AT81" s="2" t="s">
        <v>619</v>
      </c>
      <c r="AU81" s="2" t="s">
        <v>620</v>
      </c>
      <c r="AV81" s="2">
        <v>8</v>
      </c>
      <c r="AW81" s="5">
        <v>83</v>
      </c>
      <c r="AX81" s="5">
        <v>17</v>
      </c>
      <c r="AY81" s="2">
        <v>0</v>
      </c>
      <c r="AZ81" s="5">
        <v>7.7</v>
      </c>
      <c r="BA81" s="5">
        <v>13.7</v>
      </c>
      <c r="BB81" s="2">
        <v>0</v>
      </c>
      <c r="BC81" s="5">
        <v>0.1</v>
      </c>
      <c r="BD81" s="2">
        <v>0</v>
      </c>
      <c r="BE81" s="5">
        <v>0.1</v>
      </c>
      <c r="BF81" s="5">
        <v>60</v>
      </c>
      <c r="BG81" s="5">
        <v>3.8</v>
      </c>
      <c r="BH81" s="5">
        <v>8.6999999999999993</v>
      </c>
      <c r="BI81" s="2">
        <v>0</v>
      </c>
      <c r="BJ81" s="2">
        <v>0</v>
      </c>
      <c r="BK81" s="5">
        <v>5.0999999999999996</v>
      </c>
      <c r="BL81" s="5">
        <v>0.7</v>
      </c>
      <c r="BM81" s="2">
        <v>0</v>
      </c>
      <c r="BN81" s="2">
        <v>0</v>
      </c>
      <c r="BO81" s="5">
        <v>111237</v>
      </c>
      <c r="BP81" s="5">
        <v>10145</v>
      </c>
      <c r="BQ81" s="5">
        <v>143</v>
      </c>
      <c r="BR81" s="5">
        <v>13</v>
      </c>
      <c r="BS81" s="5">
        <v>0.19</v>
      </c>
      <c r="BT81" s="5">
        <v>0.02</v>
      </c>
      <c r="BU81" s="5">
        <v>172653</v>
      </c>
      <c r="BV81" s="5">
        <v>222</v>
      </c>
      <c r="BW81" s="5">
        <v>0.3</v>
      </c>
      <c r="BX81" s="5">
        <v>512474</v>
      </c>
      <c r="BY81" s="5">
        <v>5793</v>
      </c>
      <c r="BZ81" s="5">
        <v>658</v>
      </c>
      <c r="CA81" s="5">
        <v>7</v>
      </c>
      <c r="CB81" s="5">
        <v>0.87</v>
      </c>
      <c r="CC81" s="5">
        <v>0.01</v>
      </c>
      <c r="CD81" s="5">
        <v>1</v>
      </c>
      <c r="CE81" s="5">
        <v>6</v>
      </c>
      <c r="CF81" s="5">
        <v>4</v>
      </c>
      <c r="CG81" s="5">
        <v>10</v>
      </c>
      <c r="CH81" s="5">
        <v>66</v>
      </c>
      <c r="CI81" s="5">
        <v>23</v>
      </c>
      <c r="CJ81" s="5">
        <v>60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5">
        <v>6</v>
      </c>
      <c r="CR81" s="5">
        <v>24</v>
      </c>
      <c r="CS81" s="5">
        <v>0.83494000000000002</v>
      </c>
      <c r="CT81" s="5">
        <v>0.43819999999999998</v>
      </c>
      <c r="CU81" s="2" t="s">
        <v>138</v>
      </c>
    </row>
    <row r="82" spans="1:99" s="2" customFormat="1" x14ac:dyDescent="0.25">
      <c r="A82" s="2" t="s">
        <v>681</v>
      </c>
      <c r="B82" s="2" t="s">
        <v>682</v>
      </c>
      <c r="C82" s="2" t="s">
        <v>683</v>
      </c>
      <c r="D82" s="2">
        <v>1852</v>
      </c>
      <c r="E82" s="2">
        <f t="shared" si="22"/>
        <v>163</v>
      </c>
      <c r="F82" s="2">
        <v>0</v>
      </c>
      <c r="G82" s="2">
        <v>22</v>
      </c>
      <c r="H82" s="2">
        <v>325</v>
      </c>
      <c r="I82" s="2">
        <v>6360</v>
      </c>
      <c r="J82" s="2">
        <v>3000</v>
      </c>
      <c r="K82" s="2">
        <v>6360</v>
      </c>
      <c r="L82" s="2">
        <f t="shared" si="23"/>
        <v>277040964</v>
      </c>
      <c r="M82" s="2">
        <v>325</v>
      </c>
      <c r="N82" s="2">
        <f t="shared" si="24"/>
        <v>14157000</v>
      </c>
      <c r="O82" s="2">
        <f t="shared" si="25"/>
        <v>0.5078125</v>
      </c>
      <c r="P82" s="2">
        <f t="shared" si="26"/>
        <v>1315229.5</v>
      </c>
      <c r="Q82" s="2">
        <f t="shared" si="27"/>
        <v>1.3152295000000001</v>
      </c>
      <c r="R82" s="2">
        <v>2</v>
      </c>
      <c r="S82" s="2">
        <f t="shared" si="28"/>
        <v>5.1799799999999996</v>
      </c>
      <c r="T82" s="2">
        <f t="shared" si="29"/>
        <v>1280</v>
      </c>
      <c r="U82" s="2">
        <f t="shared" si="30"/>
        <v>55760000</v>
      </c>
      <c r="V82" s="2">
        <v>25915.680036000002</v>
      </c>
      <c r="W82" s="2">
        <f t="shared" si="31"/>
        <v>7.8990992749727997</v>
      </c>
      <c r="X82" s="2">
        <f t="shared" si="32"/>
        <v>4.9082743047381845</v>
      </c>
      <c r="Y82" s="2">
        <f t="shared" si="33"/>
        <v>1.9429950424686075</v>
      </c>
      <c r="Z82" s="2">
        <f t="shared" si="34"/>
        <v>19.569185844458573</v>
      </c>
      <c r="AA82" s="2">
        <f t="shared" si="35"/>
        <v>2.1346378471135323</v>
      </c>
      <c r="AB82" s="2" t="e">
        <f t="shared" si="36"/>
        <v>#DIV/0!</v>
      </c>
      <c r="AC82" s="2">
        <v>0</v>
      </c>
      <c r="AD82" s="2" t="e">
        <f t="shared" si="37"/>
        <v>#DIV/0!</v>
      </c>
      <c r="AE82" s="2" t="s">
        <v>133</v>
      </c>
      <c r="AF82" s="2">
        <f t="shared" si="38"/>
        <v>3.9384615384615387</v>
      </c>
      <c r="AG82" s="2">
        <f t="shared" si="39"/>
        <v>0.46092746836324283</v>
      </c>
      <c r="AH82" s="2">
        <f t="shared" si="40"/>
        <v>0.35542516565597604</v>
      </c>
      <c r="AI82" s="2">
        <f t="shared" si="41"/>
        <v>130679700</v>
      </c>
      <c r="AJ82" s="2">
        <f t="shared" si="42"/>
        <v>3700440</v>
      </c>
      <c r="AK82" s="2">
        <f t="shared" si="43"/>
        <v>3.70044</v>
      </c>
      <c r="AL82" s="2" t="s">
        <v>684</v>
      </c>
      <c r="AM82" s="2" t="s">
        <v>685</v>
      </c>
      <c r="AN82" s="2" t="s">
        <v>686</v>
      </c>
      <c r="AO82" s="2" t="s">
        <v>687</v>
      </c>
      <c r="AP82" s="2" t="s">
        <v>133</v>
      </c>
      <c r="AQ82" s="2" t="s">
        <v>133</v>
      </c>
      <c r="AR82" s="2" t="s">
        <v>133</v>
      </c>
      <c r="AS82" s="2">
        <v>0</v>
      </c>
      <c r="AT82" s="2" t="s">
        <v>133</v>
      </c>
      <c r="AU82" s="2" t="s">
        <v>133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 t="s">
        <v>138</v>
      </c>
    </row>
    <row r="83" spans="1:99" s="2" customFormat="1" x14ac:dyDescent="0.25">
      <c r="A83" s="2" t="s">
        <v>688</v>
      </c>
      <c r="C83" s="2" t="s">
        <v>689</v>
      </c>
      <c r="D83" s="2">
        <v>1844</v>
      </c>
      <c r="E83" s="2">
        <f t="shared" si="22"/>
        <v>171</v>
      </c>
      <c r="F83" s="2">
        <v>0</v>
      </c>
      <c r="G83" s="2">
        <v>22</v>
      </c>
      <c r="H83" s="2">
        <v>400</v>
      </c>
      <c r="I83" s="2">
        <v>7000</v>
      </c>
      <c r="J83" s="2">
        <v>2700</v>
      </c>
      <c r="K83" s="2">
        <v>7000</v>
      </c>
      <c r="L83" s="2">
        <f t="shared" si="23"/>
        <v>304919300</v>
      </c>
      <c r="M83" s="2">
        <v>415</v>
      </c>
      <c r="N83" s="2">
        <f t="shared" si="24"/>
        <v>18077400</v>
      </c>
      <c r="O83" s="2">
        <f t="shared" si="25"/>
        <v>0.6484375</v>
      </c>
      <c r="P83" s="2">
        <f t="shared" si="26"/>
        <v>1679446.9000000001</v>
      </c>
      <c r="Q83" s="2">
        <f t="shared" si="27"/>
        <v>1.6794469000000001</v>
      </c>
      <c r="R83" s="2">
        <v>3.5</v>
      </c>
      <c r="S83" s="2">
        <f t="shared" si="28"/>
        <v>9.0649649999999991</v>
      </c>
      <c r="T83" s="2">
        <f t="shared" si="29"/>
        <v>2240</v>
      </c>
      <c r="U83" s="2">
        <f t="shared" si="30"/>
        <v>97580000</v>
      </c>
      <c r="V83" s="2">
        <v>31562.685830999999</v>
      </c>
      <c r="W83" s="2">
        <f t="shared" si="31"/>
        <v>9.6203066412887992</v>
      </c>
      <c r="X83" s="2">
        <f t="shared" si="32"/>
        <v>5.9777833202764139</v>
      </c>
      <c r="Y83" s="2">
        <f t="shared" si="33"/>
        <v>2.0941156756026178</v>
      </c>
      <c r="Z83" s="2">
        <f t="shared" si="34"/>
        <v>16.867431157135428</v>
      </c>
      <c r="AA83" s="2">
        <f t="shared" si="35"/>
        <v>2.8886374597161417</v>
      </c>
      <c r="AB83" s="2" t="e">
        <f t="shared" si="36"/>
        <v>#DIV/0!</v>
      </c>
      <c r="AC83" s="2">
        <v>0</v>
      </c>
      <c r="AD83" s="2" t="e">
        <f t="shared" si="37"/>
        <v>#DIV/0!</v>
      </c>
      <c r="AE83" s="2">
        <v>25.440999999999999</v>
      </c>
      <c r="AF83" s="2">
        <f t="shared" si="38"/>
        <v>5.3975903614457827</v>
      </c>
      <c r="AG83" s="2">
        <f t="shared" si="39"/>
        <v>0.35158182071819949</v>
      </c>
      <c r="AH83" s="2">
        <f t="shared" si="40"/>
        <v>0.50427844016147028</v>
      </c>
      <c r="AI83" s="2">
        <f t="shared" si="41"/>
        <v>117611730</v>
      </c>
      <c r="AJ83" s="2">
        <f t="shared" si="42"/>
        <v>3330396</v>
      </c>
      <c r="AK83" s="2">
        <f t="shared" si="43"/>
        <v>3.3303959999999999</v>
      </c>
      <c r="AL83" s="2" t="s">
        <v>690</v>
      </c>
      <c r="AM83" s="2" t="s">
        <v>691</v>
      </c>
      <c r="AN83" s="2" t="s">
        <v>692</v>
      </c>
      <c r="AO83" s="2" t="s">
        <v>693</v>
      </c>
      <c r="AP83" s="2" t="s">
        <v>694</v>
      </c>
      <c r="AQ83" s="2" t="s">
        <v>695</v>
      </c>
      <c r="AR83" s="2" t="s">
        <v>696</v>
      </c>
      <c r="AS83" s="2">
        <v>1</v>
      </c>
      <c r="AT83" s="2" t="s">
        <v>697</v>
      </c>
      <c r="AU83" s="2" t="s">
        <v>698</v>
      </c>
      <c r="AV83" s="2">
        <v>8</v>
      </c>
      <c r="AW83" s="5">
        <v>75</v>
      </c>
      <c r="AX83" s="5">
        <v>24</v>
      </c>
      <c r="AY83" s="2">
        <v>0</v>
      </c>
      <c r="AZ83" s="5">
        <v>6.1</v>
      </c>
      <c r="BA83" s="5">
        <v>0.8</v>
      </c>
      <c r="BB83" s="5">
        <v>0.1</v>
      </c>
      <c r="BC83" s="5">
        <v>2.1</v>
      </c>
      <c r="BD83" s="5">
        <v>0.1</v>
      </c>
      <c r="BE83" s="5">
        <v>0.4</v>
      </c>
      <c r="BF83" s="5">
        <v>32.9</v>
      </c>
      <c r="BG83" s="5">
        <v>6.2</v>
      </c>
      <c r="BH83" s="5">
        <v>50.8</v>
      </c>
      <c r="BI83" s="2">
        <v>0</v>
      </c>
      <c r="BJ83" s="2">
        <v>0</v>
      </c>
      <c r="BK83" s="5">
        <v>0.3</v>
      </c>
      <c r="BL83" s="5">
        <v>0.2</v>
      </c>
      <c r="BM83" s="2">
        <v>0</v>
      </c>
      <c r="BN83" s="2">
        <v>0</v>
      </c>
      <c r="BO83" s="5">
        <v>6485</v>
      </c>
      <c r="BP83" s="5">
        <v>402</v>
      </c>
      <c r="BQ83" s="5">
        <v>130</v>
      </c>
      <c r="BR83" s="5">
        <v>8</v>
      </c>
      <c r="BS83" s="5">
        <v>0.19</v>
      </c>
      <c r="BT83" s="5">
        <v>0.01</v>
      </c>
      <c r="BU83" s="5">
        <v>10042</v>
      </c>
      <c r="BV83" s="5">
        <v>201</v>
      </c>
      <c r="BW83" s="5">
        <v>0.3</v>
      </c>
      <c r="BX83" s="5">
        <v>31147</v>
      </c>
      <c r="BY83" s="5">
        <v>1221</v>
      </c>
      <c r="BZ83" s="5">
        <v>623</v>
      </c>
      <c r="CA83" s="5">
        <v>24</v>
      </c>
      <c r="CB83" s="5">
        <v>1.37</v>
      </c>
      <c r="CC83" s="5">
        <v>0.06</v>
      </c>
      <c r="CD83" s="5">
        <v>7</v>
      </c>
      <c r="CE83" s="5">
        <v>19</v>
      </c>
      <c r="CF83" s="5">
        <v>1</v>
      </c>
      <c r="CG83" s="5">
        <v>2</v>
      </c>
      <c r="CH83" s="5">
        <v>64</v>
      </c>
      <c r="CI83" s="5">
        <v>29</v>
      </c>
      <c r="CJ83" s="5">
        <v>77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5">
        <v>2</v>
      </c>
      <c r="CS83" s="5">
        <v>0.82318000000000002</v>
      </c>
      <c r="CT83" s="5">
        <v>0.87041000000000002</v>
      </c>
      <c r="CU83" s="2" t="s">
        <v>138</v>
      </c>
    </row>
    <row r="84" spans="1:99" s="2" customFormat="1" x14ac:dyDescent="0.25">
      <c r="A84" s="2" t="s">
        <v>699</v>
      </c>
      <c r="C84" s="2" t="s">
        <v>700</v>
      </c>
      <c r="D84" s="2">
        <v>1894</v>
      </c>
      <c r="E84" s="2">
        <f t="shared" si="22"/>
        <v>121</v>
      </c>
      <c r="F84" s="2">
        <v>0</v>
      </c>
      <c r="G84" s="2">
        <v>31</v>
      </c>
      <c r="H84" s="2">
        <v>950</v>
      </c>
      <c r="I84" s="2">
        <v>3760</v>
      </c>
      <c r="J84" s="2">
        <v>2170</v>
      </c>
      <c r="K84" s="2">
        <v>3760</v>
      </c>
      <c r="L84" s="2">
        <f t="shared" si="23"/>
        <v>163785224</v>
      </c>
      <c r="M84" s="2">
        <v>327</v>
      </c>
      <c r="N84" s="2">
        <f t="shared" si="24"/>
        <v>14244120</v>
      </c>
      <c r="O84" s="2">
        <f t="shared" si="25"/>
        <v>0.51093750000000004</v>
      </c>
      <c r="P84" s="2">
        <f t="shared" si="26"/>
        <v>1323323.22</v>
      </c>
      <c r="Q84" s="2">
        <f t="shared" si="27"/>
        <v>1.32332322</v>
      </c>
      <c r="R84" s="2">
        <v>14.54</v>
      </c>
      <c r="S84" s="2">
        <f t="shared" si="28"/>
        <v>37.658454599999992</v>
      </c>
      <c r="T84" s="2">
        <f t="shared" si="29"/>
        <v>9305.5999999999985</v>
      </c>
      <c r="U84" s="2">
        <f t="shared" si="30"/>
        <v>405375200</v>
      </c>
      <c r="V84" s="2">
        <v>42365.364534</v>
      </c>
      <c r="W84" s="2">
        <f t="shared" si="31"/>
        <v>12.912963109963199</v>
      </c>
      <c r="X84" s="2">
        <f t="shared" si="32"/>
        <v>8.0237458505523964</v>
      </c>
      <c r="Y84" s="2">
        <f t="shared" si="33"/>
        <v>3.1665608276279511</v>
      </c>
      <c r="Z84" s="2">
        <f t="shared" si="34"/>
        <v>11.498444551155144</v>
      </c>
      <c r="AA84" s="2">
        <f t="shared" si="35"/>
        <v>4.8242973086087106</v>
      </c>
      <c r="AB84" s="2" t="e">
        <f t="shared" si="36"/>
        <v>#DIV/0!</v>
      </c>
      <c r="AC84" s="2">
        <v>0</v>
      </c>
      <c r="AD84" s="2" t="e">
        <f t="shared" si="37"/>
        <v>#DIV/0!</v>
      </c>
      <c r="AE84" s="2">
        <v>46.476100000000002</v>
      </c>
      <c r="AF84" s="2">
        <f t="shared" si="38"/>
        <v>28.457492354740058</v>
      </c>
      <c r="AG84" s="2">
        <f t="shared" si="39"/>
        <v>0.27000184501906654</v>
      </c>
      <c r="AH84" s="2">
        <f t="shared" si="40"/>
        <v>0.49439501950870257</v>
      </c>
      <c r="AI84" s="2">
        <f t="shared" si="41"/>
        <v>94524983</v>
      </c>
      <c r="AJ84" s="2">
        <f t="shared" si="42"/>
        <v>2676651.6</v>
      </c>
      <c r="AK84" s="2">
        <f t="shared" si="43"/>
        <v>2.6766516</v>
      </c>
      <c r="AL84" s="2" t="s">
        <v>701</v>
      </c>
      <c r="AM84" s="2" t="s">
        <v>702</v>
      </c>
      <c r="AN84" s="2" t="s">
        <v>703</v>
      </c>
      <c r="AO84" s="2" t="s">
        <v>704</v>
      </c>
      <c r="AP84" s="2" t="s">
        <v>705</v>
      </c>
      <c r="AQ84" s="2" t="s">
        <v>695</v>
      </c>
      <c r="AR84" s="2" t="s">
        <v>706</v>
      </c>
      <c r="AS84" s="2">
        <v>1</v>
      </c>
      <c r="AT84" s="2" t="s">
        <v>707</v>
      </c>
      <c r="AU84" s="2" t="s">
        <v>708</v>
      </c>
      <c r="AV84" s="2">
        <v>8</v>
      </c>
      <c r="AW84" s="5">
        <v>97</v>
      </c>
      <c r="AX84" s="2">
        <v>0</v>
      </c>
      <c r="AY84" s="5">
        <v>3</v>
      </c>
      <c r="AZ84" s="5">
        <v>2.2999999999999998</v>
      </c>
      <c r="BA84" s="5">
        <v>2.1</v>
      </c>
      <c r="BB84" s="5">
        <v>1.3</v>
      </c>
      <c r="BC84" s="5">
        <v>1.5</v>
      </c>
      <c r="BD84" s="2">
        <v>0</v>
      </c>
      <c r="BE84" s="5">
        <v>0.9</v>
      </c>
      <c r="BF84" s="5">
        <v>37.299999999999997</v>
      </c>
      <c r="BG84" s="5">
        <v>7.2</v>
      </c>
      <c r="BH84" s="5">
        <v>36.4</v>
      </c>
      <c r="BI84" s="2">
        <v>0</v>
      </c>
      <c r="BJ84" s="2">
        <v>0</v>
      </c>
      <c r="BK84" s="5">
        <v>6.3</v>
      </c>
      <c r="BL84" s="5">
        <v>4.5</v>
      </c>
      <c r="BM84" s="2">
        <v>0</v>
      </c>
      <c r="BN84" s="2">
        <v>0</v>
      </c>
      <c r="BO84" s="5">
        <v>10319</v>
      </c>
      <c r="BP84" s="5">
        <v>688</v>
      </c>
      <c r="BQ84" s="5">
        <v>127</v>
      </c>
      <c r="BR84" s="5">
        <v>8</v>
      </c>
      <c r="BS84" s="5">
        <v>0.2</v>
      </c>
      <c r="BT84" s="5">
        <v>0.01</v>
      </c>
      <c r="BU84" s="5">
        <v>15943</v>
      </c>
      <c r="BV84" s="5">
        <v>197</v>
      </c>
      <c r="BW84" s="5">
        <v>0.3</v>
      </c>
      <c r="BX84" s="5">
        <v>66256</v>
      </c>
      <c r="BY84" s="5">
        <v>3856</v>
      </c>
      <c r="BZ84" s="5">
        <v>818</v>
      </c>
      <c r="CA84" s="5">
        <v>48</v>
      </c>
      <c r="CB84" s="5">
        <v>1.6</v>
      </c>
      <c r="CC84" s="5">
        <v>0.1</v>
      </c>
      <c r="CD84" s="5">
        <v>12</v>
      </c>
      <c r="CE84" s="5">
        <v>22</v>
      </c>
      <c r="CF84" s="5">
        <v>7</v>
      </c>
      <c r="CG84" s="5">
        <v>9</v>
      </c>
      <c r="CH84" s="5">
        <v>51</v>
      </c>
      <c r="CI84" s="5">
        <v>22</v>
      </c>
      <c r="CJ84" s="5">
        <v>39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5">
        <v>9</v>
      </c>
      <c r="CR84" s="5">
        <v>30</v>
      </c>
      <c r="CS84" s="5">
        <v>0.77315999999999996</v>
      </c>
      <c r="CT84" s="5">
        <v>0.59875</v>
      </c>
      <c r="CU84" s="2" t="s">
        <v>138</v>
      </c>
    </row>
    <row r="85" spans="1:99" s="2" customFormat="1" x14ac:dyDescent="0.25">
      <c r="A85" s="2" t="s">
        <v>709</v>
      </c>
      <c r="B85" s="2" t="s">
        <v>710</v>
      </c>
      <c r="C85" s="2" t="s">
        <v>711</v>
      </c>
      <c r="D85" s="2">
        <v>1954</v>
      </c>
      <c r="E85" s="2">
        <f t="shared" si="22"/>
        <v>61</v>
      </c>
      <c r="F85" s="2">
        <v>0</v>
      </c>
      <c r="G85" s="2">
        <v>204</v>
      </c>
      <c r="H85" s="2">
        <v>200000</v>
      </c>
      <c r="I85" s="2">
        <v>609740</v>
      </c>
      <c r="J85" s="2">
        <v>420280</v>
      </c>
      <c r="K85" s="2">
        <v>609740</v>
      </c>
      <c r="L85" s="2">
        <f t="shared" si="23"/>
        <v>26560213426</v>
      </c>
      <c r="M85" s="2">
        <v>5763</v>
      </c>
      <c r="N85" s="2">
        <f t="shared" si="24"/>
        <v>251036280</v>
      </c>
      <c r="O85" s="2">
        <f t="shared" si="25"/>
        <v>9.0046875000000011</v>
      </c>
      <c r="P85" s="2">
        <f t="shared" si="26"/>
        <v>23322054.18</v>
      </c>
      <c r="Q85" s="2">
        <f t="shared" si="27"/>
        <v>23.322054180000002</v>
      </c>
      <c r="R85" s="2">
        <v>372</v>
      </c>
      <c r="S85" s="2">
        <f t="shared" si="28"/>
        <v>963.47627999999997</v>
      </c>
      <c r="T85" s="2">
        <f t="shared" si="29"/>
        <v>238080</v>
      </c>
      <c r="U85" s="2">
        <f t="shared" si="30"/>
        <v>10371360000</v>
      </c>
      <c r="V85" s="2">
        <v>286218.06757999997</v>
      </c>
      <c r="W85" s="2">
        <f t="shared" si="31"/>
        <v>87.239266998383982</v>
      </c>
      <c r="X85" s="2">
        <f t="shared" si="32"/>
        <v>54.207984691246516</v>
      </c>
      <c r="Y85" s="2">
        <f t="shared" si="33"/>
        <v>5.0959305323609962</v>
      </c>
      <c r="Z85" s="2">
        <f t="shared" si="34"/>
        <v>105.8022905135465</v>
      </c>
      <c r="AA85" s="2">
        <f t="shared" si="35"/>
        <v>0.16828335903341962</v>
      </c>
      <c r="AB85" s="2" t="e">
        <f t="shared" si="36"/>
        <v>#DIV/0!</v>
      </c>
      <c r="AC85" s="2">
        <v>0</v>
      </c>
      <c r="AD85" s="2" t="e">
        <f t="shared" si="37"/>
        <v>#DIV/0!</v>
      </c>
      <c r="AE85" s="2">
        <v>552.86900000000003</v>
      </c>
      <c r="AF85" s="2">
        <f t="shared" si="38"/>
        <v>41.311816762103071</v>
      </c>
      <c r="AG85" s="2">
        <f t="shared" si="39"/>
        <v>0.59179633736083193</v>
      </c>
      <c r="AH85" s="2">
        <f t="shared" si="40"/>
        <v>4.4987925185599117E-2</v>
      </c>
      <c r="AI85" s="2">
        <f t="shared" si="41"/>
        <v>18307354772</v>
      </c>
      <c r="AJ85" s="2">
        <f t="shared" si="42"/>
        <v>518406974.40000004</v>
      </c>
      <c r="AK85" s="2">
        <f t="shared" si="43"/>
        <v>518.40697440000008</v>
      </c>
      <c r="AL85" s="2" t="s">
        <v>712</v>
      </c>
      <c r="AM85" s="2" t="s">
        <v>133</v>
      </c>
      <c r="AN85" s="2" t="s">
        <v>713</v>
      </c>
      <c r="AO85" s="2" t="s">
        <v>714</v>
      </c>
      <c r="AP85" s="2" t="s">
        <v>715</v>
      </c>
      <c r="AQ85" s="2" t="s">
        <v>716</v>
      </c>
      <c r="AR85" s="2" t="s">
        <v>717</v>
      </c>
      <c r="AS85" s="2">
        <v>2</v>
      </c>
      <c r="AT85" s="2" t="s">
        <v>718</v>
      </c>
      <c r="AU85" s="2" t="s">
        <v>719</v>
      </c>
      <c r="AV85" s="2">
        <v>8</v>
      </c>
      <c r="AW85" s="5">
        <v>84</v>
      </c>
      <c r="AX85" s="5">
        <v>16</v>
      </c>
      <c r="AY85" s="5">
        <v>1</v>
      </c>
      <c r="AZ85" s="5">
        <v>1.9</v>
      </c>
      <c r="BA85" s="5">
        <v>0.1</v>
      </c>
      <c r="BB85" s="5">
        <v>0.1</v>
      </c>
      <c r="BC85" s="5">
        <v>0.2</v>
      </c>
      <c r="BD85" s="2">
        <v>0</v>
      </c>
      <c r="BE85" s="5">
        <v>0.1</v>
      </c>
      <c r="BF85" s="5">
        <v>51.7</v>
      </c>
      <c r="BG85" s="5">
        <v>2.8</v>
      </c>
      <c r="BH85" s="5">
        <v>34.799999999999997</v>
      </c>
      <c r="BI85" s="2">
        <v>0</v>
      </c>
      <c r="BJ85" s="2">
        <v>0</v>
      </c>
      <c r="BK85" s="5">
        <v>6</v>
      </c>
      <c r="BL85" s="5">
        <v>2.2000000000000002</v>
      </c>
      <c r="BM85" s="2">
        <v>0</v>
      </c>
      <c r="BN85" s="2">
        <v>0</v>
      </c>
      <c r="BO85" s="5">
        <v>113162</v>
      </c>
      <c r="BP85" s="5">
        <v>9282</v>
      </c>
      <c r="BQ85" s="5">
        <v>99</v>
      </c>
      <c r="BR85" s="5">
        <v>8</v>
      </c>
      <c r="BS85" s="5">
        <v>0.14000000000000001</v>
      </c>
      <c r="BT85" s="5">
        <v>0.01</v>
      </c>
      <c r="BU85" s="5">
        <v>169417</v>
      </c>
      <c r="BV85" s="5">
        <v>149</v>
      </c>
      <c r="BW85" s="5">
        <v>0.2</v>
      </c>
      <c r="BX85" s="5">
        <v>611506</v>
      </c>
      <c r="BY85" s="5">
        <v>17016</v>
      </c>
      <c r="BZ85" s="5">
        <v>537</v>
      </c>
      <c r="CA85" s="5">
        <v>15</v>
      </c>
      <c r="CB85" s="5">
        <v>1.25</v>
      </c>
      <c r="CC85" s="5">
        <v>0.04</v>
      </c>
      <c r="CD85" s="5">
        <v>3</v>
      </c>
      <c r="CE85" s="5">
        <v>6</v>
      </c>
      <c r="CF85" s="5">
        <v>4</v>
      </c>
      <c r="CG85" s="5">
        <v>9</v>
      </c>
      <c r="CH85" s="5">
        <v>58</v>
      </c>
      <c r="CI85" s="5">
        <v>28</v>
      </c>
      <c r="CJ85" s="5">
        <v>61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5">
        <v>7</v>
      </c>
      <c r="CR85" s="5">
        <v>23</v>
      </c>
      <c r="CS85" s="5">
        <v>0.75492999999999999</v>
      </c>
      <c r="CT85" s="5">
        <v>0.43961</v>
      </c>
      <c r="CU85" s="2" t="s">
        <v>138</v>
      </c>
    </row>
    <row r="86" spans="1:99" s="2" customFormat="1" x14ac:dyDescent="0.25">
      <c r="A86" s="2" t="s">
        <v>720</v>
      </c>
      <c r="C86" s="2" t="s">
        <v>721</v>
      </c>
      <c r="D86" s="2">
        <v>1953</v>
      </c>
      <c r="E86" s="2">
        <f t="shared" si="22"/>
        <v>62</v>
      </c>
      <c r="F86" s="2">
        <v>0</v>
      </c>
      <c r="G86" s="2">
        <v>190</v>
      </c>
      <c r="H86" s="2">
        <v>120000</v>
      </c>
      <c r="I86" s="2">
        <v>142000</v>
      </c>
      <c r="J86" s="2">
        <v>108872</v>
      </c>
      <c r="K86" s="2">
        <v>142000</v>
      </c>
      <c r="L86" s="2">
        <f t="shared" si="23"/>
        <v>6185505800</v>
      </c>
      <c r="M86" s="2">
        <v>1472</v>
      </c>
      <c r="N86" s="2">
        <f t="shared" si="24"/>
        <v>64120320</v>
      </c>
      <c r="O86" s="2">
        <f t="shared" si="25"/>
        <v>2.3000000000000003</v>
      </c>
      <c r="P86" s="2">
        <f t="shared" si="26"/>
        <v>5956977.9199999999</v>
      </c>
      <c r="Q86" s="2">
        <f t="shared" si="27"/>
        <v>5.9569779199999999</v>
      </c>
      <c r="R86" s="2">
        <v>90.1</v>
      </c>
      <c r="S86" s="2">
        <f t="shared" si="28"/>
        <v>233.35809899999995</v>
      </c>
      <c r="T86" s="2">
        <f t="shared" si="29"/>
        <v>57664</v>
      </c>
      <c r="U86" s="2">
        <f t="shared" si="30"/>
        <v>2511988000</v>
      </c>
      <c r="V86" s="2">
        <v>95270.247841999997</v>
      </c>
      <c r="W86" s="2">
        <f t="shared" si="31"/>
        <v>29.038371542241599</v>
      </c>
      <c r="X86" s="2">
        <f t="shared" si="32"/>
        <v>18.043613319787749</v>
      </c>
      <c r="Y86" s="2">
        <f t="shared" si="33"/>
        <v>3.3562488455281447</v>
      </c>
      <c r="Z86" s="2">
        <f t="shared" si="34"/>
        <v>96.467169845690108</v>
      </c>
      <c r="AA86" s="2">
        <f t="shared" si="35"/>
        <v>0.21623398124671578</v>
      </c>
      <c r="AB86" s="2" t="e">
        <f t="shared" si="36"/>
        <v>#DIV/0!</v>
      </c>
      <c r="AC86" s="2">
        <v>0</v>
      </c>
      <c r="AD86" s="2" t="e">
        <f t="shared" si="37"/>
        <v>#DIV/0!</v>
      </c>
      <c r="AE86" s="2">
        <v>187.48400000000001</v>
      </c>
      <c r="AF86" s="2">
        <f t="shared" si="38"/>
        <v>39.173913043478258</v>
      </c>
      <c r="AG86" s="2">
        <f t="shared" si="39"/>
        <v>1.0676456755321069</v>
      </c>
      <c r="AH86" s="2">
        <f t="shared" si="40"/>
        <v>4.4358584294804632E-2</v>
      </c>
      <c r="AI86" s="2">
        <f t="shared" si="41"/>
        <v>4742453432.8000002</v>
      </c>
      <c r="AJ86" s="2">
        <f t="shared" si="42"/>
        <v>134291434.56</v>
      </c>
      <c r="AK86" s="2">
        <f t="shared" si="43"/>
        <v>134.29143456</v>
      </c>
      <c r="AL86" s="2" t="s">
        <v>722</v>
      </c>
      <c r="AM86" s="2" t="s">
        <v>723</v>
      </c>
      <c r="AN86" s="2" t="s">
        <v>724</v>
      </c>
      <c r="AO86" s="2" t="s">
        <v>725</v>
      </c>
      <c r="AP86" s="2" t="s">
        <v>726</v>
      </c>
      <c r="AQ86" s="2" t="s">
        <v>695</v>
      </c>
      <c r="AR86" s="2" t="s">
        <v>727</v>
      </c>
      <c r="AS86" s="2">
        <v>2</v>
      </c>
      <c r="AT86" s="2" t="s">
        <v>728</v>
      </c>
      <c r="AU86" s="2" t="s">
        <v>729</v>
      </c>
      <c r="AV86" s="2">
        <v>8</v>
      </c>
      <c r="AW86" s="5">
        <v>99</v>
      </c>
      <c r="AX86" s="5">
        <v>1</v>
      </c>
      <c r="AY86" s="2">
        <v>0</v>
      </c>
      <c r="AZ86" s="5">
        <v>0.1</v>
      </c>
      <c r="BA86" s="2">
        <v>0</v>
      </c>
      <c r="BB86" s="2">
        <v>0</v>
      </c>
      <c r="BC86" s="2">
        <v>0</v>
      </c>
      <c r="BD86" s="2">
        <v>0</v>
      </c>
      <c r="BE86" s="5">
        <v>0.1</v>
      </c>
      <c r="BF86" s="5">
        <v>50.4</v>
      </c>
      <c r="BG86" s="5">
        <v>6</v>
      </c>
      <c r="BH86" s="5">
        <v>42.5</v>
      </c>
      <c r="BI86" s="2">
        <v>0</v>
      </c>
      <c r="BJ86" s="2">
        <v>0</v>
      </c>
      <c r="BK86" s="5">
        <v>0.3</v>
      </c>
      <c r="BL86" s="5">
        <v>0.4</v>
      </c>
      <c r="BM86" s="2">
        <v>0</v>
      </c>
      <c r="BN86" s="2">
        <v>0</v>
      </c>
      <c r="BO86" s="5">
        <v>30577</v>
      </c>
      <c r="BP86" s="5">
        <v>1822</v>
      </c>
      <c r="BQ86" s="5">
        <v>183</v>
      </c>
      <c r="BR86" s="5">
        <v>11</v>
      </c>
      <c r="BS86" s="5">
        <v>0.19</v>
      </c>
      <c r="BT86" s="5">
        <v>0.01</v>
      </c>
      <c r="BU86" s="5">
        <v>42282</v>
      </c>
      <c r="BV86" s="5">
        <v>253</v>
      </c>
      <c r="BW86" s="5">
        <v>0.27</v>
      </c>
      <c r="BX86" s="5">
        <v>144543</v>
      </c>
      <c r="BY86" s="5">
        <v>3914</v>
      </c>
      <c r="BZ86" s="5">
        <v>866</v>
      </c>
      <c r="CA86" s="5">
        <v>23</v>
      </c>
      <c r="CB86" s="5">
        <v>0.87</v>
      </c>
      <c r="CC86" s="5">
        <v>0.02</v>
      </c>
      <c r="CD86" s="5">
        <v>1</v>
      </c>
      <c r="CE86" s="5">
        <v>4</v>
      </c>
      <c r="CF86" s="5">
        <v>1</v>
      </c>
      <c r="CG86" s="5">
        <v>2</v>
      </c>
      <c r="CH86" s="5">
        <v>64</v>
      </c>
      <c r="CI86" s="5">
        <v>34</v>
      </c>
      <c r="CJ86" s="5">
        <v>92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5">
        <v>2</v>
      </c>
      <c r="CS86" s="5">
        <v>0.72382999999999997</v>
      </c>
      <c r="CT86" s="5">
        <v>0.5333</v>
      </c>
      <c r="CU86" s="2" t="s">
        <v>138</v>
      </c>
    </row>
    <row r="87" spans="1:99" s="2" customFormat="1" x14ac:dyDescent="0.25">
      <c r="A87" s="2" t="s">
        <v>730</v>
      </c>
      <c r="C87" s="2" t="s">
        <v>731</v>
      </c>
      <c r="D87" s="2">
        <v>1893</v>
      </c>
      <c r="E87" s="2">
        <f t="shared" si="22"/>
        <v>122</v>
      </c>
      <c r="F87" s="2">
        <v>0</v>
      </c>
      <c r="G87" s="2">
        <v>58</v>
      </c>
      <c r="H87" s="2">
        <v>3060</v>
      </c>
      <c r="I87" s="2">
        <v>7886</v>
      </c>
      <c r="J87" s="2">
        <v>5714</v>
      </c>
      <c r="K87" s="2">
        <v>7886</v>
      </c>
      <c r="L87" s="2">
        <f t="shared" si="23"/>
        <v>343513371.40000004</v>
      </c>
      <c r="M87" s="2">
        <v>275</v>
      </c>
      <c r="N87" s="2">
        <f t="shared" si="24"/>
        <v>11979000</v>
      </c>
      <c r="O87" s="2">
        <f t="shared" si="25"/>
        <v>0.4296875</v>
      </c>
      <c r="P87" s="2">
        <f t="shared" si="26"/>
        <v>1112886.5</v>
      </c>
      <c r="Q87" s="2">
        <f t="shared" si="27"/>
        <v>1.1128865000000001</v>
      </c>
      <c r="R87" s="2">
        <v>7.96</v>
      </c>
      <c r="S87" s="2">
        <f t="shared" si="28"/>
        <v>20.616320399999999</v>
      </c>
      <c r="T87" s="2">
        <f t="shared" si="29"/>
        <v>5094.3999999999996</v>
      </c>
      <c r="U87" s="2">
        <f t="shared" si="30"/>
        <v>221924800</v>
      </c>
      <c r="V87" s="2">
        <v>25664.410003000001</v>
      </c>
      <c r="W87" s="2">
        <f t="shared" si="31"/>
        <v>7.8225121689143995</v>
      </c>
      <c r="X87" s="2">
        <f t="shared" si="32"/>
        <v>4.860685268108182</v>
      </c>
      <c r="Y87" s="2">
        <f t="shared" si="33"/>
        <v>2.0917785318532158</v>
      </c>
      <c r="Z87" s="2">
        <f t="shared" si="34"/>
        <v>28.676297804491195</v>
      </c>
      <c r="AA87" s="2">
        <f t="shared" si="35"/>
        <v>1.1098745662386242</v>
      </c>
      <c r="AB87" s="2" t="e">
        <f t="shared" si="36"/>
        <v>#DIV/0!</v>
      </c>
      <c r="AC87" s="2">
        <v>0</v>
      </c>
      <c r="AD87" s="2" t="e">
        <f t="shared" si="37"/>
        <v>#DIV/0!</v>
      </c>
      <c r="AE87" s="2">
        <v>14.373799999999999</v>
      </c>
      <c r="AF87" s="2">
        <f t="shared" si="38"/>
        <v>18.525090909090906</v>
      </c>
      <c r="AG87" s="2">
        <f t="shared" si="39"/>
        <v>0.73427416471190965</v>
      </c>
      <c r="AH87" s="2">
        <f t="shared" si="40"/>
        <v>0.1578986896778117</v>
      </c>
      <c r="AI87" s="2">
        <f t="shared" si="41"/>
        <v>248901268.59999999</v>
      </c>
      <c r="AJ87" s="2">
        <f t="shared" si="42"/>
        <v>7048104.7199999997</v>
      </c>
      <c r="AK87" s="2">
        <f t="shared" si="43"/>
        <v>7.0481047199999995</v>
      </c>
      <c r="AL87" s="2" t="s">
        <v>732</v>
      </c>
      <c r="AM87" s="2" t="s">
        <v>733</v>
      </c>
      <c r="AN87" s="2" t="s">
        <v>734</v>
      </c>
      <c r="AO87" s="2" t="s">
        <v>735</v>
      </c>
      <c r="AP87" s="2" t="s">
        <v>736</v>
      </c>
      <c r="AQ87" s="2" t="s">
        <v>737</v>
      </c>
      <c r="AR87" s="2" t="s">
        <v>738</v>
      </c>
      <c r="AS87" s="2">
        <v>1</v>
      </c>
      <c r="AT87" s="2" t="s">
        <v>739</v>
      </c>
      <c r="AU87" s="2" t="s">
        <v>740</v>
      </c>
      <c r="AV87" s="2">
        <v>7</v>
      </c>
      <c r="AW87" s="5">
        <v>19</v>
      </c>
      <c r="AX87" s="5">
        <v>81</v>
      </c>
      <c r="AY87" s="2">
        <v>0</v>
      </c>
      <c r="AZ87" s="5">
        <v>4.2</v>
      </c>
      <c r="BA87" s="5">
        <v>0.3</v>
      </c>
      <c r="BB87" s="5">
        <v>0.2</v>
      </c>
      <c r="BC87" s="5">
        <v>0.6</v>
      </c>
      <c r="BD87" s="5">
        <v>0.2</v>
      </c>
      <c r="BE87" s="5">
        <v>0.2</v>
      </c>
      <c r="BF87" s="5">
        <v>40.299999999999997</v>
      </c>
      <c r="BG87" s="5">
        <v>5.3</v>
      </c>
      <c r="BH87" s="5">
        <v>23.7</v>
      </c>
      <c r="BI87" s="2">
        <v>0</v>
      </c>
      <c r="BJ87" s="2">
        <v>0</v>
      </c>
      <c r="BK87" s="5">
        <v>19.399999999999999</v>
      </c>
      <c r="BL87" s="5">
        <v>5.6</v>
      </c>
      <c r="BM87" s="2">
        <v>0</v>
      </c>
      <c r="BN87" s="2">
        <v>0</v>
      </c>
      <c r="BO87" s="5">
        <v>3982</v>
      </c>
      <c r="BP87" s="5">
        <v>379</v>
      </c>
      <c r="BQ87" s="5">
        <v>111</v>
      </c>
      <c r="BR87" s="5">
        <v>11</v>
      </c>
      <c r="BS87" s="5">
        <v>0.2</v>
      </c>
      <c r="BT87" s="5">
        <v>0.02</v>
      </c>
      <c r="BU87" s="5">
        <v>7116</v>
      </c>
      <c r="BV87" s="5">
        <v>198</v>
      </c>
      <c r="BW87" s="5">
        <v>0.35</v>
      </c>
      <c r="BX87" s="5">
        <v>38906</v>
      </c>
      <c r="BY87" s="5">
        <v>2174</v>
      </c>
      <c r="BZ87" s="5">
        <v>1081</v>
      </c>
      <c r="CA87" s="5">
        <v>60</v>
      </c>
      <c r="CB87" s="5">
        <v>3.09</v>
      </c>
      <c r="CC87" s="5">
        <v>0.18</v>
      </c>
      <c r="CD87" s="5">
        <v>7</v>
      </c>
      <c r="CE87" s="5">
        <v>15</v>
      </c>
      <c r="CF87" s="5">
        <v>18</v>
      </c>
      <c r="CG87" s="5">
        <v>22</v>
      </c>
      <c r="CH87" s="5">
        <v>45</v>
      </c>
      <c r="CI87" s="5">
        <v>13</v>
      </c>
      <c r="CJ87" s="5">
        <v>23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5">
        <v>16</v>
      </c>
      <c r="CR87" s="5">
        <v>40</v>
      </c>
      <c r="CS87" s="5">
        <v>0.69003999999999999</v>
      </c>
      <c r="CT87" s="5">
        <v>0.72272999999999998</v>
      </c>
      <c r="CU87" s="2" t="s">
        <v>138</v>
      </c>
    </row>
    <row r="88" spans="1:99" s="2" customFormat="1" x14ac:dyDescent="0.25">
      <c r="A88" s="2" t="s">
        <v>741</v>
      </c>
      <c r="B88" s="2" t="s">
        <v>742</v>
      </c>
      <c r="C88" s="2" t="s">
        <v>743</v>
      </c>
      <c r="D88" s="2">
        <v>1836</v>
      </c>
      <c r="E88" s="2">
        <f t="shared" si="22"/>
        <v>179</v>
      </c>
      <c r="F88" s="2">
        <v>0</v>
      </c>
      <c r="G88" s="2">
        <v>57</v>
      </c>
      <c r="H88" s="2">
        <v>1070</v>
      </c>
      <c r="I88" s="2">
        <v>2850</v>
      </c>
      <c r="J88" s="2">
        <v>1717</v>
      </c>
      <c r="K88" s="2">
        <v>2850</v>
      </c>
      <c r="L88" s="2">
        <f t="shared" si="23"/>
        <v>124145715</v>
      </c>
      <c r="M88" s="2">
        <v>260</v>
      </c>
      <c r="N88" s="2">
        <f t="shared" si="24"/>
        <v>11325600</v>
      </c>
      <c r="O88" s="2">
        <f t="shared" si="25"/>
        <v>0.40625</v>
      </c>
      <c r="P88" s="2">
        <f t="shared" si="26"/>
        <v>1052183.6000000001</v>
      </c>
      <c r="Q88" s="2">
        <f t="shared" si="27"/>
        <v>1.0521836</v>
      </c>
      <c r="R88" s="2">
        <v>8.2100000000000009</v>
      </c>
      <c r="S88" s="2">
        <f t="shared" si="28"/>
        <v>21.263817899999999</v>
      </c>
      <c r="T88" s="2">
        <f t="shared" si="29"/>
        <v>5254.4000000000005</v>
      </c>
      <c r="U88" s="2">
        <f t="shared" si="30"/>
        <v>228894800.00000003</v>
      </c>
      <c r="W88" s="2">
        <f t="shared" si="31"/>
        <v>0</v>
      </c>
      <c r="X88" s="2">
        <f t="shared" si="32"/>
        <v>0</v>
      </c>
      <c r="Y88" s="2">
        <f t="shared" si="33"/>
        <v>0</v>
      </c>
      <c r="Z88" s="2">
        <f t="shared" si="34"/>
        <v>10.961513297308752</v>
      </c>
      <c r="AA88" s="2">
        <f t="shared" si="35"/>
        <v>0</v>
      </c>
      <c r="AB88" s="2" t="e">
        <f t="shared" si="36"/>
        <v>#DIV/0!</v>
      </c>
      <c r="AC88" s="2">
        <v>0</v>
      </c>
      <c r="AD88" s="2" t="e">
        <f t="shared" si="37"/>
        <v>#DIV/0!</v>
      </c>
      <c r="AE88" s="2" t="s">
        <v>133</v>
      </c>
      <c r="AF88" s="2">
        <f t="shared" si="38"/>
        <v>20.209230769230771</v>
      </c>
      <c r="AG88" s="2">
        <f t="shared" si="39"/>
        <v>0.28865916696911548</v>
      </c>
      <c r="AH88" s="2">
        <f t="shared" si="40"/>
        <v>0.4968086182727679</v>
      </c>
      <c r="AI88" s="2">
        <f t="shared" si="41"/>
        <v>74792348.299999997</v>
      </c>
      <c r="AJ88" s="2">
        <f t="shared" si="42"/>
        <v>2117885.16</v>
      </c>
      <c r="AK88" s="2">
        <f t="shared" si="43"/>
        <v>2.1178851600000002</v>
      </c>
      <c r="AL88" s="2" t="s">
        <v>133</v>
      </c>
      <c r="AM88" s="2" t="s">
        <v>133</v>
      </c>
      <c r="AN88" s="2" t="s">
        <v>133</v>
      </c>
      <c r="AO88" s="2" t="s">
        <v>133</v>
      </c>
      <c r="AP88" s="2" t="s">
        <v>133</v>
      </c>
      <c r="AQ88" s="2" t="s">
        <v>133</v>
      </c>
      <c r="AR88" s="2" t="s">
        <v>133</v>
      </c>
      <c r="AS88" s="2">
        <v>0</v>
      </c>
      <c r="AT88" s="2" t="s">
        <v>133</v>
      </c>
      <c r="AU88" s="2" t="s">
        <v>133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0</v>
      </c>
      <c r="BI88" s="2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S88" s="2">
        <v>0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F88" s="2">
        <v>0</v>
      </c>
      <c r="CG88" s="2">
        <v>0</v>
      </c>
      <c r="CH88" s="2">
        <v>0</v>
      </c>
      <c r="CI88" s="2">
        <v>0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2">
        <v>0</v>
      </c>
      <c r="CU88" s="2" t="s">
        <v>138</v>
      </c>
    </row>
    <row r="89" spans="1:99" s="2" customFormat="1" x14ac:dyDescent="0.25">
      <c r="A89" s="2" t="s">
        <v>744</v>
      </c>
      <c r="C89" s="2" t="s">
        <v>745</v>
      </c>
      <c r="D89" s="2">
        <v>1900</v>
      </c>
      <c r="E89" s="2">
        <f t="shared" si="22"/>
        <v>115</v>
      </c>
      <c r="F89" s="2">
        <v>0</v>
      </c>
      <c r="G89" s="2">
        <v>11</v>
      </c>
      <c r="H89" s="2">
        <v>0</v>
      </c>
      <c r="I89" s="2">
        <v>345320</v>
      </c>
      <c r="J89" s="2">
        <v>341094</v>
      </c>
      <c r="K89" s="2">
        <v>345320</v>
      </c>
      <c r="L89" s="2">
        <f t="shared" si="23"/>
        <v>15042104668</v>
      </c>
      <c r="M89" s="2">
        <v>4225</v>
      </c>
      <c r="N89" s="2">
        <f t="shared" si="24"/>
        <v>184041000</v>
      </c>
      <c r="O89" s="2">
        <f t="shared" si="25"/>
        <v>6.6015625</v>
      </c>
      <c r="P89" s="2">
        <f t="shared" si="26"/>
        <v>17097983.5</v>
      </c>
      <c r="Q89" s="2">
        <f t="shared" si="27"/>
        <v>17.097983500000002</v>
      </c>
      <c r="R89" s="2">
        <v>68.34</v>
      </c>
      <c r="S89" s="2">
        <f t="shared" si="28"/>
        <v>176.99991660000001</v>
      </c>
      <c r="T89" s="2">
        <f t="shared" si="29"/>
        <v>43737.600000000006</v>
      </c>
      <c r="U89" s="2">
        <f t="shared" si="30"/>
        <v>1905319200</v>
      </c>
      <c r="V89" s="2">
        <v>107530.96616</v>
      </c>
      <c r="W89" s="2">
        <f t="shared" si="31"/>
        <v>32.775438485567996</v>
      </c>
      <c r="X89" s="2">
        <f t="shared" si="32"/>
        <v>20.365719804907041</v>
      </c>
      <c r="Y89" s="2">
        <f t="shared" si="33"/>
        <v>2.2359956531282696</v>
      </c>
      <c r="Z89" s="2">
        <f t="shared" si="34"/>
        <v>81.732356746594505</v>
      </c>
      <c r="AA89" s="2">
        <f t="shared" si="35"/>
        <v>7.7900871890831253E-2</v>
      </c>
      <c r="AB89" s="2" t="e">
        <f t="shared" si="36"/>
        <v>#DIV/0!</v>
      </c>
      <c r="AC89" s="2">
        <v>0</v>
      </c>
      <c r="AD89" s="2" t="e">
        <f t="shared" si="37"/>
        <v>#DIV/0!</v>
      </c>
      <c r="AE89" s="2" t="s">
        <v>133</v>
      </c>
      <c r="AF89" s="2">
        <f t="shared" si="38"/>
        <v>10.352094674556215</v>
      </c>
      <c r="AG89" s="2">
        <f t="shared" si="39"/>
        <v>0.53392736280778053</v>
      </c>
      <c r="AH89" s="2">
        <f t="shared" si="40"/>
        <v>4.0638596576260698E-2</v>
      </c>
      <c r="AI89" s="2">
        <f t="shared" si="41"/>
        <v>14858020530.6</v>
      </c>
      <c r="AJ89" s="2">
        <f t="shared" si="42"/>
        <v>420732627.12</v>
      </c>
      <c r="AK89" s="2">
        <f t="shared" si="43"/>
        <v>420.73262712000002</v>
      </c>
      <c r="AL89" s="2" t="s">
        <v>746</v>
      </c>
      <c r="AM89" s="2" t="s">
        <v>747</v>
      </c>
      <c r="AN89" s="2" t="s">
        <v>748</v>
      </c>
      <c r="AO89" s="2" t="s">
        <v>749</v>
      </c>
      <c r="AP89" s="2" t="s">
        <v>750</v>
      </c>
      <c r="AQ89" s="2" t="s">
        <v>751</v>
      </c>
      <c r="AR89" s="2" t="s">
        <v>325</v>
      </c>
      <c r="AS89" s="2">
        <v>2</v>
      </c>
      <c r="AT89" s="2" t="s">
        <v>752</v>
      </c>
      <c r="AU89" s="2" t="s">
        <v>753</v>
      </c>
      <c r="AV89" s="2">
        <v>7</v>
      </c>
      <c r="AW89" s="5">
        <v>40</v>
      </c>
      <c r="AX89" s="5">
        <v>58</v>
      </c>
      <c r="AY89" s="5">
        <v>2</v>
      </c>
      <c r="AZ89" s="5">
        <v>8.1</v>
      </c>
      <c r="BA89" s="5">
        <v>2.7</v>
      </c>
      <c r="BB89" s="5">
        <v>0.4</v>
      </c>
      <c r="BC89" s="5">
        <v>0.4</v>
      </c>
      <c r="BD89" s="5">
        <v>0.2</v>
      </c>
      <c r="BE89" s="5">
        <v>0.3</v>
      </c>
      <c r="BF89" s="5">
        <v>24.2</v>
      </c>
      <c r="BG89" s="5">
        <v>4</v>
      </c>
      <c r="BH89" s="5">
        <v>18.100000000000001</v>
      </c>
      <c r="BI89" s="5">
        <v>0</v>
      </c>
      <c r="BJ89" s="5">
        <v>0</v>
      </c>
      <c r="BK89" s="5">
        <v>34.700000000000003</v>
      </c>
      <c r="BL89" s="5">
        <v>7</v>
      </c>
      <c r="BM89" s="5">
        <v>0</v>
      </c>
      <c r="BN89" s="5">
        <v>0</v>
      </c>
      <c r="BO89" s="5">
        <v>21507</v>
      </c>
      <c r="BP89" s="5">
        <v>2353</v>
      </c>
      <c r="BQ89" s="5">
        <v>91</v>
      </c>
      <c r="BR89" s="5">
        <v>10</v>
      </c>
      <c r="BS89" s="5">
        <v>0.17</v>
      </c>
      <c r="BT89" s="5">
        <v>0.02</v>
      </c>
      <c r="BU89" s="5">
        <v>36255</v>
      </c>
      <c r="BV89" s="5">
        <v>153</v>
      </c>
      <c r="BW89" s="5">
        <v>0.28000000000000003</v>
      </c>
      <c r="BX89" s="5">
        <v>148287</v>
      </c>
      <c r="BY89" s="5">
        <v>3141</v>
      </c>
      <c r="BZ89" s="5">
        <v>626</v>
      </c>
      <c r="CA89" s="5">
        <v>13</v>
      </c>
      <c r="CB89" s="5">
        <v>1.6</v>
      </c>
      <c r="CC89" s="5">
        <v>0.04</v>
      </c>
      <c r="CD89" s="5">
        <v>4</v>
      </c>
      <c r="CE89" s="5">
        <v>7</v>
      </c>
      <c r="CF89" s="5">
        <v>19</v>
      </c>
      <c r="CG89" s="5">
        <v>27</v>
      </c>
      <c r="CH89" s="5">
        <v>45</v>
      </c>
      <c r="CI89" s="5">
        <v>10</v>
      </c>
      <c r="CJ89" s="5">
        <v>17</v>
      </c>
      <c r="CK89" s="5">
        <v>0</v>
      </c>
      <c r="CL89" s="5">
        <v>0</v>
      </c>
      <c r="CM89" s="5">
        <v>0</v>
      </c>
      <c r="CN89" s="5">
        <v>0</v>
      </c>
      <c r="CO89" s="5">
        <v>0</v>
      </c>
      <c r="CP89" s="5">
        <v>0</v>
      </c>
      <c r="CQ89" s="5">
        <v>20</v>
      </c>
      <c r="CR89" s="5">
        <v>49</v>
      </c>
      <c r="CS89" s="5">
        <v>0.51571</v>
      </c>
      <c r="CT89" s="5">
        <v>0.14107</v>
      </c>
      <c r="CU89" s="2" t="s">
        <v>138</v>
      </c>
    </row>
    <row r="90" spans="1:99" s="2" customFormat="1" x14ac:dyDescent="0.25">
      <c r="A90" s="2" t="s">
        <v>754</v>
      </c>
      <c r="B90" s="2" t="s">
        <v>755</v>
      </c>
      <c r="C90" s="2" t="s">
        <v>756</v>
      </c>
      <c r="D90" s="2">
        <v>1850</v>
      </c>
      <c r="E90" s="2">
        <f t="shared" si="22"/>
        <v>165</v>
      </c>
      <c r="F90" s="2">
        <v>0</v>
      </c>
      <c r="G90" s="2">
        <v>25</v>
      </c>
      <c r="H90" s="2">
        <v>1372</v>
      </c>
      <c r="I90" s="2">
        <v>10362</v>
      </c>
      <c r="J90" s="2">
        <v>6609</v>
      </c>
      <c r="K90" s="2">
        <v>10362</v>
      </c>
      <c r="L90" s="2">
        <f t="shared" si="23"/>
        <v>451367683.80000001</v>
      </c>
      <c r="M90" s="2">
        <v>362</v>
      </c>
      <c r="N90" s="2">
        <f t="shared" si="24"/>
        <v>15768720</v>
      </c>
      <c r="O90" s="2">
        <f t="shared" si="25"/>
        <v>0.56562500000000004</v>
      </c>
      <c r="P90" s="2">
        <f t="shared" si="26"/>
        <v>1464963.32</v>
      </c>
      <c r="Q90" s="2">
        <f t="shared" si="27"/>
        <v>1.4649633200000001</v>
      </c>
      <c r="R90" s="2">
        <v>5.31</v>
      </c>
      <c r="S90" s="2">
        <f t="shared" si="28"/>
        <v>13.752846899999998</v>
      </c>
      <c r="T90" s="2">
        <f t="shared" si="29"/>
        <v>3398.3999999999996</v>
      </c>
      <c r="U90" s="2">
        <f t="shared" si="30"/>
        <v>148042800</v>
      </c>
      <c r="V90" s="2">
        <v>24601.68477</v>
      </c>
      <c r="W90" s="2">
        <f t="shared" si="31"/>
        <v>7.4985935178959995</v>
      </c>
      <c r="X90" s="2">
        <f t="shared" si="32"/>
        <v>4.6594114853293807</v>
      </c>
      <c r="Y90" s="2">
        <f t="shared" si="33"/>
        <v>1.747677631738723</v>
      </c>
      <c r="Z90" s="2">
        <f t="shared" si="34"/>
        <v>28.624243679892853</v>
      </c>
      <c r="AA90" s="2">
        <f t="shared" si="35"/>
        <v>0.91983927314003733</v>
      </c>
      <c r="AB90" s="2" t="e">
        <f t="shared" si="36"/>
        <v>#DIV/0!</v>
      </c>
      <c r="AC90" s="2">
        <v>0</v>
      </c>
      <c r="AD90" s="2" t="e">
        <f t="shared" si="37"/>
        <v>#DIV/0!</v>
      </c>
      <c r="AE90" s="2" t="s">
        <v>133</v>
      </c>
      <c r="AF90" s="2">
        <f t="shared" si="38"/>
        <v>9.3878453038674028</v>
      </c>
      <c r="AG90" s="2">
        <f t="shared" si="39"/>
        <v>0.63882403570854085</v>
      </c>
      <c r="AH90" s="2">
        <f t="shared" si="40"/>
        <v>0.1797044728760967</v>
      </c>
      <c r="AI90" s="2">
        <f t="shared" si="41"/>
        <v>287887379.10000002</v>
      </c>
      <c r="AJ90" s="2">
        <f t="shared" si="42"/>
        <v>8152069.3200000003</v>
      </c>
      <c r="AK90" s="2">
        <f t="shared" si="43"/>
        <v>8.1520693200000007</v>
      </c>
      <c r="AL90" s="2" t="s">
        <v>757</v>
      </c>
      <c r="AM90" s="2" t="s">
        <v>758</v>
      </c>
      <c r="AN90" s="2" t="s">
        <v>759</v>
      </c>
      <c r="AO90" s="2" t="s">
        <v>760</v>
      </c>
      <c r="AP90" s="2" t="s">
        <v>133</v>
      </c>
      <c r="AQ90" s="2" t="s">
        <v>133</v>
      </c>
      <c r="AR90" s="2" t="s">
        <v>133</v>
      </c>
      <c r="AS90" s="2">
        <v>0</v>
      </c>
      <c r="AT90" s="2" t="s">
        <v>133</v>
      </c>
      <c r="AU90" s="2" t="s">
        <v>133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2" t="s">
        <v>138</v>
      </c>
    </row>
    <row r="91" spans="1:99" s="2" customFormat="1" x14ac:dyDescent="0.25">
      <c r="A91" s="2" t="s">
        <v>761</v>
      </c>
      <c r="B91" s="2" t="s">
        <v>762</v>
      </c>
      <c r="C91" s="2" t="s">
        <v>763</v>
      </c>
      <c r="D91" s="2">
        <v>1914</v>
      </c>
      <c r="E91" s="2">
        <f t="shared" si="22"/>
        <v>101</v>
      </c>
      <c r="F91" s="2">
        <v>0</v>
      </c>
      <c r="G91" s="2">
        <v>50</v>
      </c>
      <c r="H91" s="2">
        <v>1800</v>
      </c>
      <c r="I91" s="2">
        <v>66500</v>
      </c>
      <c r="J91" s="2">
        <v>66500</v>
      </c>
      <c r="K91" s="2">
        <v>66500</v>
      </c>
      <c r="L91" s="2">
        <f t="shared" si="23"/>
        <v>2896733350</v>
      </c>
      <c r="M91" s="2">
        <v>3500</v>
      </c>
      <c r="N91" s="2">
        <f t="shared" si="24"/>
        <v>152460000</v>
      </c>
      <c r="O91" s="2">
        <f t="shared" si="25"/>
        <v>5.46875</v>
      </c>
      <c r="P91" s="2">
        <f t="shared" si="26"/>
        <v>14164010</v>
      </c>
      <c r="Q91" s="2">
        <f t="shared" si="27"/>
        <v>14.164010000000001</v>
      </c>
      <c r="R91" s="2">
        <v>191</v>
      </c>
      <c r="S91" s="2">
        <f t="shared" si="28"/>
        <v>494.68808999999999</v>
      </c>
      <c r="T91" s="2">
        <f t="shared" si="29"/>
        <v>122240</v>
      </c>
      <c r="U91" s="2">
        <f t="shared" si="30"/>
        <v>5325080000</v>
      </c>
      <c r="V91" s="2">
        <v>194524.53399</v>
      </c>
      <c r="W91" s="2">
        <f t="shared" si="31"/>
        <v>59.291077960151995</v>
      </c>
      <c r="X91" s="2">
        <f t="shared" si="32"/>
        <v>36.841779590502064</v>
      </c>
      <c r="Y91" s="2">
        <f t="shared" si="33"/>
        <v>4.4441747242340774</v>
      </c>
      <c r="Z91" s="2">
        <f t="shared" si="34"/>
        <v>18.999956382001837</v>
      </c>
      <c r="AA91" s="2">
        <f t="shared" si="35"/>
        <v>0.72282903435444323</v>
      </c>
      <c r="AB91" s="2" t="e">
        <f t="shared" si="36"/>
        <v>#DIV/0!</v>
      </c>
      <c r="AC91" s="2">
        <v>0</v>
      </c>
      <c r="AD91" s="2" t="e">
        <f t="shared" si="37"/>
        <v>#DIV/0!</v>
      </c>
      <c r="AE91" s="2">
        <v>108.453</v>
      </c>
      <c r="AF91" s="2">
        <f t="shared" si="38"/>
        <v>34.925714285714285</v>
      </c>
      <c r="AG91" s="2">
        <f t="shared" si="39"/>
        <v>0.13637039382333657</v>
      </c>
      <c r="AH91" s="2">
        <f t="shared" si="40"/>
        <v>0.17267619384096003</v>
      </c>
      <c r="AI91" s="2">
        <f t="shared" si="41"/>
        <v>2896733350</v>
      </c>
      <c r="AJ91" s="2">
        <f t="shared" si="42"/>
        <v>82026420</v>
      </c>
      <c r="AK91" s="2">
        <f t="shared" si="43"/>
        <v>82.026420000000002</v>
      </c>
      <c r="AL91" s="2" t="s">
        <v>764</v>
      </c>
      <c r="AM91" s="2" t="s">
        <v>133</v>
      </c>
      <c r="AN91" s="2" t="s">
        <v>133</v>
      </c>
      <c r="AO91" s="2" t="s">
        <v>765</v>
      </c>
      <c r="AP91" s="2" t="s">
        <v>766</v>
      </c>
      <c r="AQ91" s="2" t="s">
        <v>767</v>
      </c>
      <c r="AR91" s="2" t="s">
        <v>768</v>
      </c>
      <c r="AS91" s="2">
        <v>2</v>
      </c>
      <c r="AT91" s="2" t="s">
        <v>769</v>
      </c>
      <c r="AU91" s="2" t="s">
        <v>770</v>
      </c>
      <c r="AV91" s="2">
        <v>8</v>
      </c>
      <c r="AW91" s="5">
        <v>100</v>
      </c>
      <c r="AX91" s="2">
        <v>0</v>
      </c>
      <c r="AY91" s="2">
        <v>0</v>
      </c>
      <c r="AZ91" s="5">
        <v>0.4</v>
      </c>
      <c r="BA91" s="5">
        <v>6.9</v>
      </c>
      <c r="BB91" s="2">
        <v>0</v>
      </c>
      <c r="BC91" s="2">
        <v>0</v>
      </c>
      <c r="BD91" s="2">
        <v>0</v>
      </c>
      <c r="BE91" s="2">
        <v>0</v>
      </c>
      <c r="BF91" s="5">
        <v>88.1</v>
      </c>
      <c r="BG91" s="5">
        <v>0.6</v>
      </c>
      <c r="BH91" s="5">
        <v>1.9</v>
      </c>
      <c r="BI91" s="2">
        <v>0</v>
      </c>
      <c r="BJ91" s="2">
        <v>0</v>
      </c>
      <c r="BK91" s="5">
        <v>1.8</v>
      </c>
      <c r="BL91" s="5">
        <v>0.2</v>
      </c>
      <c r="BM91" s="2">
        <v>0</v>
      </c>
      <c r="BN91" s="2">
        <v>0</v>
      </c>
      <c r="BO91" s="5">
        <v>46415</v>
      </c>
      <c r="BP91" s="5">
        <v>3242</v>
      </c>
      <c r="BQ91" s="5">
        <v>133</v>
      </c>
      <c r="BR91" s="5">
        <v>9</v>
      </c>
      <c r="BS91" s="5">
        <v>0.18</v>
      </c>
      <c r="BT91" s="5">
        <v>0.01</v>
      </c>
      <c r="BU91" s="5">
        <v>81608</v>
      </c>
      <c r="BV91" s="5">
        <v>235</v>
      </c>
      <c r="BW91" s="5">
        <v>0.32</v>
      </c>
      <c r="BX91" s="5">
        <v>563790</v>
      </c>
      <c r="BY91" s="5">
        <v>14324</v>
      </c>
      <c r="BZ91" s="5">
        <v>1620</v>
      </c>
      <c r="CA91" s="5">
        <v>41</v>
      </c>
      <c r="CB91" s="5">
        <v>5.87</v>
      </c>
      <c r="CC91" s="5">
        <v>0.15</v>
      </c>
      <c r="CD91" s="2">
        <v>0</v>
      </c>
      <c r="CE91" s="5">
        <v>2</v>
      </c>
      <c r="CF91" s="5">
        <v>1</v>
      </c>
      <c r="CG91" s="5">
        <v>4</v>
      </c>
      <c r="CH91" s="5">
        <v>73</v>
      </c>
      <c r="CI91" s="5">
        <v>24</v>
      </c>
      <c r="CJ91" s="5">
        <v>88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5">
        <v>1</v>
      </c>
      <c r="CR91" s="5">
        <v>7</v>
      </c>
      <c r="CS91" s="5">
        <v>0.74533000000000005</v>
      </c>
      <c r="CT91" s="5">
        <v>0.3392</v>
      </c>
      <c r="CU91" s="2" t="s">
        <v>138</v>
      </c>
    </row>
    <row r="92" spans="1:99" s="2" customFormat="1" x14ac:dyDescent="0.25">
      <c r="A92" s="2" t="s">
        <v>771</v>
      </c>
      <c r="B92" s="2" t="s">
        <v>772</v>
      </c>
      <c r="C92" s="2" t="s">
        <v>773</v>
      </c>
      <c r="D92" s="2">
        <v>1914</v>
      </c>
      <c r="E92" s="2">
        <f t="shared" si="22"/>
        <v>101</v>
      </c>
      <c r="F92" s="2">
        <v>0</v>
      </c>
      <c r="G92" s="2">
        <v>12</v>
      </c>
      <c r="H92" s="2">
        <v>0</v>
      </c>
      <c r="I92" s="2">
        <v>69000</v>
      </c>
      <c r="J92" s="2">
        <v>51650</v>
      </c>
      <c r="K92" s="2">
        <v>69000</v>
      </c>
      <c r="L92" s="2">
        <f t="shared" si="23"/>
        <v>3005633100</v>
      </c>
      <c r="M92" s="2">
        <v>2765</v>
      </c>
      <c r="N92" s="2">
        <f t="shared" si="24"/>
        <v>120443400</v>
      </c>
      <c r="O92" s="2">
        <f t="shared" si="25"/>
        <v>4.3203125</v>
      </c>
      <c r="P92" s="2">
        <f t="shared" si="26"/>
        <v>11189567.9</v>
      </c>
      <c r="Q92" s="2">
        <f t="shared" si="27"/>
        <v>11.1895679</v>
      </c>
      <c r="R92" s="2">
        <v>193.4</v>
      </c>
      <c r="S92" s="2">
        <f t="shared" si="28"/>
        <v>500.904066</v>
      </c>
      <c r="T92" s="2">
        <f t="shared" si="29"/>
        <v>123776</v>
      </c>
      <c r="U92" s="2">
        <f t="shared" si="30"/>
        <v>5391992000</v>
      </c>
      <c r="V92" s="2">
        <v>194524.53399</v>
      </c>
      <c r="W92" s="2">
        <f t="shared" si="31"/>
        <v>59.291077960151995</v>
      </c>
      <c r="X92" s="2">
        <f t="shared" si="32"/>
        <v>36.841779590502064</v>
      </c>
      <c r="Y92" s="2">
        <f t="shared" si="33"/>
        <v>5.000087211837009</v>
      </c>
      <c r="Z92" s="2">
        <f t="shared" si="34"/>
        <v>24.954734755079979</v>
      </c>
      <c r="AA92" s="2">
        <f t="shared" si="35"/>
        <v>0.93065112845247777</v>
      </c>
      <c r="AB92" s="2" t="e">
        <f t="shared" si="36"/>
        <v>#DIV/0!</v>
      </c>
      <c r="AC92" s="2">
        <v>0</v>
      </c>
      <c r="AD92" s="2" t="e">
        <f t="shared" si="37"/>
        <v>#DIV/0!</v>
      </c>
      <c r="AE92" s="2">
        <v>108.453</v>
      </c>
      <c r="AF92" s="2">
        <f t="shared" si="38"/>
        <v>44.765280289330924</v>
      </c>
      <c r="AG92" s="2">
        <f t="shared" si="39"/>
        <v>0.20151477927715911</v>
      </c>
      <c r="AH92" s="2">
        <f t="shared" si="40"/>
        <v>0.17563492436466283</v>
      </c>
      <c r="AI92" s="2">
        <f t="shared" si="41"/>
        <v>2249868835</v>
      </c>
      <c r="AJ92" s="2">
        <f t="shared" si="42"/>
        <v>63709242</v>
      </c>
      <c r="AK92" s="2">
        <f t="shared" si="43"/>
        <v>63.709242000000003</v>
      </c>
      <c r="AL92" s="2" t="s">
        <v>764</v>
      </c>
      <c r="AM92" s="2" t="s">
        <v>133</v>
      </c>
      <c r="AN92" s="2" t="s">
        <v>133</v>
      </c>
      <c r="AO92" s="2" t="s">
        <v>765</v>
      </c>
      <c r="AP92" s="2" t="s">
        <v>766</v>
      </c>
      <c r="AQ92" s="2" t="s">
        <v>767</v>
      </c>
      <c r="AR92" s="2" t="s">
        <v>768</v>
      </c>
      <c r="AS92" s="2">
        <v>2</v>
      </c>
      <c r="AT92" s="2" t="s">
        <v>769</v>
      </c>
      <c r="AU92" s="2" t="s">
        <v>770</v>
      </c>
      <c r="AV92" s="2">
        <v>8</v>
      </c>
      <c r="AW92" s="5">
        <v>100</v>
      </c>
      <c r="AX92" s="2">
        <v>0</v>
      </c>
      <c r="AY92" s="2">
        <v>0</v>
      </c>
      <c r="AZ92" s="5">
        <v>0.4</v>
      </c>
      <c r="BA92" s="5">
        <v>6.9</v>
      </c>
      <c r="BB92" s="2">
        <v>0</v>
      </c>
      <c r="BC92" s="2">
        <v>0</v>
      </c>
      <c r="BD92" s="2">
        <v>0</v>
      </c>
      <c r="BE92" s="2">
        <v>0</v>
      </c>
      <c r="BF92" s="5">
        <v>88.1</v>
      </c>
      <c r="BG92" s="5">
        <v>0.6</v>
      </c>
      <c r="BH92" s="5">
        <v>1.9</v>
      </c>
      <c r="BI92" s="2">
        <v>0</v>
      </c>
      <c r="BJ92" s="2">
        <v>0</v>
      </c>
      <c r="BK92" s="5">
        <v>1.8</v>
      </c>
      <c r="BL92" s="5">
        <v>0.2</v>
      </c>
      <c r="BM92" s="2">
        <v>0</v>
      </c>
      <c r="BN92" s="2">
        <v>0</v>
      </c>
      <c r="BO92" s="5">
        <v>46415</v>
      </c>
      <c r="BP92" s="5">
        <v>3242</v>
      </c>
      <c r="BQ92" s="5">
        <v>133</v>
      </c>
      <c r="BR92" s="5">
        <v>9</v>
      </c>
      <c r="BS92" s="5">
        <v>0.18</v>
      </c>
      <c r="BT92" s="5">
        <v>0.01</v>
      </c>
      <c r="BU92" s="5">
        <v>81608</v>
      </c>
      <c r="BV92" s="5">
        <v>235</v>
      </c>
      <c r="BW92" s="5">
        <v>0.32</v>
      </c>
      <c r="BX92" s="5">
        <v>563790</v>
      </c>
      <c r="BY92" s="5">
        <v>14324</v>
      </c>
      <c r="BZ92" s="5">
        <v>1620</v>
      </c>
      <c r="CA92" s="5">
        <v>41</v>
      </c>
      <c r="CB92" s="5">
        <v>5.87</v>
      </c>
      <c r="CC92" s="5">
        <v>0.15</v>
      </c>
      <c r="CD92" s="2">
        <v>0</v>
      </c>
      <c r="CE92" s="5">
        <v>2</v>
      </c>
      <c r="CF92" s="5">
        <v>1</v>
      </c>
      <c r="CG92" s="5">
        <v>4</v>
      </c>
      <c r="CH92" s="5">
        <v>73</v>
      </c>
      <c r="CI92" s="5">
        <v>24</v>
      </c>
      <c r="CJ92" s="5">
        <v>88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5">
        <v>1</v>
      </c>
      <c r="CR92" s="5">
        <v>7</v>
      </c>
      <c r="CS92" s="5">
        <v>0.74533000000000005</v>
      </c>
      <c r="CT92" s="5">
        <v>0.3392</v>
      </c>
      <c r="CU92" s="2" t="s">
        <v>138</v>
      </c>
    </row>
    <row r="93" spans="1:99" s="2" customFormat="1" x14ac:dyDescent="0.25">
      <c r="A93" s="2" t="s">
        <v>774</v>
      </c>
      <c r="C93" s="2" t="s">
        <v>775</v>
      </c>
      <c r="D93" s="2">
        <v>1971</v>
      </c>
      <c r="E93" s="2">
        <f t="shared" si="22"/>
        <v>44</v>
      </c>
      <c r="F93" s="2">
        <v>0</v>
      </c>
      <c r="G93" s="2">
        <v>16</v>
      </c>
      <c r="H93" s="2">
        <v>560</v>
      </c>
      <c r="I93" s="2">
        <v>1800</v>
      </c>
      <c r="J93" s="2">
        <v>1067</v>
      </c>
      <c r="K93" s="2">
        <v>1800</v>
      </c>
      <c r="L93" s="2">
        <f t="shared" si="23"/>
        <v>78407820</v>
      </c>
      <c r="M93" s="2">
        <v>320</v>
      </c>
      <c r="N93" s="2">
        <f t="shared" si="24"/>
        <v>13939200</v>
      </c>
      <c r="O93" s="2">
        <f t="shared" si="25"/>
        <v>0.5</v>
      </c>
      <c r="P93" s="2">
        <f t="shared" si="26"/>
        <v>1294995.2</v>
      </c>
      <c r="Q93" s="2">
        <f t="shared" si="27"/>
        <v>1.2949952</v>
      </c>
      <c r="R93" s="2">
        <v>6.26</v>
      </c>
      <c r="S93" s="2">
        <f t="shared" si="28"/>
        <v>16.213337399999997</v>
      </c>
      <c r="T93" s="2">
        <f t="shared" si="29"/>
        <v>4006.3999999999996</v>
      </c>
      <c r="U93" s="2">
        <f t="shared" si="30"/>
        <v>174528800</v>
      </c>
      <c r="W93" s="2">
        <f t="shared" si="31"/>
        <v>0</v>
      </c>
      <c r="X93" s="2">
        <f t="shared" si="32"/>
        <v>0</v>
      </c>
      <c r="Y93" s="2">
        <f t="shared" si="33"/>
        <v>0</v>
      </c>
      <c r="Z93" s="2">
        <f t="shared" si="34"/>
        <v>5.6249870867768594</v>
      </c>
      <c r="AA93" s="2">
        <f t="shared" si="35"/>
        <v>0</v>
      </c>
      <c r="AB93" s="2" t="e">
        <f t="shared" si="36"/>
        <v>#DIV/0!</v>
      </c>
      <c r="AC93" s="2">
        <v>0</v>
      </c>
      <c r="AD93" s="2" t="e">
        <f t="shared" si="37"/>
        <v>#DIV/0!</v>
      </c>
      <c r="AE93" s="2" t="s">
        <v>133</v>
      </c>
      <c r="AF93" s="2">
        <f t="shared" si="38"/>
        <v>12.52</v>
      </c>
      <c r="AG93" s="2">
        <f t="shared" si="39"/>
        <v>0.13352053183537765</v>
      </c>
      <c r="AH93" s="2">
        <f t="shared" si="40"/>
        <v>0.98394682151174973</v>
      </c>
      <c r="AI93" s="2">
        <f t="shared" si="41"/>
        <v>46478413.300000004</v>
      </c>
      <c r="AJ93" s="2">
        <f t="shared" si="42"/>
        <v>1316123.1599999999</v>
      </c>
      <c r="AK93" s="2">
        <f t="shared" si="43"/>
        <v>1.3161231599999998</v>
      </c>
      <c r="AL93" s="2" t="s">
        <v>133</v>
      </c>
      <c r="AM93" s="2" t="s">
        <v>133</v>
      </c>
      <c r="AN93" s="2" t="s">
        <v>133</v>
      </c>
      <c r="AO93" s="2" t="s">
        <v>133</v>
      </c>
      <c r="AP93" s="2" t="s">
        <v>133</v>
      </c>
      <c r="AQ93" s="2" t="s">
        <v>133</v>
      </c>
      <c r="AR93" s="2" t="s">
        <v>133</v>
      </c>
      <c r="AS93" s="2">
        <v>0</v>
      </c>
      <c r="AT93" s="2" t="s">
        <v>133</v>
      </c>
      <c r="AU93" s="2" t="s">
        <v>133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2">
        <v>0</v>
      </c>
      <c r="CI93" s="2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2" t="s">
        <v>138</v>
      </c>
    </row>
    <row r="94" spans="1:99" s="2" customFormat="1" x14ac:dyDescent="0.25">
      <c r="A94" s="2" t="s">
        <v>776</v>
      </c>
      <c r="C94" s="2" t="s">
        <v>777</v>
      </c>
      <c r="D94" s="2">
        <v>1964</v>
      </c>
      <c r="E94" s="2">
        <f t="shared" si="22"/>
        <v>51</v>
      </c>
      <c r="F94" s="2">
        <v>0</v>
      </c>
      <c r="G94" s="2">
        <v>15</v>
      </c>
      <c r="H94" s="2">
        <v>11500</v>
      </c>
      <c r="I94" s="2">
        <v>3300</v>
      </c>
      <c r="J94" s="2">
        <v>1760</v>
      </c>
      <c r="K94" s="2">
        <v>3300</v>
      </c>
      <c r="L94" s="2">
        <f t="shared" si="23"/>
        <v>143747670</v>
      </c>
      <c r="M94" s="2">
        <v>545</v>
      </c>
      <c r="N94" s="2">
        <f t="shared" si="24"/>
        <v>23740200</v>
      </c>
      <c r="O94" s="2">
        <f t="shared" si="25"/>
        <v>0.8515625</v>
      </c>
      <c r="P94" s="2">
        <f t="shared" si="26"/>
        <v>2205538.7000000002</v>
      </c>
      <c r="Q94" s="2">
        <f t="shared" si="27"/>
        <v>2.2055387</v>
      </c>
      <c r="R94" s="2">
        <v>80.599999999999994</v>
      </c>
      <c r="S94" s="2">
        <f t="shared" si="28"/>
        <v>208.75319399999998</v>
      </c>
      <c r="T94" s="2">
        <f t="shared" si="29"/>
        <v>51584</v>
      </c>
      <c r="U94" s="2">
        <f t="shared" si="30"/>
        <v>2247128000</v>
      </c>
      <c r="W94" s="2">
        <f t="shared" si="31"/>
        <v>0</v>
      </c>
      <c r="X94" s="2">
        <f t="shared" si="32"/>
        <v>0</v>
      </c>
      <c r="Y94" s="2">
        <f t="shared" si="33"/>
        <v>0</v>
      </c>
      <c r="Z94" s="2">
        <f t="shared" si="34"/>
        <v>6.0550319710870166</v>
      </c>
      <c r="AA94" s="2">
        <f t="shared" si="35"/>
        <v>0</v>
      </c>
      <c r="AB94" s="2" t="e">
        <f t="shared" si="36"/>
        <v>#DIV/0!</v>
      </c>
      <c r="AC94" s="2">
        <v>0</v>
      </c>
      <c r="AD94" s="2" t="e">
        <f t="shared" si="37"/>
        <v>#DIV/0!</v>
      </c>
      <c r="AE94" s="2" t="s">
        <v>133</v>
      </c>
      <c r="AF94" s="2">
        <f t="shared" si="38"/>
        <v>94.649541284403668</v>
      </c>
      <c r="AG94" s="2">
        <f t="shared" si="39"/>
        <v>0.1101335662459659</v>
      </c>
      <c r="AH94" s="2">
        <f t="shared" si="40"/>
        <v>1.0159443109222395</v>
      </c>
      <c r="AI94" s="2">
        <f t="shared" si="41"/>
        <v>76665424</v>
      </c>
      <c r="AJ94" s="2">
        <f t="shared" si="42"/>
        <v>2170924.7999999998</v>
      </c>
      <c r="AK94" s="2">
        <f t="shared" si="43"/>
        <v>2.1709247999999999</v>
      </c>
      <c r="AL94" s="2" t="s">
        <v>133</v>
      </c>
      <c r="AM94" s="2" t="s">
        <v>133</v>
      </c>
      <c r="AN94" s="2" t="s">
        <v>133</v>
      </c>
      <c r="AO94" s="2" t="s">
        <v>133</v>
      </c>
      <c r="AP94" s="2" t="s">
        <v>133</v>
      </c>
      <c r="AQ94" s="2" t="s">
        <v>133</v>
      </c>
      <c r="AR94" s="2" t="s">
        <v>133</v>
      </c>
      <c r="AS94" s="2">
        <v>0</v>
      </c>
      <c r="AT94" s="2" t="s">
        <v>133</v>
      </c>
      <c r="AU94" s="2" t="s">
        <v>133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0</v>
      </c>
      <c r="BS94" s="2">
        <v>0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>
        <v>0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E94" s="2">
        <v>0</v>
      </c>
      <c r="CF94" s="2">
        <v>0</v>
      </c>
      <c r="CG94" s="2">
        <v>0</v>
      </c>
      <c r="CH94" s="2">
        <v>0</v>
      </c>
      <c r="CI94" s="2">
        <v>0</v>
      </c>
      <c r="CJ94" s="2">
        <v>0</v>
      </c>
      <c r="CK94" s="2">
        <v>0</v>
      </c>
      <c r="CL94" s="2">
        <v>0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0</v>
      </c>
      <c r="CS94" s="2">
        <v>0</v>
      </c>
      <c r="CT94" s="2">
        <v>0</v>
      </c>
      <c r="CU94" s="2" t="s">
        <v>138</v>
      </c>
    </row>
    <row r="95" spans="1:99" s="2" customFormat="1" x14ac:dyDescent="0.25">
      <c r="A95" s="2" t="s">
        <v>778</v>
      </c>
      <c r="C95" s="2" t="s">
        <v>779</v>
      </c>
      <c r="D95" s="2">
        <v>1880</v>
      </c>
      <c r="E95" s="2">
        <f t="shared" si="22"/>
        <v>135</v>
      </c>
      <c r="F95" s="2">
        <v>0</v>
      </c>
      <c r="G95" s="2">
        <v>11</v>
      </c>
      <c r="H95" s="2">
        <v>0</v>
      </c>
      <c r="I95" s="2">
        <v>165000</v>
      </c>
      <c r="J95" s="2">
        <v>80500</v>
      </c>
      <c r="K95" s="2">
        <v>165000</v>
      </c>
      <c r="L95" s="2">
        <f t="shared" si="23"/>
        <v>7187383500</v>
      </c>
      <c r="M95" s="2">
        <v>11712</v>
      </c>
      <c r="N95" s="2">
        <f t="shared" si="24"/>
        <v>510174720</v>
      </c>
      <c r="O95" s="2">
        <f t="shared" si="25"/>
        <v>18.3</v>
      </c>
      <c r="P95" s="2">
        <f t="shared" si="26"/>
        <v>47396824.32</v>
      </c>
      <c r="Q95" s="2">
        <f t="shared" si="27"/>
        <v>47.39682432</v>
      </c>
      <c r="R95" s="2">
        <v>182</v>
      </c>
      <c r="S95" s="2">
        <f t="shared" si="28"/>
        <v>471.37817999999999</v>
      </c>
      <c r="T95" s="2">
        <f t="shared" si="29"/>
        <v>116480</v>
      </c>
      <c r="U95" s="2">
        <f t="shared" si="30"/>
        <v>5074160000</v>
      </c>
      <c r="V95" s="2">
        <v>311796.37212999997</v>
      </c>
      <c r="W95" s="2">
        <f t="shared" si="31"/>
        <v>95.035534225223984</v>
      </c>
      <c r="X95" s="2">
        <f t="shared" si="32"/>
        <v>59.052362103189218</v>
      </c>
      <c r="Y95" s="2">
        <f t="shared" si="33"/>
        <v>3.894092732883792</v>
      </c>
      <c r="Z95" s="2">
        <f t="shared" si="34"/>
        <v>14.088082412237126</v>
      </c>
      <c r="AA95" s="2">
        <f t="shared" si="35"/>
        <v>0.95710156836703164</v>
      </c>
      <c r="AB95" s="2" t="e">
        <f t="shared" si="36"/>
        <v>#DIV/0!</v>
      </c>
      <c r="AC95" s="2">
        <v>0</v>
      </c>
      <c r="AD95" s="2" t="e">
        <f t="shared" si="37"/>
        <v>#DIV/0!</v>
      </c>
      <c r="AE95" s="2" t="s">
        <v>133</v>
      </c>
      <c r="AF95" s="2">
        <f t="shared" si="38"/>
        <v>9.9453551912568301</v>
      </c>
      <c r="AG95" s="2">
        <f t="shared" si="39"/>
        <v>5.5276159912635667E-2</v>
      </c>
      <c r="AH95" s="2">
        <f t="shared" si="40"/>
        <v>0.47733277096945531</v>
      </c>
      <c r="AI95" s="2">
        <f t="shared" si="41"/>
        <v>3506571950</v>
      </c>
      <c r="AJ95" s="2">
        <f t="shared" si="42"/>
        <v>99295140</v>
      </c>
      <c r="AK95" s="2">
        <f t="shared" si="43"/>
        <v>99.295140000000004</v>
      </c>
      <c r="AL95" s="2" t="s">
        <v>780</v>
      </c>
      <c r="AM95" s="2" t="s">
        <v>781</v>
      </c>
      <c r="AN95" s="2" t="s">
        <v>133</v>
      </c>
      <c r="AO95" s="2" t="s">
        <v>782</v>
      </c>
      <c r="AP95" s="2" t="s">
        <v>133</v>
      </c>
      <c r="AQ95" s="2" t="s">
        <v>133</v>
      </c>
      <c r="AR95" s="2" t="s">
        <v>133</v>
      </c>
      <c r="AS95" s="2">
        <v>0</v>
      </c>
      <c r="AT95" s="2" t="s">
        <v>133</v>
      </c>
      <c r="AU95" s="2" t="s">
        <v>133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0</v>
      </c>
      <c r="BU95" s="2">
        <v>0</v>
      </c>
      <c r="BV95" s="2">
        <v>0</v>
      </c>
      <c r="BW95" s="2">
        <v>0</v>
      </c>
      <c r="BX95" s="2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0</v>
      </c>
      <c r="CT95" s="2">
        <v>0</v>
      </c>
      <c r="CU95" s="2" t="s">
        <v>138</v>
      </c>
    </row>
    <row r="96" spans="1:99" s="2" customFormat="1" x14ac:dyDescent="0.25">
      <c r="A96" s="2" t="s">
        <v>783</v>
      </c>
      <c r="C96" s="2" t="s">
        <v>784</v>
      </c>
      <c r="D96" s="2">
        <v>1917</v>
      </c>
      <c r="E96" s="2">
        <f t="shared" si="22"/>
        <v>98</v>
      </c>
      <c r="F96" s="2">
        <v>0</v>
      </c>
      <c r="G96" s="2">
        <v>19</v>
      </c>
      <c r="H96" s="2">
        <v>9200</v>
      </c>
      <c r="I96" s="2">
        <v>57400</v>
      </c>
      <c r="J96" s="2">
        <v>57400</v>
      </c>
      <c r="K96" s="2">
        <v>57400</v>
      </c>
      <c r="L96" s="2">
        <f t="shared" si="23"/>
        <v>2500338260</v>
      </c>
      <c r="M96" s="2">
        <v>7040</v>
      </c>
      <c r="N96" s="2">
        <f t="shared" si="24"/>
        <v>306662400</v>
      </c>
      <c r="O96" s="2">
        <f t="shared" si="25"/>
        <v>11</v>
      </c>
      <c r="P96" s="2">
        <f t="shared" si="26"/>
        <v>28489894.400000002</v>
      </c>
      <c r="Q96" s="2">
        <f t="shared" si="27"/>
        <v>28.489894400000001</v>
      </c>
      <c r="R96" s="2">
        <v>144</v>
      </c>
      <c r="S96" s="2">
        <f t="shared" si="28"/>
        <v>372.95855999999998</v>
      </c>
      <c r="T96" s="2">
        <f t="shared" si="29"/>
        <v>92160</v>
      </c>
      <c r="U96" s="2">
        <f t="shared" si="30"/>
        <v>4014720000</v>
      </c>
      <c r="V96" s="2">
        <v>420422.94393000001</v>
      </c>
      <c r="W96" s="2">
        <f t="shared" si="31"/>
        <v>128.14491330986399</v>
      </c>
      <c r="X96" s="2">
        <f t="shared" si="32"/>
        <v>79.625583042678429</v>
      </c>
      <c r="Y96" s="2">
        <f t="shared" si="33"/>
        <v>6.7725285268152939</v>
      </c>
      <c r="Z96" s="2">
        <f t="shared" si="34"/>
        <v>8.1533903732573663</v>
      </c>
      <c r="AA96" s="2">
        <f t="shared" si="35"/>
        <v>1.8099116150383399</v>
      </c>
      <c r="AB96" s="2" t="e">
        <f t="shared" si="36"/>
        <v>#DIV/0!</v>
      </c>
      <c r="AC96" s="2">
        <v>0</v>
      </c>
      <c r="AD96" s="2" t="e">
        <f t="shared" si="37"/>
        <v>#DIV/0!</v>
      </c>
      <c r="AE96" s="2">
        <v>366.12599999999998</v>
      </c>
      <c r="AF96" s="2">
        <f t="shared" si="38"/>
        <v>13.090909090909092</v>
      </c>
      <c r="AG96" s="2">
        <f t="shared" si="39"/>
        <v>4.1262298793858995E-2</v>
      </c>
      <c r="AH96" s="2">
        <f t="shared" si="40"/>
        <v>0.40238968097851591</v>
      </c>
      <c r="AI96" s="2">
        <f t="shared" si="41"/>
        <v>2500338260</v>
      </c>
      <c r="AJ96" s="2">
        <f t="shared" si="42"/>
        <v>70801752</v>
      </c>
      <c r="AK96" s="2">
        <f t="shared" si="43"/>
        <v>70.801751999999993</v>
      </c>
      <c r="AL96" s="2" t="s">
        <v>785</v>
      </c>
      <c r="AM96" s="2" t="s">
        <v>133</v>
      </c>
      <c r="AN96" s="2" t="s">
        <v>783</v>
      </c>
      <c r="AO96" s="2" t="s">
        <v>786</v>
      </c>
      <c r="AP96" s="2" t="s">
        <v>787</v>
      </c>
      <c r="AQ96" s="2" t="s">
        <v>788</v>
      </c>
      <c r="AR96" s="2" t="s">
        <v>789</v>
      </c>
      <c r="AS96" s="2">
        <v>1</v>
      </c>
      <c r="AT96" s="2" t="s">
        <v>790</v>
      </c>
      <c r="AU96" s="2" t="s">
        <v>791</v>
      </c>
      <c r="AV96" s="2">
        <v>8</v>
      </c>
      <c r="AW96" s="5">
        <v>37</v>
      </c>
      <c r="AX96" s="5">
        <v>62</v>
      </c>
      <c r="AY96" s="5">
        <v>1</v>
      </c>
      <c r="AZ96" s="5">
        <v>9.6999999999999993</v>
      </c>
      <c r="BA96" s="5">
        <v>10.5</v>
      </c>
      <c r="BB96" s="2">
        <v>0</v>
      </c>
      <c r="BC96" s="2">
        <v>0</v>
      </c>
      <c r="BD96" s="2">
        <v>0</v>
      </c>
      <c r="BE96" s="5">
        <v>0.1</v>
      </c>
      <c r="BF96" s="5">
        <v>71.3</v>
      </c>
      <c r="BG96" s="5">
        <v>2.7</v>
      </c>
      <c r="BH96" s="5">
        <v>4.9000000000000004</v>
      </c>
      <c r="BI96" s="2">
        <v>0</v>
      </c>
      <c r="BJ96" s="2">
        <v>0</v>
      </c>
      <c r="BK96" s="5">
        <v>0.5</v>
      </c>
      <c r="BL96" s="5">
        <v>0.1</v>
      </c>
      <c r="BM96" s="2">
        <v>0</v>
      </c>
      <c r="BN96" s="5">
        <v>0.1</v>
      </c>
      <c r="BO96" s="5">
        <v>63726</v>
      </c>
      <c r="BP96" s="5">
        <v>5115</v>
      </c>
      <c r="BQ96" s="5">
        <v>115</v>
      </c>
      <c r="BR96" s="5">
        <v>9</v>
      </c>
      <c r="BS96" s="5">
        <v>0.16</v>
      </c>
      <c r="BT96" s="5">
        <v>0.01</v>
      </c>
      <c r="BU96" s="5">
        <v>95568</v>
      </c>
      <c r="BV96" s="5">
        <v>173</v>
      </c>
      <c r="BW96" s="5">
        <v>0.24</v>
      </c>
      <c r="BX96" s="5">
        <v>299935</v>
      </c>
      <c r="BY96" s="5">
        <v>3926</v>
      </c>
      <c r="BZ96" s="5">
        <v>541</v>
      </c>
      <c r="CA96" s="5">
        <v>7</v>
      </c>
      <c r="CB96" s="5">
        <v>0.91</v>
      </c>
      <c r="CC96" s="5">
        <v>0.01</v>
      </c>
      <c r="CD96" s="5">
        <v>1</v>
      </c>
      <c r="CE96" s="5">
        <v>5</v>
      </c>
      <c r="CF96" s="2">
        <v>0</v>
      </c>
      <c r="CG96" s="5">
        <v>2</v>
      </c>
      <c r="CH96" s="5">
        <v>69</v>
      </c>
      <c r="CI96" s="5">
        <v>29</v>
      </c>
      <c r="CJ96" s="5">
        <v>89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5">
        <v>1</v>
      </c>
      <c r="CR96" s="5">
        <v>4</v>
      </c>
      <c r="CS96" s="5">
        <v>0.84184999999999999</v>
      </c>
      <c r="CT96" s="5">
        <v>0.88446999999999998</v>
      </c>
      <c r="CU96" s="2" t="s">
        <v>138</v>
      </c>
    </row>
    <row r="97" spans="1:99" s="2" customFormat="1" x14ac:dyDescent="0.25">
      <c r="A97" s="2" t="s">
        <v>792</v>
      </c>
      <c r="C97" s="2" t="s">
        <v>793</v>
      </c>
      <c r="D97" s="2">
        <v>1910</v>
      </c>
      <c r="E97" s="2">
        <f t="shared" si="22"/>
        <v>105</v>
      </c>
      <c r="F97" s="2">
        <v>0</v>
      </c>
      <c r="G97" s="2">
        <v>12</v>
      </c>
      <c r="H97" s="2">
        <v>26640</v>
      </c>
      <c r="I97" s="2">
        <v>1450</v>
      </c>
      <c r="J97" s="2">
        <v>1450</v>
      </c>
      <c r="K97" s="2">
        <v>1450</v>
      </c>
      <c r="L97" s="2">
        <f t="shared" si="23"/>
        <v>63161855</v>
      </c>
      <c r="M97" s="2">
        <v>290</v>
      </c>
      <c r="N97" s="2">
        <f t="shared" si="24"/>
        <v>12632400</v>
      </c>
      <c r="O97" s="2">
        <f t="shared" si="25"/>
        <v>0.453125</v>
      </c>
      <c r="P97" s="2">
        <f t="shared" si="26"/>
        <v>1173589.4000000001</v>
      </c>
      <c r="Q97" s="2">
        <f t="shared" si="27"/>
        <v>1.1735894</v>
      </c>
      <c r="R97" s="2">
        <v>1592</v>
      </c>
      <c r="S97" s="2">
        <f t="shared" si="28"/>
        <v>4123.2640799999999</v>
      </c>
      <c r="T97" s="2">
        <f t="shared" si="29"/>
        <v>1018880</v>
      </c>
      <c r="U97" s="2">
        <f t="shared" si="30"/>
        <v>44384960000</v>
      </c>
      <c r="W97" s="2">
        <f t="shared" si="31"/>
        <v>0</v>
      </c>
      <c r="X97" s="2">
        <f t="shared" si="32"/>
        <v>0</v>
      </c>
      <c r="Y97" s="2">
        <f t="shared" si="33"/>
        <v>0</v>
      </c>
      <c r="Z97" s="2">
        <f t="shared" si="34"/>
        <v>4.9999885215794304</v>
      </c>
      <c r="AA97" s="2">
        <f t="shared" si="35"/>
        <v>0</v>
      </c>
      <c r="AB97" s="2" t="e">
        <f t="shared" si="36"/>
        <v>#DIV/0!</v>
      </c>
      <c r="AC97" s="2">
        <v>0</v>
      </c>
      <c r="AD97" s="2" t="e">
        <f t="shared" si="37"/>
        <v>#DIV/0!</v>
      </c>
      <c r="AE97" s="2" t="s">
        <v>133</v>
      </c>
      <c r="AF97" s="2">
        <f t="shared" si="38"/>
        <v>3513.3793103448274</v>
      </c>
      <c r="AG97" s="2">
        <f t="shared" si="39"/>
        <v>0.12467274488061486</v>
      </c>
      <c r="AH97" s="2">
        <f t="shared" si="40"/>
        <v>0.65616953659564814</v>
      </c>
      <c r="AI97" s="2">
        <f t="shared" si="41"/>
        <v>63161855</v>
      </c>
      <c r="AJ97" s="2">
        <f t="shared" si="42"/>
        <v>1788546</v>
      </c>
      <c r="AK97" s="2">
        <f t="shared" si="43"/>
        <v>1.788546</v>
      </c>
      <c r="AL97" s="2" t="s">
        <v>133</v>
      </c>
      <c r="AM97" s="2" t="s">
        <v>133</v>
      </c>
      <c r="AN97" s="2" t="s">
        <v>133</v>
      </c>
      <c r="AO97" s="2" t="s">
        <v>133</v>
      </c>
      <c r="AP97" s="2" t="s">
        <v>133</v>
      </c>
      <c r="AQ97" s="2" t="s">
        <v>133</v>
      </c>
      <c r="AR97" s="2" t="s">
        <v>133</v>
      </c>
      <c r="AS97" s="2">
        <v>0</v>
      </c>
      <c r="AT97" s="2" t="s">
        <v>133</v>
      </c>
      <c r="AU97" s="2" t="s">
        <v>133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2">
        <v>0</v>
      </c>
      <c r="CI97" s="2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2">
        <v>0</v>
      </c>
      <c r="CU97" s="2" t="s">
        <v>138</v>
      </c>
    </row>
    <row r="98" spans="1:99" s="2" customFormat="1" x14ac:dyDescent="0.25">
      <c r="A98" s="2" t="s">
        <v>794</v>
      </c>
      <c r="B98" s="2" t="s">
        <v>795</v>
      </c>
      <c r="C98" s="2" t="s">
        <v>796</v>
      </c>
      <c r="D98" s="2">
        <v>1915</v>
      </c>
      <c r="E98" s="2">
        <f t="shared" si="22"/>
        <v>100</v>
      </c>
      <c r="F98" s="2">
        <v>0</v>
      </c>
      <c r="G98" s="2">
        <v>22.5</v>
      </c>
      <c r="H98" s="2">
        <v>35000</v>
      </c>
      <c r="I98" s="2">
        <v>4730</v>
      </c>
      <c r="J98" s="2">
        <v>4730</v>
      </c>
      <c r="K98" s="2">
        <v>4730</v>
      </c>
      <c r="L98" s="2">
        <f t="shared" si="23"/>
        <v>206038327</v>
      </c>
      <c r="M98" s="2">
        <v>350</v>
      </c>
      <c r="N98" s="2">
        <f t="shared" si="24"/>
        <v>15246000</v>
      </c>
      <c r="O98" s="2">
        <f t="shared" si="25"/>
        <v>0.546875</v>
      </c>
      <c r="P98" s="2">
        <f t="shared" si="26"/>
        <v>1416401</v>
      </c>
      <c r="Q98" s="2">
        <f t="shared" si="27"/>
        <v>1.416401</v>
      </c>
      <c r="R98" s="2">
        <v>5092</v>
      </c>
      <c r="S98" s="2">
        <f t="shared" si="28"/>
        <v>13188.229079999999</v>
      </c>
      <c r="T98" s="2">
        <f t="shared" si="29"/>
        <v>3258880</v>
      </c>
      <c r="U98" s="2">
        <f t="shared" si="30"/>
        <v>141964960000</v>
      </c>
      <c r="W98" s="2">
        <f t="shared" si="31"/>
        <v>0</v>
      </c>
      <c r="X98" s="2">
        <f t="shared" si="32"/>
        <v>0</v>
      </c>
      <c r="Y98" s="2">
        <f t="shared" si="33"/>
        <v>0</v>
      </c>
      <c r="Z98" s="2">
        <f t="shared" si="34"/>
        <v>13.51425468975469</v>
      </c>
      <c r="AA98" s="2">
        <f t="shared" si="35"/>
        <v>0</v>
      </c>
      <c r="AB98" s="2" t="e">
        <f t="shared" si="36"/>
        <v>#DIV/0!</v>
      </c>
      <c r="AC98" s="2">
        <v>0</v>
      </c>
      <c r="AD98" s="2" t="e">
        <f t="shared" si="37"/>
        <v>#DIV/0!</v>
      </c>
      <c r="AE98" s="2" t="s">
        <v>133</v>
      </c>
      <c r="AF98" s="2">
        <f t="shared" si="38"/>
        <v>9311.0857142857149</v>
      </c>
      <c r="AG98" s="2">
        <f t="shared" si="39"/>
        <v>0.30673235579061842</v>
      </c>
      <c r="AH98" s="2">
        <f t="shared" si="40"/>
        <v>0.24276885603433068</v>
      </c>
      <c r="AI98" s="2">
        <f t="shared" si="41"/>
        <v>206038327</v>
      </c>
      <c r="AJ98" s="2">
        <f t="shared" si="42"/>
        <v>5834360.4000000004</v>
      </c>
      <c r="AK98" s="2">
        <f t="shared" si="43"/>
        <v>5.8343604000000004</v>
      </c>
      <c r="AL98" s="2" t="s">
        <v>133</v>
      </c>
      <c r="AM98" s="2" t="s">
        <v>133</v>
      </c>
      <c r="AN98" s="2" t="s">
        <v>133</v>
      </c>
      <c r="AO98" s="2" t="s">
        <v>133</v>
      </c>
      <c r="AP98" s="2" t="s">
        <v>133</v>
      </c>
      <c r="AQ98" s="2" t="s">
        <v>133</v>
      </c>
      <c r="AR98" s="2" t="s">
        <v>133</v>
      </c>
      <c r="AS98" s="2">
        <v>0</v>
      </c>
      <c r="AT98" s="2" t="s">
        <v>133</v>
      </c>
      <c r="AU98" s="2" t="s">
        <v>133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0</v>
      </c>
      <c r="BI98" s="2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E98" s="2">
        <v>0</v>
      </c>
      <c r="CF98" s="2">
        <v>0</v>
      </c>
      <c r="CG98" s="2">
        <v>0</v>
      </c>
      <c r="CH98" s="2">
        <v>0</v>
      </c>
      <c r="CI98" s="2">
        <v>0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0</v>
      </c>
      <c r="CQ98" s="2">
        <v>0</v>
      </c>
      <c r="CR98" s="2">
        <v>0</v>
      </c>
      <c r="CS98" s="2">
        <v>0</v>
      </c>
      <c r="CT98" s="2">
        <v>0</v>
      </c>
      <c r="CU98" s="2" t="s">
        <v>138</v>
      </c>
    </row>
    <row r="99" spans="1:99" s="2" customFormat="1" x14ac:dyDescent="0.25">
      <c r="A99" s="2" t="s">
        <v>797</v>
      </c>
      <c r="B99" s="2" t="s">
        <v>798</v>
      </c>
      <c r="C99" s="2" t="s">
        <v>799</v>
      </c>
      <c r="D99" s="2">
        <v>1927</v>
      </c>
      <c r="E99" s="2">
        <f t="shared" si="22"/>
        <v>88</v>
      </c>
      <c r="F99" s="2">
        <v>0</v>
      </c>
      <c r="G99" s="2">
        <v>15</v>
      </c>
      <c r="H99" s="2">
        <v>35000</v>
      </c>
      <c r="I99" s="2">
        <v>3540</v>
      </c>
      <c r="J99" s="2">
        <v>3540</v>
      </c>
      <c r="K99" s="2">
        <v>3540</v>
      </c>
      <c r="L99" s="2">
        <f t="shared" si="23"/>
        <v>154202046</v>
      </c>
      <c r="M99" s="2">
        <v>580</v>
      </c>
      <c r="N99" s="2">
        <f t="shared" si="24"/>
        <v>25264800</v>
      </c>
      <c r="O99" s="2">
        <f t="shared" si="25"/>
        <v>0.90625</v>
      </c>
      <c r="P99" s="2">
        <f t="shared" si="26"/>
        <v>2347178.8000000003</v>
      </c>
      <c r="Q99" s="2">
        <f t="shared" si="27"/>
        <v>2.3471788</v>
      </c>
      <c r="R99" s="2">
        <v>5121</v>
      </c>
      <c r="S99" s="2">
        <f t="shared" si="28"/>
        <v>13263.33879</v>
      </c>
      <c r="T99" s="2">
        <f t="shared" si="29"/>
        <v>3277440</v>
      </c>
      <c r="U99" s="2">
        <f t="shared" si="30"/>
        <v>142773480000</v>
      </c>
      <c r="W99" s="2">
        <f t="shared" si="31"/>
        <v>0</v>
      </c>
      <c r="X99" s="2">
        <f t="shared" si="32"/>
        <v>0</v>
      </c>
      <c r="Y99" s="2">
        <f t="shared" si="33"/>
        <v>0</v>
      </c>
      <c r="Z99" s="2">
        <f t="shared" si="34"/>
        <v>6.1034342642728223</v>
      </c>
      <c r="AA99" s="2">
        <f t="shared" si="35"/>
        <v>0</v>
      </c>
      <c r="AB99" s="2" t="e">
        <f t="shared" si="36"/>
        <v>#DIV/0!</v>
      </c>
      <c r="AC99" s="2">
        <v>0</v>
      </c>
      <c r="AD99" s="2" t="e">
        <f t="shared" si="37"/>
        <v>#DIV/0!</v>
      </c>
      <c r="AE99" s="2" t="s">
        <v>133</v>
      </c>
      <c r="AF99" s="2">
        <f t="shared" si="38"/>
        <v>5650.7586206896549</v>
      </c>
      <c r="AG99" s="2">
        <f t="shared" si="39"/>
        <v>0.10761226875970695</v>
      </c>
      <c r="AH99" s="2">
        <f t="shared" si="40"/>
        <v>0.53754001585519195</v>
      </c>
      <c r="AI99" s="2">
        <f t="shared" si="41"/>
        <v>154202046</v>
      </c>
      <c r="AJ99" s="2">
        <f t="shared" si="42"/>
        <v>4366519.2</v>
      </c>
      <c r="AK99" s="2">
        <f t="shared" si="43"/>
        <v>4.3665191999999999</v>
      </c>
      <c r="AL99" s="2" t="s">
        <v>133</v>
      </c>
      <c r="AM99" s="2" t="s">
        <v>133</v>
      </c>
      <c r="AN99" s="2" t="s">
        <v>133</v>
      </c>
      <c r="AO99" s="2" t="s">
        <v>133</v>
      </c>
      <c r="AP99" s="2" t="s">
        <v>133</v>
      </c>
      <c r="AQ99" s="2" t="s">
        <v>133</v>
      </c>
      <c r="AR99" s="2" t="s">
        <v>133</v>
      </c>
      <c r="AS99" s="2">
        <v>0</v>
      </c>
      <c r="AT99" s="2" t="s">
        <v>133</v>
      </c>
      <c r="AU99" s="2" t="s">
        <v>133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 t="s">
        <v>138</v>
      </c>
    </row>
    <row r="100" spans="1:99" s="2" customFormat="1" x14ac:dyDescent="0.25">
      <c r="A100" s="2" t="s">
        <v>800</v>
      </c>
      <c r="B100" s="2" t="s">
        <v>801</v>
      </c>
      <c r="C100" s="2" t="s">
        <v>802</v>
      </c>
      <c r="D100" s="2">
        <v>1909</v>
      </c>
      <c r="E100" s="2">
        <f t="shared" si="22"/>
        <v>106</v>
      </c>
      <c r="F100" s="2">
        <v>0</v>
      </c>
      <c r="G100" s="2">
        <v>15</v>
      </c>
      <c r="H100" s="2">
        <v>0</v>
      </c>
      <c r="I100" s="2">
        <v>255360</v>
      </c>
      <c r="J100" s="2">
        <v>255360</v>
      </c>
      <c r="K100" s="2">
        <v>255360</v>
      </c>
      <c r="L100" s="2">
        <f t="shared" si="23"/>
        <v>11123456064</v>
      </c>
      <c r="M100" s="2">
        <v>51072</v>
      </c>
      <c r="N100" s="2">
        <f t="shared" si="24"/>
        <v>2224696320</v>
      </c>
      <c r="O100" s="2">
        <f t="shared" si="25"/>
        <v>79.800000000000011</v>
      </c>
      <c r="P100" s="2">
        <f t="shared" si="26"/>
        <v>206681233.92000002</v>
      </c>
      <c r="Q100" s="2">
        <f t="shared" si="27"/>
        <v>206.68123392000001</v>
      </c>
      <c r="R100" s="2">
        <v>1382</v>
      </c>
      <c r="S100" s="2">
        <f t="shared" si="28"/>
        <v>3579.3661799999995</v>
      </c>
      <c r="T100" s="2">
        <f t="shared" si="29"/>
        <v>884480</v>
      </c>
      <c r="U100" s="2">
        <f t="shared" si="30"/>
        <v>38530160000</v>
      </c>
      <c r="V100" s="2">
        <v>413993.57195999997</v>
      </c>
      <c r="W100" s="2">
        <f t="shared" si="31"/>
        <v>126.18524073340798</v>
      </c>
      <c r="X100" s="2">
        <f t="shared" si="32"/>
        <v>78.407898567792245</v>
      </c>
      <c r="Y100" s="2">
        <f t="shared" si="33"/>
        <v>2.4760130474869206</v>
      </c>
      <c r="Z100" s="2">
        <f t="shared" si="34"/>
        <v>4.9999885215794304</v>
      </c>
      <c r="AA100" s="2">
        <f t="shared" si="35"/>
        <v>0.40061165383452058</v>
      </c>
      <c r="AB100" s="2" t="e">
        <f t="shared" si="36"/>
        <v>#DIV/0!</v>
      </c>
      <c r="AC100" s="2">
        <v>0</v>
      </c>
      <c r="AD100" s="2" t="e">
        <f t="shared" si="37"/>
        <v>#DIV/0!</v>
      </c>
      <c r="AE100" s="2">
        <v>79.213499999999996</v>
      </c>
      <c r="AF100" s="2">
        <f t="shared" si="38"/>
        <v>17.318295739348372</v>
      </c>
      <c r="AG100" s="2">
        <f t="shared" si="39"/>
        <v>9.3946171756878628E-3</v>
      </c>
      <c r="AH100" s="2">
        <f t="shared" si="40"/>
        <v>0.65616953659564814</v>
      </c>
      <c r="AI100" s="2">
        <f t="shared" si="41"/>
        <v>11123456064</v>
      </c>
      <c r="AJ100" s="2">
        <f t="shared" si="42"/>
        <v>314981452.80000001</v>
      </c>
      <c r="AK100" s="2">
        <f t="shared" si="43"/>
        <v>314.9814528</v>
      </c>
      <c r="AL100" s="2" t="s">
        <v>803</v>
      </c>
      <c r="AM100" s="2" t="s">
        <v>804</v>
      </c>
      <c r="AN100" s="2" t="s">
        <v>805</v>
      </c>
      <c r="AO100" s="2" t="s">
        <v>806</v>
      </c>
      <c r="AP100" s="2" t="s">
        <v>807</v>
      </c>
      <c r="AQ100" s="2" t="s">
        <v>808</v>
      </c>
      <c r="AR100" s="2" t="s">
        <v>809</v>
      </c>
      <c r="AS100" s="2">
        <v>1</v>
      </c>
      <c r="AT100" s="2" t="s">
        <v>810</v>
      </c>
      <c r="AU100" s="2" t="s">
        <v>811</v>
      </c>
      <c r="AV100" s="2">
        <v>7</v>
      </c>
      <c r="AW100" s="5">
        <v>100</v>
      </c>
      <c r="AX100" s="2">
        <v>0</v>
      </c>
      <c r="AY100" s="2">
        <v>0</v>
      </c>
      <c r="AZ100" s="5">
        <v>15.4</v>
      </c>
      <c r="BA100" s="5">
        <v>11.2</v>
      </c>
      <c r="BB100" s="5">
        <v>0.3</v>
      </c>
      <c r="BC100" s="5">
        <v>1.5</v>
      </c>
      <c r="BD100" s="5">
        <v>0.2</v>
      </c>
      <c r="BE100" s="5">
        <v>0.3</v>
      </c>
      <c r="BF100" s="5">
        <v>31.1</v>
      </c>
      <c r="BG100" s="5">
        <v>3</v>
      </c>
      <c r="BH100" s="5">
        <v>29.2</v>
      </c>
      <c r="BI100" s="2">
        <v>0</v>
      </c>
      <c r="BJ100" s="2">
        <v>0</v>
      </c>
      <c r="BK100" s="5">
        <v>6.7</v>
      </c>
      <c r="BL100" s="5">
        <v>1.1000000000000001</v>
      </c>
      <c r="BM100" s="2">
        <v>0</v>
      </c>
      <c r="BN100" s="2">
        <v>0</v>
      </c>
      <c r="BO100" s="5">
        <v>33212</v>
      </c>
      <c r="BP100" s="5">
        <v>4187</v>
      </c>
      <c r="BQ100" s="5">
        <v>126</v>
      </c>
      <c r="BR100" s="5">
        <v>16</v>
      </c>
      <c r="BS100" s="5">
        <v>0.2</v>
      </c>
      <c r="BT100" s="5">
        <v>0.02</v>
      </c>
      <c r="BU100" s="5">
        <v>60663</v>
      </c>
      <c r="BV100" s="5">
        <v>230</v>
      </c>
      <c r="BW100" s="5">
        <v>0.36</v>
      </c>
      <c r="BX100" s="5">
        <v>175542</v>
      </c>
      <c r="BY100" s="5">
        <v>6342</v>
      </c>
      <c r="BZ100" s="5">
        <v>665</v>
      </c>
      <c r="CA100" s="5">
        <v>24</v>
      </c>
      <c r="CB100" s="5">
        <v>2.46</v>
      </c>
      <c r="CC100" s="5">
        <v>0.09</v>
      </c>
      <c r="CD100" s="5">
        <v>7</v>
      </c>
      <c r="CE100" s="5">
        <v>22</v>
      </c>
      <c r="CF100" s="5">
        <v>6</v>
      </c>
      <c r="CG100" s="5">
        <v>15</v>
      </c>
      <c r="CH100" s="5">
        <v>68</v>
      </c>
      <c r="CI100" s="5">
        <v>16</v>
      </c>
      <c r="CJ100" s="5">
        <v>48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5">
        <v>3</v>
      </c>
      <c r="CR100" s="5">
        <v>16</v>
      </c>
      <c r="CS100" s="5">
        <v>0.73377000000000003</v>
      </c>
      <c r="CT100" s="5">
        <v>0.28343000000000002</v>
      </c>
      <c r="CU100" s="2" t="s">
        <v>138</v>
      </c>
    </row>
    <row r="101" spans="1:99" s="2" customFormat="1" x14ac:dyDescent="0.25">
      <c r="A101" s="2" t="s">
        <v>812</v>
      </c>
      <c r="C101" s="2" t="s">
        <v>813</v>
      </c>
      <c r="D101" s="2">
        <v>1902</v>
      </c>
      <c r="E101" s="2">
        <f t="shared" si="22"/>
        <v>113</v>
      </c>
      <c r="F101" s="2">
        <v>0</v>
      </c>
      <c r="G101" s="2">
        <v>22</v>
      </c>
      <c r="H101" s="2">
        <v>860</v>
      </c>
      <c r="I101" s="2">
        <v>110000</v>
      </c>
      <c r="J101" s="2">
        <v>84500</v>
      </c>
      <c r="K101" s="2">
        <v>110000</v>
      </c>
      <c r="L101" s="2">
        <f t="shared" si="23"/>
        <v>4791589000</v>
      </c>
      <c r="M101" s="2">
        <v>8664</v>
      </c>
      <c r="N101" s="2">
        <f t="shared" si="24"/>
        <v>377403840</v>
      </c>
      <c r="O101" s="2">
        <f t="shared" si="25"/>
        <v>13.537500000000001</v>
      </c>
      <c r="P101" s="2">
        <f t="shared" si="26"/>
        <v>35061995.039999999</v>
      </c>
      <c r="Q101" s="2">
        <f t="shared" si="27"/>
        <v>35.061995039999999</v>
      </c>
      <c r="R101" s="2">
        <v>72</v>
      </c>
      <c r="S101" s="2">
        <f t="shared" si="28"/>
        <v>186.47927999999999</v>
      </c>
      <c r="T101" s="2">
        <f t="shared" si="29"/>
        <v>46080</v>
      </c>
      <c r="U101" s="2">
        <f t="shared" si="30"/>
        <v>2007360000</v>
      </c>
      <c r="V101" s="2">
        <v>205948.81205000001</v>
      </c>
      <c r="W101" s="2">
        <f t="shared" si="31"/>
        <v>62.773197912839997</v>
      </c>
      <c r="X101" s="2">
        <f t="shared" si="32"/>
        <v>39.005469309397704</v>
      </c>
      <c r="Y101" s="2">
        <f t="shared" si="33"/>
        <v>2.9905483825928236</v>
      </c>
      <c r="Z101" s="2">
        <f t="shared" si="34"/>
        <v>12.696185073262635</v>
      </c>
      <c r="AA101" s="2">
        <f t="shared" si="35"/>
        <v>0.60226195950380823</v>
      </c>
      <c r="AB101" s="2" t="e">
        <f t="shared" si="36"/>
        <v>#DIV/0!</v>
      </c>
      <c r="AC101" s="2">
        <v>0</v>
      </c>
      <c r="AD101" s="2" t="e">
        <f t="shared" si="37"/>
        <v>#DIV/0!</v>
      </c>
      <c r="AE101" s="2">
        <v>128.43600000000001</v>
      </c>
      <c r="AF101" s="2">
        <f t="shared" si="38"/>
        <v>5.3185595567867034</v>
      </c>
      <c r="AG101" s="2">
        <f t="shared" si="39"/>
        <v>5.7918263932909844E-2</v>
      </c>
      <c r="AH101" s="2">
        <f t="shared" si="40"/>
        <v>0.33639366065471565</v>
      </c>
      <c r="AI101" s="2">
        <f t="shared" si="41"/>
        <v>3680811550</v>
      </c>
      <c r="AJ101" s="2">
        <f t="shared" si="42"/>
        <v>104229060</v>
      </c>
      <c r="AK101" s="2">
        <f t="shared" si="43"/>
        <v>104.22906</v>
      </c>
      <c r="AL101" s="2" t="s">
        <v>814</v>
      </c>
      <c r="AM101" s="2" t="s">
        <v>815</v>
      </c>
      <c r="AN101" s="2" t="s">
        <v>816</v>
      </c>
      <c r="AO101" s="2" t="s">
        <v>817</v>
      </c>
      <c r="AP101" s="2" t="s">
        <v>818</v>
      </c>
      <c r="AQ101" s="2" t="s">
        <v>819</v>
      </c>
      <c r="AR101" s="2" t="s">
        <v>644</v>
      </c>
      <c r="AS101" s="2">
        <v>1</v>
      </c>
      <c r="AT101" s="2" t="s">
        <v>820</v>
      </c>
      <c r="AU101" s="2" t="s">
        <v>821</v>
      </c>
      <c r="AV101" s="2">
        <v>7</v>
      </c>
      <c r="AW101" s="5">
        <v>72</v>
      </c>
      <c r="AX101" s="5">
        <v>27</v>
      </c>
      <c r="AY101" s="5">
        <v>1</v>
      </c>
      <c r="AZ101" s="5">
        <v>12.3</v>
      </c>
      <c r="BA101" s="5">
        <v>1.2</v>
      </c>
      <c r="BB101" s="5">
        <v>1.2</v>
      </c>
      <c r="BC101" s="5">
        <v>2.1</v>
      </c>
      <c r="BD101" s="5">
        <v>0.2</v>
      </c>
      <c r="BE101" s="5">
        <v>0.4</v>
      </c>
      <c r="BF101" s="5">
        <v>29.2</v>
      </c>
      <c r="BG101" s="5">
        <v>1.6</v>
      </c>
      <c r="BH101" s="5">
        <v>10</v>
      </c>
      <c r="BI101" s="2">
        <v>0</v>
      </c>
      <c r="BJ101" s="2">
        <v>0</v>
      </c>
      <c r="BK101" s="5">
        <v>33.5</v>
      </c>
      <c r="BL101" s="5">
        <v>8.4</v>
      </c>
      <c r="BM101" s="2">
        <v>0</v>
      </c>
      <c r="BN101" s="5">
        <v>0.1</v>
      </c>
      <c r="BO101" s="5">
        <v>27339</v>
      </c>
      <c r="BP101" s="5">
        <v>3666</v>
      </c>
      <c r="BQ101" s="5">
        <v>97</v>
      </c>
      <c r="BR101" s="5">
        <v>13</v>
      </c>
      <c r="BS101" s="5">
        <v>0.2</v>
      </c>
      <c r="BT101" s="5">
        <v>0.03</v>
      </c>
      <c r="BU101" s="5">
        <v>48152</v>
      </c>
      <c r="BV101" s="5">
        <v>170</v>
      </c>
      <c r="BW101" s="5">
        <v>0.35</v>
      </c>
      <c r="BX101" s="5">
        <v>109399</v>
      </c>
      <c r="BY101" s="5">
        <v>2593</v>
      </c>
      <c r="BZ101" s="5">
        <v>387</v>
      </c>
      <c r="CA101" s="5">
        <v>9</v>
      </c>
      <c r="CB101" s="5">
        <v>0.97</v>
      </c>
      <c r="CC101" s="5">
        <v>0.03</v>
      </c>
      <c r="CD101" s="5">
        <v>13</v>
      </c>
      <c r="CE101" s="5">
        <v>13</v>
      </c>
      <c r="CF101" s="5">
        <v>31</v>
      </c>
      <c r="CG101" s="5">
        <v>32</v>
      </c>
      <c r="CH101" s="5">
        <v>34</v>
      </c>
      <c r="CI101" s="5">
        <v>7</v>
      </c>
      <c r="CJ101" s="5">
        <v>11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5">
        <v>16</v>
      </c>
      <c r="CR101" s="5">
        <v>44</v>
      </c>
      <c r="CS101" s="5">
        <v>0.48959000000000003</v>
      </c>
      <c r="CT101" s="5">
        <v>9.3039999999999998E-2</v>
      </c>
      <c r="CU101" s="2" t="s">
        <v>138</v>
      </c>
    </row>
    <row r="102" spans="1:99" s="2" customFormat="1" x14ac:dyDescent="0.25">
      <c r="A102" s="2" t="s">
        <v>822</v>
      </c>
      <c r="B102" s="2" t="s">
        <v>823</v>
      </c>
      <c r="C102" s="2" t="s">
        <v>824</v>
      </c>
      <c r="D102" s="2">
        <v>1912</v>
      </c>
      <c r="E102" s="2">
        <f t="shared" si="22"/>
        <v>103</v>
      </c>
      <c r="F102" s="2">
        <v>0</v>
      </c>
      <c r="G102" s="2">
        <v>20</v>
      </c>
      <c r="H102" s="2">
        <v>34392</v>
      </c>
      <c r="I102" s="2">
        <v>663000</v>
      </c>
      <c r="J102" s="2">
        <v>528000</v>
      </c>
      <c r="K102" s="2">
        <v>663000</v>
      </c>
      <c r="L102" s="2">
        <f t="shared" si="23"/>
        <v>28880213700</v>
      </c>
      <c r="M102" s="2">
        <v>42240</v>
      </c>
      <c r="N102" s="2">
        <f t="shared" si="24"/>
        <v>1839974400</v>
      </c>
      <c r="O102" s="2">
        <f t="shared" si="25"/>
        <v>66</v>
      </c>
      <c r="P102" s="2">
        <f t="shared" si="26"/>
        <v>170939366.40000001</v>
      </c>
      <c r="Q102" s="2">
        <f t="shared" si="27"/>
        <v>170.93936640000001</v>
      </c>
      <c r="R102" s="2">
        <v>1572</v>
      </c>
      <c r="S102" s="2">
        <f t="shared" si="28"/>
        <v>4071.4642799999997</v>
      </c>
      <c r="T102" s="2">
        <f t="shared" si="29"/>
        <v>1006080</v>
      </c>
      <c r="U102" s="2">
        <f t="shared" si="30"/>
        <v>43827360000</v>
      </c>
      <c r="V102" s="2">
        <v>571914.35455000005</v>
      </c>
      <c r="W102" s="2">
        <f t="shared" si="31"/>
        <v>174.31949526683999</v>
      </c>
      <c r="X102" s="2">
        <f t="shared" si="32"/>
        <v>108.31714726564272</v>
      </c>
      <c r="Y102" s="2">
        <f t="shared" si="33"/>
        <v>3.7611426553332614</v>
      </c>
      <c r="Z102" s="2">
        <f t="shared" si="34"/>
        <v>15.695986694162702</v>
      </c>
      <c r="AA102" s="2">
        <f t="shared" si="35"/>
        <v>0.26765781303101793</v>
      </c>
      <c r="AB102" s="2" t="e">
        <f t="shared" si="36"/>
        <v>#DIV/0!</v>
      </c>
      <c r="AC102" s="2">
        <v>0</v>
      </c>
      <c r="AD102" s="2" t="e">
        <f t="shared" si="37"/>
        <v>#DIV/0!</v>
      </c>
      <c r="AE102" s="2">
        <v>1612.46</v>
      </c>
      <c r="AF102" s="2">
        <f t="shared" si="38"/>
        <v>23.818181818181817</v>
      </c>
      <c r="AG102" s="2">
        <f t="shared" si="39"/>
        <v>3.2428598523063193E-2</v>
      </c>
      <c r="AH102" s="2">
        <f t="shared" si="40"/>
        <v>0.26246781463825924</v>
      </c>
      <c r="AI102" s="2">
        <f t="shared" si="41"/>
        <v>22999627200</v>
      </c>
      <c r="AJ102" s="2">
        <f t="shared" si="42"/>
        <v>651277440</v>
      </c>
      <c r="AK102" s="2">
        <f t="shared" si="43"/>
        <v>651.27743999999996</v>
      </c>
      <c r="AL102" s="2" t="s">
        <v>825</v>
      </c>
      <c r="AM102" s="2" t="s">
        <v>826</v>
      </c>
      <c r="AN102" s="2" t="s">
        <v>133</v>
      </c>
      <c r="AO102" s="2" t="s">
        <v>827</v>
      </c>
      <c r="AP102" s="2" t="s">
        <v>828</v>
      </c>
      <c r="AQ102" s="2" t="s">
        <v>819</v>
      </c>
      <c r="AR102" s="2" t="s">
        <v>829</v>
      </c>
      <c r="AS102" s="2">
        <v>2</v>
      </c>
      <c r="AT102" s="2" t="s">
        <v>830</v>
      </c>
      <c r="AU102" s="2" t="s">
        <v>831</v>
      </c>
      <c r="AV102" s="2">
        <v>7</v>
      </c>
      <c r="AW102" s="5">
        <v>88</v>
      </c>
      <c r="AX102" s="5">
        <v>12</v>
      </c>
      <c r="AY102" s="5">
        <v>1</v>
      </c>
      <c r="AZ102" s="5">
        <v>9.1</v>
      </c>
      <c r="BA102" s="5">
        <v>0.4</v>
      </c>
      <c r="BB102" s="5">
        <v>1</v>
      </c>
      <c r="BC102" s="5">
        <v>1.4</v>
      </c>
      <c r="BD102" s="5">
        <v>0.1</v>
      </c>
      <c r="BE102" s="5">
        <v>0.4</v>
      </c>
      <c r="BF102" s="5">
        <v>28.2</v>
      </c>
      <c r="BG102" s="5">
        <v>0.9</v>
      </c>
      <c r="BH102" s="5">
        <v>12.8</v>
      </c>
      <c r="BI102" s="2">
        <v>0</v>
      </c>
      <c r="BJ102" s="2">
        <v>0</v>
      </c>
      <c r="BK102" s="5">
        <v>35</v>
      </c>
      <c r="BL102" s="5">
        <v>10.6</v>
      </c>
      <c r="BM102" s="2">
        <v>0</v>
      </c>
      <c r="BN102" s="5">
        <v>0.1</v>
      </c>
      <c r="BO102" s="5">
        <v>231006</v>
      </c>
      <c r="BP102" s="5">
        <v>41788</v>
      </c>
      <c r="BQ102" s="5">
        <v>53</v>
      </c>
      <c r="BR102" s="5">
        <v>10</v>
      </c>
      <c r="BS102" s="5">
        <v>0.14000000000000001</v>
      </c>
      <c r="BT102" s="5">
        <v>0.03</v>
      </c>
      <c r="BU102" s="5">
        <v>409314</v>
      </c>
      <c r="BV102" s="5">
        <v>93</v>
      </c>
      <c r="BW102" s="5">
        <v>0.26</v>
      </c>
      <c r="BX102" s="5">
        <v>1925754</v>
      </c>
      <c r="BY102" s="5">
        <v>103594</v>
      </c>
      <c r="BZ102" s="5">
        <v>439</v>
      </c>
      <c r="CA102" s="5">
        <v>24</v>
      </c>
      <c r="CB102" s="5">
        <v>1.36</v>
      </c>
      <c r="CC102" s="5">
        <v>0.08</v>
      </c>
      <c r="CD102" s="5">
        <v>14</v>
      </c>
      <c r="CE102" s="5">
        <v>11</v>
      </c>
      <c r="CF102" s="5">
        <v>39</v>
      </c>
      <c r="CG102" s="5">
        <v>43</v>
      </c>
      <c r="CH102" s="5">
        <v>27</v>
      </c>
      <c r="CI102" s="5">
        <v>7</v>
      </c>
      <c r="CJ102" s="5">
        <v>10</v>
      </c>
      <c r="CK102" s="2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Q102" s="5">
        <v>13</v>
      </c>
      <c r="CR102" s="5">
        <v>35</v>
      </c>
      <c r="CS102" s="5">
        <v>0.94213999999999998</v>
      </c>
      <c r="CT102" s="5">
        <v>0.84799999999999998</v>
      </c>
      <c r="CU102" s="2" t="s">
        <v>138</v>
      </c>
    </row>
    <row r="103" spans="1:99" s="2" customFormat="1" x14ac:dyDescent="0.25">
      <c r="A103" s="2" t="s">
        <v>832</v>
      </c>
      <c r="C103" s="2" t="s">
        <v>833</v>
      </c>
      <c r="D103" s="2">
        <v>1874</v>
      </c>
      <c r="E103" s="2">
        <f t="shared" si="22"/>
        <v>141</v>
      </c>
      <c r="F103" s="2">
        <v>0</v>
      </c>
      <c r="G103" s="2">
        <v>53</v>
      </c>
      <c r="H103" s="2">
        <v>8070</v>
      </c>
      <c r="I103" s="2">
        <v>6250</v>
      </c>
      <c r="J103" s="2">
        <v>3900</v>
      </c>
      <c r="K103" s="2">
        <v>6250</v>
      </c>
      <c r="L103" s="2">
        <f t="shared" si="23"/>
        <v>272249375</v>
      </c>
      <c r="M103" s="2">
        <v>252</v>
      </c>
      <c r="N103" s="2">
        <f t="shared" si="24"/>
        <v>10977120</v>
      </c>
      <c r="O103" s="2">
        <f t="shared" si="25"/>
        <v>0.39375000000000004</v>
      </c>
      <c r="P103" s="2">
        <f t="shared" si="26"/>
        <v>1019808.7200000001</v>
      </c>
      <c r="Q103" s="2">
        <f t="shared" si="27"/>
        <v>1.0198087200000001</v>
      </c>
      <c r="R103" s="2">
        <v>46.9</v>
      </c>
      <c r="S103" s="2">
        <f t="shared" si="28"/>
        <v>121.47053099999998</v>
      </c>
      <c r="T103" s="2">
        <f t="shared" si="29"/>
        <v>30016</v>
      </c>
      <c r="U103" s="2">
        <f t="shared" si="30"/>
        <v>1307572000</v>
      </c>
      <c r="W103" s="2">
        <f t="shared" si="31"/>
        <v>0</v>
      </c>
      <c r="X103" s="2">
        <f t="shared" si="32"/>
        <v>0</v>
      </c>
      <c r="Y103" s="2">
        <f t="shared" si="33"/>
        <v>0</v>
      </c>
      <c r="Z103" s="2">
        <f t="shared" si="34"/>
        <v>24.801530364977335</v>
      </c>
      <c r="AA103" s="2">
        <f t="shared" si="35"/>
        <v>0</v>
      </c>
      <c r="AB103" s="2" t="e">
        <f t="shared" si="36"/>
        <v>#DIV/0!</v>
      </c>
      <c r="AC103" s="2">
        <v>0</v>
      </c>
      <c r="AD103" s="2" t="e">
        <f t="shared" si="37"/>
        <v>#DIV/0!</v>
      </c>
      <c r="AE103" s="2" t="s">
        <v>133</v>
      </c>
      <c r="AF103" s="2">
        <f t="shared" si="38"/>
        <v>119.11111111111111</v>
      </c>
      <c r="AG103" s="2">
        <f t="shared" si="39"/>
        <v>0.66340649955487241</v>
      </c>
      <c r="AH103" s="2">
        <f t="shared" si="40"/>
        <v>0.21199323490013247</v>
      </c>
      <c r="AI103" s="2">
        <f t="shared" si="41"/>
        <v>169883610</v>
      </c>
      <c r="AJ103" s="2">
        <f t="shared" si="42"/>
        <v>4810572</v>
      </c>
      <c r="AK103" s="2">
        <f t="shared" si="43"/>
        <v>4.8105719999999996</v>
      </c>
      <c r="AL103" s="2" t="s">
        <v>133</v>
      </c>
      <c r="AM103" s="2" t="s">
        <v>133</v>
      </c>
      <c r="AN103" s="2" t="s">
        <v>133</v>
      </c>
      <c r="AO103" s="2" t="s">
        <v>133</v>
      </c>
      <c r="AP103" s="2" t="s">
        <v>133</v>
      </c>
      <c r="AQ103" s="2" t="s">
        <v>133</v>
      </c>
      <c r="AR103" s="2" t="s">
        <v>133</v>
      </c>
      <c r="AS103" s="2">
        <v>0</v>
      </c>
      <c r="AT103" s="2" t="s">
        <v>133</v>
      </c>
      <c r="AU103" s="2" t="s">
        <v>133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2">
        <v>0</v>
      </c>
      <c r="BV103" s="2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0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0</v>
      </c>
      <c r="CS103" s="2">
        <v>0</v>
      </c>
      <c r="CT103" s="2">
        <v>0</v>
      </c>
      <c r="CU103" s="2" t="s">
        <v>138</v>
      </c>
    </row>
    <row r="104" spans="1:99" s="2" customFormat="1" x14ac:dyDescent="0.25">
      <c r="A104" s="2" t="s">
        <v>834</v>
      </c>
      <c r="C104" s="2" t="s">
        <v>835</v>
      </c>
      <c r="D104" s="2">
        <v>1947</v>
      </c>
      <c r="E104" s="2">
        <f t="shared" si="22"/>
        <v>68</v>
      </c>
      <c r="F104" s="2">
        <v>0</v>
      </c>
      <c r="G104" s="2">
        <v>11</v>
      </c>
      <c r="H104" s="2">
        <v>6527</v>
      </c>
      <c r="I104" s="2">
        <v>16195</v>
      </c>
      <c r="J104" s="2">
        <v>4712</v>
      </c>
      <c r="K104" s="2">
        <v>16195</v>
      </c>
      <c r="L104" s="2">
        <f t="shared" si="23"/>
        <v>705452580.5</v>
      </c>
      <c r="M104" s="2">
        <v>657</v>
      </c>
      <c r="N104" s="2">
        <f t="shared" si="24"/>
        <v>28618920</v>
      </c>
      <c r="O104" s="2">
        <f t="shared" si="25"/>
        <v>1.0265625</v>
      </c>
      <c r="P104" s="2">
        <f t="shared" si="26"/>
        <v>2658787.02</v>
      </c>
      <c r="Q104" s="2">
        <f t="shared" si="27"/>
        <v>2.6587870200000001</v>
      </c>
      <c r="R104" s="2">
        <v>12.34</v>
      </c>
      <c r="S104" s="2">
        <f t="shared" si="28"/>
        <v>31.960476599999996</v>
      </c>
      <c r="T104" s="2">
        <f t="shared" si="29"/>
        <v>7897.6</v>
      </c>
      <c r="U104" s="2">
        <f t="shared" si="30"/>
        <v>344039200</v>
      </c>
      <c r="V104" s="2">
        <v>42014.760979999999</v>
      </c>
      <c r="W104" s="2">
        <f t="shared" si="31"/>
        <v>12.806099146704</v>
      </c>
      <c r="X104" s="2">
        <f t="shared" si="32"/>
        <v>7.95734364104612</v>
      </c>
      <c r="Y104" s="2">
        <f t="shared" si="33"/>
        <v>2.2154909282141002</v>
      </c>
      <c r="Z104" s="2">
        <f t="shared" si="34"/>
        <v>24.649867308060543</v>
      </c>
      <c r="AA104" s="2">
        <f t="shared" si="35"/>
        <v>2.2033295852423662</v>
      </c>
      <c r="AB104" s="2" t="e">
        <f t="shared" si="36"/>
        <v>#DIV/0!</v>
      </c>
      <c r="AC104" s="2">
        <v>0</v>
      </c>
      <c r="AD104" s="2" t="e">
        <f t="shared" si="37"/>
        <v>#DIV/0!</v>
      </c>
      <c r="AE104" s="2">
        <v>25.139600000000002</v>
      </c>
      <c r="AF104" s="2">
        <f t="shared" si="38"/>
        <v>12.020700152207002</v>
      </c>
      <c r="AG104" s="2">
        <f t="shared" si="39"/>
        <v>0.40835080298641457</v>
      </c>
      <c r="AH104" s="2">
        <f t="shared" si="40"/>
        <v>0.45745265868351104</v>
      </c>
      <c r="AI104" s="2">
        <f t="shared" si="41"/>
        <v>205254248.80000001</v>
      </c>
      <c r="AJ104" s="2">
        <f t="shared" si="42"/>
        <v>5812157.7599999998</v>
      </c>
      <c r="AK104" s="2">
        <f t="shared" si="43"/>
        <v>5.8121577599999998</v>
      </c>
      <c r="AL104" s="2" t="s">
        <v>836</v>
      </c>
      <c r="AM104" s="2" t="s">
        <v>837</v>
      </c>
      <c r="AN104" s="2" t="s">
        <v>838</v>
      </c>
      <c r="AO104" s="2" t="s">
        <v>839</v>
      </c>
      <c r="AP104" s="2" t="s">
        <v>840</v>
      </c>
      <c r="AQ104" s="2" t="s">
        <v>841</v>
      </c>
      <c r="AR104" s="2" t="s">
        <v>596</v>
      </c>
      <c r="AS104" s="2">
        <v>1</v>
      </c>
      <c r="AT104" s="2" t="s">
        <v>842</v>
      </c>
      <c r="AU104" s="2" t="s">
        <v>843</v>
      </c>
      <c r="AV104" s="2">
        <v>7</v>
      </c>
      <c r="AW104" s="5">
        <v>96</v>
      </c>
      <c r="AX104" s="5">
        <v>3</v>
      </c>
      <c r="AY104" s="5">
        <v>1</v>
      </c>
      <c r="AZ104" s="5">
        <v>6</v>
      </c>
      <c r="BA104" s="5">
        <v>0.2</v>
      </c>
      <c r="BB104" s="5">
        <v>0.1</v>
      </c>
      <c r="BC104" s="5">
        <v>0.1</v>
      </c>
      <c r="BD104" s="2">
        <v>0</v>
      </c>
      <c r="BE104" s="2">
        <v>0</v>
      </c>
      <c r="BF104" s="5">
        <v>48.5</v>
      </c>
      <c r="BG104" s="5">
        <v>2.6</v>
      </c>
      <c r="BH104" s="5">
        <v>19.7</v>
      </c>
      <c r="BI104" s="2">
        <v>0</v>
      </c>
      <c r="BJ104" s="2">
        <v>0</v>
      </c>
      <c r="BK104" s="5">
        <v>17.8</v>
      </c>
      <c r="BL104" s="5">
        <v>4.9000000000000004</v>
      </c>
      <c r="BM104" s="2">
        <v>0</v>
      </c>
      <c r="BN104" s="2">
        <v>0</v>
      </c>
      <c r="BO104" s="5">
        <v>11652</v>
      </c>
      <c r="BP104" s="5">
        <v>1559</v>
      </c>
      <c r="BQ104" s="5">
        <v>66</v>
      </c>
      <c r="BR104" s="5">
        <v>9</v>
      </c>
      <c r="BS104" s="5">
        <v>0.21</v>
      </c>
      <c r="BT104" s="5">
        <v>0.03</v>
      </c>
      <c r="BU104" s="5">
        <v>21812</v>
      </c>
      <c r="BV104" s="5">
        <v>123</v>
      </c>
      <c r="BW104" s="5">
        <v>0.39</v>
      </c>
      <c r="BX104" s="5">
        <v>71285</v>
      </c>
      <c r="BY104" s="5">
        <v>8462</v>
      </c>
      <c r="BZ104" s="5">
        <v>403</v>
      </c>
      <c r="CA104" s="5">
        <v>48</v>
      </c>
      <c r="CB104" s="5">
        <v>3.2</v>
      </c>
      <c r="CC104" s="5">
        <v>0.4</v>
      </c>
      <c r="CD104" s="5">
        <v>12</v>
      </c>
      <c r="CE104" s="5">
        <v>11</v>
      </c>
      <c r="CF104" s="5">
        <v>24</v>
      </c>
      <c r="CG104" s="5">
        <v>32</v>
      </c>
      <c r="CH104" s="5">
        <v>40</v>
      </c>
      <c r="CI104" s="5">
        <v>16</v>
      </c>
      <c r="CJ104" s="5">
        <v>34</v>
      </c>
      <c r="CK104" s="2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Q104" s="5">
        <v>7</v>
      </c>
      <c r="CR104" s="5">
        <v>23</v>
      </c>
      <c r="CS104" s="5">
        <v>0.75387000000000004</v>
      </c>
      <c r="CT104" s="5">
        <v>0.81732000000000005</v>
      </c>
      <c r="CU104" s="2" t="s">
        <v>138</v>
      </c>
    </row>
    <row r="105" spans="1:99" s="2" customFormat="1" x14ac:dyDescent="0.25">
      <c r="A105" s="2" t="s">
        <v>844</v>
      </c>
      <c r="C105" s="2" t="s">
        <v>845</v>
      </c>
      <c r="D105" s="2">
        <v>1872</v>
      </c>
      <c r="E105" s="2">
        <f t="shared" si="22"/>
        <v>143</v>
      </c>
      <c r="F105" s="2">
        <v>0</v>
      </c>
      <c r="G105" s="2">
        <v>55</v>
      </c>
      <c r="H105" s="2">
        <v>0</v>
      </c>
      <c r="I105" s="2">
        <v>16498</v>
      </c>
      <c r="J105" s="2">
        <v>8215</v>
      </c>
      <c r="K105" s="2">
        <v>16498</v>
      </c>
      <c r="L105" s="2">
        <f t="shared" si="23"/>
        <v>718651230.20000005</v>
      </c>
      <c r="M105" s="2">
        <v>465</v>
      </c>
      <c r="N105" s="2">
        <f t="shared" si="24"/>
        <v>20255400</v>
      </c>
      <c r="O105" s="2">
        <f t="shared" si="25"/>
        <v>0.7265625</v>
      </c>
      <c r="P105" s="2">
        <f t="shared" si="26"/>
        <v>1881789.9000000001</v>
      </c>
      <c r="Q105" s="2">
        <f t="shared" si="27"/>
        <v>1.8817899</v>
      </c>
      <c r="R105" s="2">
        <v>25.3</v>
      </c>
      <c r="S105" s="2">
        <f t="shared" si="28"/>
        <v>65.526747</v>
      </c>
      <c r="T105" s="2">
        <f t="shared" si="29"/>
        <v>16192</v>
      </c>
      <c r="U105" s="2">
        <f t="shared" si="30"/>
        <v>705364000</v>
      </c>
      <c r="V105" s="2">
        <v>42440.464111000001</v>
      </c>
      <c r="W105" s="2">
        <f t="shared" si="31"/>
        <v>12.935853461032799</v>
      </c>
      <c r="X105" s="2">
        <f t="shared" si="32"/>
        <v>8.037969259838734</v>
      </c>
      <c r="Y105" s="2">
        <f t="shared" si="33"/>
        <v>2.6601394981914077</v>
      </c>
      <c r="Z105" s="2">
        <f t="shared" si="34"/>
        <v>35.479488442588149</v>
      </c>
      <c r="AA105" s="2">
        <f t="shared" si="35"/>
        <v>1.276601667309692</v>
      </c>
      <c r="AB105" s="2" t="e">
        <f t="shared" si="36"/>
        <v>#DIV/0!</v>
      </c>
      <c r="AC105" s="2">
        <v>0</v>
      </c>
      <c r="AD105" s="2" t="e">
        <f t="shared" si="37"/>
        <v>#DIV/0!</v>
      </c>
      <c r="AE105" s="2">
        <v>108.628</v>
      </c>
      <c r="AF105" s="2">
        <f t="shared" si="38"/>
        <v>34.821505376344085</v>
      </c>
      <c r="AG105" s="2">
        <f t="shared" si="39"/>
        <v>0.69863829271810951</v>
      </c>
      <c r="AH105" s="2">
        <f t="shared" si="40"/>
        <v>0.18570835941386268</v>
      </c>
      <c r="AI105" s="2">
        <f t="shared" si="41"/>
        <v>357844578.5</v>
      </c>
      <c r="AJ105" s="2">
        <f t="shared" si="42"/>
        <v>10133038.199999999</v>
      </c>
      <c r="AK105" s="2">
        <f t="shared" si="43"/>
        <v>10.1330382</v>
      </c>
      <c r="AL105" s="2" t="s">
        <v>846</v>
      </c>
      <c r="AM105" s="2" t="s">
        <v>133</v>
      </c>
      <c r="AN105" s="2" t="s">
        <v>847</v>
      </c>
      <c r="AO105" s="2" t="s">
        <v>848</v>
      </c>
      <c r="AP105" s="2" t="s">
        <v>849</v>
      </c>
      <c r="AQ105" s="2" t="s">
        <v>850</v>
      </c>
      <c r="AR105" s="2" t="s">
        <v>201</v>
      </c>
      <c r="AS105" s="2">
        <v>1</v>
      </c>
      <c r="AT105" s="2" t="s">
        <v>851</v>
      </c>
      <c r="AU105" s="2" t="s">
        <v>852</v>
      </c>
      <c r="AV105" s="2">
        <v>7</v>
      </c>
      <c r="AW105" s="5">
        <v>96</v>
      </c>
      <c r="AX105" s="5">
        <v>4</v>
      </c>
      <c r="AY105" s="2">
        <v>0</v>
      </c>
      <c r="AZ105" s="5">
        <v>1.1000000000000001</v>
      </c>
      <c r="BA105" s="5">
        <v>0.1</v>
      </c>
      <c r="BB105" s="5">
        <v>0.4</v>
      </c>
      <c r="BC105" s="5">
        <v>0.6</v>
      </c>
      <c r="BD105" s="5">
        <v>0.1</v>
      </c>
      <c r="BE105" s="5">
        <v>0.5</v>
      </c>
      <c r="BF105" s="5">
        <v>49.7</v>
      </c>
      <c r="BG105" s="5">
        <v>0.9</v>
      </c>
      <c r="BH105" s="5">
        <v>15.5</v>
      </c>
      <c r="BI105" s="2">
        <v>0</v>
      </c>
      <c r="BJ105" s="2">
        <v>0</v>
      </c>
      <c r="BK105" s="5">
        <v>28.6</v>
      </c>
      <c r="BL105" s="5">
        <v>2.7</v>
      </c>
      <c r="BM105" s="2">
        <v>0</v>
      </c>
      <c r="BN105" s="2">
        <v>0</v>
      </c>
      <c r="BO105" s="5">
        <v>16600</v>
      </c>
      <c r="BP105" s="5">
        <v>1939</v>
      </c>
      <c r="BQ105" s="5">
        <v>112</v>
      </c>
      <c r="BR105" s="5">
        <v>13</v>
      </c>
      <c r="BS105" s="5">
        <v>0.21</v>
      </c>
      <c r="BT105" s="5">
        <v>0.02</v>
      </c>
      <c r="BU105" s="5">
        <v>25089</v>
      </c>
      <c r="BV105" s="5">
        <v>170</v>
      </c>
      <c r="BW105" s="5">
        <v>0.31</v>
      </c>
      <c r="BX105" s="5">
        <v>74992</v>
      </c>
      <c r="BY105" s="5">
        <v>4868</v>
      </c>
      <c r="BZ105" s="5">
        <v>507</v>
      </c>
      <c r="CA105" s="5">
        <v>33</v>
      </c>
      <c r="CB105" s="5">
        <v>0.78</v>
      </c>
      <c r="CC105" s="5">
        <v>0.05</v>
      </c>
      <c r="CD105" s="5">
        <v>12</v>
      </c>
      <c r="CE105" s="5">
        <v>15</v>
      </c>
      <c r="CF105" s="5">
        <v>12</v>
      </c>
      <c r="CG105" s="5">
        <v>16</v>
      </c>
      <c r="CH105" s="5">
        <v>42</v>
      </c>
      <c r="CI105" s="5">
        <v>19</v>
      </c>
      <c r="CJ105" s="5">
        <v>31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5">
        <v>15</v>
      </c>
      <c r="CR105" s="5">
        <v>38</v>
      </c>
      <c r="CS105" s="5">
        <v>0.69918000000000002</v>
      </c>
      <c r="CT105" s="5">
        <v>0.51373000000000002</v>
      </c>
      <c r="CU105" s="2" t="s">
        <v>138</v>
      </c>
    </row>
    <row r="106" spans="1:99" s="2" customFormat="1" x14ac:dyDescent="0.25">
      <c r="A106" s="2" t="s">
        <v>853</v>
      </c>
      <c r="B106" s="2" t="s">
        <v>854</v>
      </c>
      <c r="C106" s="2" t="s">
        <v>855</v>
      </c>
      <c r="D106" s="2">
        <v>1929</v>
      </c>
      <c r="E106" s="2">
        <f t="shared" si="22"/>
        <v>86</v>
      </c>
      <c r="F106" s="2">
        <v>0</v>
      </c>
      <c r="G106" s="2">
        <v>140</v>
      </c>
      <c r="H106" s="2">
        <v>0</v>
      </c>
      <c r="I106" s="2">
        <v>27000</v>
      </c>
      <c r="J106" s="2">
        <v>25400</v>
      </c>
      <c r="K106" s="2">
        <v>27000</v>
      </c>
      <c r="L106" s="2">
        <f t="shared" si="23"/>
        <v>1176117300</v>
      </c>
      <c r="M106" s="2">
        <v>578</v>
      </c>
      <c r="N106" s="2">
        <f t="shared" si="24"/>
        <v>25177680</v>
      </c>
      <c r="O106" s="2">
        <f t="shared" si="25"/>
        <v>0.90312500000000007</v>
      </c>
      <c r="P106" s="2">
        <f t="shared" si="26"/>
        <v>2339085.08</v>
      </c>
      <c r="Q106" s="2">
        <f t="shared" si="27"/>
        <v>2.3390850800000003</v>
      </c>
      <c r="R106" s="2">
        <v>61</v>
      </c>
      <c r="S106" s="2">
        <f t="shared" si="28"/>
        <v>157.98938999999999</v>
      </c>
      <c r="T106" s="2">
        <f t="shared" si="29"/>
        <v>39040</v>
      </c>
      <c r="U106" s="2">
        <f t="shared" si="30"/>
        <v>1700680000</v>
      </c>
      <c r="V106" s="2">
        <v>56169.359539999998</v>
      </c>
      <c r="W106" s="2">
        <f t="shared" si="31"/>
        <v>17.120420787792</v>
      </c>
      <c r="X106" s="2">
        <f t="shared" si="32"/>
        <v>10.63813968071876</v>
      </c>
      <c r="Y106" s="2">
        <f t="shared" si="33"/>
        <v>3.1578123316226843</v>
      </c>
      <c r="Z106" s="2">
        <f t="shared" si="34"/>
        <v>46.712695530326862</v>
      </c>
      <c r="AA106" s="2">
        <f t="shared" si="35"/>
        <v>0.5464477044459578</v>
      </c>
      <c r="AB106" s="2" t="e">
        <f t="shared" si="36"/>
        <v>#DIV/0!</v>
      </c>
      <c r="AC106" s="2">
        <v>0</v>
      </c>
      <c r="AD106" s="2" t="e">
        <f t="shared" si="37"/>
        <v>#DIV/0!</v>
      </c>
      <c r="AE106" s="2">
        <v>64.946399999999997</v>
      </c>
      <c r="AF106" s="2">
        <f t="shared" si="38"/>
        <v>67.543252595155707</v>
      </c>
      <c r="AG106" s="2">
        <f t="shared" si="39"/>
        <v>0.82503528434142703</v>
      </c>
      <c r="AH106" s="2">
        <f t="shared" si="40"/>
        <v>7.4658659872496966E-2</v>
      </c>
      <c r="AI106" s="2">
        <f t="shared" si="41"/>
        <v>1106421460</v>
      </c>
      <c r="AJ106" s="2">
        <f t="shared" si="42"/>
        <v>31330392</v>
      </c>
      <c r="AK106" s="2">
        <f t="shared" si="43"/>
        <v>31.330392</v>
      </c>
      <c r="AL106" s="2" t="s">
        <v>856</v>
      </c>
      <c r="AM106" s="2" t="s">
        <v>133</v>
      </c>
      <c r="AN106" s="2" t="s">
        <v>857</v>
      </c>
      <c r="AO106" s="2" t="s">
        <v>858</v>
      </c>
      <c r="AP106" s="2" t="s">
        <v>859</v>
      </c>
      <c r="AQ106" s="2" t="s">
        <v>860</v>
      </c>
      <c r="AR106" s="2" t="s">
        <v>861</v>
      </c>
      <c r="AS106" s="2">
        <v>1</v>
      </c>
      <c r="AT106" s="2" t="s">
        <v>862</v>
      </c>
      <c r="AU106" s="2" t="s">
        <v>863</v>
      </c>
      <c r="AV106" s="2">
        <v>7</v>
      </c>
      <c r="AW106" s="5">
        <v>97</v>
      </c>
      <c r="AX106" s="5">
        <v>2</v>
      </c>
      <c r="AY106" s="5">
        <v>1</v>
      </c>
      <c r="AZ106" s="5">
        <v>1.1000000000000001</v>
      </c>
      <c r="BA106" s="5">
        <v>0.1</v>
      </c>
      <c r="BB106" s="5">
        <v>0.2</v>
      </c>
      <c r="BC106" s="5">
        <v>0.3</v>
      </c>
      <c r="BD106" s="2">
        <v>0</v>
      </c>
      <c r="BE106" s="5">
        <v>0.2</v>
      </c>
      <c r="BF106" s="5">
        <v>37.4</v>
      </c>
      <c r="BG106" s="5">
        <v>1.3</v>
      </c>
      <c r="BH106" s="5">
        <v>29.3</v>
      </c>
      <c r="BI106" s="2">
        <v>0</v>
      </c>
      <c r="BJ106" s="2">
        <v>0</v>
      </c>
      <c r="BK106" s="5">
        <v>26.3</v>
      </c>
      <c r="BL106" s="5">
        <v>3.8</v>
      </c>
      <c r="BM106" s="2">
        <v>0</v>
      </c>
      <c r="BN106" s="2">
        <v>0</v>
      </c>
      <c r="BO106" s="5">
        <v>17090</v>
      </c>
      <c r="BP106" s="5">
        <v>1908</v>
      </c>
      <c r="BQ106" s="5">
        <v>97</v>
      </c>
      <c r="BR106" s="5">
        <v>11</v>
      </c>
      <c r="BS106" s="5">
        <v>0.19</v>
      </c>
      <c r="BT106" s="5">
        <v>0.02</v>
      </c>
      <c r="BU106" s="5">
        <v>27047</v>
      </c>
      <c r="BV106" s="5">
        <v>154</v>
      </c>
      <c r="BW106" s="5">
        <v>0.3</v>
      </c>
      <c r="BX106" s="5">
        <v>76998</v>
      </c>
      <c r="BY106" s="5">
        <v>2320</v>
      </c>
      <c r="BZ106" s="5">
        <v>437</v>
      </c>
      <c r="CA106" s="5">
        <v>13</v>
      </c>
      <c r="CB106" s="5">
        <v>1.34</v>
      </c>
      <c r="CC106" s="5">
        <v>0.04</v>
      </c>
      <c r="CD106" s="5">
        <v>7</v>
      </c>
      <c r="CE106" s="5">
        <v>10</v>
      </c>
      <c r="CF106" s="5">
        <v>11</v>
      </c>
      <c r="CG106" s="5">
        <v>16</v>
      </c>
      <c r="CH106" s="5">
        <v>49</v>
      </c>
      <c r="CI106" s="5">
        <v>20</v>
      </c>
      <c r="CJ106" s="5">
        <v>37</v>
      </c>
      <c r="CK106" s="2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Q106" s="5">
        <v>13</v>
      </c>
      <c r="CR106" s="5">
        <v>38</v>
      </c>
      <c r="CS106" s="5">
        <v>0.86794000000000004</v>
      </c>
      <c r="CT106" s="5">
        <v>0.68711999999999995</v>
      </c>
      <c r="CU106" s="2" t="s">
        <v>138</v>
      </c>
    </row>
    <row r="107" spans="1:99" s="2" customFormat="1" x14ac:dyDescent="0.25">
      <c r="A107" s="2" t="s">
        <v>864</v>
      </c>
      <c r="B107" s="2" t="s">
        <v>865</v>
      </c>
      <c r="C107" s="2" t="s">
        <v>866</v>
      </c>
      <c r="D107" s="2">
        <v>1952</v>
      </c>
      <c r="E107" s="2">
        <f t="shared" si="22"/>
        <v>63</v>
      </c>
      <c r="F107" s="2">
        <v>249</v>
      </c>
      <c r="G107" s="2">
        <v>249</v>
      </c>
      <c r="H107" s="2">
        <v>442000</v>
      </c>
      <c r="I107" s="2">
        <v>408000</v>
      </c>
      <c r="J107" s="2">
        <v>4660</v>
      </c>
      <c r="K107" s="2">
        <v>408000</v>
      </c>
      <c r="L107" s="2">
        <f t="shared" si="23"/>
        <v>17772439200</v>
      </c>
      <c r="M107" s="2">
        <v>450</v>
      </c>
      <c r="N107" s="2">
        <f t="shared" si="24"/>
        <v>19602000</v>
      </c>
      <c r="O107" s="2">
        <f t="shared" si="25"/>
        <v>0.703125</v>
      </c>
      <c r="P107" s="2">
        <f t="shared" si="26"/>
        <v>1821087</v>
      </c>
      <c r="Q107" s="2">
        <f t="shared" si="27"/>
        <v>1.8210870000000001</v>
      </c>
      <c r="R107" s="2">
        <v>1080</v>
      </c>
      <c r="S107" s="2">
        <f t="shared" si="28"/>
        <v>2797.1891999999998</v>
      </c>
      <c r="T107" s="2">
        <f t="shared" si="29"/>
        <v>691200</v>
      </c>
      <c r="U107" s="2">
        <f t="shared" si="30"/>
        <v>30110400000</v>
      </c>
      <c r="W107" s="2">
        <f t="shared" si="31"/>
        <v>0</v>
      </c>
      <c r="X107" s="2">
        <f t="shared" si="32"/>
        <v>0</v>
      </c>
      <c r="Y107" s="2">
        <f t="shared" si="33"/>
        <v>0</v>
      </c>
      <c r="Z107" s="2">
        <f t="shared" si="34"/>
        <v>906.66458524640348</v>
      </c>
      <c r="AA107" s="2">
        <f t="shared" si="35"/>
        <v>0</v>
      </c>
      <c r="AB107" s="2">
        <f t="shared" si="36"/>
        <v>10.923669701763897</v>
      </c>
      <c r="AC107" s="2">
        <v>249</v>
      </c>
      <c r="AD107" s="2">
        <f t="shared" si="37"/>
        <v>3.6412232339212993</v>
      </c>
      <c r="AE107" s="2" t="s">
        <v>133</v>
      </c>
      <c r="AF107" s="2">
        <f t="shared" si="38"/>
        <v>1536</v>
      </c>
      <c r="AG107" s="2">
        <f t="shared" si="39"/>
        <v>18.148548999764365</v>
      </c>
      <c r="AH107" s="2">
        <f t="shared" si="40"/>
        <v>0.31682005522322065</v>
      </c>
      <c r="AI107" s="2">
        <f t="shared" si="41"/>
        <v>202989134</v>
      </c>
      <c r="AJ107" s="2">
        <f t="shared" si="42"/>
        <v>5748016.7999999998</v>
      </c>
      <c r="AK107" s="2">
        <f t="shared" si="43"/>
        <v>5.7480167999999994</v>
      </c>
      <c r="AL107" s="2" t="s">
        <v>133</v>
      </c>
      <c r="AM107" s="2" t="s">
        <v>133</v>
      </c>
      <c r="AN107" s="2" t="s">
        <v>133</v>
      </c>
      <c r="AO107" s="2" t="s">
        <v>133</v>
      </c>
      <c r="AP107" s="2" t="s">
        <v>133</v>
      </c>
      <c r="AQ107" s="2" t="s">
        <v>133</v>
      </c>
      <c r="AR107" s="2" t="s">
        <v>133</v>
      </c>
      <c r="AS107" s="2">
        <v>0</v>
      </c>
      <c r="AT107" s="2" t="s">
        <v>133</v>
      </c>
      <c r="AU107" s="2" t="s">
        <v>133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 t="s">
        <v>138</v>
      </c>
    </row>
    <row r="108" spans="1:99" s="2" customFormat="1" x14ac:dyDescent="0.25">
      <c r="A108" s="2" t="s">
        <v>867</v>
      </c>
      <c r="C108" s="2" t="s">
        <v>868</v>
      </c>
      <c r="D108" s="2">
        <v>1927</v>
      </c>
      <c r="E108" s="2">
        <f t="shared" si="22"/>
        <v>88</v>
      </c>
      <c r="F108" s="2">
        <v>50</v>
      </c>
      <c r="G108" s="2">
        <v>50</v>
      </c>
      <c r="H108" s="2">
        <v>1732</v>
      </c>
      <c r="I108" s="2">
        <v>5930</v>
      </c>
      <c r="J108" s="2">
        <v>5930</v>
      </c>
      <c r="K108" s="2">
        <v>5930</v>
      </c>
      <c r="L108" s="2">
        <f t="shared" si="23"/>
        <v>258310207</v>
      </c>
      <c r="M108" s="2">
        <v>650</v>
      </c>
      <c r="N108" s="2">
        <f t="shared" si="24"/>
        <v>28314000</v>
      </c>
      <c r="O108" s="2">
        <f t="shared" si="25"/>
        <v>1.015625</v>
      </c>
      <c r="P108" s="2">
        <f t="shared" si="26"/>
        <v>2630459</v>
      </c>
      <c r="Q108" s="2">
        <f t="shared" si="27"/>
        <v>2.6304590000000001</v>
      </c>
      <c r="R108" s="2">
        <v>172</v>
      </c>
      <c r="S108" s="2">
        <f t="shared" si="28"/>
        <v>445.47827999999998</v>
      </c>
      <c r="T108" s="2">
        <f t="shared" si="29"/>
        <v>110080</v>
      </c>
      <c r="U108" s="2">
        <f t="shared" si="30"/>
        <v>4795360000</v>
      </c>
      <c r="W108" s="2">
        <f t="shared" si="31"/>
        <v>0</v>
      </c>
      <c r="X108" s="2">
        <f t="shared" si="32"/>
        <v>0</v>
      </c>
      <c r="Y108" s="2">
        <f t="shared" si="33"/>
        <v>0</v>
      </c>
      <c r="Z108" s="2">
        <f t="shared" si="34"/>
        <v>9.1230559793741612</v>
      </c>
      <c r="AA108" s="2">
        <f t="shared" si="35"/>
        <v>0</v>
      </c>
      <c r="AB108" s="2">
        <f t="shared" si="36"/>
        <v>0.5473833587624497</v>
      </c>
      <c r="AC108" s="2">
        <v>50</v>
      </c>
      <c r="AD108" s="2">
        <f t="shared" si="37"/>
        <v>0.18246111958748323</v>
      </c>
      <c r="AE108" s="2" t="s">
        <v>133</v>
      </c>
      <c r="AF108" s="2">
        <f t="shared" si="38"/>
        <v>169.35384615384615</v>
      </c>
      <c r="AG108" s="2">
        <f t="shared" si="39"/>
        <v>0.15194456646169377</v>
      </c>
      <c r="AH108" s="2">
        <f t="shared" si="40"/>
        <v>0.35962074096726071</v>
      </c>
      <c r="AI108" s="2">
        <f t="shared" si="41"/>
        <v>258310207</v>
      </c>
      <c r="AJ108" s="2">
        <f t="shared" si="42"/>
        <v>7314536.4000000004</v>
      </c>
      <c r="AK108" s="2">
        <f t="shared" si="43"/>
        <v>7.3145364000000006</v>
      </c>
      <c r="AL108" s="2" t="s">
        <v>133</v>
      </c>
      <c r="AM108" s="2" t="s">
        <v>133</v>
      </c>
      <c r="AN108" s="2" t="s">
        <v>133</v>
      </c>
      <c r="AO108" s="2" t="s">
        <v>133</v>
      </c>
      <c r="AP108" s="2" t="s">
        <v>133</v>
      </c>
      <c r="AQ108" s="2" t="s">
        <v>133</v>
      </c>
      <c r="AR108" s="2" t="s">
        <v>133</v>
      </c>
      <c r="AS108" s="2">
        <v>0</v>
      </c>
      <c r="AT108" s="2" t="s">
        <v>133</v>
      </c>
      <c r="AU108" s="2" t="s">
        <v>133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0</v>
      </c>
      <c r="CR108" s="2">
        <v>0</v>
      </c>
      <c r="CS108" s="2">
        <v>0</v>
      </c>
      <c r="CT108" s="2">
        <v>0</v>
      </c>
      <c r="CU108" s="2" t="s">
        <v>138</v>
      </c>
    </row>
    <row r="109" spans="1:99" s="2" customFormat="1" x14ac:dyDescent="0.25">
      <c r="A109" s="2" t="s">
        <v>869</v>
      </c>
      <c r="C109" s="2" t="s">
        <v>870</v>
      </c>
      <c r="D109" s="2">
        <v>1926</v>
      </c>
      <c r="E109" s="2">
        <f t="shared" si="22"/>
        <v>89</v>
      </c>
      <c r="F109" s="2">
        <v>0</v>
      </c>
      <c r="G109" s="2">
        <v>12</v>
      </c>
      <c r="H109" s="2">
        <v>10799</v>
      </c>
      <c r="I109" s="2">
        <v>41101</v>
      </c>
      <c r="J109" s="2">
        <v>22356</v>
      </c>
      <c r="K109" s="2">
        <v>41101</v>
      </c>
      <c r="L109" s="2">
        <f t="shared" si="23"/>
        <v>1790355449.9000001</v>
      </c>
      <c r="M109" s="2">
        <v>2054</v>
      </c>
      <c r="N109" s="2">
        <f t="shared" si="24"/>
        <v>89472240</v>
      </c>
      <c r="O109" s="2">
        <f t="shared" si="25"/>
        <v>3.2093750000000001</v>
      </c>
      <c r="P109" s="2">
        <f t="shared" si="26"/>
        <v>8312250.4400000004</v>
      </c>
      <c r="Q109" s="2">
        <f t="shared" si="27"/>
        <v>8.3122504399999997</v>
      </c>
      <c r="R109" s="2">
        <v>43.13</v>
      </c>
      <c r="S109" s="2">
        <f t="shared" si="28"/>
        <v>111.7062687</v>
      </c>
      <c r="T109" s="2">
        <f t="shared" si="29"/>
        <v>27603.200000000001</v>
      </c>
      <c r="U109" s="2">
        <f t="shared" si="30"/>
        <v>1202464400</v>
      </c>
      <c r="V109" s="2">
        <v>87867.860264999996</v>
      </c>
      <c r="W109" s="2">
        <f t="shared" si="31"/>
        <v>26.782123808771995</v>
      </c>
      <c r="X109" s="2">
        <f t="shared" si="32"/>
        <v>16.641645527029411</v>
      </c>
      <c r="Y109" s="2">
        <f t="shared" si="33"/>
        <v>2.6204784630403091</v>
      </c>
      <c r="Z109" s="2">
        <f t="shared" si="34"/>
        <v>20.010178016108686</v>
      </c>
      <c r="AA109" s="2">
        <f t="shared" si="35"/>
        <v>0.97122264606136133</v>
      </c>
      <c r="AB109" s="2" t="e">
        <f t="shared" si="36"/>
        <v>#DIV/0!</v>
      </c>
      <c r="AC109" s="2">
        <v>0</v>
      </c>
      <c r="AD109" s="2" t="e">
        <f t="shared" si="37"/>
        <v>#DIV/0!</v>
      </c>
      <c r="AE109" s="2">
        <v>2.5876000000000001</v>
      </c>
      <c r="AF109" s="2">
        <f t="shared" si="38"/>
        <v>13.438753651411879</v>
      </c>
      <c r="AG109" s="2">
        <f t="shared" si="39"/>
        <v>0.18747883474834734</v>
      </c>
      <c r="AH109" s="2">
        <f t="shared" si="40"/>
        <v>0.30143411794763403</v>
      </c>
      <c r="AI109" s="2">
        <f t="shared" si="41"/>
        <v>973825124.39999998</v>
      </c>
      <c r="AJ109" s="2">
        <f t="shared" si="42"/>
        <v>27575678.879999999</v>
      </c>
      <c r="AK109" s="2">
        <f t="shared" si="43"/>
        <v>27.575678879999998</v>
      </c>
      <c r="AL109" s="2" t="s">
        <v>871</v>
      </c>
      <c r="AM109" s="2" t="s">
        <v>872</v>
      </c>
      <c r="AN109" s="2" t="s">
        <v>873</v>
      </c>
      <c r="AO109" s="2" t="s">
        <v>874</v>
      </c>
      <c r="AP109" s="2" t="s">
        <v>875</v>
      </c>
      <c r="AQ109" s="2" t="s">
        <v>841</v>
      </c>
      <c r="AR109" s="2" t="s">
        <v>876</v>
      </c>
      <c r="AS109" s="2">
        <v>1</v>
      </c>
      <c r="AT109" s="2" t="s">
        <v>877</v>
      </c>
      <c r="AU109" s="2" t="s">
        <v>878</v>
      </c>
      <c r="AV109" s="2">
        <v>7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2">
        <v>0</v>
      </c>
      <c r="BV109" s="2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0</v>
      </c>
      <c r="CE109" s="2">
        <v>0</v>
      </c>
      <c r="CF109" s="2">
        <v>0</v>
      </c>
      <c r="CG109" s="2">
        <v>0</v>
      </c>
      <c r="CH109" s="2">
        <v>0</v>
      </c>
      <c r="CI109" s="2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Q109" s="2">
        <v>0</v>
      </c>
      <c r="CR109" s="2">
        <v>0</v>
      </c>
      <c r="CS109" s="5">
        <v>6.9080000000000003E-2</v>
      </c>
      <c r="CT109" s="2">
        <v>0</v>
      </c>
      <c r="CU109" s="2" t="s">
        <v>138</v>
      </c>
    </row>
    <row r="110" spans="1:99" s="2" customFormat="1" x14ac:dyDescent="0.25">
      <c r="A110" s="2" t="s">
        <v>879</v>
      </c>
      <c r="B110" s="2" t="s">
        <v>880</v>
      </c>
      <c r="C110" s="2" t="s">
        <v>881</v>
      </c>
      <c r="D110" s="2">
        <v>1917</v>
      </c>
      <c r="E110" s="2">
        <f t="shared" si="22"/>
        <v>98</v>
      </c>
      <c r="F110" s="2">
        <v>0</v>
      </c>
      <c r="G110" s="2">
        <v>90</v>
      </c>
      <c r="H110" s="2">
        <v>6300</v>
      </c>
      <c r="I110" s="2">
        <v>10050</v>
      </c>
      <c r="J110" s="2">
        <v>8884</v>
      </c>
      <c r="K110" s="2">
        <v>10050</v>
      </c>
      <c r="L110" s="2">
        <f t="shared" si="23"/>
        <v>437776995</v>
      </c>
      <c r="M110" s="2">
        <v>335</v>
      </c>
      <c r="N110" s="2">
        <f t="shared" si="24"/>
        <v>14592600</v>
      </c>
      <c r="O110" s="2">
        <f t="shared" si="25"/>
        <v>0.5234375</v>
      </c>
      <c r="P110" s="2">
        <f t="shared" si="26"/>
        <v>1355698.1</v>
      </c>
      <c r="Q110" s="2">
        <f t="shared" si="27"/>
        <v>1.3556981000000001</v>
      </c>
      <c r="R110" s="2">
        <v>216</v>
      </c>
      <c r="S110" s="2">
        <f t="shared" si="28"/>
        <v>559.43783999999994</v>
      </c>
      <c r="T110" s="2">
        <f t="shared" si="29"/>
        <v>138240</v>
      </c>
      <c r="U110" s="2">
        <f t="shared" si="30"/>
        <v>6022080000</v>
      </c>
      <c r="W110" s="2">
        <f t="shared" si="31"/>
        <v>0</v>
      </c>
      <c r="X110" s="2">
        <f t="shared" si="32"/>
        <v>0</v>
      </c>
      <c r="Y110" s="2">
        <f t="shared" si="33"/>
        <v>0</v>
      </c>
      <c r="Z110" s="2">
        <f t="shared" si="34"/>
        <v>29.999931129476582</v>
      </c>
      <c r="AA110" s="2">
        <f t="shared" si="35"/>
        <v>0</v>
      </c>
      <c r="AB110" s="2" t="e">
        <f t="shared" si="36"/>
        <v>#DIV/0!</v>
      </c>
      <c r="AC110" s="2">
        <v>0</v>
      </c>
      <c r="AD110" s="2" t="e">
        <f t="shared" si="37"/>
        <v>#DIV/0!</v>
      </c>
      <c r="AE110" s="2" t="s">
        <v>133</v>
      </c>
      <c r="AF110" s="2">
        <f t="shared" si="38"/>
        <v>412.65671641791045</v>
      </c>
      <c r="AG110" s="2">
        <f t="shared" si="39"/>
        <v>0.69598417853808869</v>
      </c>
      <c r="AH110" s="2">
        <f t="shared" si="40"/>
        <v>0.12371499029690573</v>
      </c>
      <c r="AI110" s="2">
        <f t="shared" si="41"/>
        <v>386986151.60000002</v>
      </c>
      <c r="AJ110" s="2">
        <f t="shared" si="42"/>
        <v>10958236.32</v>
      </c>
      <c r="AK110" s="2">
        <f t="shared" si="43"/>
        <v>10.958236320000001</v>
      </c>
      <c r="AL110" s="2" t="s">
        <v>133</v>
      </c>
      <c r="AM110" s="2" t="s">
        <v>133</v>
      </c>
      <c r="AN110" s="2" t="s">
        <v>133</v>
      </c>
      <c r="AO110" s="2" t="s">
        <v>133</v>
      </c>
      <c r="AP110" s="2" t="s">
        <v>133</v>
      </c>
      <c r="AQ110" s="2" t="s">
        <v>133</v>
      </c>
      <c r="AR110" s="2" t="s">
        <v>133</v>
      </c>
      <c r="AS110" s="2">
        <v>0</v>
      </c>
      <c r="AT110" s="2" t="s">
        <v>133</v>
      </c>
      <c r="AU110" s="2" t="s">
        <v>133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S110" s="2">
        <v>0</v>
      </c>
      <c r="BT110" s="2">
        <v>0</v>
      </c>
      <c r="BU110" s="2">
        <v>0</v>
      </c>
      <c r="BV110" s="2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E110" s="2">
        <v>0</v>
      </c>
      <c r="CF110" s="2">
        <v>0</v>
      </c>
      <c r="CG110" s="2">
        <v>0</v>
      </c>
      <c r="CH110" s="2">
        <v>0</v>
      </c>
      <c r="CI110" s="2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T110" s="2">
        <v>0</v>
      </c>
      <c r="CU110" s="2" t="s">
        <v>138</v>
      </c>
    </row>
    <row r="111" spans="1:99" s="2" customFormat="1" x14ac:dyDescent="0.25">
      <c r="A111" s="2" t="s">
        <v>882</v>
      </c>
      <c r="C111" s="2" t="s">
        <v>883</v>
      </c>
      <c r="D111" s="2">
        <v>1927</v>
      </c>
      <c r="E111" s="2">
        <f t="shared" si="22"/>
        <v>88</v>
      </c>
      <c r="F111" s="2">
        <v>0</v>
      </c>
      <c r="G111" s="2">
        <v>101</v>
      </c>
      <c r="H111" s="2">
        <v>39000</v>
      </c>
      <c r="I111" s="2">
        <v>15037</v>
      </c>
      <c r="J111" s="2">
        <v>15037</v>
      </c>
      <c r="K111" s="2">
        <v>15037</v>
      </c>
      <c r="L111" s="2">
        <f t="shared" si="23"/>
        <v>655010216.30000007</v>
      </c>
      <c r="M111" s="2">
        <v>460</v>
      </c>
      <c r="N111" s="2">
        <f t="shared" si="24"/>
        <v>20037600</v>
      </c>
      <c r="O111" s="2">
        <f t="shared" si="25"/>
        <v>0.71875</v>
      </c>
      <c r="P111" s="2">
        <f t="shared" si="26"/>
        <v>1861555.6</v>
      </c>
      <c r="Q111" s="2">
        <f t="shared" si="27"/>
        <v>1.8615556000000002</v>
      </c>
      <c r="R111" s="2">
        <v>195</v>
      </c>
      <c r="S111" s="2">
        <f t="shared" si="28"/>
        <v>505.04804999999993</v>
      </c>
      <c r="T111" s="2">
        <f t="shared" si="29"/>
        <v>124800</v>
      </c>
      <c r="U111" s="2">
        <f t="shared" si="30"/>
        <v>5436600000</v>
      </c>
      <c r="V111" s="2">
        <v>47179.669263000003</v>
      </c>
      <c r="W111" s="2">
        <f t="shared" si="31"/>
        <v>14.380363191362401</v>
      </c>
      <c r="X111" s="2">
        <f t="shared" si="32"/>
        <v>8.9355462803966237</v>
      </c>
      <c r="Y111" s="2">
        <f t="shared" si="33"/>
        <v>2.9732179076138356</v>
      </c>
      <c r="Z111" s="2">
        <f t="shared" si="34"/>
        <v>32.689055390865178</v>
      </c>
      <c r="AA111" s="2">
        <f t="shared" si="35"/>
        <v>0.77531206613542936</v>
      </c>
      <c r="AB111" s="2" t="e">
        <f t="shared" si="36"/>
        <v>#DIV/0!</v>
      </c>
      <c r="AC111" s="2">
        <v>0</v>
      </c>
      <c r="AD111" s="2" t="e">
        <f t="shared" si="37"/>
        <v>#DIV/0!</v>
      </c>
      <c r="AE111" s="2">
        <v>378.05399999999997</v>
      </c>
      <c r="AF111" s="2">
        <f t="shared" si="38"/>
        <v>271.30434782608694</v>
      </c>
      <c r="AG111" s="2">
        <f t="shared" si="39"/>
        <v>0.64717982184451495</v>
      </c>
      <c r="AH111" s="2">
        <f t="shared" si="40"/>
        <v>0.10036509504355859</v>
      </c>
      <c r="AI111" s="2">
        <f t="shared" si="41"/>
        <v>655010216.30000007</v>
      </c>
      <c r="AJ111" s="2">
        <f t="shared" si="42"/>
        <v>18547838.760000002</v>
      </c>
      <c r="AK111" s="2">
        <f t="shared" si="43"/>
        <v>18.547838760000001</v>
      </c>
      <c r="AL111" s="2" t="s">
        <v>884</v>
      </c>
      <c r="AM111" s="2" t="s">
        <v>885</v>
      </c>
      <c r="AN111" s="2" t="s">
        <v>886</v>
      </c>
      <c r="AO111" s="2" t="s">
        <v>887</v>
      </c>
      <c r="AP111" s="2" t="s">
        <v>888</v>
      </c>
      <c r="AQ111" s="2" t="s">
        <v>695</v>
      </c>
      <c r="AR111" s="2" t="s">
        <v>889</v>
      </c>
      <c r="AS111" s="2">
        <v>2</v>
      </c>
      <c r="AT111" s="2" t="s">
        <v>890</v>
      </c>
      <c r="AU111" s="2" t="s">
        <v>891</v>
      </c>
      <c r="AV111" s="2">
        <v>8</v>
      </c>
      <c r="AW111" s="5">
        <v>72</v>
      </c>
      <c r="AX111" s="5">
        <v>26</v>
      </c>
      <c r="AY111" s="5">
        <v>2</v>
      </c>
      <c r="AZ111" s="5">
        <v>4.0999999999999996</v>
      </c>
      <c r="BA111" s="5">
        <v>2.2000000000000002</v>
      </c>
      <c r="BB111" s="5">
        <v>0.8</v>
      </c>
      <c r="BC111" s="5">
        <v>2.2000000000000002</v>
      </c>
      <c r="BD111" s="5">
        <v>0.3</v>
      </c>
      <c r="BE111" s="5">
        <v>1.2</v>
      </c>
      <c r="BF111" s="5">
        <v>30.5</v>
      </c>
      <c r="BG111" s="5">
        <v>12.3</v>
      </c>
      <c r="BH111" s="5">
        <v>39.6</v>
      </c>
      <c r="BI111" s="2">
        <v>0</v>
      </c>
      <c r="BJ111" s="2">
        <v>0</v>
      </c>
      <c r="BK111" s="5">
        <v>4.0999999999999996</v>
      </c>
      <c r="BL111" s="5">
        <v>2.6</v>
      </c>
      <c r="BM111" s="2">
        <v>0</v>
      </c>
      <c r="BN111" s="2">
        <v>0</v>
      </c>
      <c r="BO111" s="5">
        <v>54223</v>
      </c>
      <c r="BP111" s="5">
        <v>3901</v>
      </c>
      <c r="BQ111" s="5">
        <v>100</v>
      </c>
      <c r="BR111" s="5">
        <v>7</v>
      </c>
      <c r="BS111" s="5">
        <v>0.15</v>
      </c>
      <c r="BT111" s="5">
        <v>0.01</v>
      </c>
      <c r="BU111" s="5">
        <v>84059</v>
      </c>
      <c r="BV111" s="5">
        <v>155</v>
      </c>
      <c r="BW111" s="5">
        <v>0.24</v>
      </c>
      <c r="BX111" s="5">
        <v>391989</v>
      </c>
      <c r="BY111" s="5">
        <v>15203</v>
      </c>
      <c r="BZ111" s="5">
        <v>723</v>
      </c>
      <c r="CA111" s="5">
        <v>28</v>
      </c>
      <c r="CB111" s="5">
        <v>1.17</v>
      </c>
      <c r="CC111" s="5">
        <v>0.05</v>
      </c>
      <c r="CD111" s="5">
        <v>10</v>
      </c>
      <c r="CE111" s="5">
        <v>22</v>
      </c>
      <c r="CF111" s="5">
        <v>4</v>
      </c>
      <c r="CG111" s="5">
        <v>7</v>
      </c>
      <c r="CH111" s="5">
        <v>56</v>
      </c>
      <c r="CI111" s="5">
        <v>24</v>
      </c>
      <c r="CJ111" s="5">
        <v>51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5">
        <v>6</v>
      </c>
      <c r="CR111" s="5">
        <v>20</v>
      </c>
      <c r="CS111" s="5">
        <v>0.90903999999999996</v>
      </c>
      <c r="CT111" s="5">
        <v>0.85267000000000004</v>
      </c>
      <c r="CU111" s="2" t="s">
        <v>138</v>
      </c>
    </row>
    <row r="112" spans="1:99" s="2" customFormat="1" x14ac:dyDescent="0.25">
      <c r="A112" s="2" t="s">
        <v>892</v>
      </c>
      <c r="C112" s="2" t="s">
        <v>893</v>
      </c>
      <c r="D112" s="2">
        <v>1926</v>
      </c>
      <c r="E112" s="2">
        <f t="shared" si="22"/>
        <v>89</v>
      </c>
      <c r="F112" s="2">
        <v>0</v>
      </c>
      <c r="G112" s="2">
        <v>103</v>
      </c>
      <c r="H112" s="2">
        <v>8715</v>
      </c>
      <c r="I112" s="2">
        <v>26500</v>
      </c>
      <c r="J112" s="2">
        <v>25211</v>
      </c>
      <c r="K112" s="2">
        <v>26500</v>
      </c>
      <c r="L112" s="2">
        <f t="shared" si="23"/>
        <v>1154337350</v>
      </c>
      <c r="M112" s="2">
        <v>1070</v>
      </c>
      <c r="N112" s="2">
        <f t="shared" si="24"/>
        <v>46609200</v>
      </c>
      <c r="O112" s="2">
        <f t="shared" si="25"/>
        <v>1.671875</v>
      </c>
      <c r="P112" s="2">
        <f t="shared" si="26"/>
        <v>4330140.2</v>
      </c>
      <c r="Q112" s="2">
        <f t="shared" si="27"/>
        <v>4.3301402000000007</v>
      </c>
      <c r="R112" s="2">
        <v>25</v>
      </c>
      <c r="S112" s="2">
        <f t="shared" si="28"/>
        <v>64.749749999999992</v>
      </c>
      <c r="T112" s="2">
        <f t="shared" si="29"/>
        <v>16000</v>
      </c>
      <c r="U112" s="2">
        <f t="shared" si="30"/>
        <v>697000000</v>
      </c>
      <c r="V112" s="2">
        <v>60615.690639</v>
      </c>
      <c r="W112" s="2">
        <f t="shared" si="31"/>
        <v>18.4756625067672</v>
      </c>
      <c r="X112" s="2">
        <f t="shared" si="32"/>
        <v>11.480248112882766</v>
      </c>
      <c r="Y112" s="2">
        <f t="shared" si="33"/>
        <v>2.5046320437534035</v>
      </c>
      <c r="Z112" s="2">
        <f t="shared" si="34"/>
        <v>24.766298284458863</v>
      </c>
      <c r="AA112" s="2">
        <f t="shared" si="35"/>
        <v>0.59412501178277921</v>
      </c>
      <c r="AB112" s="2" t="e">
        <f t="shared" si="36"/>
        <v>#DIV/0!</v>
      </c>
      <c r="AC112" s="2">
        <v>0</v>
      </c>
      <c r="AD112" s="2" t="e">
        <f t="shared" si="37"/>
        <v>#DIV/0!</v>
      </c>
      <c r="AE112" s="2">
        <v>70.864500000000007</v>
      </c>
      <c r="AF112" s="2">
        <f t="shared" si="38"/>
        <v>14.953271028037383</v>
      </c>
      <c r="AG112" s="2">
        <f t="shared" si="39"/>
        <v>0.3214924092989524</v>
      </c>
      <c r="AH112" s="2">
        <f t="shared" si="40"/>
        <v>0.13924505258762909</v>
      </c>
      <c r="AI112" s="2">
        <f t="shared" si="41"/>
        <v>1098188638.9000001</v>
      </c>
      <c r="AJ112" s="2">
        <f t="shared" si="42"/>
        <v>31097264.280000001</v>
      </c>
      <c r="AK112" s="2">
        <f t="shared" si="43"/>
        <v>31.097264280000001</v>
      </c>
      <c r="AL112" s="2" t="s">
        <v>894</v>
      </c>
      <c r="AM112" s="2" t="s">
        <v>895</v>
      </c>
      <c r="AN112" s="2" t="s">
        <v>896</v>
      </c>
      <c r="AO112" s="2" t="s">
        <v>897</v>
      </c>
      <c r="AP112" s="2" t="s">
        <v>898</v>
      </c>
      <c r="AQ112" s="2" t="s">
        <v>695</v>
      </c>
      <c r="AR112" s="2" t="s">
        <v>899</v>
      </c>
      <c r="AS112" s="2">
        <v>1</v>
      </c>
      <c r="AT112" s="2" t="s">
        <v>900</v>
      </c>
      <c r="AU112" s="2" t="s">
        <v>901</v>
      </c>
      <c r="AV112" s="2">
        <v>8</v>
      </c>
      <c r="AW112" s="5">
        <v>64</v>
      </c>
      <c r="AX112" s="5">
        <v>33</v>
      </c>
      <c r="AY112" s="5">
        <v>3</v>
      </c>
      <c r="AZ112" s="5">
        <v>9.1</v>
      </c>
      <c r="BA112" s="5">
        <v>3.4</v>
      </c>
      <c r="BB112" s="5">
        <v>0.2</v>
      </c>
      <c r="BC112" s="5">
        <v>0.5</v>
      </c>
      <c r="BD112" s="2">
        <v>0</v>
      </c>
      <c r="BE112" s="5">
        <v>0.4</v>
      </c>
      <c r="BF112" s="5">
        <v>28.8</v>
      </c>
      <c r="BG112" s="5">
        <v>11.8</v>
      </c>
      <c r="BH112" s="5">
        <v>38</v>
      </c>
      <c r="BI112" s="2">
        <v>0</v>
      </c>
      <c r="BJ112" s="2">
        <v>0</v>
      </c>
      <c r="BK112" s="5">
        <v>5.5</v>
      </c>
      <c r="BL112" s="5">
        <v>2.5</v>
      </c>
      <c r="BM112" s="2">
        <v>0</v>
      </c>
      <c r="BN112" s="2">
        <v>0</v>
      </c>
      <c r="BO112" s="5">
        <v>10616</v>
      </c>
      <c r="BP112" s="5">
        <v>744</v>
      </c>
      <c r="BQ112" s="5">
        <v>115</v>
      </c>
      <c r="BR112" s="5">
        <v>8</v>
      </c>
      <c r="BS112" s="5">
        <v>0.19</v>
      </c>
      <c r="BT112" s="5">
        <v>0.01</v>
      </c>
      <c r="BU112" s="5">
        <v>16709</v>
      </c>
      <c r="BV112" s="5">
        <v>182</v>
      </c>
      <c r="BW112" s="5">
        <v>0.28999999999999998</v>
      </c>
      <c r="BX112" s="5">
        <v>53957</v>
      </c>
      <c r="BY112" s="5">
        <v>1411</v>
      </c>
      <c r="BZ112" s="5">
        <v>586</v>
      </c>
      <c r="CA112" s="5">
        <v>15</v>
      </c>
      <c r="CB112" s="5">
        <v>0.86</v>
      </c>
      <c r="CC112" s="5">
        <v>0.02</v>
      </c>
      <c r="CD112" s="5">
        <v>3</v>
      </c>
      <c r="CE112" s="5">
        <v>8</v>
      </c>
      <c r="CF112" s="5">
        <v>5</v>
      </c>
      <c r="CG112" s="5">
        <v>9</v>
      </c>
      <c r="CH112" s="5">
        <v>60</v>
      </c>
      <c r="CI112" s="5">
        <v>24</v>
      </c>
      <c r="CJ112" s="5">
        <v>52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5">
        <v>7</v>
      </c>
      <c r="CR112" s="5">
        <v>30</v>
      </c>
      <c r="CS112" s="5">
        <v>0.73963000000000001</v>
      </c>
      <c r="CT112" s="5">
        <v>0.43611</v>
      </c>
      <c r="CU112" s="2" t="s">
        <v>138</v>
      </c>
    </row>
    <row r="113" spans="1:99" s="2" customFormat="1" x14ac:dyDescent="0.25">
      <c r="A113" s="2" t="s">
        <v>902</v>
      </c>
      <c r="C113" s="2" t="s">
        <v>903</v>
      </c>
      <c r="D113" s="2">
        <v>1965</v>
      </c>
      <c r="E113" s="2">
        <f t="shared" si="22"/>
        <v>50</v>
      </c>
      <c r="F113" s="2">
        <v>0</v>
      </c>
      <c r="G113" s="2">
        <v>23</v>
      </c>
      <c r="H113" s="2">
        <v>1470</v>
      </c>
      <c r="I113" s="2">
        <v>4200</v>
      </c>
      <c r="J113" s="2">
        <v>2520</v>
      </c>
      <c r="K113" s="2">
        <v>4200</v>
      </c>
      <c r="L113" s="2">
        <f t="shared" si="23"/>
        <v>182951580</v>
      </c>
      <c r="M113" s="2">
        <v>525</v>
      </c>
      <c r="N113" s="2">
        <f t="shared" si="24"/>
        <v>22869000</v>
      </c>
      <c r="O113" s="2">
        <f t="shared" si="25"/>
        <v>0.8203125</v>
      </c>
      <c r="P113" s="2">
        <f t="shared" si="26"/>
        <v>2124601.5</v>
      </c>
      <c r="Q113" s="2">
        <f t="shared" si="27"/>
        <v>2.1246015000000003</v>
      </c>
      <c r="R113" s="2">
        <v>17.7</v>
      </c>
      <c r="S113" s="2">
        <f t="shared" si="28"/>
        <v>45.842822999999996</v>
      </c>
      <c r="T113" s="2">
        <f t="shared" si="29"/>
        <v>11328</v>
      </c>
      <c r="U113" s="2">
        <f t="shared" si="30"/>
        <v>493476000</v>
      </c>
      <c r="V113" s="2">
        <v>97952.274071000007</v>
      </c>
      <c r="W113" s="2">
        <f t="shared" si="31"/>
        <v>29.8558531368408</v>
      </c>
      <c r="X113" s="2">
        <f t="shared" si="32"/>
        <v>18.551572995402978</v>
      </c>
      <c r="Y113" s="2">
        <f t="shared" si="33"/>
        <v>5.7781077329145116</v>
      </c>
      <c r="Z113" s="2">
        <f t="shared" si="34"/>
        <v>7.9999816345270887</v>
      </c>
      <c r="AA113" s="2">
        <f t="shared" si="35"/>
        <v>9.604988138103268</v>
      </c>
      <c r="AB113" s="2" t="e">
        <f t="shared" si="36"/>
        <v>#DIV/0!</v>
      </c>
      <c r="AC113" s="2">
        <v>0</v>
      </c>
      <c r="AD113" s="2" t="e">
        <f t="shared" si="37"/>
        <v>#DIV/0!</v>
      </c>
      <c r="AE113" s="2" t="s">
        <v>133</v>
      </c>
      <c r="AF113" s="2">
        <f t="shared" si="38"/>
        <v>21.577142857142857</v>
      </c>
      <c r="AG113" s="2">
        <f t="shared" si="39"/>
        <v>0.1482555127560784</v>
      </c>
      <c r="AH113" s="2">
        <f t="shared" si="40"/>
        <v>0.68350993395380011</v>
      </c>
      <c r="AI113" s="2">
        <f t="shared" si="41"/>
        <v>109770948</v>
      </c>
      <c r="AJ113" s="2">
        <f t="shared" si="42"/>
        <v>3108369.6</v>
      </c>
      <c r="AK113" s="2">
        <f t="shared" si="43"/>
        <v>3.1083696000000001</v>
      </c>
      <c r="AL113" s="2" t="s">
        <v>904</v>
      </c>
      <c r="AM113" s="2" t="s">
        <v>133</v>
      </c>
      <c r="AN113" s="2" t="s">
        <v>133</v>
      </c>
      <c r="AO113" s="2" t="s">
        <v>905</v>
      </c>
      <c r="AP113" s="2" t="s">
        <v>133</v>
      </c>
      <c r="AQ113" s="2" t="s">
        <v>133</v>
      </c>
      <c r="AR113" s="2" t="s">
        <v>133</v>
      </c>
      <c r="AS113" s="2">
        <v>0</v>
      </c>
      <c r="AT113" s="2" t="s">
        <v>133</v>
      </c>
      <c r="AU113" s="2" t="s">
        <v>133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2">
        <v>0</v>
      </c>
      <c r="BV113" s="2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0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T113" s="2">
        <v>0</v>
      </c>
      <c r="CU113" s="2" t="s">
        <v>138</v>
      </c>
    </row>
    <row r="114" spans="1:99" s="2" customFormat="1" x14ac:dyDescent="0.25">
      <c r="A114" s="2" t="s">
        <v>906</v>
      </c>
      <c r="B114" s="2" t="s">
        <v>907</v>
      </c>
      <c r="C114" s="2" t="s">
        <v>908</v>
      </c>
      <c r="D114" s="2">
        <v>1921</v>
      </c>
      <c r="E114" s="2">
        <f t="shared" si="22"/>
        <v>94</v>
      </c>
      <c r="F114" s="2">
        <v>0</v>
      </c>
      <c r="G114" s="2">
        <v>25</v>
      </c>
      <c r="H114" s="2">
        <v>3920</v>
      </c>
      <c r="I114" s="2">
        <v>6816</v>
      </c>
      <c r="J114" s="2">
        <v>6816</v>
      </c>
      <c r="K114" s="2">
        <v>6816</v>
      </c>
      <c r="L114" s="2">
        <f t="shared" si="23"/>
        <v>296904278.40000004</v>
      </c>
      <c r="M114" s="2">
        <v>568</v>
      </c>
      <c r="N114" s="2">
        <f t="shared" si="24"/>
        <v>24742080</v>
      </c>
      <c r="O114" s="2">
        <f t="shared" si="25"/>
        <v>0.88750000000000007</v>
      </c>
      <c r="P114" s="2">
        <f t="shared" si="26"/>
        <v>2298616.48</v>
      </c>
      <c r="Q114" s="2">
        <f t="shared" si="27"/>
        <v>2.2986164800000002</v>
      </c>
      <c r="R114" s="2">
        <v>100.69</v>
      </c>
      <c r="S114" s="2">
        <f t="shared" si="28"/>
        <v>260.78609309999996</v>
      </c>
      <c r="T114" s="2">
        <f t="shared" si="29"/>
        <v>64441.599999999999</v>
      </c>
      <c r="U114" s="2">
        <f t="shared" si="30"/>
        <v>2807237200</v>
      </c>
      <c r="W114" s="2">
        <f t="shared" si="31"/>
        <v>0</v>
      </c>
      <c r="X114" s="2">
        <f t="shared" si="32"/>
        <v>0</v>
      </c>
      <c r="Y114" s="2">
        <f t="shared" si="33"/>
        <v>0</v>
      </c>
      <c r="Z114" s="2">
        <f t="shared" si="34"/>
        <v>11.999972451790635</v>
      </c>
      <c r="AA114" s="2">
        <f t="shared" si="35"/>
        <v>0</v>
      </c>
      <c r="AB114" s="2" t="e">
        <f t="shared" si="36"/>
        <v>#DIV/0!</v>
      </c>
      <c r="AC114" s="2">
        <v>0</v>
      </c>
      <c r="AD114" s="2" t="e">
        <f t="shared" si="37"/>
        <v>#DIV/0!</v>
      </c>
      <c r="AE114" s="2" t="s">
        <v>133</v>
      </c>
      <c r="AF114" s="2">
        <f t="shared" si="38"/>
        <v>113.45352112676056</v>
      </c>
      <c r="AG114" s="2">
        <f t="shared" si="39"/>
        <v>0.21379994744313394</v>
      </c>
      <c r="AH114" s="2">
        <f t="shared" si="40"/>
        <v>0.27340397358152002</v>
      </c>
      <c r="AI114" s="2">
        <f t="shared" si="41"/>
        <v>296904278.40000004</v>
      </c>
      <c r="AJ114" s="2">
        <f t="shared" si="42"/>
        <v>8407399.6799999997</v>
      </c>
      <c r="AK114" s="2">
        <f t="shared" si="43"/>
        <v>8.4073996799999993</v>
      </c>
      <c r="AL114" s="2" t="s">
        <v>133</v>
      </c>
      <c r="AM114" s="2" t="s">
        <v>133</v>
      </c>
      <c r="AN114" s="2" t="s">
        <v>133</v>
      </c>
      <c r="AO114" s="2" t="s">
        <v>133</v>
      </c>
      <c r="AP114" s="2" t="s">
        <v>133</v>
      </c>
      <c r="AQ114" s="2" t="s">
        <v>133</v>
      </c>
      <c r="AR114" s="2" t="s">
        <v>133</v>
      </c>
      <c r="AS114" s="2">
        <v>0</v>
      </c>
      <c r="AT114" s="2" t="s">
        <v>133</v>
      </c>
      <c r="AU114" s="2" t="s">
        <v>133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2">
        <v>0</v>
      </c>
      <c r="BV114" s="2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0</v>
      </c>
      <c r="CU114" s="2" t="s">
        <v>138</v>
      </c>
    </row>
    <row r="115" spans="1:99" s="2" customFormat="1" x14ac:dyDescent="0.25">
      <c r="A115" s="2" t="s">
        <v>909</v>
      </c>
      <c r="C115" s="2" t="s">
        <v>910</v>
      </c>
      <c r="D115" s="2">
        <v>1964</v>
      </c>
      <c r="E115" s="2">
        <f t="shared" si="22"/>
        <v>51</v>
      </c>
      <c r="F115" s="2">
        <v>0</v>
      </c>
      <c r="G115" s="2">
        <v>175</v>
      </c>
      <c r="H115" s="2">
        <v>200000</v>
      </c>
      <c r="I115" s="2">
        <v>450000</v>
      </c>
      <c r="J115" s="2">
        <v>300999</v>
      </c>
      <c r="K115" s="2">
        <v>450000</v>
      </c>
      <c r="L115" s="2">
        <f t="shared" si="23"/>
        <v>19601955000</v>
      </c>
      <c r="M115" s="2">
        <v>4800</v>
      </c>
      <c r="N115" s="2">
        <f t="shared" si="24"/>
        <v>209088000</v>
      </c>
      <c r="O115" s="2">
        <f t="shared" si="25"/>
        <v>7.5</v>
      </c>
      <c r="P115" s="2">
        <f t="shared" si="26"/>
        <v>19424928</v>
      </c>
      <c r="Q115" s="2">
        <f t="shared" si="27"/>
        <v>19.424928000000001</v>
      </c>
      <c r="R115" s="2">
        <v>450</v>
      </c>
      <c r="S115" s="2">
        <f t="shared" si="28"/>
        <v>1165.4955</v>
      </c>
      <c r="T115" s="2">
        <f t="shared" si="29"/>
        <v>288000</v>
      </c>
      <c r="U115" s="2">
        <f t="shared" si="30"/>
        <v>12546000000</v>
      </c>
      <c r="V115" s="2">
        <v>312485.53425999999</v>
      </c>
      <c r="W115" s="2">
        <f t="shared" si="31"/>
        <v>95.245590842447996</v>
      </c>
      <c r="X115" s="2">
        <f t="shared" si="32"/>
        <v>59.182885275638441</v>
      </c>
      <c r="Y115" s="2">
        <f t="shared" si="33"/>
        <v>6.0962120144136627</v>
      </c>
      <c r="Z115" s="2">
        <f t="shared" si="34"/>
        <v>93.74978477961433</v>
      </c>
      <c r="AA115" s="2">
        <f t="shared" si="35"/>
        <v>0.25653564356780711</v>
      </c>
      <c r="AB115" s="2" t="e">
        <f t="shared" si="36"/>
        <v>#DIV/0!</v>
      </c>
      <c r="AC115" s="2">
        <v>0</v>
      </c>
      <c r="AD115" s="2" t="e">
        <f t="shared" si="37"/>
        <v>#DIV/0!</v>
      </c>
      <c r="AE115" s="2">
        <v>704.82500000000005</v>
      </c>
      <c r="AF115" s="2">
        <f t="shared" si="38"/>
        <v>60</v>
      </c>
      <c r="AG115" s="2">
        <f t="shared" si="39"/>
        <v>0.5745808846390833</v>
      </c>
      <c r="AH115" s="2">
        <f t="shared" si="40"/>
        <v>5.2319339527026852E-2</v>
      </c>
      <c r="AI115" s="2">
        <f t="shared" si="41"/>
        <v>13111486340.1</v>
      </c>
      <c r="AJ115" s="2">
        <f t="shared" si="42"/>
        <v>371276246.51999998</v>
      </c>
      <c r="AK115" s="2">
        <f t="shared" si="43"/>
        <v>371.27624651999997</v>
      </c>
      <c r="AL115" s="2" t="s">
        <v>911</v>
      </c>
      <c r="AM115" s="2" t="s">
        <v>912</v>
      </c>
      <c r="AN115" s="2" t="s">
        <v>913</v>
      </c>
      <c r="AO115" s="2" t="s">
        <v>914</v>
      </c>
      <c r="AP115" s="2" t="s">
        <v>915</v>
      </c>
      <c r="AQ115" s="2" t="s">
        <v>916</v>
      </c>
      <c r="AR115" s="2" t="s">
        <v>917</v>
      </c>
      <c r="AS115" s="2">
        <v>2</v>
      </c>
      <c r="AT115" s="2" t="s">
        <v>918</v>
      </c>
      <c r="AU115" s="2" t="s">
        <v>919</v>
      </c>
      <c r="AV115" s="2">
        <v>8</v>
      </c>
      <c r="AW115" s="5">
        <v>75</v>
      </c>
      <c r="AX115" s="5">
        <v>24</v>
      </c>
      <c r="AY115" s="5">
        <v>1</v>
      </c>
      <c r="AZ115" s="5">
        <v>1.7</v>
      </c>
      <c r="BA115" s="5">
        <v>0.1</v>
      </c>
      <c r="BB115" s="5">
        <v>0.2</v>
      </c>
      <c r="BC115" s="5">
        <v>0.4</v>
      </c>
      <c r="BD115" s="5">
        <v>0.1</v>
      </c>
      <c r="BE115" s="5">
        <v>0.2</v>
      </c>
      <c r="BF115" s="5">
        <v>45.6</v>
      </c>
      <c r="BG115" s="5">
        <v>1.9</v>
      </c>
      <c r="BH115" s="5">
        <v>31.1</v>
      </c>
      <c r="BI115" s="2">
        <v>0</v>
      </c>
      <c r="BJ115" s="2">
        <v>0</v>
      </c>
      <c r="BK115" s="5">
        <v>16.2</v>
      </c>
      <c r="BL115" s="5">
        <v>2.5</v>
      </c>
      <c r="BM115" s="2">
        <v>0</v>
      </c>
      <c r="BN115" s="2">
        <v>0</v>
      </c>
      <c r="BO115" s="5">
        <v>97333</v>
      </c>
      <c r="BP115" s="5">
        <v>8340</v>
      </c>
      <c r="BQ115" s="5">
        <v>81</v>
      </c>
      <c r="BR115" s="5">
        <v>7</v>
      </c>
      <c r="BS115" s="5">
        <v>0.13</v>
      </c>
      <c r="BT115" s="5">
        <v>0.01</v>
      </c>
      <c r="BU115" s="5">
        <v>153068</v>
      </c>
      <c r="BV115" s="5">
        <v>128</v>
      </c>
      <c r="BW115" s="5">
        <v>0.21</v>
      </c>
      <c r="BX115" s="5">
        <v>768456</v>
      </c>
      <c r="BY115" s="5">
        <v>32183</v>
      </c>
      <c r="BZ115" s="5">
        <v>641</v>
      </c>
      <c r="CA115" s="5">
        <v>27</v>
      </c>
      <c r="CB115" s="5">
        <v>1.24</v>
      </c>
      <c r="CC115" s="5">
        <v>0.06</v>
      </c>
      <c r="CD115" s="5">
        <v>5</v>
      </c>
      <c r="CE115" s="5">
        <v>9</v>
      </c>
      <c r="CF115" s="5">
        <v>8</v>
      </c>
      <c r="CG115" s="5">
        <v>15</v>
      </c>
      <c r="CH115" s="5">
        <v>51</v>
      </c>
      <c r="CI115" s="5">
        <v>21</v>
      </c>
      <c r="CJ115" s="5">
        <v>38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5">
        <v>14</v>
      </c>
      <c r="CR115" s="5">
        <v>39</v>
      </c>
      <c r="CS115" s="5">
        <v>0.80457999999999996</v>
      </c>
      <c r="CT115" s="5">
        <v>0.56274000000000002</v>
      </c>
      <c r="CU115" s="2" t="s">
        <v>138</v>
      </c>
    </row>
    <row r="116" spans="1:99" s="2" customFormat="1" x14ac:dyDescent="0.25">
      <c r="A116" s="2" t="s">
        <v>920</v>
      </c>
      <c r="C116" s="2" t="s">
        <v>921</v>
      </c>
      <c r="D116" s="2">
        <v>1961</v>
      </c>
      <c r="E116" s="2">
        <f t="shared" si="22"/>
        <v>54</v>
      </c>
      <c r="F116" s="2">
        <v>0</v>
      </c>
      <c r="G116" s="2">
        <v>23</v>
      </c>
      <c r="H116" s="2">
        <v>334</v>
      </c>
      <c r="I116" s="2">
        <v>3742</v>
      </c>
      <c r="J116" s="2">
        <v>1446</v>
      </c>
      <c r="K116" s="2">
        <v>3742</v>
      </c>
      <c r="L116" s="2">
        <f t="shared" si="23"/>
        <v>163001145.80000001</v>
      </c>
      <c r="M116" s="2">
        <v>380</v>
      </c>
      <c r="N116" s="2">
        <f t="shared" si="24"/>
        <v>16552800</v>
      </c>
      <c r="O116" s="2">
        <f t="shared" si="25"/>
        <v>0.59375</v>
      </c>
      <c r="P116" s="2">
        <f t="shared" si="26"/>
        <v>1537806.8</v>
      </c>
      <c r="Q116" s="2">
        <f t="shared" si="27"/>
        <v>1.5378068</v>
      </c>
      <c r="R116" s="2">
        <v>8.9</v>
      </c>
      <c r="S116" s="2">
        <f t="shared" si="28"/>
        <v>23.050910999999999</v>
      </c>
      <c r="T116" s="2">
        <f t="shared" si="29"/>
        <v>5696</v>
      </c>
      <c r="U116" s="2">
        <f t="shared" si="30"/>
        <v>248132000</v>
      </c>
      <c r="W116" s="2">
        <f t="shared" si="31"/>
        <v>0</v>
      </c>
      <c r="X116" s="2">
        <f t="shared" si="32"/>
        <v>0</v>
      </c>
      <c r="Y116" s="2">
        <f t="shared" si="33"/>
        <v>0</v>
      </c>
      <c r="Z116" s="2">
        <f t="shared" si="34"/>
        <v>9.8473458146053847</v>
      </c>
      <c r="AA116" s="2">
        <f t="shared" si="35"/>
        <v>0</v>
      </c>
      <c r="AB116" s="2" t="e">
        <f t="shared" si="36"/>
        <v>#DIV/0!</v>
      </c>
      <c r="AC116" s="2">
        <v>0</v>
      </c>
      <c r="AD116" s="2" t="e">
        <f t="shared" si="37"/>
        <v>#DIV/0!</v>
      </c>
      <c r="AE116" s="2" t="s">
        <v>133</v>
      </c>
      <c r="AF116" s="2">
        <f t="shared" si="38"/>
        <v>14.989473684210527</v>
      </c>
      <c r="AG116" s="2">
        <f t="shared" si="39"/>
        <v>0.21450079402174668</v>
      </c>
      <c r="AH116" s="2">
        <f t="shared" si="40"/>
        <v>0.86218680465541586</v>
      </c>
      <c r="AI116" s="2">
        <f t="shared" si="41"/>
        <v>62987615.399999999</v>
      </c>
      <c r="AJ116" s="2">
        <f t="shared" si="42"/>
        <v>1783612.08</v>
      </c>
      <c r="AK116" s="2">
        <f t="shared" si="43"/>
        <v>1.7836120800000002</v>
      </c>
      <c r="AL116" s="2" t="s">
        <v>133</v>
      </c>
      <c r="AM116" s="2" t="s">
        <v>133</v>
      </c>
      <c r="AN116" s="2" t="s">
        <v>133</v>
      </c>
      <c r="AO116" s="2" t="s">
        <v>133</v>
      </c>
      <c r="AP116" s="2" t="s">
        <v>133</v>
      </c>
      <c r="AQ116" s="2" t="s">
        <v>133</v>
      </c>
      <c r="AR116" s="2" t="s">
        <v>133</v>
      </c>
      <c r="AS116" s="2">
        <v>0</v>
      </c>
      <c r="AT116" s="2" t="s">
        <v>133</v>
      </c>
      <c r="AU116" s="2" t="s">
        <v>133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2">
        <v>0</v>
      </c>
      <c r="BV116" s="2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0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 t="s">
        <v>138</v>
      </c>
    </row>
    <row r="117" spans="1:99" s="2" customFormat="1" x14ac:dyDescent="0.25">
      <c r="A117" s="2" t="s">
        <v>922</v>
      </c>
      <c r="C117" s="2" t="s">
        <v>923</v>
      </c>
      <c r="D117" s="2">
        <v>1958</v>
      </c>
      <c r="E117" s="2">
        <f t="shared" si="22"/>
        <v>57</v>
      </c>
      <c r="F117" s="2">
        <v>0</v>
      </c>
      <c r="G117" s="2">
        <v>8</v>
      </c>
      <c r="H117" s="2">
        <v>340</v>
      </c>
      <c r="I117" s="2">
        <v>1400</v>
      </c>
      <c r="J117" s="2">
        <v>1400</v>
      </c>
      <c r="K117" s="2">
        <v>1400</v>
      </c>
      <c r="L117" s="2">
        <f t="shared" si="23"/>
        <v>60983860</v>
      </c>
      <c r="M117" s="2">
        <v>400</v>
      </c>
      <c r="N117" s="2">
        <f t="shared" si="24"/>
        <v>17424000</v>
      </c>
      <c r="O117" s="2">
        <f t="shared" si="25"/>
        <v>0.625</v>
      </c>
      <c r="P117" s="2">
        <f t="shared" si="26"/>
        <v>1618744</v>
      </c>
      <c r="Q117" s="2">
        <f t="shared" si="27"/>
        <v>1.6187440000000002</v>
      </c>
      <c r="R117" s="2">
        <v>30</v>
      </c>
      <c r="S117" s="2">
        <f t="shared" si="28"/>
        <v>77.699699999999993</v>
      </c>
      <c r="T117" s="2">
        <f t="shared" si="29"/>
        <v>19200</v>
      </c>
      <c r="U117" s="2">
        <f t="shared" si="30"/>
        <v>836400000</v>
      </c>
      <c r="W117" s="2">
        <f t="shared" si="31"/>
        <v>0</v>
      </c>
      <c r="X117" s="2">
        <f t="shared" si="32"/>
        <v>0</v>
      </c>
      <c r="Y117" s="2">
        <f t="shared" si="33"/>
        <v>0</v>
      </c>
      <c r="Z117" s="2">
        <f t="shared" si="34"/>
        <v>3.4999919651056013</v>
      </c>
      <c r="AA117" s="2">
        <f t="shared" si="35"/>
        <v>0</v>
      </c>
      <c r="AB117" s="2" t="e">
        <f t="shared" si="36"/>
        <v>#DIV/0!</v>
      </c>
      <c r="AC117" s="2">
        <v>0</v>
      </c>
      <c r="AD117" s="2" t="e">
        <f t="shared" si="37"/>
        <v>#DIV/0!</v>
      </c>
      <c r="AE117" s="2" t="s">
        <v>133</v>
      </c>
      <c r="AF117" s="2">
        <f t="shared" si="38"/>
        <v>48</v>
      </c>
      <c r="AG117" s="2">
        <f t="shared" si="39"/>
        <v>7.4308511965539711E-2</v>
      </c>
      <c r="AH117" s="2">
        <f t="shared" si="40"/>
        <v>0.93738505227949731</v>
      </c>
      <c r="AI117" s="2">
        <f t="shared" si="41"/>
        <v>60983860</v>
      </c>
      <c r="AJ117" s="2">
        <f t="shared" si="42"/>
        <v>1726872</v>
      </c>
      <c r="AK117" s="2">
        <f t="shared" si="43"/>
        <v>1.726872</v>
      </c>
      <c r="AL117" s="2" t="s">
        <v>133</v>
      </c>
      <c r="AM117" s="2" t="s">
        <v>133</v>
      </c>
      <c r="AN117" s="2" t="s">
        <v>133</v>
      </c>
      <c r="AO117" s="2" t="s">
        <v>133</v>
      </c>
      <c r="AP117" s="2" t="s">
        <v>133</v>
      </c>
      <c r="AQ117" s="2" t="s">
        <v>133</v>
      </c>
      <c r="AR117" s="2" t="s">
        <v>133</v>
      </c>
      <c r="AS117" s="2">
        <v>0</v>
      </c>
      <c r="AT117" s="2" t="s">
        <v>133</v>
      </c>
      <c r="AU117" s="2" t="s">
        <v>133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0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2">
        <v>0</v>
      </c>
      <c r="BV117" s="2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0</v>
      </c>
      <c r="CE117" s="2">
        <v>0</v>
      </c>
      <c r="CF117" s="2">
        <v>0</v>
      </c>
      <c r="CG117" s="2">
        <v>0</v>
      </c>
      <c r="CH117" s="2">
        <v>0</v>
      </c>
      <c r="CI117" s="2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S117" s="2">
        <v>0</v>
      </c>
      <c r="CT117" s="2">
        <v>0</v>
      </c>
      <c r="CU117" s="2" t="s">
        <v>138</v>
      </c>
    </row>
    <row r="118" spans="1:99" s="2" customFormat="1" x14ac:dyDescent="0.25">
      <c r="A118" s="2" t="s">
        <v>924</v>
      </c>
      <c r="C118" s="2" t="s">
        <v>925</v>
      </c>
      <c r="D118" s="2">
        <v>1965</v>
      </c>
      <c r="E118" s="2">
        <f t="shared" si="22"/>
        <v>50</v>
      </c>
      <c r="F118" s="2">
        <v>0</v>
      </c>
      <c r="G118" s="2">
        <v>21</v>
      </c>
      <c r="H118" s="2">
        <v>1080</v>
      </c>
      <c r="I118" s="2">
        <v>2996</v>
      </c>
      <c r="J118" s="2">
        <v>788</v>
      </c>
      <c r="K118" s="2">
        <v>2996</v>
      </c>
      <c r="L118" s="2">
        <f t="shared" si="23"/>
        <v>130505460.40000001</v>
      </c>
      <c r="M118" s="2">
        <v>276</v>
      </c>
      <c r="N118" s="2">
        <f t="shared" si="24"/>
        <v>12022560</v>
      </c>
      <c r="O118" s="2">
        <f t="shared" si="25"/>
        <v>0.43125000000000002</v>
      </c>
      <c r="P118" s="2">
        <f t="shared" si="26"/>
        <v>1116933.3600000001</v>
      </c>
      <c r="Q118" s="2">
        <f t="shared" si="27"/>
        <v>1.11693336</v>
      </c>
      <c r="R118" s="2">
        <v>8.1999999999999993</v>
      </c>
      <c r="S118" s="2">
        <f t="shared" si="28"/>
        <v>21.237917999999997</v>
      </c>
      <c r="T118" s="2">
        <f t="shared" si="29"/>
        <v>5248</v>
      </c>
      <c r="U118" s="2">
        <f t="shared" si="30"/>
        <v>228615999.99999997</v>
      </c>
      <c r="V118" s="2">
        <v>32985.070719000003</v>
      </c>
      <c r="W118" s="2">
        <f t="shared" si="31"/>
        <v>10.053849555151201</v>
      </c>
      <c r="X118" s="2">
        <f t="shared" si="32"/>
        <v>6.2471744837542866</v>
      </c>
      <c r="Y118" s="2">
        <f t="shared" si="33"/>
        <v>2.6835744115659739</v>
      </c>
      <c r="Z118" s="2">
        <f t="shared" si="34"/>
        <v>10.855047543950706</v>
      </c>
      <c r="AA118" s="2">
        <f t="shared" si="35"/>
        <v>10.343655615714955</v>
      </c>
      <c r="AB118" s="2" t="e">
        <f t="shared" si="36"/>
        <v>#DIV/0!</v>
      </c>
      <c r="AC118" s="2">
        <v>0</v>
      </c>
      <c r="AD118" s="2" t="e">
        <f t="shared" si="37"/>
        <v>#DIV/0!</v>
      </c>
      <c r="AE118" s="2" t="s">
        <v>133</v>
      </c>
      <c r="AF118" s="2">
        <f t="shared" si="38"/>
        <v>19.014492753623188</v>
      </c>
      <c r="AG118" s="2">
        <f t="shared" si="39"/>
        <v>0.27744614947307189</v>
      </c>
      <c r="AH118" s="2">
        <f t="shared" si="40"/>
        <v>1.1491293914999929</v>
      </c>
      <c r="AI118" s="2">
        <f t="shared" si="41"/>
        <v>34325201.200000003</v>
      </c>
      <c r="AJ118" s="2">
        <f t="shared" si="42"/>
        <v>971982.24</v>
      </c>
      <c r="AK118" s="2">
        <f t="shared" si="43"/>
        <v>0.97198224</v>
      </c>
      <c r="AL118" s="2" t="s">
        <v>926</v>
      </c>
      <c r="AM118" s="2" t="s">
        <v>133</v>
      </c>
      <c r="AN118" s="2" t="s">
        <v>927</v>
      </c>
      <c r="AO118" s="2" t="s">
        <v>928</v>
      </c>
      <c r="AP118" s="2" t="s">
        <v>133</v>
      </c>
      <c r="AQ118" s="2" t="s">
        <v>133</v>
      </c>
      <c r="AR118" s="2" t="s">
        <v>133</v>
      </c>
      <c r="AS118" s="2">
        <v>0</v>
      </c>
      <c r="AT118" s="2" t="s">
        <v>133</v>
      </c>
      <c r="AU118" s="2" t="s">
        <v>133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2">
        <v>0</v>
      </c>
      <c r="BV118" s="2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0</v>
      </c>
      <c r="CU118" s="2" t="s">
        <v>138</v>
      </c>
    </row>
    <row r="119" spans="1:99" s="2" customFormat="1" x14ac:dyDescent="0.25">
      <c r="A119" s="2" t="s">
        <v>929</v>
      </c>
      <c r="B119" s="2" t="s">
        <v>930</v>
      </c>
      <c r="C119" s="2" t="s">
        <v>931</v>
      </c>
      <c r="D119" s="2">
        <v>1967</v>
      </c>
      <c r="E119" s="2">
        <f t="shared" si="22"/>
        <v>48</v>
      </c>
      <c r="F119" s="2">
        <v>0</v>
      </c>
      <c r="G119" s="2">
        <v>10</v>
      </c>
      <c r="H119" s="2">
        <v>1860</v>
      </c>
      <c r="I119" s="2">
        <v>3180</v>
      </c>
      <c r="J119" s="2">
        <v>3180</v>
      </c>
      <c r="K119" s="2">
        <v>3180</v>
      </c>
      <c r="L119" s="2">
        <f t="shared" si="23"/>
        <v>138520482</v>
      </c>
      <c r="M119" s="2">
        <v>793</v>
      </c>
      <c r="N119" s="2">
        <f t="shared" si="24"/>
        <v>34543080</v>
      </c>
      <c r="O119" s="2">
        <f t="shared" si="25"/>
        <v>1.2390625000000002</v>
      </c>
      <c r="P119" s="2">
        <f t="shared" si="26"/>
        <v>3209159.98</v>
      </c>
      <c r="Q119" s="2">
        <f t="shared" si="27"/>
        <v>3.2091599800000004</v>
      </c>
      <c r="R119" s="2">
        <v>67.3</v>
      </c>
      <c r="S119" s="2">
        <f t="shared" si="28"/>
        <v>174.30632699999998</v>
      </c>
      <c r="T119" s="2">
        <f t="shared" si="29"/>
        <v>43072</v>
      </c>
      <c r="U119" s="2">
        <f t="shared" si="30"/>
        <v>1876324000</v>
      </c>
      <c r="V119" s="2">
        <v>55600.681876000002</v>
      </c>
      <c r="W119" s="2">
        <f t="shared" si="31"/>
        <v>16.947087835804801</v>
      </c>
      <c r="X119" s="2">
        <f t="shared" si="32"/>
        <v>10.530435543223145</v>
      </c>
      <c r="Y119" s="2">
        <f t="shared" si="33"/>
        <v>2.6686664002705904</v>
      </c>
      <c r="Z119" s="2">
        <f t="shared" si="34"/>
        <v>4.0100790664874122</v>
      </c>
      <c r="AA119" s="2">
        <f t="shared" si="35"/>
        <v>4.3205182932363178</v>
      </c>
      <c r="AB119" s="2" t="e">
        <f t="shared" si="36"/>
        <v>#DIV/0!</v>
      </c>
      <c r="AC119" s="2">
        <v>0</v>
      </c>
      <c r="AD119" s="2" t="e">
        <f t="shared" si="37"/>
        <v>#DIV/0!</v>
      </c>
      <c r="AE119" s="2">
        <v>875.77499999999998</v>
      </c>
      <c r="AF119" s="2">
        <f t="shared" si="38"/>
        <v>54.31525851197982</v>
      </c>
      <c r="AG119" s="2">
        <f t="shared" si="39"/>
        <v>6.0466921029301443E-2</v>
      </c>
      <c r="AH119" s="2">
        <f t="shared" si="40"/>
        <v>0.81814849452885052</v>
      </c>
      <c r="AI119" s="2">
        <f t="shared" si="41"/>
        <v>138520482</v>
      </c>
      <c r="AJ119" s="2">
        <f t="shared" si="42"/>
        <v>3922466.4</v>
      </c>
      <c r="AK119" s="2">
        <f t="shared" si="43"/>
        <v>3.9224663999999998</v>
      </c>
      <c r="AL119" s="2" t="s">
        <v>932</v>
      </c>
      <c r="AM119" s="2" t="s">
        <v>933</v>
      </c>
      <c r="AN119" s="2" t="s">
        <v>934</v>
      </c>
      <c r="AO119" s="2" t="s">
        <v>935</v>
      </c>
      <c r="AP119" s="2" t="s">
        <v>936</v>
      </c>
      <c r="AQ119" s="2" t="s">
        <v>547</v>
      </c>
      <c r="AR119" s="2" t="s">
        <v>937</v>
      </c>
      <c r="AS119" s="2">
        <v>2</v>
      </c>
      <c r="AT119" s="2" t="s">
        <v>938</v>
      </c>
      <c r="AU119" s="2" t="s">
        <v>939</v>
      </c>
      <c r="AV119" s="2">
        <v>8</v>
      </c>
      <c r="AW119" s="5">
        <v>69</v>
      </c>
      <c r="AX119" s="5">
        <v>31</v>
      </c>
      <c r="AY119" s="2">
        <v>0</v>
      </c>
      <c r="AZ119" s="5">
        <v>7.7</v>
      </c>
      <c r="BA119" s="5">
        <v>8.3000000000000007</v>
      </c>
      <c r="BB119" s="2">
        <v>0</v>
      </c>
      <c r="BC119" s="2">
        <v>0</v>
      </c>
      <c r="BD119" s="2">
        <v>0</v>
      </c>
      <c r="BE119" s="5">
        <v>0.1</v>
      </c>
      <c r="BF119" s="5">
        <v>57.9</v>
      </c>
      <c r="BG119" s="5">
        <v>15.1</v>
      </c>
      <c r="BH119" s="5">
        <v>10.4</v>
      </c>
      <c r="BI119" s="2">
        <v>0</v>
      </c>
      <c r="BJ119" s="2">
        <v>0</v>
      </c>
      <c r="BK119" s="5">
        <v>0.1</v>
      </c>
      <c r="BL119" s="2">
        <v>0</v>
      </c>
      <c r="BM119" s="2">
        <v>0</v>
      </c>
      <c r="BN119" s="5">
        <v>0.3</v>
      </c>
      <c r="BO119" s="5">
        <v>142574</v>
      </c>
      <c r="BP119" s="5">
        <v>11602</v>
      </c>
      <c r="BQ119" s="5">
        <v>107</v>
      </c>
      <c r="BR119" s="5">
        <v>9</v>
      </c>
      <c r="BS119" s="5">
        <v>0.15</v>
      </c>
      <c r="BT119" s="5">
        <v>0.01</v>
      </c>
      <c r="BU119" s="5">
        <v>204355</v>
      </c>
      <c r="BV119" s="5">
        <v>154</v>
      </c>
      <c r="BW119" s="5">
        <v>0.22</v>
      </c>
      <c r="BX119" s="5">
        <v>694404</v>
      </c>
      <c r="BY119" s="5">
        <v>10878</v>
      </c>
      <c r="BZ119" s="5">
        <v>522</v>
      </c>
      <c r="CA119" s="5">
        <v>8</v>
      </c>
      <c r="CB119" s="5">
        <v>0.89</v>
      </c>
      <c r="CC119" s="5">
        <v>0.01</v>
      </c>
      <c r="CD119" s="5">
        <v>1</v>
      </c>
      <c r="CE119" s="5">
        <v>2</v>
      </c>
      <c r="CF119" s="2">
        <v>0</v>
      </c>
      <c r="CG119" s="2">
        <v>0</v>
      </c>
      <c r="CH119" s="5">
        <v>66</v>
      </c>
      <c r="CI119" s="5">
        <v>33</v>
      </c>
      <c r="CJ119" s="5">
        <v>97</v>
      </c>
      <c r="CK119" s="2">
        <v>0</v>
      </c>
      <c r="CL119" s="5">
        <v>1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S119" s="5">
        <v>0.85153999999999996</v>
      </c>
      <c r="CT119" s="5">
        <v>0.53491999999999995</v>
      </c>
      <c r="CU119" s="2" t="s">
        <v>138</v>
      </c>
    </row>
    <row r="120" spans="1:99" s="2" customFormat="1" x14ac:dyDescent="0.25">
      <c r="A120" s="2" t="s">
        <v>940</v>
      </c>
      <c r="C120" s="2" t="s">
        <v>941</v>
      </c>
      <c r="D120" s="2">
        <v>1926</v>
      </c>
      <c r="E120" s="2">
        <f t="shared" si="22"/>
        <v>89</v>
      </c>
      <c r="F120" s="2">
        <v>0</v>
      </c>
      <c r="G120" s="2">
        <v>20</v>
      </c>
      <c r="H120" s="2">
        <v>60</v>
      </c>
      <c r="I120" s="2">
        <v>2520</v>
      </c>
      <c r="J120" s="2">
        <v>2390</v>
      </c>
      <c r="K120" s="2">
        <v>2520</v>
      </c>
      <c r="L120" s="2">
        <f t="shared" si="23"/>
        <v>109770948</v>
      </c>
      <c r="M120" s="2">
        <v>288</v>
      </c>
      <c r="N120" s="2">
        <f t="shared" si="24"/>
        <v>12545280</v>
      </c>
      <c r="O120" s="2">
        <f t="shared" si="25"/>
        <v>0.45</v>
      </c>
      <c r="P120" s="2">
        <f t="shared" si="26"/>
        <v>1165495.68</v>
      </c>
      <c r="Q120" s="2">
        <f t="shared" si="27"/>
        <v>1.16549568</v>
      </c>
      <c r="R120" s="2">
        <v>7</v>
      </c>
      <c r="S120" s="2">
        <f t="shared" si="28"/>
        <v>18.129929999999998</v>
      </c>
      <c r="T120" s="2">
        <f t="shared" si="29"/>
        <v>4480</v>
      </c>
      <c r="U120" s="2">
        <f t="shared" si="30"/>
        <v>195160000</v>
      </c>
      <c r="V120" s="2">
        <v>30233.522917999999</v>
      </c>
      <c r="W120" s="2">
        <f t="shared" si="31"/>
        <v>9.2151777854063983</v>
      </c>
      <c r="X120" s="2">
        <f t="shared" si="32"/>
        <v>5.7260478395316925</v>
      </c>
      <c r="Y120" s="2">
        <f t="shared" si="33"/>
        <v>2.4079267723724764</v>
      </c>
      <c r="Z120" s="2">
        <f t="shared" si="34"/>
        <v>8.7499799127640046</v>
      </c>
      <c r="AA120" s="2">
        <f t="shared" si="35"/>
        <v>3.1258901017966916</v>
      </c>
      <c r="AB120" s="2" t="e">
        <f t="shared" si="36"/>
        <v>#DIV/0!</v>
      </c>
      <c r="AC120" s="2">
        <v>0</v>
      </c>
      <c r="AD120" s="2" t="e">
        <f t="shared" si="37"/>
        <v>#DIV/0!</v>
      </c>
      <c r="AE120" s="2" t="s">
        <v>133</v>
      </c>
      <c r="AF120" s="2">
        <f t="shared" si="38"/>
        <v>15.555555555555555</v>
      </c>
      <c r="AG120" s="2">
        <f t="shared" si="39"/>
        <v>0.21893355296131189</v>
      </c>
      <c r="AH120" s="2">
        <f t="shared" si="40"/>
        <v>0.39534900949695945</v>
      </c>
      <c r="AI120" s="2">
        <f t="shared" si="41"/>
        <v>104108161</v>
      </c>
      <c r="AJ120" s="2">
        <f t="shared" si="42"/>
        <v>2948017.2</v>
      </c>
      <c r="AK120" s="2">
        <f t="shared" si="43"/>
        <v>2.9480172000000002</v>
      </c>
      <c r="AL120" s="2" t="s">
        <v>942</v>
      </c>
      <c r="AM120" s="2" t="s">
        <v>943</v>
      </c>
      <c r="AN120" s="2" t="s">
        <v>944</v>
      </c>
      <c r="AO120" s="2" t="s">
        <v>945</v>
      </c>
      <c r="AP120" s="2" t="s">
        <v>133</v>
      </c>
      <c r="AQ120" s="2" t="s">
        <v>133</v>
      </c>
      <c r="AR120" s="2" t="s">
        <v>133</v>
      </c>
      <c r="AS120" s="2">
        <v>0</v>
      </c>
      <c r="AT120" s="2" t="s">
        <v>133</v>
      </c>
      <c r="AU120" s="2" t="s">
        <v>133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  <c r="BJ120" s="2">
        <v>0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0</v>
      </c>
      <c r="BT120" s="2">
        <v>0</v>
      </c>
      <c r="BU120" s="2">
        <v>0</v>
      </c>
      <c r="BV120" s="2">
        <v>0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E120" s="2">
        <v>0</v>
      </c>
      <c r="CF120" s="2">
        <v>0</v>
      </c>
      <c r="CG120" s="2">
        <v>0</v>
      </c>
      <c r="CH120" s="2">
        <v>0</v>
      </c>
      <c r="CI120" s="2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T120" s="2">
        <v>0</v>
      </c>
      <c r="CU120" s="2" t="s">
        <v>138</v>
      </c>
    </row>
    <row r="121" spans="1:99" s="2" customFormat="1" x14ac:dyDescent="0.25">
      <c r="A121" s="2" t="s">
        <v>946</v>
      </c>
      <c r="B121" s="2" t="s">
        <v>947</v>
      </c>
      <c r="C121" s="2" t="s">
        <v>948</v>
      </c>
      <c r="D121" s="2">
        <v>1929</v>
      </c>
      <c r="E121" s="2">
        <f t="shared" si="22"/>
        <v>86</v>
      </c>
      <c r="F121" s="2">
        <v>0</v>
      </c>
      <c r="G121" s="2">
        <v>13</v>
      </c>
      <c r="H121" s="2">
        <v>1980</v>
      </c>
      <c r="I121" s="2">
        <v>74000</v>
      </c>
      <c r="J121" s="2">
        <v>74000</v>
      </c>
      <c r="K121" s="2">
        <v>74000</v>
      </c>
      <c r="L121" s="2">
        <f t="shared" si="23"/>
        <v>3223432600</v>
      </c>
      <c r="M121" s="2">
        <v>1400</v>
      </c>
      <c r="N121" s="2">
        <f t="shared" si="24"/>
        <v>60984000</v>
      </c>
      <c r="O121" s="2">
        <f t="shared" si="25"/>
        <v>2.1875</v>
      </c>
      <c r="P121" s="2">
        <f t="shared" si="26"/>
        <v>5665604</v>
      </c>
      <c r="Q121" s="2">
        <f t="shared" si="27"/>
        <v>5.6656040000000001</v>
      </c>
      <c r="R121" s="2">
        <v>45.5</v>
      </c>
      <c r="S121" s="2">
        <f t="shared" si="28"/>
        <v>117.844545</v>
      </c>
      <c r="T121" s="2">
        <f t="shared" si="29"/>
        <v>29120</v>
      </c>
      <c r="U121" s="2">
        <f t="shared" si="30"/>
        <v>1268540000</v>
      </c>
      <c r="V121" s="2">
        <v>73300.606</v>
      </c>
      <c r="W121" s="2">
        <f t="shared" si="31"/>
        <v>22.3420247088</v>
      </c>
      <c r="X121" s="2">
        <f t="shared" si="32"/>
        <v>13.882694972764</v>
      </c>
      <c r="Y121" s="2">
        <f t="shared" si="33"/>
        <v>2.6478556829919722</v>
      </c>
      <c r="Z121" s="2">
        <f t="shared" si="34"/>
        <v>52.857021513839697</v>
      </c>
      <c r="AA121" s="2">
        <f t="shared" si="35"/>
        <v>0.2447702863618556</v>
      </c>
      <c r="AB121" s="2" t="e">
        <f t="shared" si="36"/>
        <v>#DIV/0!</v>
      </c>
      <c r="AC121" s="2">
        <v>0</v>
      </c>
      <c r="AD121" s="2" t="e">
        <f t="shared" si="37"/>
        <v>#DIV/0!</v>
      </c>
      <c r="AE121" s="2">
        <v>46.733800000000002</v>
      </c>
      <c r="AF121" s="2">
        <f t="shared" si="38"/>
        <v>20.8</v>
      </c>
      <c r="AG121" s="2">
        <f t="shared" si="39"/>
        <v>0.59984657316347156</v>
      </c>
      <c r="AH121" s="2">
        <f t="shared" si="40"/>
        <v>6.2070091299588334E-2</v>
      </c>
      <c r="AI121" s="2">
        <f t="shared" si="41"/>
        <v>3223432600</v>
      </c>
      <c r="AJ121" s="2">
        <f t="shared" si="42"/>
        <v>91277520</v>
      </c>
      <c r="AK121" s="2">
        <f t="shared" si="43"/>
        <v>91.277519999999996</v>
      </c>
      <c r="AL121" s="2" t="s">
        <v>949</v>
      </c>
      <c r="AM121" s="2" t="s">
        <v>950</v>
      </c>
      <c r="AN121" s="2" t="s">
        <v>951</v>
      </c>
      <c r="AO121" s="2" t="s">
        <v>952</v>
      </c>
      <c r="AP121" s="2" t="s">
        <v>953</v>
      </c>
      <c r="AQ121" s="2" t="s">
        <v>954</v>
      </c>
      <c r="AR121" s="2" t="s">
        <v>706</v>
      </c>
      <c r="AS121" s="2">
        <v>1</v>
      </c>
      <c r="AT121" s="2" t="s">
        <v>955</v>
      </c>
      <c r="AU121" s="2" t="s">
        <v>956</v>
      </c>
      <c r="AV121" s="2">
        <v>7</v>
      </c>
      <c r="AW121" s="5">
        <v>99</v>
      </c>
      <c r="AX121" s="2">
        <v>0</v>
      </c>
      <c r="AY121" s="5">
        <v>1</v>
      </c>
      <c r="AZ121" s="5">
        <v>1.7</v>
      </c>
      <c r="BA121" s="5">
        <v>1</v>
      </c>
      <c r="BB121" s="5">
        <v>0.2</v>
      </c>
      <c r="BC121" s="5">
        <v>0.2</v>
      </c>
      <c r="BD121" s="2">
        <v>0</v>
      </c>
      <c r="BE121" s="2">
        <v>0</v>
      </c>
      <c r="BF121" s="5">
        <v>48.3</v>
      </c>
      <c r="BG121" s="5">
        <v>1.8</v>
      </c>
      <c r="BH121" s="5">
        <v>20</v>
      </c>
      <c r="BI121" s="2">
        <v>0</v>
      </c>
      <c r="BJ121" s="2">
        <v>0</v>
      </c>
      <c r="BK121" s="5">
        <v>22.3</v>
      </c>
      <c r="BL121" s="5">
        <v>4.4000000000000004</v>
      </c>
      <c r="BM121" s="2">
        <v>0</v>
      </c>
      <c r="BN121" s="2">
        <v>0</v>
      </c>
      <c r="BO121" s="5">
        <v>8760</v>
      </c>
      <c r="BP121" s="5">
        <v>1295</v>
      </c>
      <c r="BQ121" s="5">
        <v>52</v>
      </c>
      <c r="BR121" s="5">
        <v>8</v>
      </c>
      <c r="BS121" s="5">
        <v>0.16</v>
      </c>
      <c r="BT121" s="5">
        <v>0.02</v>
      </c>
      <c r="BU121" s="5">
        <v>14637</v>
      </c>
      <c r="BV121" s="5">
        <v>87</v>
      </c>
      <c r="BW121" s="5">
        <v>0.26</v>
      </c>
      <c r="BX121" s="5">
        <v>61288</v>
      </c>
      <c r="BY121" s="5">
        <v>5466</v>
      </c>
      <c r="BZ121" s="5">
        <v>363</v>
      </c>
      <c r="CA121" s="5">
        <v>32</v>
      </c>
      <c r="CB121" s="5">
        <v>1.48</v>
      </c>
      <c r="CC121" s="5">
        <v>0.14000000000000001</v>
      </c>
      <c r="CD121" s="5">
        <v>8</v>
      </c>
      <c r="CE121" s="5">
        <v>10</v>
      </c>
      <c r="CF121" s="5">
        <v>18</v>
      </c>
      <c r="CG121" s="5">
        <v>25</v>
      </c>
      <c r="CH121" s="5">
        <v>41</v>
      </c>
      <c r="CI121" s="5">
        <v>21</v>
      </c>
      <c r="CJ121" s="5">
        <v>32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5">
        <v>13</v>
      </c>
      <c r="CR121" s="5">
        <v>34</v>
      </c>
      <c r="CS121" s="5">
        <v>0.76956999999999998</v>
      </c>
      <c r="CT121" s="5">
        <v>0.78149999999999997</v>
      </c>
      <c r="CU121" s="2" t="s">
        <v>138</v>
      </c>
    </row>
    <row r="122" spans="1:99" s="2" customFormat="1" x14ac:dyDescent="0.25">
      <c r="A122" s="2" t="s">
        <v>957</v>
      </c>
      <c r="C122" s="2" t="s">
        <v>958</v>
      </c>
      <c r="D122" s="2">
        <v>1958</v>
      </c>
      <c r="E122" s="2">
        <f t="shared" si="22"/>
        <v>57</v>
      </c>
      <c r="F122" s="2">
        <v>0</v>
      </c>
      <c r="G122" s="2">
        <v>72</v>
      </c>
      <c r="H122" s="2">
        <v>385000</v>
      </c>
      <c r="I122" s="2">
        <v>803000</v>
      </c>
      <c r="J122" s="2">
        <v>750000</v>
      </c>
      <c r="K122" s="2">
        <v>803000</v>
      </c>
      <c r="L122" s="2">
        <f t="shared" si="23"/>
        <v>34978599700</v>
      </c>
      <c r="M122" s="2">
        <v>41863</v>
      </c>
      <c r="N122" s="2">
        <f t="shared" si="24"/>
        <v>1823552280</v>
      </c>
      <c r="O122" s="2">
        <f t="shared" si="25"/>
        <v>65.410937500000003</v>
      </c>
      <c r="P122" s="2">
        <f t="shared" si="26"/>
        <v>169413700.18000001</v>
      </c>
      <c r="Q122" s="2">
        <f t="shared" si="27"/>
        <v>169.41370018000001</v>
      </c>
      <c r="R122" s="2">
        <v>300000</v>
      </c>
      <c r="S122" s="2">
        <f t="shared" si="28"/>
        <v>776996.99999999988</v>
      </c>
      <c r="T122" s="2">
        <f t="shared" si="29"/>
        <v>192000000</v>
      </c>
      <c r="U122" s="2">
        <f t="shared" si="30"/>
        <v>8364000000000</v>
      </c>
      <c r="W122" s="2">
        <f t="shared" si="31"/>
        <v>0</v>
      </c>
      <c r="X122" s="2">
        <f t="shared" si="32"/>
        <v>0</v>
      </c>
      <c r="Y122" s="2">
        <f t="shared" si="33"/>
        <v>0</v>
      </c>
      <c r="Z122" s="2">
        <f t="shared" si="34"/>
        <v>19.181572189419214</v>
      </c>
      <c r="AA122" s="2">
        <f t="shared" si="35"/>
        <v>0</v>
      </c>
      <c r="AB122" s="2" t="e">
        <f t="shared" si="36"/>
        <v>#DIV/0!</v>
      </c>
      <c r="AC122" s="2">
        <v>0</v>
      </c>
      <c r="AD122" s="2" t="e">
        <f t="shared" si="37"/>
        <v>#DIV/0!</v>
      </c>
      <c r="AE122" s="2" t="s">
        <v>133</v>
      </c>
      <c r="AF122" s="2">
        <f t="shared" si="38"/>
        <v>4586.3889353366931</v>
      </c>
      <c r="AG122" s="2">
        <f t="shared" si="39"/>
        <v>3.9808016592401525E-2</v>
      </c>
      <c r="AH122" s="2">
        <f t="shared" si="40"/>
        <v>0.18312816873669077</v>
      </c>
      <c r="AI122" s="2">
        <f t="shared" si="41"/>
        <v>32669925000</v>
      </c>
      <c r="AJ122" s="2">
        <f t="shared" si="42"/>
        <v>925110000</v>
      </c>
      <c r="AK122" s="2">
        <f t="shared" si="43"/>
        <v>925.11</v>
      </c>
      <c r="AL122" s="2" t="s">
        <v>133</v>
      </c>
      <c r="AM122" s="2" t="s">
        <v>133</v>
      </c>
      <c r="AN122" s="2" t="s">
        <v>133</v>
      </c>
      <c r="AO122" s="2" t="s">
        <v>133</v>
      </c>
      <c r="AP122" s="2" t="s">
        <v>133</v>
      </c>
      <c r="AQ122" s="2" t="s">
        <v>133</v>
      </c>
      <c r="AR122" s="2" t="s">
        <v>133</v>
      </c>
      <c r="AS122" s="2">
        <v>0</v>
      </c>
      <c r="AT122" s="2" t="s">
        <v>133</v>
      </c>
      <c r="AU122" s="2" t="s">
        <v>133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 t="s">
        <v>138</v>
      </c>
    </row>
    <row r="123" spans="1:99" s="2" customFormat="1" x14ac:dyDescent="0.25">
      <c r="A123" s="2" t="s">
        <v>959</v>
      </c>
      <c r="C123" s="2" t="s">
        <v>960</v>
      </c>
      <c r="D123" s="2">
        <v>1958</v>
      </c>
      <c r="E123" s="2">
        <f t="shared" si="22"/>
        <v>57</v>
      </c>
      <c r="F123" s="2">
        <v>81</v>
      </c>
      <c r="G123" s="2">
        <v>132</v>
      </c>
      <c r="H123" s="2">
        <v>385000</v>
      </c>
      <c r="I123" s="2">
        <v>803000</v>
      </c>
      <c r="J123" s="2">
        <v>750000</v>
      </c>
      <c r="K123" s="2">
        <v>803000</v>
      </c>
      <c r="L123" s="2">
        <f t="shared" si="23"/>
        <v>34978599700</v>
      </c>
      <c r="M123" s="2">
        <v>41863</v>
      </c>
      <c r="N123" s="2">
        <f t="shared" si="24"/>
        <v>1823552280</v>
      </c>
      <c r="O123" s="2">
        <f t="shared" si="25"/>
        <v>65.410937500000003</v>
      </c>
      <c r="P123" s="2">
        <f t="shared" si="26"/>
        <v>169413700.18000001</v>
      </c>
      <c r="Q123" s="2">
        <f t="shared" si="27"/>
        <v>169.41370018000001</v>
      </c>
      <c r="R123" s="2">
        <v>300000</v>
      </c>
      <c r="S123" s="2">
        <f t="shared" si="28"/>
        <v>776996.99999999988</v>
      </c>
      <c r="T123" s="2">
        <f t="shared" si="29"/>
        <v>192000000</v>
      </c>
      <c r="U123" s="2">
        <f t="shared" si="30"/>
        <v>8364000000000</v>
      </c>
      <c r="W123" s="2">
        <f t="shared" si="31"/>
        <v>0</v>
      </c>
      <c r="X123" s="2">
        <f t="shared" si="32"/>
        <v>0</v>
      </c>
      <c r="Y123" s="2">
        <f t="shared" si="33"/>
        <v>0</v>
      </c>
      <c r="Z123" s="2">
        <f t="shared" si="34"/>
        <v>19.181572189419214</v>
      </c>
      <c r="AA123" s="2">
        <f t="shared" si="35"/>
        <v>0</v>
      </c>
      <c r="AB123" s="2">
        <f t="shared" si="36"/>
        <v>0.71042859960811899</v>
      </c>
      <c r="AC123" s="2">
        <v>81</v>
      </c>
      <c r="AD123" s="2">
        <f t="shared" si="37"/>
        <v>0.23680953320270634</v>
      </c>
      <c r="AE123" s="2" t="s">
        <v>133</v>
      </c>
      <c r="AF123" s="2">
        <f t="shared" si="38"/>
        <v>4586.3889353366931</v>
      </c>
      <c r="AG123" s="2">
        <f t="shared" si="39"/>
        <v>3.9808016592401525E-2</v>
      </c>
      <c r="AH123" s="2">
        <f t="shared" si="40"/>
        <v>0.18312816873669077</v>
      </c>
      <c r="AI123" s="2">
        <f t="shared" si="41"/>
        <v>32669925000</v>
      </c>
      <c r="AJ123" s="2">
        <f t="shared" si="42"/>
        <v>925110000</v>
      </c>
      <c r="AK123" s="2">
        <f t="shared" si="43"/>
        <v>925.11</v>
      </c>
      <c r="AL123" s="2" t="s">
        <v>133</v>
      </c>
      <c r="AM123" s="2" t="s">
        <v>133</v>
      </c>
      <c r="AN123" s="2" t="s">
        <v>133</v>
      </c>
      <c r="AO123" s="2" t="s">
        <v>133</v>
      </c>
      <c r="AP123" s="2" t="s">
        <v>133</v>
      </c>
      <c r="AQ123" s="2" t="s">
        <v>133</v>
      </c>
      <c r="AR123" s="2" t="s">
        <v>133</v>
      </c>
      <c r="AS123" s="2">
        <v>0</v>
      </c>
      <c r="AT123" s="2" t="s">
        <v>133</v>
      </c>
      <c r="AU123" s="2" t="s">
        <v>133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2">
        <v>0</v>
      </c>
      <c r="BV123" s="2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T123" s="2">
        <v>0</v>
      </c>
      <c r="CU123" s="2" t="s">
        <v>138</v>
      </c>
    </row>
    <row r="124" spans="1:99" s="2" customFormat="1" x14ac:dyDescent="0.25">
      <c r="A124" s="2" t="s">
        <v>961</v>
      </c>
      <c r="B124" s="2" t="s">
        <v>962</v>
      </c>
      <c r="C124" s="2" t="s">
        <v>963</v>
      </c>
      <c r="D124" s="2">
        <v>1958</v>
      </c>
      <c r="E124" s="2">
        <f t="shared" si="22"/>
        <v>57</v>
      </c>
      <c r="F124" s="2">
        <v>81</v>
      </c>
      <c r="G124" s="2">
        <v>167</v>
      </c>
      <c r="H124" s="2">
        <v>0</v>
      </c>
      <c r="I124" s="2">
        <v>803000</v>
      </c>
      <c r="J124" s="2">
        <v>750000</v>
      </c>
      <c r="K124" s="2">
        <v>803000</v>
      </c>
      <c r="L124" s="2">
        <f t="shared" si="23"/>
        <v>34978599700</v>
      </c>
      <c r="M124" s="2">
        <v>41863</v>
      </c>
      <c r="N124" s="2">
        <f t="shared" si="24"/>
        <v>1823552280</v>
      </c>
      <c r="O124" s="2">
        <f t="shared" si="25"/>
        <v>65.410937500000003</v>
      </c>
      <c r="P124" s="2">
        <f t="shared" si="26"/>
        <v>169413700.18000001</v>
      </c>
      <c r="Q124" s="2">
        <f t="shared" si="27"/>
        <v>169.41370018000001</v>
      </c>
      <c r="R124" s="2">
        <v>300000</v>
      </c>
      <c r="S124" s="2">
        <f t="shared" si="28"/>
        <v>776996.99999999988</v>
      </c>
      <c r="T124" s="2">
        <f t="shared" si="29"/>
        <v>192000000</v>
      </c>
      <c r="U124" s="2">
        <f t="shared" si="30"/>
        <v>8364000000000</v>
      </c>
      <c r="W124" s="2">
        <f t="shared" si="31"/>
        <v>0</v>
      </c>
      <c r="X124" s="2">
        <f t="shared" si="32"/>
        <v>0</v>
      </c>
      <c r="Y124" s="2">
        <f t="shared" si="33"/>
        <v>0</v>
      </c>
      <c r="Z124" s="2">
        <f t="shared" si="34"/>
        <v>19.181572189419214</v>
      </c>
      <c r="AA124" s="2">
        <f t="shared" si="35"/>
        <v>0</v>
      </c>
      <c r="AB124" s="2">
        <f t="shared" si="36"/>
        <v>0.71042859960811899</v>
      </c>
      <c r="AC124" s="2">
        <v>81</v>
      </c>
      <c r="AD124" s="2">
        <f t="shared" si="37"/>
        <v>0.23680953320270634</v>
      </c>
      <c r="AE124" s="2" t="s">
        <v>133</v>
      </c>
      <c r="AF124" s="2">
        <f t="shared" si="38"/>
        <v>4586.3889353366931</v>
      </c>
      <c r="AG124" s="2">
        <f t="shared" si="39"/>
        <v>3.9808016592401525E-2</v>
      </c>
      <c r="AH124" s="2">
        <f t="shared" si="40"/>
        <v>0.18312816873669077</v>
      </c>
      <c r="AI124" s="2">
        <f t="shared" si="41"/>
        <v>32669925000</v>
      </c>
      <c r="AJ124" s="2">
        <f t="shared" si="42"/>
        <v>925110000</v>
      </c>
      <c r="AK124" s="2">
        <f t="shared" si="43"/>
        <v>925.11</v>
      </c>
      <c r="AL124" s="2" t="s">
        <v>133</v>
      </c>
      <c r="AM124" s="2" t="s">
        <v>133</v>
      </c>
      <c r="AN124" s="2" t="s">
        <v>133</v>
      </c>
      <c r="AO124" s="2" t="s">
        <v>133</v>
      </c>
      <c r="AP124" s="2" t="s">
        <v>133</v>
      </c>
      <c r="AQ124" s="2" t="s">
        <v>133</v>
      </c>
      <c r="AR124" s="2" t="s">
        <v>133</v>
      </c>
      <c r="AS124" s="2">
        <v>0</v>
      </c>
      <c r="AT124" s="2" t="s">
        <v>133</v>
      </c>
      <c r="AU124" s="2" t="s">
        <v>133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0</v>
      </c>
      <c r="BI124" s="2">
        <v>0</v>
      </c>
      <c r="BJ124" s="2">
        <v>0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0</v>
      </c>
      <c r="BS124" s="2">
        <v>0</v>
      </c>
      <c r="BT124" s="2">
        <v>0</v>
      </c>
      <c r="BU124" s="2">
        <v>0</v>
      </c>
      <c r="BV124" s="2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E124" s="2">
        <v>0</v>
      </c>
      <c r="CF124" s="2">
        <v>0</v>
      </c>
      <c r="CG124" s="2">
        <v>0</v>
      </c>
      <c r="CH124" s="2">
        <v>0</v>
      </c>
      <c r="CI124" s="2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S124" s="2">
        <v>0</v>
      </c>
      <c r="CT124" s="2">
        <v>0</v>
      </c>
      <c r="CU124" s="2" t="s">
        <v>138</v>
      </c>
    </row>
    <row r="125" spans="1:99" s="2" customFormat="1" x14ac:dyDescent="0.25">
      <c r="A125" s="2" t="s">
        <v>964</v>
      </c>
      <c r="B125" s="2" t="s">
        <v>965</v>
      </c>
      <c r="C125" s="2" t="s">
        <v>966</v>
      </c>
      <c r="D125" s="2">
        <v>1952</v>
      </c>
      <c r="E125" s="2">
        <f t="shared" si="22"/>
        <v>63</v>
      </c>
      <c r="F125" s="2">
        <v>0</v>
      </c>
      <c r="G125" s="2">
        <v>17.8</v>
      </c>
      <c r="H125" s="2">
        <v>51800</v>
      </c>
      <c r="I125" s="2">
        <v>2000</v>
      </c>
      <c r="J125" s="2">
        <v>2000</v>
      </c>
      <c r="K125" s="2">
        <v>2000</v>
      </c>
      <c r="L125" s="2">
        <f t="shared" si="23"/>
        <v>87119800</v>
      </c>
      <c r="M125" s="2">
        <v>250</v>
      </c>
      <c r="N125" s="2">
        <f t="shared" si="24"/>
        <v>10890000</v>
      </c>
      <c r="O125" s="2">
        <f t="shared" si="25"/>
        <v>0.390625</v>
      </c>
      <c r="P125" s="2">
        <f t="shared" si="26"/>
        <v>1011715</v>
      </c>
      <c r="Q125" s="2">
        <f t="shared" si="27"/>
        <v>1.0117150000000001</v>
      </c>
      <c r="R125" s="2">
        <v>2450</v>
      </c>
      <c r="S125" s="2">
        <f t="shared" si="28"/>
        <v>6345.4754999999996</v>
      </c>
      <c r="T125" s="2">
        <f t="shared" si="29"/>
        <v>1568000</v>
      </c>
      <c r="U125" s="2">
        <f t="shared" si="30"/>
        <v>68306000000</v>
      </c>
      <c r="W125" s="2">
        <f t="shared" si="31"/>
        <v>0</v>
      </c>
      <c r="X125" s="2">
        <f t="shared" si="32"/>
        <v>0</v>
      </c>
      <c r="Y125" s="2">
        <f t="shared" si="33"/>
        <v>0</v>
      </c>
      <c r="Z125" s="2">
        <f t="shared" si="34"/>
        <v>7.9999816345270887</v>
      </c>
      <c r="AA125" s="2">
        <f t="shared" si="35"/>
        <v>0</v>
      </c>
      <c r="AB125" s="2" t="e">
        <f t="shared" si="36"/>
        <v>#DIV/0!</v>
      </c>
      <c r="AC125" s="2">
        <v>0</v>
      </c>
      <c r="AD125" s="2" t="e">
        <f t="shared" si="37"/>
        <v>#DIV/0!</v>
      </c>
      <c r="AE125" s="2" t="s">
        <v>133</v>
      </c>
      <c r="AF125" s="2">
        <f t="shared" si="38"/>
        <v>6272</v>
      </c>
      <c r="AG125" s="2">
        <f t="shared" si="39"/>
        <v>0.21484264900478262</v>
      </c>
      <c r="AH125" s="2">
        <f t="shared" si="40"/>
        <v>0.41010596037228003</v>
      </c>
      <c r="AI125" s="2">
        <f t="shared" si="41"/>
        <v>87119800</v>
      </c>
      <c r="AJ125" s="2">
        <f t="shared" si="42"/>
        <v>2466960</v>
      </c>
      <c r="AK125" s="2">
        <f t="shared" si="43"/>
        <v>2.4669599999999998</v>
      </c>
      <c r="AL125" s="2" t="s">
        <v>133</v>
      </c>
      <c r="AM125" s="2" t="s">
        <v>133</v>
      </c>
      <c r="AN125" s="2" t="s">
        <v>133</v>
      </c>
      <c r="AO125" s="2" t="s">
        <v>133</v>
      </c>
      <c r="AP125" s="2" t="s">
        <v>133</v>
      </c>
      <c r="AQ125" s="2" t="s">
        <v>133</v>
      </c>
      <c r="AR125" s="2" t="s">
        <v>133</v>
      </c>
      <c r="AS125" s="2">
        <v>0</v>
      </c>
      <c r="AT125" s="2" t="s">
        <v>133</v>
      </c>
      <c r="AU125" s="2" t="s">
        <v>133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2">
        <v>0</v>
      </c>
      <c r="BV125" s="2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0</v>
      </c>
      <c r="CT125" s="2">
        <v>0</v>
      </c>
      <c r="CU125" s="2" t="s">
        <v>138</v>
      </c>
    </row>
    <row r="126" spans="1:99" s="2" customFormat="1" x14ac:dyDescent="0.25">
      <c r="A126" s="2" t="s">
        <v>967</v>
      </c>
      <c r="B126" s="2" t="s">
        <v>968</v>
      </c>
      <c r="C126" s="2" t="s">
        <v>969</v>
      </c>
      <c r="D126" s="2">
        <v>1908</v>
      </c>
      <c r="E126" s="2">
        <f t="shared" si="22"/>
        <v>107</v>
      </c>
      <c r="F126" s="2">
        <v>0</v>
      </c>
      <c r="G126" s="2">
        <v>35</v>
      </c>
      <c r="H126" s="2">
        <v>11200</v>
      </c>
      <c r="I126" s="2">
        <v>7800</v>
      </c>
      <c r="J126" s="2">
        <v>7800</v>
      </c>
      <c r="K126" s="2">
        <v>7800</v>
      </c>
      <c r="L126" s="2">
        <f t="shared" si="23"/>
        <v>339767220</v>
      </c>
      <c r="M126" s="2">
        <v>364</v>
      </c>
      <c r="N126" s="2">
        <f t="shared" si="24"/>
        <v>15855840</v>
      </c>
      <c r="O126" s="2">
        <f t="shared" si="25"/>
        <v>0.56874999999999998</v>
      </c>
      <c r="P126" s="2">
        <f t="shared" si="26"/>
        <v>1473057.04</v>
      </c>
      <c r="Q126" s="2">
        <f t="shared" si="27"/>
        <v>1.47305704</v>
      </c>
      <c r="R126" s="2">
        <v>351</v>
      </c>
      <c r="S126" s="2">
        <f t="shared" si="28"/>
        <v>909.08648999999991</v>
      </c>
      <c r="T126" s="2">
        <f t="shared" si="29"/>
        <v>224640</v>
      </c>
      <c r="U126" s="2">
        <f t="shared" si="30"/>
        <v>9785880000</v>
      </c>
      <c r="W126" s="2">
        <f t="shared" si="31"/>
        <v>0</v>
      </c>
      <c r="X126" s="2">
        <f t="shared" si="32"/>
        <v>0</v>
      </c>
      <c r="Y126" s="2">
        <f t="shared" si="33"/>
        <v>0</v>
      </c>
      <c r="Z126" s="2">
        <f t="shared" si="34"/>
        <v>21.428522235340417</v>
      </c>
      <c r="AA126" s="2">
        <f t="shared" si="35"/>
        <v>0</v>
      </c>
      <c r="AB126" s="2" t="e">
        <f t="shared" si="36"/>
        <v>#DIV/0!</v>
      </c>
      <c r="AC126" s="2">
        <v>0</v>
      </c>
      <c r="AD126" s="2" t="e">
        <f t="shared" si="37"/>
        <v>#DIV/0!</v>
      </c>
      <c r="AE126" s="2" t="s">
        <v>133</v>
      </c>
      <c r="AF126" s="2">
        <f t="shared" si="38"/>
        <v>617.14285714285711</v>
      </c>
      <c r="AG126" s="2">
        <f t="shared" si="39"/>
        <v>0.47691726326231332</v>
      </c>
      <c r="AH126" s="2">
        <f t="shared" si="40"/>
        <v>0.15310622520565123</v>
      </c>
      <c r="AI126" s="2">
        <f t="shared" si="41"/>
        <v>339767220</v>
      </c>
      <c r="AJ126" s="2">
        <f t="shared" si="42"/>
        <v>9621144</v>
      </c>
      <c r="AK126" s="2">
        <f t="shared" si="43"/>
        <v>9.6211439999999993</v>
      </c>
      <c r="AL126" s="2" t="s">
        <v>133</v>
      </c>
      <c r="AM126" s="2" t="s">
        <v>133</v>
      </c>
      <c r="AN126" s="2" t="s">
        <v>133</v>
      </c>
      <c r="AO126" s="2" t="s">
        <v>133</v>
      </c>
      <c r="AP126" s="2" t="s">
        <v>133</v>
      </c>
      <c r="AQ126" s="2" t="s">
        <v>133</v>
      </c>
      <c r="AR126" s="2" t="s">
        <v>133</v>
      </c>
      <c r="AS126" s="2">
        <v>0</v>
      </c>
      <c r="AT126" s="2" t="s">
        <v>133</v>
      </c>
      <c r="AU126" s="2" t="s">
        <v>133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0</v>
      </c>
      <c r="BU126" s="2">
        <v>0</v>
      </c>
      <c r="BV126" s="2">
        <v>0</v>
      </c>
      <c r="BW126" s="2">
        <v>0</v>
      </c>
      <c r="BX126" s="2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D126" s="2">
        <v>0</v>
      </c>
      <c r="CE126" s="2">
        <v>0</v>
      </c>
      <c r="CF126" s="2">
        <v>0</v>
      </c>
      <c r="CG126" s="2">
        <v>0</v>
      </c>
      <c r="CH126" s="2">
        <v>0</v>
      </c>
      <c r="CI126" s="2">
        <v>0</v>
      </c>
      <c r="CJ126" s="2">
        <v>0</v>
      </c>
      <c r="CK126" s="2">
        <v>0</v>
      </c>
      <c r="CL126" s="2">
        <v>0</v>
      </c>
      <c r="CM126" s="2">
        <v>0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S126" s="2">
        <v>0</v>
      </c>
      <c r="CT126" s="2">
        <v>0</v>
      </c>
      <c r="CU126" s="2" t="s">
        <v>138</v>
      </c>
    </row>
    <row r="127" spans="1:99" s="2" customFormat="1" x14ac:dyDescent="0.25">
      <c r="A127" s="2" t="s">
        <v>970</v>
      </c>
      <c r="C127" s="2" t="s">
        <v>971</v>
      </c>
      <c r="D127" s="2">
        <v>1963</v>
      </c>
      <c r="E127" s="2">
        <f t="shared" si="22"/>
        <v>52</v>
      </c>
      <c r="F127" s="2">
        <v>0</v>
      </c>
      <c r="G127" s="2">
        <v>155</v>
      </c>
      <c r="H127" s="2">
        <v>0</v>
      </c>
      <c r="I127" s="2">
        <v>76000</v>
      </c>
      <c r="J127" s="2">
        <v>0</v>
      </c>
      <c r="K127" s="2">
        <v>76000</v>
      </c>
      <c r="L127" s="2">
        <f t="shared" si="23"/>
        <v>3310552400</v>
      </c>
      <c r="M127" s="2">
        <v>1900</v>
      </c>
      <c r="N127" s="2">
        <f t="shared" si="24"/>
        <v>82764000</v>
      </c>
      <c r="O127" s="2">
        <f t="shared" si="25"/>
        <v>2.96875</v>
      </c>
      <c r="P127" s="2">
        <f t="shared" si="26"/>
        <v>7689034</v>
      </c>
      <c r="Q127" s="2">
        <f t="shared" si="27"/>
        <v>7.6890340000000004</v>
      </c>
      <c r="R127" s="2">
        <v>1350</v>
      </c>
      <c r="S127" s="2">
        <f t="shared" si="28"/>
        <v>3496.4864999999995</v>
      </c>
      <c r="T127" s="2">
        <f t="shared" si="29"/>
        <v>864000</v>
      </c>
      <c r="U127" s="2">
        <f t="shared" si="30"/>
        <v>37638000000</v>
      </c>
      <c r="V127" s="2">
        <v>35114.345802999997</v>
      </c>
      <c r="W127" s="2">
        <f t="shared" si="31"/>
        <v>10.702852600754399</v>
      </c>
      <c r="X127" s="2">
        <f t="shared" si="32"/>
        <v>6.6504464090133819</v>
      </c>
      <c r="Y127" s="2">
        <f t="shared" si="33"/>
        <v>1.0888261556129384</v>
      </c>
      <c r="Z127" s="2">
        <f t="shared" si="34"/>
        <v>39.999908172635443</v>
      </c>
      <c r="AA127" s="2" t="e">
        <f t="shared" si="35"/>
        <v>#DIV/0!</v>
      </c>
      <c r="AB127" s="2" t="e">
        <f t="shared" si="36"/>
        <v>#DIV/0!</v>
      </c>
      <c r="AC127" s="2">
        <v>0</v>
      </c>
      <c r="AD127" s="2" t="e">
        <f t="shared" si="37"/>
        <v>#DIV/0!</v>
      </c>
      <c r="AE127" s="2" t="s">
        <v>133</v>
      </c>
      <c r="AF127" s="2">
        <f t="shared" si="38"/>
        <v>454.73684210526318</v>
      </c>
      <c r="AG127" s="2">
        <f t="shared" si="39"/>
        <v>0.38965809840922777</v>
      </c>
      <c r="AH127" s="2" t="e">
        <f t="shared" si="40"/>
        <v>#DIV/0!</v>
      </c>
      <c r="AI127" s="2">
        <f t="shared" si="41"/>
        <v>0</v>
      </c>
      <c r="AJ127" s="2">
        <f t="shared" si="42"/>
        <v>0</v>
      </c>
      <c r="AK127" s="2">
        <f t="shared" si="43"/>
        <v>0</v>
      </c>
      <c r="AL127" s="2" t="s">
        <v>972</v>
      </c>
      <c r="AM127" s="2" t="s">
        <v>973</v>
      </c>
      <c r="AN127" s="2" t="s">
        <v>133</v>
      </c>
      <c r="AO127" s="2" t="s">
        <v>974</v>
      </c>
      <c r="AP127" s="2" t="s">
        <v>133</v>
      </c>
      <c r="AQ127" s="2" t="s">
        <v>133</v>
      </c>
      <c r="AR127" s="2" t="s">
        <v>133</v>
      </c>
      <c r="AS127" s="2">
        <v>0</v>
      </c>
      <c r="AT127" s="2" t="s">
        <v>133</v>
      </c>
      <c r="AU127" s="2" t="s">
        <v>133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2">
        <v>0</v>
      </c>
      <c r="BU127" s="2">
        <v>0</v>
      </c>
      <c r="BV127" s="2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2">
        <v>0</v>
      </c>
      <c r="CG127" s="2">
        <v>0</v>
      </c>
      <c r="CH127" s="2">
        <v>0</v>
      </c>
      <c r="CI127" s="2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S127" s="2">
        <v>0</v>
      </c>
      <c r="CT127" s="2">
        <v>0</v>
      </c>
      <c r="CU127" s="2" t="s">
        <v>138</v>
      </c>
    </row>
    <row r="128" spans="1:99" s="2" customFormat="1" x14ac:dyDescent="0.25">
      <c r="A128" s="2" t="s">
        <v>975</v>
      </c>
      <c r="C128" s="2" t="s">
        <v>976</v>
      </c>
      <c r="D128" s="2">
        <v>1974</v>
      </c>
      <c r="E128" s="2">
        <f t="shared" si="22"/>
        <v>41</v>
      </c>
      <c r="F128" s="2">
        <v>0</v>
      </c>
      <c r="G128" s="2">
        <v>170</v>
      </c>
      <c r="H128" s="2">
        <v>10200</v>
      </c>
      <c r="I128" s="2">
        <v>18500</v>
      </c>
      <c r="J128" s="2">
        <v>18400</v>
      </c>
      <c r="K128" s="2">
        <v>18500</v>
      </c>
      <c r="L128" s="2">
        <f t="shared" si="23"/>
        <v>805858150</v>
      </c>
      <c r="M128" s="2">
        <v>360</v>
      </c>
      <c r="N128" s="2">
        <f t="shared" si="24"/>
        <v>15681600</v>
      </c>
      <c r="O128" s="2">
        <f t="shared" si="25"/>
        <v>0.5625</v>
      </c>
      <c r="P128" s="2">
        <f t="shared" si="26"/>
        <v>1456869.6</v>
      </c>
      <c r="Q128" s="2">
        <f t="shared" si="27"/>
        <v>1.4568696000000001</v>
      </c>
      <c r="R128" s="2">
        <v>0.56000000000000005</v>
      </c>
      <c r="S128" s="2">
        <f t="shared" si="28"/>
        <v>1.4503944</v>
      </c>
      <c r="T128" s="2">
        <f t="shared" si="29"/>
        <v>358.40000000000003</v>
      </c>
      <c r="U128" s="2">
        <f t="shared" si="30"/>
        <v>15612800.000000002</v>
      </c>
      <c r="V128" s="2">
        <v>18124.003218000002</v>
      </c>
      <c r="W128" s="2">
        <f t="shared" si="31"/>
        <v>5.5241961808464</v>
      </c>
      <c r="X128" s="2">
        <f t="shared" si="32"/>
        <v>3.4325774654698926</v>
      </c>
      <c r="Y128" s="2">
        <f t="shared" si="33"/>
        <v>1.291081457605098</v>
      </c>
      <c r="Z128" s="2">
        <f t="shared" si="34"/>
        <v>51.388770916233035</v>
      </c>
      <c r="AA128" s="2">
        <f t="shared" si="35"/>
        <v>0.24339920655938449</v>
      </c>
      <c r="AB128" s="2" t="e">
        <f t="shared" si="36"/>
        <v>#DIV/0!</v>
      </c>
      <c r="AC128" s="2">
        <v>0</v>
      </c>
      <c r="AD128" s="2" t="e">
        <f t="shared" si="37"/>
        <v>#DIV/0!</v>
      </c>
      <c r="AE128" s="2" t="s">
        <v>133</v>
      </c>
      <c r="AF128" s="2">
        <f t="shared" si="38"/>
        <v>0.99555555555555564</v>
      </c>
      <c r="AG128" s="2">
        <f t="shared" si="39"/>
        <v>1.1500546894063883</v>
      </c>
      <c r="AH128" s="2">
        <f t="shared" si="40"/>
        <v>6.4190498145226441E-2</v>
      </c>
      <c r="AI128" s="2">
        <f t="shared" si="41"/>
        <v>801502160</v>
      </c>
      <c r="AJ128" s="2">
        <f t="shared" si="42"/>
        <v>22696032</v>
      </c>
      <c r="AK128" s="2">
        <f t="shared" si="43"/>
        <v>22.696031999999999</v>
      </c>
      <c r="AL128" s="2" t="s">
        <v>977</v>
      </c>
      <c r="AM128" s="2" t="s">
        <v>978</v>
      </c>
      <c r="AN128" s="2" t="s">
        <v>133</v>
      </c>
      <c r="AO128" s="2" t="s">
        <v>979</v>
      </c>
      <c r="AP128" s="2" t="s">
        <v>133</v>
      </c>
      <c r="AQ128" s="2" t="s">
        <v>133</v>
      </c>
      <c r="AR128" s="2" t="s">
        <v>133</v>
      </c>
      <c r="AS128" s="2">
        <v>0</v>
      </c>
      <c r="AT128" s="2" t="s">
        <v>133</v>
      </c>
      <c r="AU128" s="2" t="s">
        <v>133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2">
        <v>0</v>
      </c>
      <c r="BU128" s="2">
        <v>0</v>
      </c>
      <c r="BV128" s="2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G128" s="2">
        <v>0</v>
      </c>
      <c r="CH128" s="2">
        <v>0</v>
      </c>
      <c r="CI128" s="2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S128" s="2">
        <v>0</v>
      </c>
      <c r="CT128" s="2">
        <v>0</v>
      </c>
      <c r="CU128" s="2" t="s">
        <v>138</v>
      </c>
    </row>
    <row r="129" spans="1:99" s="2" customFormat="1" x14ac:dyDescent="0.25">
      <c r="A129" s="2" t="s">
        <v>980</v>
      </c>
      <c r="C129" s="2" t="s">
        <v>981</v>
      </c>
      <c r="D129" s="2">
        <v>1974</v>
      </c>
      <c r="E129" s="2">
        <f t="shared" si="22"/>
        <v>41</v>
      </c>
      <c r="F129" s="2">
        <v>0</v>
      </c>
      <c r="G129" s="2">
        <v>165</v>
      </c>
      <c r="H129" s="2">
        <v>150000</v>
      </c>
      <c r="I129" s="2">
        <v>16330</v>
      </c>
      <c r="J129" s="2">
        <v>16330</v>
      </c>
      <c r="K129" s="2">
        <v>16330</v>
      </c>
      <c r="L129" s="2">
        <f t="shared" si="23"/>
        <v>711333167</v>
      </c>
      <c r="M129" s="2">
        <v>430</v>
      </c>
      <c r="N129" s="2">
        <f t="shared" si="24"/>
        <v>18730800</v>
      </c>
      <c r="O129" s="2">
        <f t="shared" si="25"/>
        <v>0.671875</v>
      </c>
      <c r="P129" s="2">
        <f t="shared" si="26"/>
        <v>1740149.8</v>
      </c>
      <c r="Q129" s="2">
        <f t="shared" si="27"/>
        <v>1.7401498000000002</v>
      </c>
      <c r="R129" s="2">
        <v>356</v>
      </c>
      <c r="S129" s="2">
        <f t="shared" si="28"/>
        <v>922.03643999999997</v>
      </c>
      <c r="T129" s="2">
        <f t="shared" si="29"/>
        <v>227840</v>
      </c>
      <c r="U129" s="2">
        <f t="shared" si="30"/>
        <v>9925280000</v>
      </c>
      <c r="V129" s="2">
        <v>31757.683303999998</v>
      </c>
      <c r="W129" s="2">
        <f t="shared" si="31"/>
        <v>9.679741871059198</v>
      </c>
      <c r="X129" s="2">
        <f t="shared" si="32"/>
        <v>6.0147146716777762</v>
      </c>
      <c r="Y129" s="2">
        <f t="shared" si="33"/>
        <v>2.0699761869117621</v>
      </c>
      <c r="Z129" s="2">
        <f t="shared" si="34"/>
        <v>37.976657003438184</v>
      </c>
      <c r="AA129" s="2">
        <f t="shared" si="35"/>
        <v>0.48055763245356564</v>
      </c>
      <c r="AB129" s="2" t="e">
        <f t="shared" si="36"/>
        <v>#DIV/0!</v>
      </c>
      <c r="AC129" s="2">
        <v>0</v>
      </c>
      <c r="AD129" s="2" t="e">
        <f t="shared" si="37"/>
        <v>#DIV/0!</v>
      </c>
      <c r="AE129" s="2">
        <v>519.89200000000005</v>
      </c>
      <c r="AF129" s="2">
        <f t="shared" si="38"/>
        <v>529.8604651162791</v>
      </c>
      <c r="AG129" s="2">
        <f t="shared" si="39"/>
        <v>0.77764971521174941</v>
      </c>
      <c r="AH129" s="2">
        <f t="shared" si="40"/>
        <v>8.6390967769788329E-2</v>
      </c>
      <c r="AI129" s="2">
        <f t="shared" si="41"/>
        <v>711333167</v>
      </c>
      <c r="AJ129" s="2">
        <f t="shared" si="42"/>
        <v>20142728.399999999</v>
      </c>
      <c r="AK129" s="2">
        <f t="shared" si="43"/>
        <v>20.142728399999999</v>
      </c>
      <c r="AL129" s="2" t="s">
        <v>982</v>
      </c>
      <c r="AM129" s="2" t="s">
        <v>983</v>
      </c>
      <c r="AN129" s="2" t="s">
        <v>133</v>
      </c>
      <c r="AO129" s="2" t="s">
        <v>984</v>
      </c>
      <c r="AP129" s="2" t="s">
        <v>985</v>
      </c>
      <c r="AQ129" s="2" t="s">
        <v>435</v>
      </c>
      <c r="AR129" s="2" t="s">
        <v>986</v>
      </c>
      <c r="AS129" s="2">
        <v>2</v>
      </c>
      <c r="AT129" s="2" t="s">
        <v>987</v>
      </c>
      <c r="AU129" s="2" t="s">
        <v>988</v>
      </c>
      <c r="AV129" s="2">
        <v>8</v>
      </c>
      <c r="AW129" s="5">
        <v>82</v>
      </c>
      <c r="AX129" s="5">
        <v>17</v>
      </c>
      <c r="AY129" s="5">
        <v>1</v>
      </c>
      <c r="AZ129" s="5">
        <v>0.9</v>
      </c>
      <c r="BA129" s="5">
        <v>0.2</v>
      </c>
      <c r="BB129" s="5">
        <v>0.2</v>
      </c>
      <c r="BC129" s="5">
        <v>0.3</v>
      </c>
      <c r="BD129" s="2">
        <v>0</v>
      </c>
      <c r="BE129" s="5">
        <v>0.3</v>
      </c>
      <c r="BF129" s="5">
        <v>59.4</v>
      </c>
      <c r="BG129" s="5">
        <v>12.5</v>
      </c>
      <c r="BH129" s="5">
        <v>16.399999999999999</v>
      </c>
      <c r="BI129" s="2">
        <v>0</v>
      </c>
      <c r="BJ129" s="2">
        <v>0</v>
      </c>
      <c r="BK129" s="5">
        <v>7</v>
      </c>
      <c r="BL129" s="5">
        <v>2.7</v>
      </c>
      <c r="BM129" s="2">
        <v>0</v>
      </c>
      <c r="BN129" s="2">
        <v>0</v>
      </c>
      <c r="BO129" s="5">
        <v>88888</v>
      </c>
      <c r="BP129" s="5">
        <v>6855</v>
      </c>
      <c r="BQ129" s="5">
        <v>97</v>
      </c>
      <c r="BR129" s="5">
        <v>8</v>
      </c>
      <c r="BS129" s="5">
        <v>0.15</v>
      </c>
      <c r="BT129" s="5">
        <v>0.01</v>
      </c>
      <c r="BU129" s="5">
        <v>134324</v>
      </c>
      <c r="BV129" s="5">
        <v>147</v>
      </c>
      <c r="BW129" s="5">
        <v>0.23</v>
      </c>
      <c r="BX129" s="5">
        <v>504496</v>
      </c>
      <c r="BY129" s="5">
        <v>24545</v>
      </c>
      <c r="BZ129" s="5">
        <v>553</v>
      </c>
      <c r="CA129" s="5">
        <v>27</v>
      </c>
      <c r="CB129" s="5">
        <v>1.0900000000000001</v>
      </c>
      <c r="CC129" s="5">
        <v>0.06</v>
      </c>
      <c r="CD129" s="5">
        <v>4</v>
      </c>
      <c r="CE129" s="5">
        <v>8</v>
      </c>
      <c r="CF129" s="5">
        <v>4</v>
      </c>
      <c r="CG129" s="5">
        <v>10</v>
      </c>
      <c r="CH129" s="5">
        <v>59</v>
      </c>
      <c r="CI129" s="5">
        <v>29</v>
      </c>
      <c r="CJ129" s="5">
        <v>62</v>
      </c>
      <c r="CK129" s="2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Q129" s="5">
        <v>5</v>
      </c>
      <c r="CR129" s="5">
        <v>20</v>
      </c>
      <c r="CS129" s="5">
        <v>0.86761999999999995</v>
      </c>
      <c r="CT129" s="5">
        <v>0.88888999999999996</v>
      </c>
      <c r="CU129" s="2" t="s">
        <v>138</v>
      </c>
    </row>
    <row r="130" spans="1:99" s="2" customFormat="1" x14ac:dyDescent="0.25">
      <c r="A130" s="2" t="s">
        <v>989</v>
      </c>
      <c r="C130" s="2" t="s">
        <v>990</v>
      </c>
      <c r="D130" s="2">
        <v>1930</v>
      </c>
      <c r="E130" s="2">
        <f t="shared" si="22"/>
        <v>85</v>
      </c>
      <c r="F130" s="2">
        <v>0</v>
      </c>
      <c r="G130" s="2">
        <v>135</v>
      </c>
      <c r="H130" s="2">
        <v>0</v>
      </c>
      <c r="I130" s="2">
        <v>38600</v>
      </c>
      <c r="J130" s="2">
        <v>31848</v>
      </c>
      <c r="K130" s="2">
        <v>38600</v>
      </c>
      <c r="L130" s="2">
        <f t="shared" si="23"/>
        <v>1681412140</v>
      </c>
      <c r="M130" s="2">
        <v>1275</v>
      </c>
      <c r="N130" s="2">
        <f t="shared" si="24"/>
        <v>55539000</v>
      </c>
      <c r="O130" s="2">
        <f t="shared" si="25"/>
        <v>1.9921875</v>
      </c>
      <c r="P130" s="2">
        <f t="shared" si="26"/>
        <v>5159746.5</v>
      </c>
      <c r="Q130" s="2">
        <f t="shared" si="27"/>
        <v>5.1597465000000007</v>
      </c>
      <c r="R130" s="2">
        <v>156</v>
      </c>
      <c r="S130" s="2">
        <f t="shared" si="28"/>
        <v>404.03843999999998</v>
      </c>
      <c r="T130" s="2">
        <f t="shared" si="29"/>
        <v>99840</v>
      </c>
      <c r="U130" s="2">
        <f t="shared" si="30"/>
        <v>4349280000</v>
      </c>
      <c r="V130" s="2">
        <v>95436.861426000003</v>
      </c>
      <c r="W130" s="2">
        <f t="shared" si="31"/>
        <v>29.089155362644799</v>
      </c>
      <c r="X130" s="2">
        <f t="shared" si="32"/>
        <v>18.075168932915844</v>
      </c>
      <c r="Y130" s="2">
        <f t="shared" si="33"/>
        <v>3.6125329731063465</v>
      </c>
      <c r="Z130" s="2">
        <f t="shared" si="34"/>
        <v>30.274440303210358</v>
      </c>
      <c r="AA130" s="2">
        <f t="shared" si="35"/>
        <v>0.74048597026055196</v>
      </c>
      <c r="AB130" s="2" t="e">
        <f t="shared" si="36"/>
        <v>#DIV/0!</v>
      </c>
      <c r="AC130" s="2">
        <v>0</v>
      </c>
      <c r="AD130" s="2" t="e">
        <f t="shared" si="37"/>
        <v>#DIV/0!</v>
      </c>
      <c r="AE130" s="2">
        <v>233.30099999999999</v>
      </c>
      <c r="AF130" s="2">
        <f t="shared" si="38"/>
        <v>78.305882352941182</v>
      </c>
      <c r="AG130" s="2">
        <f t="shared" si="39"/>
        <v>0.360016614367135</v>
      </c>
      <c r="AH130" s="2">
        <f t="shared" si="40"/>
        <v>0.1313451643995622</v>
      </c>
      <c r="AI130" s="2">
        <f t="shared" si="41"/>
        <v>1387295695.2</v>
      </c>
      <c r="AJ130" s="2">
        <f t="shared" si="42"/>
        <v>39283871.039999999</v>
      </c>
      <c r="AK130" s="2">
        <f t="shared" si="43"/>
        <v>39.283871040000001</v>
      </c>
      <c r="AL130" s="2" t="s">
        <v>991</v>
      </c>
      <c r="AM130" s="2" t="s">
        <v>992</v>
      </c>
      <c r="AN130" s="2" t="s">
        <v>993</v>
      </c>
      <c r="AO130" s="2" t="s">
        <v>994</v>
      </c>
      <c r="AP130" s="2" t="s">
        <v>995</v>
      </c>
      <c r="AQ130" s="2" t="s">
        <v>695</v>
      </c>
      <c r="AR130" s="2" t="s">
        <v>996</v>
      </c>
      <c r="AS130" s="2">
        <v>2</v>
      </c>
      <c r="AT130" s="2" t="s">
        <v>997</v>
      </c>
      <c r="AU130" s="2" t="s">
        <v>998</v>
      </c>
      <c r="AV130" s="2">
        <v>8</v>
      </c>
      <c r="AW130" s="5">
        <v>71</v>
      </c>
      <c r="AX130" s="5">
        <v>27</v>
      </c>
      <c r="AY130" s="5">
        <v>2</v>
      </c>
      <c r="AZ130" s="5">
        <v>3.1</v>
      </c>
      <c r="BA130" s="5">
        <v>2.2000000000000002</v>
      </c>
      <c r="BB130" s="5">
        <v>1.3</v>
      </c>
      <c r="BC130" s="5">
        <v>3.3</v>
      </c>
      <c r="BD130" s="5">
        <v>0.5</v>
      </c>
      <c r="BE130" s="5">
        <v>1.8</v>
      </c>
      <c r="BF130" s="5">
        <v>34.6</v>
      </c>
      <c r="BG130" s="5">
        <v>9.1</v>
      </c>
      <c r="BH130" s="5">
        <v>35.799999999999997</v>
      </c>
      <c r="BI130" s="2">
        <v>0</v>
      </c>
      <c r="BJ130" s="2">
        <v>0</v>
      </c>
      <c r="BK130" s="5">
        <v>4.8</v>
      </c>
      <c r="BL130" s="5">
        <v>3.4</v>
      </c>
      <c r="BM130" s="2">
        <v>0</v>
      </c>
      <c r="BN130" s="5">
        <v>0.1</v>
      </c>
      <c r="BO130" s="5">
        <v>37899</v>
      </c>
      <c r="BP130" s="5">
        <v>2531</v>
      </c>
      <c r="BQ130" s="5">
        <v>111</v>
      </c>
      <c r="BR130" s="5">
        <v>7</v>
      </c>
      <c r="BS130" s="5">
        <v>0.17</v>
      </c>
      <c r="BT130" s="5">
        <v>0.01</v>
      </c>
      <c r="BU130" s="5">
        <v>58404</v>
      </c>
      <c r="BV130" s="5">
        <v>171</v>
      </c>
      <c r="BW130" s="5">
        <v>0.26</v>
      </c>
      <c r="BX130" s="5">
        <v>278817</v>
      </c>
      <c r="BY130" s="5">
        <v>12395</v>
      </c>
      <c r="BZ130" s="5">
        <v>815</v>
      </c>
      <c r="CA130" s="5">
        <v>36</v>
      </c>
      <c r="CB130" s="5">
        <v>1.35</v>
      </c>
      <c r="CC130" s="5">
        <v>0.06</v>
      </c>
      <c r="CD130" s="5">
        <v>13</v>
      </c>
      <c r="CE130" s="5">
        <v>27</v>
      </c>
      <c r="CF130" s="5">
        <v>5</v>
      </c>
      <c r="CG130" s="5">
        <v>8</v>
      </c>
      <c r="CH130" s="5">
        <v>53</v>
      </c>
      <c r="CI130" s="5">
        <v>22</v>
      </c>
      <c r="CJ130" s="5">
        <v>42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5">
        <v>7</v>
      </c>
      <c r="CR130" s="5">
        <v>24</v>
      </c>
      <c r="CS130" s="5">
        <v>0.84550999999999998</v>
      </c>
      <c r="CT130" s="5">
        <v>0.63834999999999997</v>
      </c>
      <c r="CU130" s="2" t="s">
        <v>138</v>
      </c>
    </row>
    <row r="131" spans="1:99" s="2" customFormat="1" x14ac:dyDescent="0.25">
      <c r="A131" s="2" t="s">
        <v>999</v>
      </c>
      <c r="C131" s="2" t="s">
        <v>1000</v>
      </c>
      <c r="D131" s="2">
        <v>1937</v>
      </c>
      <c r="E131" s="2">
        <f t="shared" ref="E131:E155" si="44">2015-D131</f>
        <v>78</v>
      </c>
      <c r="F131" s="2">
        <v>0</v>
      </c>
      <c r="G131" s="2">
        <v>19</v>
      </c>
      <c r="H131" s="2">
        <v>5210</v>
      </c>
      <c r="I131" s="2">
        <v>14740</v>
      </c>
      <c r="J131" s="2">
        <v>6200</v>
      </c>
      <c r="K131" s="2">
        <v>14740</v>
      </c>
      <c r="L131" s="2">
        <f t="shared" ref="L131:L194" si="45">K131*43559.9</f>
        <v>642072926</v>
      </c>
      <c r="M131" s="2">
        <v>1940</v>
      </c>
      <c r="N131" s="2">
        <f t="shared" ref="N131:N194" si="46">M131*43560</f>
        <v>84506400</v>
      </c>
      <c r="O131" s="2">
        <f t="shared" ref="O131:O194" si="47">M131*0.0015625</f>
        <v>3.03125</v>
      </c>
      <c r="P131" s="2">
        <f t="shared" ref="P131:P194" si="48">M131*4046.86</f>
        <v>7850908.4000000004</v>
      </c>
      <c r="Q131" s="2">
        <f t="shared" ref="Q131:Q194" si="49">M131*0.00404686</f>
        <v>7.8509084000000007</v>
      </c>
      <c r="R131" s="2">
        <v>179</v>
      </c>
      <c r="S131" s="2">
        <f t="shared" ref="S131:S194" si="50">R131*2.58999</f>
        <v>463.60820999999999</v>
      </c>
      <c r="T131" s="2">
        <f t="shared" ref="T131:T194" si="51">R131*640</f>
        <v>114560</v>
      </c>
      <c r="U131" s="2">
        <f t="shared" ref="U131:U194" si="52">R131*27880000</f>
        <v>4990520000</v>
      </c>
      <c r="V131" s="2">
        <v>48908.648974000003</v>
      </c>
      <c r="W131" s="2">
        <f t="shared" ref="W131:W194" si="53">V131*0.0003048</f>
        <v>14.9073562072752</v>
      </c>
      <c r="X131" s="2">
        <f t="shared" ref="X131:X194" si="54">V131*0.000189394</f>
        <v>9.2630046637817571</v>
      </c>
      <c r="Y131" s="2">
        <f t="shared" ref="Y131:Y194" si="55">X131/(2*(SQRT(3.1416*O131)))</f>
        <v>1.5008440400228342</v>
      </c>
      <c r="Z131" s="2">
        <f t="shared" ref="Z131:Z194" si="56">L131/N131</f>
        <v>7.5979207018640009</v>
      </c>
      <c r="AA131" s="2">
        <f t="shared" ref="AA131:AA194" si="57">W131/AK131</f>
        <v>1.9492916719330673</v>
      </c>
      <c r="AB131" s="2" t="e">
        <f t="shared" ref="AB131:AB194" si="58">3*Z131/AC131</f>
        <v>#DIV/0!</v>
      </c>
      <c r="AC131" s="2">
        <v>0</v>
      </c>
      <c r="AD131" s="2" t="e">
        <f t="shared" ref="AD131:AD194" si="59">Z131/AC131</f>
        <v>#DIV/0!</v>
      </c>
      <c r="AE131" s="2">
        <v>546.65499999999997</v>
      </c>
      <c r="AF131" s="2">
        <f t="shared" ref="AF131:AF194" si="60">T131/M131</f>
        <v>59.051546391752581</v>
      </c>
      <c r="AG131" s="2">
        <f t="shared" ref="AG131:AG194" si="61">50*Z131*SQRT(3.1416)*(SQRT(N131))^-1</f>
        <v>7.3247938195416654E-2</v>
      </c>
      <c r="AH131" s="2">
        <f t="shared" ref="AH131:AH194" si="62">P131/AJ131</f>
        <v>1.026587823383514</v>
      </c>
      <c r="AI131" s="2">
        <f t="shared" ref="AI131:AI194" si="63">J131*43559.9</f>
        <v>270071380</v>
      </c>
      <c r="AJ131" s="2">
        <f t="shared" ref="AJ131:AJ194" si="64">J131*1233.48</f>
        <v>7647576</v>
      </c>
      <c r="AK131" s="2">
        <f t="shared" ref="AK131:AK194" si="65">AJ131/10^6</f>
        <v>7.6475759999999999</v>
      </c>
      <c r="AL131" s="2" t="s">
        <v>1001</v>
      </c>
      <c r="AM131" s="2" t="s">
        <v>133</v>
      </c>
      <c r="AN131" s="2" t="s">
        <v>999</v>
      </c>
      <c r="AO131" s="2" t="s">
        <v>1002</v>
      </c>
      <c r="AP131" s="2" t="s">
        <v>468</v>
      </c>
      <c r="AQ131" s="2" t="s">
        <v>154</v>
      </c>
      <c r="AR131" s="2" t="s">
        <v>469</v>
      </c>
      <c r="AS131" s="2">
        <v>1</v>
      </c>
      <c r="AT131" s="2" t="s">
        <v>470</v>
      </c>
      <c r="AU131" s="2" t="s">
        <v>471</v>
      </c>
      <c r="AV131" s="2">
        <v>8</v>
      </c>
      <c r="AW131" s="5">
        <v>75</v>
      </c>
      <c r="AX131" s="5">
        <v>25</v>
      </c>
      <c r="AY131" s="2">
        <v>0</v>
      </c>
      <c r="AZ131" s="5">
        <v>12.6</v>
      </c>
      <c r="BA131" s="5">
        <v>3.9</v>
      </c>
      <c r="BB131" s="5">
        <v>0.2</v>
      </c>
      <c r="BC131" s="5">
        <v>0.3</v>
      </c>
      <c r="BD131" s="5">
        <v>0.1</v>
      </c>
      <c r="BE131" s="5">
        <v>0.5</v>
      </c>
      <c r="BF131" s="5">
        <v>41.2</v>
      </c>
      <c r="BG131" s="5">
        <v>27.8</v>
      </c>
      <c r="BH131" s="5">
        <v>12.3</v>
      </c>
      <c r="BI131" s="2">
        <v>0</v>
      </c>
      <c r="BJ131" s="2">
        <v>0</v>
      </c>
      <c r="BK131" s="5">
        <v>0.6</v>
      </c>
      <c r="BL131" s="5">
        <v>0.5</v>
      </c>
      <c r="BM131" s="2">
        <v>0</v>
      </c>
      <c r="BN131" s="2">
        <v>0</v>
      </c>
      <c r="BO131" s="5">
        <v>50205</v>
      </c>
      <c r="BP131" s="5">
        <v>3325</v>
      </c>
      <c r="BQ131" s="5">
        <v>121</v>
      </c>
      <c r="BR131" s="5">
        <v>8</v>
      </c>
      <c r="BS131" s="5">
        <v>0.2</v>
      </c>
      <c r="BT131" s="5">
        <v>0.01</v>
      </c>
      <c r="BU131" s="5">
        <v>72158</v>
      </c>
      <c r="BV131" s="5">
        <v>174</v>
      </c>
      <c r="BW131" s="5">
        <v>0.28999999999999998</v>
      </c>
      <c r="BX131" s="5">
        <v>139062</v>
      </c>
      <c r="BY131" s="5">
        <v>3347</v>
      </c>
      <c r="BZ131" s="5">
        <v>336</v>
      </c>
      <c r="CA131" s="5">
        <v>8</v>
      </c>
      <c r="CB131" s="5">
        <v>0.28999999999999998</v>
      </c>
      <c r="CC131" s="5">
        <v>0.01</v>
      </c>
      <c r="CD131" s="5">
        <v>6</v>
      </c>
      <c r="CE131" s="5">
        <v>22</v>
      </c>
      <c r="CF131" s="5">
        <v>1</v>
      </c>
      <c r="CG131" s="5">
        <v>3</v>
      </c>
      <c r="CH131" s="5">
        <v>58</v>
      </c>
      <c r="CI131" s="5">
        <v>34</v>
      </c>
      <c r="CJ131" s="5">
        <v>71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5">
        <v>1</v>
      </c>
      <c r="CR131" s="5">
        <v>4</v>
      </c>
      <c r="CS131" s="5">
        <v>0.65607000000000004</v>
      </c>
      <c r="CT131" s="5">
        <v>0.14199999999999999</v>
      </c>
      <c r="CU131" s="2" t="s">
        <v>138</v>
      </c>
    </row>
    <row r="132" spans="1:99" s="2" customFormat="1" x14ac:dyDescent="0.25">
      <c r="A132" s="2" t="s">
        <v>1003</v>
      </c>
      <c r="B132" s="2" t="s">
        <v>1004</v>
      </c>
      <c r="C132" s="2" t="s">
        <v>1005</v>
      </c>
      <c r="D132" s="2">
        <v>1915</v>
      </c>
      <c r="E132" s="2">
        <f t="shared" si="44"/>
        <v>100</v>
      </c>
      <c r="F132" s="2">
        <v>0</v>
      </c>
      <c r="G132" s="2">
        <v>16.5</v>
      </c>
      <c r="H132" s="2">
        <v>6807</v>
      </c>
      <c r="I132" s="2">
        <v>518400</v>
      </c>
      <c r="J132" s="2">
        <v>475200</v>
      </c>
      <c r="K132" s="2">
        <v>518400</v>
      </c>
      <c r="L132" s="2">
        <f t="shared" si="45"/>
        <v>22581452160</v>
      </c>
      <c r="M132" s="2">
        <v>43200</v>
      </c>
      <c r="N132" s="2">
        <f t="shared" si="46"/>
        <v>1881792000</v>
      </c>
      <c r="O132" s="2">
        <f t="shared" si="47"/>
        <v>67.5</v>
      </c>
      <c r="P132" s="2">
        <f t="shared" si="48"/>
        <v>174824352</v>
      </c>
      <c r="Q132" s="2">
        <f t="shared" si="49"/>
        <v>174.824352</v>
      </c>
      <c r="R132" s="2">
        <v>742</v>
      </c>
      <c r="S132" s="2">
        <f t="shared" si="50"/>
        <v>1921.7725799999998</v>
      </c>
      <c r="T132" s="2">
        <f t="shared" si="51"/>
        <v>474880</v>
      </c>
      <c r="U132" s="2">
        <f t="shared" si="52"/>
        <v>20686960000</v>
      </c>
      <c r="V132" s="2">
        <v>419705.39253000001</v>
      </c>
      <c r="W132" s="2">
        <f t="shared" si="53"/>
        <v>127.92620364314399</v>
      </c>
      <c r="X132" s="2">
        <f t="shared" si="54"/>
        <v>79.489683112826825</v>
      </c>
      <c r="Y132" s="2">
        <f t="shared" si="55"/>
        <v>2.7293136011502792</v>
      </c>
      <c r="Z132" s="2">
        <f t="shared" si="56"/>
        <v>11.999972451790633</v>
      </c>
      <c r="AA132" s="2">
        <f t="shared" si="57"/>
        <v>0.21824834938265328</v>
      </c>
      <c r="AB132" s="2" t="e">
        <f t="shared" si="58"/>
        <v>#DIV/0!</v>
      </c>
      <c r="AC132" s="2">
        <v>0</v>
      </c>
      <c r="AD132" s="2" t="e">
        <f t="shared" si="59"/>
        <v>#DIV/0!</v>
      </c>
      <c r="AE132" s="2">
        <v>652.90599999999995</v>
      </c>
      <c r="AF132" s="2">
        <f t="shared" si="60"/>
        <v>10.992592592592592</v>
      </c>
      <c r="AG132" s="2">
        <f t="shared" si="61"/>
        <v>2.4515451077934219E-2</v>
      </c>
      <c r="AH132" s="2">
        <f t="shared" si="62"/>
        <v>0.29825888027074915</v>
      </c>
      <c r="AI132" s="2">
        <f t="shared" si="63"/>
        <v>20699664480</v>
      </c>
      <c r="AJ132" s="2">
        <f t="shared" si="64"/>
        <v>586149696</v>
      </c>
      <c r="AK132" s="2">
        <f t="shared" si="65"/>
        <v>586.14969599999995</v>
      </c>
      <c r="AL132" s="2" t="s">
        <v>1006</v>
      </c>
      <c r="AM132" s="2" t="s">
        <v>1007</v>
      </c>
      <c r="AN132" s="2" t="s">
        <v>1008</v>
      </c>
      <c r="AO132" s="2" t="s">
        <v>1009</v>
      </c>
      <c r="AP132" s="2" t="s">
        <v>1010</v>
      </c>
      <c r="AQ132" s="2" t="s">
        <v>819</v>
      </c>
      <c r="AR132" s="2" t="s">
        <v>585</v>
      </c>
      <c r="AS132" s="2">
        <v>1</v>
      </c>
      <c r="AT132" s="2" t="s">
        <v>1011</v>
      </c>
      <c r="AU132" s="2" t="s">
        <v>1012</v>
      </c>
      <c r="AV132" s="2">
        <v>7</v>
      </c>
      <c r="AW132" s="5">
        <v>87</v>
      </c>
      <c r="AX132" s="5">
        <v>12</v>
      </c>
      <c r="AY132" s="5">
        <v>1</v>
      </c>
      <c r="AZ132" s="5">
        <v>10.7</v>
      </c>
      <c r="BA132" s="5">
        <v>0.4</v>
      </c>
      <c r="BB132" s="5">
        <v>0.8</v>
      </c>
      <c r="BC132" s="5">
        <v>1.2</v>
      </c>
      <c r="BD132" s="5">
        <v>0.1</v>
      </c>
      <c r="BE132" s="5">
        <v>0.4</v>
      </c>
      <c r="BF132" s="5">
        <v>31.1</v>
      </c>
      <c r="BG132" s="5">
        <v>0.8</v>
      </c>
      <c r="BH132" s="5">
        <v>11.8</v>
      </c>
      <c r="BI132" s="2">
        <v>0</v>
      </c>
      <c r="BJ132" s="2">
        <v>0</v>
      </c>
      <c r="BK132" s="5">
        <v>33.1</v>
      </c>
      <c r="BL132" s="5">
        <v>9.6</v>
      </c>
      <c r="BM132" s="2">
        <v>0</v>
      </c>
      <c r="BN132" s="2">
        <v>0</v>
      </c>
      <c r="BO132" s="5">
        <v>95291</v>
      </c>
      <c r="BP132" s="5">
        <v>18273</v>
      </c>
      <c r="BQ132" s="5">
        <v>46</v>
      </c>
      <c r="BR132" s="5">
        <v>9</v>
      </c>
      <c r="BS132" s="5">
        <v>0.15</v>
      </c>
      <c r="BT132" s="5">
        <v>0.03</v>
      </c>
      <c r="BU132" s="5">
        <v>173957</v>
      </c>
      <c r="BV132" s="5">
        <v>84</v>
      </c>
      <c r="BW132" s="5">
        <v>0.27</v>
      </c>
      <c r="BX132" s="5">
        <v>754946</v>
      </c>
      <c r="BY132" s="5">
        <v>66132</v>
      </c>
      <c r="BZ132" s="5">
        <v>363</v>
      </c>
      <c r="CA132" s="5">
        <v>32</v>
      </c>
      <c r="CB132" s="5">
        <v>1.31</v>
      </c>
      <c r="CC132" s="5">
        <v>0.12</v>
      </c>
      <c r="CD132" s="5">
        <v>14</v>
      </c>
      <c r="CE132" s="5">
        <v>10</v>
      </c>
      <c r="CF132" s="5">
        <v>39</v>
      </c>
      <c r="CG132" s="5">
        <v>46</v>
      </c>
      <c r="CH132" s="5">
        <v>29</v>
      </c>
      <c r="CI132" s="5">
        <v>7</v>
      </c>
      <c r="CJ132" s="5">
        <v>11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5">
        <v>11</v>
      </c>
      <c r="CR132" s="5">
        <v>32</v>
      </c>
      <c r="CS132" s="5">
        <v>0.92986999999999997</v>
      </c>
      <c r="CT132" s="5">
        <v>0.84011999999999998</v>
      </c>
      <c r="CU132" s="2" t="s">
        <v>138</v>
      </c>
    </row>
    <row r="133" spans="1:99" s="2" customFormat="1" x14ac:dyDescent="0.25">
      <c r="A133" s="2" t="s">
        <v>1013</v>
      </c>
      <c r="C133" s="2" t="s">
        <v>1014</v>
      </c>
      <c r="D133" s="2">
        <v>1979</v>
      </c>
      <c r="E133" s="2">
        <f t="shared" si="44"/>
        <v>36</v>
      </c>
      <c r="F133" s="2">
        <v>0</v>
      </c>
      <c r="G133" s="2">
        <v>16</v>
      </c>
      <c r="H133" s="2">
        <v>0</v>
      </c>
      <c r="I133" s="2">
        <v>100700</v>
      </c>
      <c r="J133" s="2">
        <v>100700</v>
      </c>
      <c r="K133" s="2">
        <v>100700</v>
      </c>
      <c r="L133" s="2">
        <f t="shared" si="45"/>
        <v>4386481930</v>
      </c>
      <c r="M133" s="2">
        <v>4028</v>
      </c>
      <c r="N133" s="2">
        <f t="shared" si="46"/>
        <v>175459680</v>
      </c>
      <c r="O133" s="2">
        <f t="shared" si="47"/>
        <v>6.2937500000000002</v>
      </c>
      <c r="P133" s="2">
        <f t="shared" si="48"/>
        <v>16300752.08</v>
      </c>
      <c r="Q133" s="2">
        <f t="shared" si="49"/>
        <v>16.300752080000002</v>
      </c>
      <c r="R133" s="2">
        <v>244.02</v>
      </c>
      <c r="S133" s="2">
        <f t="shared" si="50"/>
        <v>632.00935979999997</v>
      </c>
      <c r="T133" s="2">
        <f t="shared" si="51"/>
        <v>156172.80000000002</v>
      </c>
      <c r="U133" s="2">
        <f t="shared" si="52"/>
        <v>6803277600</v>
      </c>
      <c r="W133" s="2">
        <f t="shared" si="53"/>
        <v>0</v>
      </c>
      <c r="X133" s="2">
        <f t="shared" si="54"/>
        <v>0</v>
      </c>
      <c r="Y133" s="2">
        <f t="shared" si="55"/>
        <v>0</v>
      </c>
      <c r="Z133" s="2">
        <f t="shared" si="56"/>
        <v>24.999942607897154</v>
      </c>
      <c r="AA133" s="2">
        <f t="shared" si="57"/>
        <v>0</v>
      </c>
      <c r="AB133" s="2" t="e">
        <f t="shared" si="58"/>
        <v>#DIV/0!</v>
      </c>
      <c r="AC133" s="2">
        <v>0</v>
      </c>
      <c r="AD133" s="2" t="e">
        <f t="shared" si="59"/>
        <v>#DIV/0!</v>
      </c>
      <c r="AE133" s="2" t="s">
        <v>133</v>
      </c>
      <c r="AF133" s="2">
        <f t="shared" si="60"/>
        <v>38.77179741807349</v>
      </c>
      <c r="AG133" s="2">
        <f t="shared" si="61"/>
        <v>0.16726142545207909</v>
      </c>
      <c r="AH133" s="2">
        <f t="shared" si="62"/>
        <v>0.13123390731912962</v>
      </c>
      <c r="AI133" s="2">
        <f t="shared" si="63"/>
        <v>4386481930</v>
      </c>
      <c r="AJ133" s="2">
        <f t="shared" si="64"/>
        <v>124211436</v>
      </c>
      <c r="AK133" s="2">
        <f t="shared" si="65"/>
        <v>124.21143600000001</v>
      </c>
      <c r="AL133" s="2" t="s">
        <v>133</v>
      </c>
      <c r="AM133" s="2" t="s">
        <v>133</v>
      </c>
      <c r="AN133" s="2" t="s">
        <v>133</v>
      </c>
      <c r="AO133" s="2" t="s">
        <v>133</v>
      </c>
      <c r="AP133" s="2" t="s">
        <v>133</v>
      </c>
      <c r="AQ133" s="2" t="s">
        <v>133</v>
      </c>
      <c r="AR133" s="2" t="s">
        <v>133</v>
      </c>
      <c r="AS133" s="2">
        <v>0</v>
      </c>
      <c r="AT133" s="2" t="s">
        <v>133</v>
      </c>
      <c r="AU133" s="2" t="s">
        <v>133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  <c r="BJ133" s="2">
        <v>0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T133" s="2">
        <v>0</v>
      </c>
      <c r="BU133" s="2">
        <v>0</v>
      </c>
      <c r="BV133" s="2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0</v>
      </c>
      <c r="CE133" s="2">
        <v>0</v>
      </c>
      <c r="CF133" s="2">
        <v>0</v>
      </c>
      <c r="CG133" s="2">
        <v>0</v>
      </c>
      <c r="CH133" s="2">
        <v>0</v>
      </c>
      <c r="CI133" s="2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0</v>
      </c>
      <c r="CS133" s="2">
        <v>0</v>
      </c>
      <c r="CT133" s="2">
        <v>0</v>
      </c>
      <c r="CU133" s="2" t="s">
        <v>138</v>
      </c>
    </row>
    <row r="134" spans="1:99" s="2" customFormat="1" x14ac:dyDescent="0.25">
      <c r="A134" s="2" t="s">
        <v>1015</v>
      </c>
      <c r="B134" s="2" t="s">
        <v>1016</v>
      </c>
      <c r="C134" s="2" t="s">
        <v>1017</v>
      </c>
      <c r="D134" s="2">
        <v>1934</v>
      </c>
      <c r="E134" s="2">
        <f t="shared" si="44"/>
        <v>81</v>
      </c>
      <c r="F134" s="2">
        <v>0</v>
      </c>
      <c r="G134" s="2">
        <v>18</v>
      </c>
      <c r="H134" s="2">
        <v>12940</v>
      </c>
      <c r="I134" s="2">
        <v>36400</v>
      </c>
      <c r="J134" s="2">
        <v>19600</v>
      </c>
      <c r="K134" s="2">
        <v>36400</v>
      </c>
      <c r="L134" s="2">
        <f t="shared" si="45"/>
        <v>1585580360</v>
      </c>
      <c r="M134" s="2">
        <v>7000</v>
      </c>
      <c r="N134" s="2">
        <f t="shared" si="46"/>
        <v>304920000</v>
      </c>
      <c r="O134" s="2">
        <f t="shared" si="47"/>
        <v>10.9375</v>
      </c>
      <c r="P134" s="2">
        <f t="shared" si="48"/>
        <v>28328020</v>
      </c>
      <c r="Q134" s="2">
        <f t="shared" si="49"/>
        <v>28.328020000000002</v>
      </c>
      <c r="R134" s="2">
        <v>720</v>
      </c>
      <c r="S134" s="2">
        <f t="shared" si="50"/>
        <v>1864.7927999999999</v>
      </c>
      <c r="T134" s="2">
        <f t="shared" si="51"/>
        <v>460800</v>
      </c>
      <c r="U134" s="2">
        <f t="shared" si="52"/>
        <v>20073600000</v>
      </c>
      <c r="V134" s="2">
        <v>287362.76915000001</v>
      </c>
      <c r="W134" s="2">
        <f t="shared" si="53"/>
        <v>87.58817203692</v>
      </c>
      <c r="X134" s="2">
        <f t="shared" si="54"/>
        <v>54.424784300395103</v>
      </c>
      <c r="Y134" s="2">
        <f t="shared" si="55"/>
        <v>4.6422897509520853</v>
      </c>
      <c r="Z134" s="2">
        <f t="shared" si="56"/>
        <v>5.1999880624426078</v>
      </c>
      <c r="AA134" s="2">
        <f t="shared" si="57"/>
        <v>3.6229077792894571</v>
      </c>
      <c r="AB134" s="2" t="e">
        <f t="shared" si="58"/>
        <v>#DIV/0!</v>
      </c>
      <c r="AC134" s="2">
        <v>0</v>
      </c>
      <c r="AD134" s="2" t="e">
        <f t="shared" si="59"/>
        <v>#DIV/0!</v>
      </c>
      <c r="AE134" s="2">
        <v>130.363</v>
      </c>
      <c r="AF134" s="2">
        <f t="shared" si="60"/>
        <v>65.828571428571422</v>
      </c>
      <c r="AG134" s="2">
        <f t="shared" si="61"/>
        <v>2.6390938798574688E-2</v>
      </c>
      <c r="AH134" s="2">
        <f t="shared" si="62"/>
        <v>1.1717313153493716</v>
      </c>
      <c r="AI134" s="2">
        <f t="shared" si="63"/>
        <v>853774040</v>
      </c>
      <c r="AJ134" s="2">
        <f t="shared" si="64"/>
        <v>24176208</v>
      </c>
      <c r="AK134" s="2">
        <f t="shared" si="65"/>
        <v>24.176207999999999</v>
      </c>
      <c r="AL134" s="2" t="s">
        <v>1018</v>
      </c>
      <c r="AM134" s="2" t="s">
        <v>1019</v>
      </c>
      <c r="AN134" s="2" t="s">
        <v>1020</v>
      </c>
      <c r="AO134" s="2" t="s">
        <v>1021</v>
      </c>
      <c r="AP134" s="2" t="s">
        <v>1022</v>
      </c>
      <c r="AQ134" s="2" t="s">
        <v>547</v>
      </c>
      <c r="AR134" s="2" t="s">
        <v>996</v>
      </c>
      <c r="AS134" s="2">
        <v>1</v>
      </c>
      <c r="AT134" s="2" t="s">
        <v>1023</v>
      </c>
      <c r="AU134" s="2" t="s">
        <v>1024</v>
      </c>
      <c r="AV134" s="2">
        <v>8</v>
      </c>
      <c r="AW134" s="5">
        <v>1</v>
      </c>
      <c r="AX134" s="5">
        <v>97</v>
      </c>
      <c r="AY134" s="5">
        <v>2</v>
      </c>
      <c r="AZ134" s="5">
        <v>9.8000000000000007</v>
      </c>
      <c r="BA134" s="5">
        <v>8.4</v>
      </c>
      <c r="BB134" s="2">
        <v>0</v>
      </c>
      <c r="BC134" s="2">
        <v>0</v>
      </c>
      <c r="BD134" s="2">
        <v>0</v>
      </c>
      <c r="BE134" s="2">
        <v>0</v>
      </c>
      <c r="BF134" s="5">
        <v>71.599999999999994</v>
      </c>
      <c r="BG134" s="5">
        <v>4</v>
      </c>
      <c r="BH134" s="5">
        <v>5.9</v>
      </c>
      <c r="BI134" s="2">
        <v>0</v>
      </c>
      <c r="BJ134" s="2">
        <v>0</v>
      </c>
      <c r="BK134" s="5">
        <v>0.1</v>
      </c>
      <c r="BL134" s="2">
        <v>0</v>
      </c>
      <c r="BM134" s="2">
        <v>0</v>
      </c>
      <c r="BN134" s="2">
        <v>0</v>
      </c>
      <c r="BO134" s="5">
        <v>4683</v>
      </c>
      <c r="BP134" s="5">
        <v>259</v>
      </c>
      <c r="BQ134" s="5">
        <v>138</v>
      </c>
      <c r="BR134" s="5">
        <v>8</v>
      </c>
      <c r="BS134" s="5">
        <v>0.2</v>
      </c>
      <c r="BT134" s="5">
        <v>0.01</v>
      </c>
      <c r="BU134" s="5">
        <v>6733</v>
      </c>
      <c r="BV134" s="5">
        <v>198</v>
      </c>
      <c r="BW134" s="5">
        <v>0.28999999999999998</v>
      </c>
      <c r="BX134" s="5">
        <v>28343</v>
      </c>
      <c r="BY134" s="5">
        <v>522</v>
      </c>
      <c r="BZ134" s="5">
        <v>834</v>
      </c>
      <c r="CA134" s="5">
        <v>15</v>
      </c>
      <c r="CB134" s="5">
        <v>0.26</v>
      </c>
      <c r="CC134" s="2">
        <v>0</v>
      </c>
      <c r="CD134" s="5">
        <v>1</v>
      </c>
      <c r="CE134" s="5">
        <v>6</v>
      </c>
      <c r="CF134" s="2">
        <v>0</v>
      </c>
      <c r="CG134" s="5">
        <v>1</v>
      </c>
      <c r="CH134" s="5">
        <v>65</v>
      </c>
      <c r="CI134" s="5">
        <v>33</v>
      </c>
      <c r="CJ134" s="5">
        <v>91</v>
      </c>
      <c r="CK134" s="2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5">
        <v>1</v>
      </c>
      <c r="CS134" s="5">
        <v>0.85314999999999996</v>
      </c>
      <c r="CT134" s="5">
        <v>0.53564000000000001</v>
      </c>
      <c r="CU134" s="2" t="s">
        <v>138</v>
      </c>
    </row>
    <row r="135" spans="1:99" s="2" customFormat="1" x14ac:dyDescent="0.25">
      <c r="A135" s="2" t="s">
        <v>1025</v>
      </c>
      <c r="C135" s="2" t="s">
        <v>1026</v>
      </c>
      <c r="D135" s="2">
        <v>1928</v>
      </c>
      <c r="E135" s="2">
        <f t="shared" si="44"/>
        <v>87</v>
      </c>
      <c r="F135" s="2">
        <v>0</v>
      </c>
      <c r="G135" s="2">
        <v>24</v>
      </c>
      <c r="H135" s="2">
        <v>8800</v>
      </c>
      <c r="I135" s="2">
        <v>1736</v>
      </c>
      <c r="J135" s="2">
        <v>1736</v>
      </c>
      <c r="K135" s="2">
        <v>1736</v>
      </c>
      <c r="L135" s="2">
        <f t="shared" si="45"/>
        <v>75619986.400000006</v>
      </c>
      <c r="M135" s="2">
        <v>350</v>
      </c>
      <c r="N135" s="2">
        <f t="shared" si="46"/>
        <v>15246000</v>
      </c>
      <c r="O135" s="2">
        <f t="shared" si="47"/>
        <v>0.546875</v>
      </c>
      <c r="P135" s="2">
        <f t="shared" si="48"/>
        <v>1416401</v>
      </c>
      <c r="Q135" s="2">
        <f t="shared" si="49"/>
        <v>1.416401</v>
      </c>
      <c r="R135" s="2">
        <v>1045</v>
      </c>
      <c r="S135" s="2">
        <f t="shared" si="50"/>
        <v>2706.53955</v>
      </c>
      <c r="T135" s="2">
        <f t="shared" si="51"/>
        <v>668800</v>
      </c>
      <c r="U135" s="2">
        <f t="shared" si="52"/>
        <v>29134600000</v>
      </c>
      <c r="W135" s="2">
        <f t="shared" si="53"/>
        <v>0</v>
      </c>
      <c r="X135" s="2">
        <f t="shared" si="54"/>
        <v>0</v>
      </c>
      <c r="Y135" s="2">
        <f t="shared" si="55"/>
        <v>0</v>
      </c>
      <c r="Z135" s="2">
        <f t="shared" si="56"/>
        <v>4.9599886134067956</v>
      </c>
      <c r="AA135" s="2">
        <f t="shared" si="57"/>
        <v>0</v>
      </c>
      <c r="AB135" s="2" t="e">
        <f t="shared" si="58"/>
        <v>#DIV/0!</v>
      </c>
      <c r="AC135" s="2">
        <v>0</v>
      </c>
      <c r="AD135" s="2" t="e">
        <f t="shared" si="59"/>
        <v>#DIV/0!</v>
      </c>
      <c r="AE135" s="2" t="s">
        <v>133</v>
      </c>
      <c r="AF135" s="2">
        <f t="shared" si="60"/>
        <v>1910.8571428571429</v>
      </c>
      <c r="AG135" s="2">
        <f t="shared" si="61"/>
        <v>0.11257661092019317</v>
      </c>
      <c r="AH135" s="2">
        <f t="shared" si="62"/>
        <v>0.66146122640690319</v>
      </c>
      <c r="AI135" s="2">
        <f t="shared" si="63"/>
        <v>75619986.400000006</v>
      </c>
      <c r="AJ135" s="2">
        <f t="shared" si="64"/>
        <v>2141321.2800000003</v>
      </c>
      <c r="AK135" s="2">
        <f t="shared" si="65"/>
        <v>2.1413212800000001</v>
      </c>
      <c r="AL135" s="2" t="s">
        <v>133</v>
      </c>
      <c r="AM135" s="2" t="s">
        <v>133</v>
      </c>
      <c r="AN135" s="2" t="s">
        <v>133</v>
      </c>
      <c r="AO135" s="2" t="s">
        <v>133</v>
      </c>
      <c r="AP135" s="2" t="s">
        <v>133</v>
      </c>
      <c r="AQ135" s="2" t="s">
        <v>133</v>
      </c>
      <c r="AR135" s="2" t="s">
        <v>133</v>
      </c>
      <c r="AS135" s="2">
        <v>0</v>
      </c>
      <c r="AT135" s="2" t="s">
        <v>133</v>
      </c>
      <c r="AU135" s="2" t="s">
        <v>133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0</v>
      </c>
      <c r="BI135" s="2">
        <v>0</v>
      </c>
      <c r="BJ135" s="2">
        <v>0</v>
      </c>
      <c r="BK135" s="2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0</v>
      </c>
      <c r="BT135" s="2">
        <v>0</v>
      </c>
      <c r="BU135" s="2">
        <v>0</v>
      </c>
      <c r="BV135" s="2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S135" s="2">
        <v>0</v>
      </c>
      <c r="CT135" s="2">
        <v>0</v>
      </c>
      <c r="CU135" s="2" t="s">
        <v>138</v>
      </c>
    </row>
    <row r="136" spans="1:99" s="2" customFormat="1" x14ac:dyDescent="0.25">
      <c r="A136" s="2" t="s">
        <v>1027</v>
      </c>
      <c r="B136" s="2" t="s">
        <v>1028</v>
      </c>
      <c r="C136" s="2" t="s">
        <v>1029</v>
      </c>
      <c r="D136" s="2">
        <v>1979</v>
      </c>
      <c r="E136" s="2">
        <f t="shared" si="44"/>
        <v>36</v>
      </c>
      <c r="F136" s="2">
        <v>0</v>
      </c>
      <c r="G136" s="2">
        <v>12</v>
      </c>
      <c r="H136" s="2">
        <v>6629</v>
      </c>
      <c r="I136" s="2">
        <v>117105</v>
      </c>
      <c r="J136" s="2">
        <v>50000</v>
      </c>
      <c r="K136" s="2">
        <v>117105</v>
      </c>
      <c r="L136" s="2">
        <f t="shared" si="45"/>
        <v>5101082089.5</v>
      </c>
      <c r="M136" s="2">
        <v>13421</v>
      </c>
      <c r="N136" s="2">
        <f t="shared" si="46"/>
        <v>584618760</v>
      </c>
      <c r="O136" s="2">
        <f t="shared" si="47"/>
        <v>20.970312500000002</v>
      </c>
      <c r="P136" s="2">
        <f t="shared" si="48"/>
        <v>54312908.060000002</v>
      </c>
      <c r="Q136" s="2">
        <f t="shared" si="49"/>
        <v>54.312908060000005</v>
      </c>
      <c r="R136" s="2">
        <v>187.2</v>
      </c>
      <c r="S136" s="2">
        <f t="shared" si="50"/>
        <v>484.84612799999991</v>
      </c>
      <c r="T136" s="2">
        <f t="shared" si="51"/>
        <v>119808</v>
      </c>
      <c r="U136" s="2">
        <f t="shared" si="52"/>
        <v>5219136000</v>
      </c>
      <c r="V136" s="2">
        <v>252673.21106</v>
      </c>
      <c r="W136" s="2">
        <f t="shared" si="53"/>
        <v>77.014794731088003</v>
      </c>
      <c r="X136" s="2">
        <f t="shared" si="54"/>
        <v>47.854790135497645</v>
      </c>
      <c r="Y136" s="2">
        <f t="shared" si="55"/>
        <v>2.947932431622561</v>
      </c>
      <c r="Z136" s="2">
        <f t="shared" si="56"/>
        <v>8.7254847748984314</v>
      </c>
      <c r="AA136" s="2">
        <f t="shared" si="57"/>
        <v>1.2487400643883646</v>
      </c>
      <c r="AB136" s="2" t="e">
        <f t="shared" si="58"/>
        <v>#DIV/0!</v>
      </c>
      <c r="AC136" s="2">
        <v>0</v>
      </c>
      <c r="AD136" s="2" t="e">
        <f t="shared" si="59"/>
        <v>#DIV/0!</v>
      </c>
      <c r="AE136" s="2">
        <v>50.606400000000001</v>
      </c>
      <c r="AF136" s="2">
        <f t="shared" si="60"/>
        <v>8.9269055957082184</v>
      </c>
      <c r="AG136" s="2">
        <f t="shared" si="61"/>
        <v>3.1981486051133566E-2</v>
      </c>
      <c r="AH136" s="2">
        <f t="shared" si="62"/>
        <v>0.88064513506501929</v>
      </c>
      <c r="AI136" s="2">
        <f t="shared" si="63"/>
        <v>2177995000</v>
      </c>
      <c r="AJ136" s="2">
        <f t="shared" si="64"/>
        <v>61674000</v>
      </c>
      <c r="AK136" s="2">
        <f t="shared" si="65"/>
        <v>61.673999999999999</v>
      </c>
      <c r="AL136" s="2" t="s">
        <v>1030</v>
      </c>
      <c r="AM136" s="2" t="s">
        <v>1031</v>
      </c>
      <c r="AN136" s="2" t="s">
        <v>1032</v>
      </c>
      <c r="AO136" s="2" t="s">
        <v>1033</v>
      </c>
      <c r="AP136" s="2" t="s">
        <v>1034</v>
      </c>
      <c r="AQ136" s="2" t="s">
        <v>1035</v>
      </c>
      <c r="AR136" s="2" t="s">
        <v>768</v>
      </c>
      <c r="AS136" s="2">
        <v>1</v>
      </c>
      <c r="AT136" s="2" t="s">
        <v>1036</v>
      </c>
      <c r="AU136" s="2" t="s">
        <v>1037</v>
      </c>
      <c r="AV136" s="2">
        <v>7</v>
      </c>
      <c r="AW136" s="5">
        <v>99</v>
      </c>
      <c r="AX136" s="5">
        <v>1</v>
      </c>
      <c r="AY136" s="2">
        <v>0</v>
      </c>
      <c r="AZ136" s="5">
        <v>8.6</v>
      </c>
      <c r="BA136" s="5">
        <v>1.4</v>
      </c>
      <c r="BB136" s="5">
        <v>0.6</v>
      </c>
      <c r="BC136" s="5">
        <v>0.8</v>
      </c>
      <c r="BD136" s="2">
        <v>0</v>
      </c>
      <c r="BE136" s="5">
        <v>0.3</v>
      </c>
      <c r="BF136" s="5">
        <v>33.799999999999997</v>
      </c>
      <c r="BG136" s="5">
        <v>0.4</v>
      </c>
      <c r="BH136" s="5">
        <v>23.1</v>
      </c>
      <c r="BI136" s="2">
        <v>0</v>
      </c>
      <c r="BJ136" s="2">
        <v>0</v>
      </c>
      <c r="BK136" s="5">
        <v>25.3</v>
      </c>
      <c r="BL136" s="5">
        <v>5.9</v>
      </c>
      <c r="BM136" s="2">
        <v>0</v>
      </c>
      <c r="BN136" s="2">
        <v>0</v>
      </c>
      <c r="BO136" s="5">
        <v>18185</v>
      </c>
      <c r="BP136" s="5">
        <v>2010</v>
      </c>
      <c r="BQ136" s="5">
        <v>135</v>
      </c>
      <c r="BR136" s="5">
        <v>15</v>
      </c>
      <c r="BS136" s="5">
        <v>0.21</v>
      </c>
      <c r="BT136" s="5">
        <v>0.02</v>
      </c>
      <c r="BU136" s="5">
        <v>28935</v>
      </c>
      <c r="BV136" s="5">
        <v>214</v>
      </c>
      <c r="BW136" s="5">
        <v>0.34</v>
      </c>
      <c r="BX136" s="5">
        <v>126197</v>
      </c>
      <c r="BY136" s="5">
        <v>9857</v>
      </c>
      <c r="BZ136" s="5">
        <v>935</v>
      </c>
      <c r="CA136" s="5">
        <v>73</v>
      </c>
      <c r="CB136" s="5">
        <v>2.82</v>
      </c>
      <c r="CC136" s="5">
        <v>0.23</v>
      </c>
      <c r="CD136" s="5">
        <v>7</v>
      </c>
      <c r="CE136" s="5">
        <v>11</v>
      </c>
      <c r="CF136" s="5">
        <v>21</v>
      </c>
      <c r="CG136" s="5">
        <v>27</v>
      </c>
      <c r="CH136" s="5">
        <v>44</v>
      </c>
      <c r="CI136" s="5">
        <v>13</v>
      </c>
      <c r="CJ136" s="5">
        <v>24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0</v>
      </c>
      <c r="CQ136" s="5">
        <v>14</v>
      </c>
      <c r="CR136" s="5">
        <v>39</v>
      </c>
      <c r="CS136" s="5">
        <v>0.41554999999999997</v>
      </c>
      <c r="CT136" s="5">
        <v>0.13264999999999999</v>
      </c>
      <c r="CU136" s="2" t="s">
        <v>138</v>
      </c>
    </row>
    <row r="137" spans="1:99" s="2" customFormat="1" x14ac:dyDescent="0.25">
      <c r="A137" s="2" t="s">
        <v>1038</v>
      </c>
      <c r="C137" s="2" t="s">
        <v>1039</v>
      </c>
      <c r="D137" s="2">
        <v>1820</v>
      </c>
      <c r="E137" s="2">
        <f t="shared" si="44"/>
        <v>195</v>
      </c>
      <c r="F137" s="2">
        <v>0</v>
      </c>
      <c r="G137" s="2">
        <v>10</v>
      </c>
      <c r="H137" s="2">
        <v>550</v>
      </c>
      <c r="I137" s="2">
        <v>1275</v>
      </c>
      <c r="J137" s="2">
        <v>500</v>
      </c>
      <c r="K137" s="2">
        <v>1275</v>
      </c>
      <c r="L137" s="2">
        <f t="shared" si="45"/>
        <v>55538872.5</v>
      </c>
      <c r="M137" s="2">
        <v>330</v>
      </c>
      <c r="N137" s="2">
        <f t="shared" si="46"/>
        <v>14374800</v>
      </c>
      <c r="O137" s="2">
        <f t="shared" si="47"/>
        <v>0.515625</v>
      </c>
      <c r="P137" s="2">
        <f t="shared" si="48"/>
        <v>1335463.8</v>
      </c>
      <c r="Q137" s="2">
        <f t="shared" si="49"/>
        <v>1.3354638000000001</v>
      </c>
      <c r="R137" s="2">
        <v>5.0999999999999996</v>
      </c>
      <c r="S137" s="2">
        <f t="shared" si="50"/>
        <v>13.208948999999999</v>
      </c>
      <c r="T137" s="2">
        <f t="shared" si="51"/>
        <v>3264</v>
      </c>
      <c r="U137" s="2">
        <f t="shared" si="52"/>
        <v>142188000</v>
      </c>
      <c r="V137" s="2">
        <v>30177.515557999999</v>
      </c>
      <c r="W137" s="2">
        <f t="shared" si="53"/>
        <v>9.1981067420783997</v>
      </c>
      <c r="X137" s="2">
        <f t="shared" si="54"/>
        <v>5.7154403815918524</v>
      </c>
      <c r="Y137" s="2">
        <f t="shared" si="55"/>
        <v>2.2453149921746922</v>
      </c>
      <c r="Z137" s="2">
        <f t="shared" si="56"/>
        <v>3.863627493947742</v>
      </c>
      <c r="AA137" s="2">
        <f t="shared" si="57"/>
        <v>14.914075205237864</v>
      </c>
      <c r="AB137" s="2" t="e">
        <f t="shared" si="58"/>
        <v>#DIV/0!</v>
      </c>
      <c r="AC137" s="2">
        <v>0</v>
      </c>
      <c r="AD137" s="2" t="e">
        <f t="shared" si="59"/>
        <v>#DIV/0!</v>
      </c>
      <c r="AE137" s="2">
        <v>178.02</v>
      </c>
      <c r="AF137" s="2">
        <f t="shared" si="60"/>
        <v>9.8909090909090907</v>
      </c>
      <c r="AG137" s="2">
        <f t="shared" si="61"/>
        <v>9.0310821100441779E-2</v>
      </c>
      <c r="AH137" s="2">
        <f t="shared" si="62"/>
        <v>2.1653594707656389</v>
      </c>
      <c r="AI137" s="2">
        <f t="shared" si="63"/>
        <v>21779950</v>
      </c>
      <c r="AJ137" s="2">
        <f t="shared" si="64"/>
        <v>616740</v>
      </c>
      <c r="AK137" s="2">
        <f t="shared" si="65"/>
        <v>0.61673999999999995</v>
      </c>
      <c r="AL137" s="2" t="s">
        <v>1040</v>
      </c>
      <c r="AM137" s="2" t="s">
        <v>1041</v>
      </c>
      <c r="AN137" s="2" t="s">
        <v>1042</v>
      </c>
      <c r="AO137" s="2" t="s">
        <v>1043</v>
      </c>
      <c r="AP137" s="2" t="s">
        <v>1044</v>
      </c>
      <c r="AQ137" s="2" t="s">
        <v>1045</v>
      </c>
      <c r="AR137" s="2" t="s">
        <v>1046</v>
      </c>
      <c r="AS137" s="2">
        <v>1</v>
      </c>
      <c r="AT137" s="2" t="s">
        <v>1047</v>
      </c>
      <c r="AU137" s="2" t="s">
        <v>1048</v>
      </c>
      <c r="AV137" s="2">
        <v>7</v>
      </c>
      <c r="AW137" s="5">
        <v>92</v>
      </c>
      <c r="AX137" s="5">
        <v>7</v>
      </c>
      <c r="AY137" s="2">
        <v>0</v>
      </c>
      <c r="AZ137" s="5">
        <v>0.7</v>
      </c>
      <c r="BA137" s="5">
        <v>4.2</v>
      </c>
      <c r="BB137" s="5">
        <v>0.1</v>
      </c>
      <c r="BC137" s="5">
        <v>0.3</v>
      </c>
      <c r="BD137" s="2">
        <v>0</v>
      </c>
      <c r="BE137" s="5">
        <v>0.3</v>
      </c>
      <c r="BF137" s="5">
        <v>36.4</v>
      </c>
      <c r="BG137" s="5">
        <v>3.6</v>
      </c>
      <c r="BH137" s="5">
        <v>16.899999999999999</v>
      </c>
      <c r="BI137" s="2">
        <v>0</v>
      </c>
      <c r="BJ137" s="2">
        <v>0</v>
      </c>
      <c r="BK137" s="5">
        <v>32.4</v>
      </c>
      <c r="BL137" s="5">
        <v>5</v>
      </c>
      <c r="BM137" s="2">
        <v>0</v>
      </c>
      <c r="BN137" s="5">
        <v>0.1</v>
      </c>
      <c r="BO137" s="5">
        <v>29663</v>
      </c>
      <c r="BP137" s="5">
        <v>3698</v>
      </c>
      <c r="BQ137" s="5">
        <v>125</v>
      </c>
      <c r="BR137" s="5">
        <v>16</v>
      </c>
      <c r="BS137" s="5">
        <v>0.19</v>
      </c>
      <c r="BT137" s="5">
        <v>0.02</v>
      </c>
      <c r="BU137" s="5">
        <v>47145</v>
      </c>
      <c r="BV137" s="5">
        <v>199</v>
      </c>
      <c r="BW137" s="5">
        <v>0.31</v>
      </c>
      <c r="BX137" s="5">
        <v>198317</v>
      </c>
      <c r="BY137" s="5">
        <v>14941</v>
      </c>
      <c r="BZ137" s="5">
        <v>837</v>
      </c>
      <c r="CA137" s="5">
        <v>63</v>
      </c>
      <c r="CB137" s="5">
        <v>1.26</v>
      </c>
      <c r="CC137" s="5">
        <v>0.1</v>
      </c>
      <c r="CD137" s="5">
        <v>5</v>
      </c>
      <c r="CE137" s="5">
        <v>7</v>
      </c>
      <c r="CF137" s="5">
        <v>24</v>
      </c>
      <c r="CG137" s="5">
        <v>29</v>
      </c>
      <c r="CH137" s="5">
        <v>44</v>
      </c>
      <c r="CI137" s="5">
        <v>13</v>
      </c>
      <c r="CJ137" s="5">
        <v>24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5">
        <v>14</v>
      </c>
      <c r="CR137" s="5">
        <v>39</v>
      </c>
      <c r="CS137" s="5">
        <v>0.70570999999999995</v>
      </c>
      <c r="CT137" s="5">
        <v>0.56118000000000001</v>
      </c>
      <c r="CU137" s="2" t="s">
        <v>138</v>
      </c>
    </row>
    <row r="138" spans="1:99" s="2" customFormat="1" x14ac:dyDescent="0.25">
      <c r="A138" s="2" t="s">
        <v>1049</v>
      </c>
      <c r="C138" s="2" t="s">
        <v>1050</v>
      </c>
      <c r="D138" s="2">
        <v>1956</v>
      </c>
      <c r="E138" s="2">
        <f t="shared" si="44"/>
        <v>59</v>
      </c>
      <c r="F138" s="2">
        <v>0</v>
      </c>
      <c r="G138" s="2">
        <v>18</v>
      </c>
      <c r="H138" s="2">
        <v>31345</v>
      </c>
      <c r="I138" s="2">
        <v>47890</v>
      </c>
      <c r="J138" s="2">
        <v>26067</v>
      </c>
      <c r="K138" s="2">
        <v>47890</v>
      </c>
      <c r="L138" s="2">
        <f t="shared" si="45"/>
        <v>2086083611</v>
      </c>
      <c r="M138" s="2">
        <v>2291</v>
      </c>
      <c r="N138" s="2">
        <f t="shared" si="46"/>
        <v>99795960</v>
      </c>
      <c r="O138" s="2">
        <f t="shared" si="47"/>
        <v>3.5796875000000004</v>
      </c>
      <c r="P138" s="2">
        <f t="shared" si="48"/>
        <v>9271356.2599999998</v>
      </c>
      <c r="Q138" s="2">
        <f t="shared" si="49"/>
        <v>9.271356260000001</v>
      </c>
      <c r="R138" s="2">
        <v>39.15</v>
      </c>
      <c r="S138" s="2">
        <f t="shared" si="50"/>
        <v>101.39810849999999</v>
      </c>
      <c r="T138" s="2">
        <f t="shared" si="51"/>
        <v>25056</v>
      </c>
      <c r="U138" s="2">
        <f t="shared" si="52"/>
        <v>1091502000</v>
      </c>
      <c r="V138" s="2">
        <v>87797.014951999998</v>
      </c>
      <c r="W138" s="2">
        <f t="shared" si="53"/>
        <v>26.760530157369598</v>
      </c>
      <c r="X138" s="2">
        <f t="shared" si="54"/>
        <v>16.628227849819087</v>
      </c>
      <c r="Y138" s="2">
        <f t="shared" si="55"/>
        <v>2.4792365705374633</v>
      </c>
      <c r="Z138" s="2">
        <f t="shared" si="56"/>
        <v>20.903487586070618</v>
      </c>
      <c r="AA138" s="2">
        <f t="shared" si="57"/>
        <v>0.83228400625980115</v>
      </c>
      <c r="AB138" s="2" t="e">
        <f t="shared" si="58"/>
        <v>#DIV/0!</v>
      </c>
      <c r="AC138" s="2">
        <v>0</v>
      </c>
      <c r="AD138" s="2" t="e">
        <f t="shared" si="59"/>
        <v>#DIV/0!</v>
      </c>
      <c r="AE138" s="2">
        <v>267.52</v>
      </c>
      <c r="AF138" s="2">
        <f t="shared" si="60"/>
        <v>10.936708860759493</v>
      </c>
      <c r="AG138" s="2">
        <f t="shared" si="61"/>
        <v>0.1854418363112397</v>
      </c>
      <c r="AH138" s="2">
        <f t="shared" si="62"/>
        <v>0.28835009942468059</v>
      </c>
      <c r="AI138" s="2">
        <f t="shared" si="63"/>
        <v>1135475913.3</v>
      </c>
      <c r="AJ138" s="2">
        <f t="shared" si="64"/>
        <v>32153123.16</v>
      </c>
      <c r="AK138" s="2">
        <f t="shared" si="65"/>
        <v>32.15312316</v>
      </c>
      <c r="AL138" s="2" t="s">
        <v>1051</v>
      </c>
      <c r="AM138" s="2" t="s">
        <v>1052</v>
      </c>
      <c r="AN138" s="2" t="s">
        <v>1053</v>
      </c>
      <c r="AO138" s="2" t="s">
        <v>1054</v>
      </c>
      <c r="AP138" s="2" t="s">
        <v>1055</v>
      </c>
      <c r="AQ138" s="2" t="s">
        <v>819</v>
      </c>
      <c r="AR138" s="2" t="s">
        <v>1056</v>
      </c>
      <c r="AS138" s="2">
        <v>1</v>
      </c>
      <c r="AT138" s="2" t="s">
        <v>1057</v>
      </c>
      <c r="AU138" s="2" t="s">
        <v>1058</v>
      </c>
      <c r="AV138" s="2">
        <v>7</v>
      </c>
      <c r="AW138" s="5">
        <v>37</v>
      </c>
      <c r="AX138" s="5">
        <v>61</v>
      </c>
      <c r="AY138" s="5">
        <v>1</v>
      </c>
      <c r="AZ138" s="5">
        <v>3.2</v>
      </c>
      <c r="BA138" s="5">
        <v>1</v>
      </c>
      <c r="BB138" s="5">
        <v>1.8</v>
      </c>
      <c r="BC138" s="5">
        <v>5.7</v>
      </c>
      <c r="BD138" s="5">
        <v>0.7</v>
      </c>
      <c r="BE138" s="5">
        <v>1.3</v>
      </c>
      <c r="BF138" s="5">
        <v>35.6</v>
      </c>
      <c r="BG138" s="5">
        <v>0.5</v>
      </c>
      <c r="BH138" s="5">
        <v>11.3</v>
      </c>
      <c r="BI138" s="2">
        <v>0</v>
      </c>
      <c r="BJ138" s="2">
        <v>0</v>
      </c>
      <c r="BK138" s="5">
        <v>31.7</v>
      </c>
      <c r="BL138" s="5">
        <v>7.2</v>
      </c>
      <c r="BM138" s="2">
        <v>0</v>
      </c>
      <c r="BN138" s="2">
        <v>0</v>
      </c>
      <c r="BO138" s="5">
        <v>29191</v>
      </c>
      <c r="BP138" s="5">
        <v>3936</v>
      </c>
      <c r="BQ138" s="5">
        <v>98</v>
      </c>
      <c r="BR138" s="5">
        <v>13</v>
      </c>
      <c r="BS138" s="5">
        <v>0.2</v>
      </c>
      <c r="BT138" s="5">
        <v>0.03</v>
      </c>
      <c r="BU138" s="5">
        <v>52590</v>
      </c>
      <c r="BV138" s="5">
        <v>176</v>
      </c>
      <c r="BW138" s="5">
        <v>0.36</v>
      </c>
      <c r="BX138" s="5">
        <v>273862</v>
      </c>
      <c r="BY138" s="5">
        <v>16686</v>
      </c>
      <c r="BZ138" s="5">
        <v>916</v>
      </c>
      <c r="CA138" s="5">
        <v>56</v>
      </c>
      <c r="CB138" s="5">
        <v>1.1499999999999999</v>
      </c>
      <c r="CC138" s="5">
        <v>0.08</v>
      </c>
      <c r="CD138" s="5">
        <v>33</v>
      </c>
      <c r="CE138" s="5">
        <v>34</v>
      </c>
      <c r="CF138" s="5">
        <v>21</v>
      </c>
      <c r="CG138" s="5">
        <v>24</v>
      </c>
      <c r="CH138" s="5">
        <v>28</v>
      </c>
      <c r="CI138" s="5">
        <v>6</v>
      </c>
      <c r="CJ138" s="5">
        <v>10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5">
        <v>11</v>
      </c>
      <c r="CR138" s="5">
        <v>32</v>
      </c>
      <c r="CS138" s="5">
        <v>0.81369999999999998</v>
      </c>
      <c r="CT138" s="5">
        <v>0.31579000000000002</v>
      </c>
      <c r="CU138" s="2" t="s">
        <v>138</v>
      </c>
    </row>
    <row r="139" spans="1:99" s="2" customFormat="1" x14ac:dyDescent="0.25">
      <c r="A139" s="2" t="s">
        <v>1059</v>
      </c>
      <c r="C139" s="2" t="s">
        <v>1060</v>
      </c>
      <c r="D139" s="2">
        <v>1957</v>
      </c>
      <c r="E139" s="2">
        <f t="shared" si="44"/>
        <v>58</v>
      </c>
      <c r="F139" s="2">
        <v>0</v>
      </c>
      <c r="G139" s="2">
        <v>80</v>
      </c>
      <c r="H139" s="2">
        <v>66500</v>
      </c>
      <c r="I139" s="2">
        <v>12626</v>
      </c>
      <c r="J139" s="2">
        <v>12626</v>
      </c>
      <c r="K139" s="2">
        <v>12626</v>
      </c>
      <c r="L139" s="2">
        <f t="shared" si="45"/>
        <v>549987297.39999998</v>
      </c>
      <c r="M139" s="2">
        <v>650</v>
      </c>
      <c r="N139" s="2">
        <f t="shared" si="46"/>
        <v>28314000</v>
      </c>
      <c r="O139" s="2">
        <f t="shared" si="47"/>
        <v>1.015625</v>
      </c>
      <c r="P139" s="2">
        <f t="shared" si="48"/>
        <v>2630459</v>
      </c>
      <c r="Q139" s="2">
        <f t="shared" si="49"/>
        <v>2.6304590000000001</v>
      </c>
      <c r="R139" s="2">
        <v>908</v>
      </c>
      <c r="S139" s="2">
        <f t="shared" si="50"/>
        <v>2351.71092</v>
      </c>
      <c r="T139" s="2">
        <f t="shared" si="51"/>
        <v>581120</v>
      </c>
      <c r="U139" s="2">
        <f t="shared" si="52"/>
        <v>25315040000</v>
      </c>
      <c r="V139" s="2">
        <v>93758.486363999997</v>
      </c>
      <c r="W139" s="2">
        <f t="shared" si="53"/>
        <v>28.577586643747196</v>
      </c>
      <c r="X139" s="2">
        <f t="shared" si="54"/>
        <v>17.757294766423417</v>
      </c>
      <c r="Y139" s="2">
        <f t="shared" si="55"/>
        <v>4.9705525862429898</v>
      </c>
      <c r="Z139" s="2">
        <f t="shared" si="56"/>
        <v>19.424570791834427</v>
      </c>
      <c r="AA139" s="2">
        <f t="shared" si="57"/>
        <v>1.8349644426639631</v>
      </c>
      <c r="AB139" s="2" t="e">
        <f t="shared" si="58"/>
        <v>#DIV/0!</v>
      </c>
      <c r="AC139" s="2">
        <v>0</v>
      </c>
      <c r="AD139" s="2" t="e">
        <f t="shared" si="59"/>
        <v>#DIV/0!</v>
      </c>
      <c r="AE139" s="2">
        <v>1821.7</v>
      </c>
      <c r="AF139" s="2">
        <f t="shared" si="60"/>
        <v>894.03076923076924</v>
      </c>
      <c r="AG139" s="2">
        <f t="shared" si="61"/>
        <v>0.32351637371759617</v>
      </c>
      <c r="AH139" s="2">
        <f t="shared" si="62"/>
        <v>0.16890155187199876</v>
      </c>
      <c r="AI139" s="2">
        <f t="shared" si="63"/>
        <v>549987297.39999998</v>
      </c>
      <c r="AJ139" s="2">
        <f t="shared" si="64"/>
        <v>15573918.48</v>
      </c>
      <c r="AK139" s="2">
        <f t="shared" si="65"/>
        <v>15.57391848</v>
      </c>
      <c r="AL139" s="2" t="s">
        <v>1061</v>
      </c>
      <c r="AM139" s="2" t="s">
        <v>1062</v>
      </c>
      <c r="AN139" s="2" t="s">
        <v>1063</v>
      </c>
      <c r="AO139" s="2" t="s">
        <v>1064</v>
      </c>
      <c r="AP139" s="2" t="s">
        <v>546</v>
      </c>
      <c r="AQ139" s="2" t="s">
        <v>547</v>
      </c>
      <c r="AR139" s="2" t="s">
        <v>548</v>
      </c>
      <c r="AS139" s="2">
        <v>2</v>
      </c>
      <c r="AT139" s="2" t="s">
        <v>549</v>
      </c>
      <c r="AU139" s="2" t="s">
        <v>550</v>
      </c>
      <c r="AV139" s="2">
        <v>8</v>
      </c>
      <c r="AW139" s="5">
        <v>58</v>
      </c>
      <c r="AX139" s="5">
        <v>41</v>
      </c>
      <c r="AY139" s="5">
        <v>2</v>
      </c>
      <c r="AZ139" s="5">
        <v>8.5</v>
      </c>
      <c r="BA139" s="5">
        <v>7.3</v>
      </c>
      <c r="BB139" s="2">
        <v>0</v>
      </c>
      <c r="BC139" s="2">
        <v>0</v>
      </c>
      <c r="BD139" s="5">
        <v>0.1</v>
      </c>
      <c r="BE139" s="5">
        <v>0.2</v>
      </c>
      <c r="BF139" s="5">
        <v>59.5</v>
      </c>
      <c r="BG139" s="5">
        <v>13.5</v>
      </c>
      <c r="BH139" s="5">
        <v>10.1</v>
      </c>
      <c r="BI139" s="2">
        <v>0</v>
      </c>
      <c r="BJ139" s="2">
        <v>0</v>
      </c>
      <c r="BK139" s="5">
        <v>0.4</v>
      </c>
      <c r="BL139" s="5">
        <v>0.1</v>
      </c>
      <c r="BM139" s="2">
        <v>0</v>
      </c>
      <c r="BN139" s="5">
        <v>0.3</v>
      </c>
      <c r="BO139" s="5">
        <v>270334</v>
      </c>
      <c r="BP139" s="5">
        <v>22081</v>
      </c>
      <c r="BQ139" s="5">
        <v>108</v>
      </c>
      <c r="BR139" s="5">
        <v>9</v>
      </c>
      <c r="BS139" s="5">
        <v>0.16</v>
      </c>
      <c r="BT139" s="5">
        <v>0.01</v>
      </c>
      <c r="BU139" s="5">
        <v>394636</v>
      </c>
      <c r="BV139" s="5">
        <v>157</v>
      </c>
      <c r="BW139" s="5">
        <v>0.23</v>
      </c>
      <c r="BX139" s="5">
        <v>1292227</v>
      </c>
      <c r="BY139" s="5">
        <v>22079</v>
      </c>
      <c r="BZ139" s="5">
        <v>515</v>
      </c>
      <c r="CA139" s="5">
        <v>9</v>
      </c>
      <c r="CB139" s="5">
        <v>0.8</v>
      </c>
      <c r="CC139" s="5">
        <v>0.01</v>
      </c>
      <c r="CD139" s="5">
        <v>2</v>
      </c>
      <c r="CE139" s="5">
        <v>8</v>
      </c>
      <c r="CF139" s="5">
        <v>1</v>
      </c>
      <c r="CG139" s="5">
        <v>2</v>
      </c>
      <c r="CH139" s="5">
        <v>64</v>
      </c>
      <c r="CI139" s="5">
        <v>32</v>
      </c>
      <c r="CJ139" s="5">
        <v>85</v>
      </c>
      <c r="CK139" s="2">
        <v>0</v>
      </c>
      <c r="CL139" s="5">
        <v>1</v>
      </c>
      <c r="CM139" s="2">
        <v>0</v>
      </c>
      <c r="CN139" s="2">
        <v>0</v>
      </c>
      <c r="CO139" s="2">
        <v>0</v>
      </c>
      <c r="CP139" s="2">
        <v>0</v>
      </c>
      <c r="CQ139" s="5">
        <v>1</v>
      </c>
      <c r="CR139" s="5">
        <v>3</v>
      </c>
      <c r="CS139" s="5">
        <v>0.94864000000000004</v>
      </c>
      <c r="CT139" s="5">
        <v>0.86246</v>
      </c>
      <c r="CU139" s="2" t="s">
        <v>138</v>
      </c>
    </row>
    <row r="140" spans="1:99" s="2" customFormat="1" x14ac:dyDescent="0.25">
      <c r="A140" s="2" t="s">
        <v>1065</v>
      </c>
      <c r="B140" s="2" t="s">
        <v>1066</v>
      </c>
      <c r="C140" s="2" t="s">
        <v>1067</v>
      </c>
      <c r="D140" s="2">
        <v>1912</v>
      </c>
      <c r="E140" s="2">
        <f t="shared" si="44"/>
        <v>103</v>
      </c>
      <c r="F140" s="2">
        <v>0</v>
      </c>
      <c r="G140" s="2">
        <v>8</v>
      </c>
      <c r="H140" s="2">
        <v>58000</v>
      </c>
      <c r="I140" s="2">
        <v>2400</v>
      </c>
      <c r="J140" s="2">
        <v>2400</v>
      </c>
      <c r="K140" s="2">
        <v>2400</v>
      </c>
      <c r="L140" s="2">
        <f t="shared" si="45"/>
        <v>104543760</v>
      </c>
      <c r="M140" s="2">
        <v>690</v>
      </c>
      <c r="N140" s="2">
        <f t="shared" si="46"/>
        <v>30056400</v>
      </c>
      <c r="O140" s="2">
        <f t="shared" si="47"/>
        <v>1.078125</v>
      </c>
      <c r="P140" s="2">
        <f t="shared" si="48"/>
        <v>2792333.4</v>
      </c>
      <c r="Q140" s="2">
        <f t="shared" si="49"/>
        <v>2.7923334</v>
      </c>
      <c r="R140" s="2">
        <v>1795</v>
      </c>
      <c r="S140" s="2">
        <f t="shared" si="50"/>
        <v>4649.0320499999998</v>
      </c>
      <c r="T140" s="2">
        <f t="shared" si="51"/>
        <v>1148800</v>
      </c>
      <c r="U140" s="2">
        <f t="shared" si="52"/>
        <v>50044600000</v>
      </c>
      <c r="W140" s="2">
        <f t="shared" si="53"/>
        <v>0</v>
      </c>
      <c r="X140" s="2">
        <f t="shared" si="54"/>
        <v>0</v>
      </c>
      <c r="Y140" s="2">
        <f t="shared" si="55"/>
        <v>0</v>
      </c>
      <c r="Z140" s="2">
        <f t="shared" si="56"/>
        <v>3.4782528845769951</v>
      </c>
      <c r="AA140" s="2">
        <f t="shared" si="57"/>
        <v>0</v>
      </c>
      <c r="AB140" s="2" t="e">
        <f t="shared" si="58"/>
        <v>#DIV/0!</v>
      </c>
      <c r="AC140" s="2">
        <v>0</v>
      </c>
      <c r="AD140" s="2" t="e">
        <f t="shared" si="59"/>
        <v>#DIV/0!</v>
      </c>
      <c r="AE140" s="2" t="s">
        <v>133</v>
      </c>
      <c r="AF140" s="2">
        <f t="shared" si="60"/>
        <v>1664.927536231884</v>
      </c>
      <c r="AG140" s="2">
        <f t="shared" si="61"/>
        <v>5.6226120825320074E-2</v>
      </c>
      <c r="AH140" s="2">
        <f t="shared" si="62"/>
        <v>0.94324370885624409</v>
      </c>
      <c r="AI140" s="2">
        <f t="shared" si="63"/>
        <v>104543760</v>
      </c>
      <c r="AJ140" s="2">
        <f t="shared" si="64"/>
        <v>2960352</v>
      </c>
      <c r="AK140" s="2">
        <f t="shared" si="65"/>
        <v>2.9603519999999999</v>
      </c>
      <c r="AL140" s="2" t="s">
        <v>133</v>
      </c>
      <c r="AM140" s="2" t="s">
        <v>133</v>
      </c>
      <c r="AN140" s="2" t="s">
        <v>133</v>
      </c>
      <c r="AO140" s="2" t="s">
        <v>133</v>
      </c>
      <c r="AP140" s="2" t="s">
        <v>133</v>
      </c>
      <c r="AQ140" s="2" t="s">
        <v>133</v>
      </c>
      <c r="AR140" s="2" t="s">
        <v>133</v>
      </c>
      <c r="AS140" s="2">
        <v>0</v>
      </c>
      <c r="AT140" s="2" t="s">
        <v>133</v>
      </c>
      <c r="AU140" s="2" t="s">
        <v>133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0</v>
      </c>
      <c r="BX140" s="2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F140" s="2">
        <v>0</v>
      </c>
      <c r="CG140" s="2">
        <v>0</v>
      </c>
      <c r="CH140" s="2">
        <v>0</v>
      </c>
      <c r="CI140" s="2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S140" s="2">
        <v>0</v>
      </c>
      <c r="CT140" s="2">
        <v>0</v>
      </c>
      <c r="CU140" s="2" t="s">
        <v>138</v>
      </c>
    </row>
    <row r="141" spans="1:99" s="2" customFormat="1" x14ac:dyDescent="0.25">
      <c r="A141" s="2" t="s">
        <v>1068</v>
      </c>
      <c r="C141" s="2" t="s">
        <v>1069</v>
      </c>
      <c r="D141" s="2">
        <v>1925</v>
      </c>
      <c r="E141" s="2">
        <f t="shared" si="44"/>
        <v>90</v>
      </c>
      <c r="F141" s="2">
        <v>0</v>
      </c>
      <c r="G141" s="2">
        <v>30</v>
      </c>
      <c r="H141" s="2">
        <v>0</v>
      </c>
      <c r="I141" s="2">
        <v>4280</v>
      </c>
      <c r="J141" s="2">
        <v>3551</v>
      </c>
      <c r="K141" s="2">
        <v>4280</v>
      </c>
      <c r="L141" s="2">
        <f t="shared" si="45"/>
        <v>186436372</v>
      </c>
      <c r="M141" s="2">
        <v>297</v>
      </c>
      <c r="N141" s="2">
        <f t="shared" si="46"/>
        <v>12937320</v>
      </c>
      <c r="O141" s="2">
        <f t="shared" si="47"/>
        <v>0.46406250000000004</v>
      </c>
      <c r="P141" s="2">
        <f t="shared" si="48"/>
        <v>1201917.42</v>
      </c>
      <c r="Q141" s="2">
        <f t="shared" si="49"/>
        <v>1.20191742</v>
      </c>
      <c r="R141" s="2">
        <v>9.86</v>
      </c>
      <c r="S141" s="2">
        <f t="shared" si="50"/>
        <v>25.537301399999997</v>
      </c>
      <c r="T141" s="2">
        <f t="shared" si="51"/>
        <v>6310.4</v>
      </c>
      <c r="U141" s="2">
        <f t="shared" si="52"/>
        <v>274896800</v>
      </c>
      <c r="V141" s="2">
        <v>33285.305118999997</v>
      </c>
      <c r="W141" s="2">
        <f t="shared" si="53"/>
        <v>10.145361000271198</v>
      </c>
      <c r="X141" s="2">
        <f t="shared" si="54"/>
        <v>6.3040370777078856</v>
      </c>
      <c r="Y141" s="2">
        <f t="shared" si="55"/>
        <v>2.6105083180077084</v>
      </c>
      <c r="Z141" s="2">
        <f t="shared" si="56"/>
        <v>14.410741328188527</v>
      </c>
      <c r="AA141" s="2">
        <f t="shared" si="57"/>
        <v>2.3162462043500547</v>
      </c>
      <c r="AB141" s="2" t="e">
        <f t="shared" si="58"/>
        <v>#DIV/0!</v>
      </c>
      <c r="AC141" s="2">
        <v>0</v>
      </c>
      <c r="AD141" s="2" t="e">
        <f t="shared" si="59"/>
        <v>#DIV/0!</v>
      </c>
      <c r="AE141" s="2" t="s">
        <v>133</v>
      </c>
      <c r="AF141" s="2">
        <f t="shared" si="60"/>
        <v>21.247138047138044</v>
      </c>
      <c r="AG141" s="2">
        <f t="shared" si="61"/>
        <v>0.35506642786347986</v>
      </c>
      <c r="AH141" s="2">
        <f t="shared" si="62"/>
        <v>0.27440488928317014</v>
      </c>
      <c r="AI141" s="2">
        <f t="shared" si="63"/>
        <v>154681204.90000001</v>
      </c>
      <c r="AJ141" s="2">
        <f t="shared" si="64"/>
        <v>4380087.4800000004</v>
      </c>
      <c r="AK141" s="2">
        <f t="shared" si="65"/>
        <v>4.3800874800000003</v>
      </c>
      <c r="AL141" s="2" t="s">
        <v>1070</v>
      </c>
      <c r="AM141" s="2" t="s">
        <v>1071</v>
      </c>
      <c r="AN141" s="2" t="s">
        <v>1072</v>
      </c>
      <c r="AO141" s="2" t="s">
        <v>1073</v>
      </c>
      <c r="AP141" s="2" t="s">
        <v>133</v>
      </c>
      <c r="AQ141" s="2" t="s">
        <v>133</v>
      </c>
      <c r="AR141" s="2" t="s">
        <v>133</v>
      </c>
      <c r="AS141" s="2">
        <v>0</v>
      </c>
      <c r="AT141" s="2" t="s">
        <v>133</v>
      </c>
      <c r="AU141" s="2" t="s">
        <v>133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v>0</v>
      </c>
      <c r="BK141" s="2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0</v>
      </c>
      <c r="BT141" s="2">
        <v>0</v>
      </c>
      <c r="BU141" s="2">
        <v>0</v>
      </c>
      <c r="BV141" s="2">
        <v>0</v>
      </c>
      <c r="BW141" s="2">
        <v>0</v>
      </c>
      <c r="BX141" s="2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F141" s="2">
        <v>0</v>
      </c>
      <c r="CG141" s="2">
        <v>0</v>
      </c>
      <c r="CH141" s="2">
        <v>0</v>
      </c>
      <c r="CI141" s="2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S141" s="2">
        <v>0</v>
      </c>
      <c r="CT141" s="2">
        <v>0</v>
      </c>
      <c r="CU141" s="2" t="s">
        <v>138</v>
      </c>
    </row>
    <row r="142" spans="1:99" s="2" customFormat="1" x14ac:dyDescent="0.25">
      <c r="A142" s="2" t="s">
        <v>1074</v>
      </c>
      <c r="B142" s="2" t="s">
        <v>1075</v>
      </c>
      <c r="C142" s="2" t="s">
        <v>1076</v>
      </c>
      <c r="D142" s="2">
        <v>1914</v>
      </c>
      <c r="E142" s="2">
        <f t="shared" si="44"/>
        <v>101</v>
      </c>
      <c r="F142" s="2">
        <v>0</v>
      </c>
      <c r="G142" s="2">
        <v>11</v>
      </c>
      <c r="H142" s="2">
        <v>1500</v>
      </c>
      <c r="I142" s="2">
        <v>19750</v>
      </c>
      <c r="J142" s="2">
        <v>19750</v>
      </c>
      <c r="K142" s="2">
        <v>19750</v>
      </c>
      <c r="L142" s="2">
        <f t="shared" si="45"/>
        <v>860308025</v>
      </c>
      <c r="M142" s="2">
        <v>1109</v>
      </c>
      <c r="N142" s="2">
        <f t="shared" si="46"/>
        <v>48308040</v>
      </c>
      <c r="O142" s="2">
        <f t="shared" si="47"/>
        <v>1.7328125000000001</v>
      </c>
      <c r="P142" s="2">
        <f t="shared" si="48"/>
        <v>4487967.74</v>
      </c>
      <c r="Q142" s="2">
        <f t="shared" si="49"/>
        <v>4.4879677400000002</v>
      </c>
      <c r="R142" s="2">
        <v>4956</v>
      </c>
      <c r="S142" s="2">
        <f t="shared" si="50"/>
        <v>12835.99044</v>
      </c>
      <c r="T142" s="2">
        <f t="shared" si="51"/>
        <v>3171840</v>
      </c>
      <c r="U142" s="2">
        <f t="shared" si="52"/>
        <v>138173280000</v>
      </c>
      <c r="W142" s="2">
        <f t="shared" si="53"/>
        <v>0</v>
      </c>
      <c r="X142" s="2">
        <f t="shared" si="54"/>
        <v>0</v>
      </c>
      <c r="Y142" s="2">
        <f t="shared" si="55"/>
        <v>0</v>
      </c>
      <c r="Z142" s="2">
        <f t="shared" si="56"/>
        <v>17.808795906437105</v>
      </c>
      <c r="AA142" s="2">
        <f t="shared" si="57"/>
        <v>0</v>
      </c>
      <c r="AB142" s="2" t="e">
        <f t="shared" si="58"/>
        <v>#DIV/0!</v>
      </c>
      <c r="AC142" s="2">
        <v>0</v>
      </c>
      <c r="AD142" s="2" t="e">
        <f t="shared" si="59"/>
        <v>#DIV/0!</v>
      </c>
      <c r="AE142" s="2" t="s">
        <v>133</v>
      </c>
      <c r="AF142" s="2">
        <f t="shared" si="60"/>
        <v>2860.0901713255184</v>
      </c>
      <c r="AG142" s="2">
        <f t="shared" si="61"/>
        <v>0.22707550916093316</v>
      </c>
      <c r="AH142" s="2">
        <f t="shared" si="62"/>
        <v>0.18422582685685412</v>
      </c>
      <c r="AI142" s="2">
        <f t="shared" si="63"/>
        <v>860308025</v>
      </c>
      <c r="AJ142" s="2">
        <f t="shared" si="64"/>
        <v>24361230</v>
      </c>
      <c r="AK142" s="2">
        <f t="shared" si="65"/>
        <v>24.361229999999999</v>
      </c>
      <c r="AL142" s="2" t="s">
        <v>133</v>
      </c>
      <c r="AM142" s="2" t="s">
        <v>133</v>
      </c>
      <c r="AN142" s="2" t="s">
        <v>133</v>
      </c>
      <c r="AO142" s="2" t="s">
        <v>133</v>
      </c>
      <c r="AP142" s="2" t="s">
        <v>133</v>
      </c>
      <c r="AQ142" s="2" t="s">
        <v>133</v>
      </c>
      <c r="AR142" s="2" t="s">
        <v>133</v>
      </c>
      <c r="AS142" s="2">
        <v>0</v>
      </c>
      <c r="AT142" s="2" t="s">
        <v>133</v>
      </c>
      <c r="AU142" s="2" t="s">
        <v>133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2">
        <v>0</v>
      </c>
      <c r="BH142" s="2">
        <v>0</v>
      </c>
      <c r="BI142" s="2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T142" s="2">
        <v>0</v>
      </c>
      <c r="BU142" s="2">
        <v>0</v>
      </c>
      <c r="BV142" s="2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0</v>
      </c>
      <c r="CU142" s="2" t="s">
        <v>138</v>
      </c>
    </row>
    <row r="143" spans="1:99" s="2" customFormat="1" x14ac:dyDescent="0.25">
      <c r="A143" s="2" t="s">
        <v>1077</v>
      </c>
      <c r="C143" s="2" t="s">
        <v>1078</v>
      </c>
      <c r="D143" s="2">
        <v>1863</v>
      </c>
      <c r="E143" s="2">
        <f t="shared" si="44"/>
        <v>152</v>
      </c>
      <c r="F143" s="2">
        <v>0</v>
      </c>
      <c r="G143" s="2">
        <v>68</v>
      </c>
      <c r="H143" s="2">
        <v>769</v>
      </c>
      <c r="I143" s="2">
        <v>16200</v>
      </c>
      <c r="J143" s="2">
        <v>11890</v>
      </c>
      <c r="K143" s="2">
        <v>16200</v>
      </c>
      <c r="L143" s="2">
        <f t="shared" si="45"/>
        <v>705670380</v>
      </c>
      <c r="M143" s="2">
        <v>560</v>
      </c>
      <c r="N143" s="2">
        <f t="shared" si="46"/>
        <v>24393600</v>
      </c>
      <c r="O143" s="2">
        <f t="shared" si="47"/>
        <v>0.875</v>
      </c>
      <c r="P143" s="2">
        <f t="shared" si="48"/>
        <v>2266241.6</v>
      </c>
      <c r="Q143" s="2">
        <f t="shared" si="49"/>
        <v>2.2662416000000003</v>
      </c>
      <c r="R143" s="2">
        <v>5.62</v>
      </c>
      <c r="S143" s="2">
        <f t="shared" si="50"/>
        <v>14.555743799999998</v>
      </c>
      <c r="T143" s="2">
        <f t="shared" si="51"/>
        <v>3596.8</v>
      </c>
      <c r="U143" s="2">
        <f t="shared" si="52"/>
        <v>156685600</v>
      </c>
      <c r="V143" s="2">
        <v>32870.670159000001</v>
      </c>
      <c r="W143" s="2">
        <f t="shared" si="53"/>
        <v>10.018980264463199</v>
      </c>
      <c r="X143" s="2">
        <f t="shared" si="54"/>
        <v>6.2255077040936468</v>
      </c>
      <c r="Y143" s="2">
        <f t="shared" si="55"/>
        <v>1.877436723441436</v>
      </c>
      <c r="Z143" s="2">
        <f t="shared" si="56"/>
        <v>28.928505017709565</v>
      </c>
      <c r="AA143" s="2">
        <f t="shared" si="57"/>
        <v>0.68313974676631306</v>
      </c>
      <c r="AB143" s="2" t="e">
        <f t="shared" si="58"/>
        <v>#DIV/0!</v>
      </c>
      <c r="AC143" s="2">
        <v>0</v>
      </c>
      <c r="AD143" s="2" t="e">
        <f t="shared" si="59"/>
        <v>#DIV/0!</v>
      </c>
      <c r="AE143" s="2" t="s">
        <v>133</v>
      </c>
      <c r="AF143" s="2">
        <f t="shared" si="60"/>
        <v>6.4228571428571435</v>
      </c>
      <c r="AG143" s="2">
        <f t="shared" si="61"/>
        <v>0.51907903663957988</v>
      </c>
      <c r="AH143" s="2">
        <f t="shared" si="62"/>
        <v>0.15452268313438305</v>
      </c>
      <c r="AI143" s="2">
        <f t="shared" si="63"/>
        <v>517927211</v>
      </c>
      <c r="AJ143" s="2">
        <f t="shared" si="64"/>
        <v>14666077.200000001</v>
      </c>
      <c r="AK143" s="2">
        <f t="shared" si="65"/>
        <v>14.666077200000002</v>
      </c>
      <c r="AL143" s="2" t="s">
        <v>1079</v>
      </c>
      <c r="AM143" s="2" t="s">
        <v>133</v>
      </c>
      <c r="AN143" s="2" t="s">
        <v>1080</v>
      </c>
      <c r="AO143" s="2" t="s">
        <v>1081</v>
      </c>
      <c r="AP143" s="2" t="s">
        <v>133</v>
      </c>
      <c r="AQ143" s="2" t="s">
        <v>133</v>
      </c>
      <c r="AR143" s="2" t="s">
        <v>133</v>
      </c>
      <c r="AS143" s="2">
        <v>0</v>
      </c>
      <c r="AT143" s="2" t="s">
        <v>133</v>
      </c>
      <c r="AU143" s="2" t="s">
        <v>133</v>
      </c>
      <c r="AV143" s="2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0</v>
      </c>
      <c r="BG143" s="2">
        <v>0</v>
      </c>
      <c r="BH143" s="2">
        <v>0</v>
      </c>
      <c r="BI143" s="2">
        <v>0</v>
      </c>
      <c r="BJ143" s="2">
        <v>0</v>
      </c>
      <c r="BK143" s="2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0</v>
      </c>
      <c r="BT143" s="2">
        <v>0</v>
      </c>
      <c r="BU143" s="2">
        <v>0</v>
      </c>
      <c r="BV143" s="2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0</v>
      </c>
      <c r="CE143" s="2">
        <v>0</v>
      </c>
      <c r="CF143" s="2">
        <v>0</v>
      </c>
      <c r="CG143" s="2">
        <v>0</v>
      </c>
      <c r="CH143" s="2">
        <v>0</v>
      </c>
      <c r="CI143" s="2">
        <v>0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S143" s="2">
        <v>0</v>
      </c>
      <c r="CT143" s="2">
        <v>0</v>
      </c>
      <c r="CU143" s="2" t="s">
        <v>138</v>
      </c>
    </row>
    <row r="144" spans="1:99" s="2" customFormat="1" x14ac:dyDescent="0.25">
      <c r="A144" s="2" t="s">
        <v>1082</v>
      </c>
      <c r="C144" s="2" t="s">
        <v>1083</v>
      </c>
      <c r="D144" s="2">
        <v>1972</v>
      </c>
      <c r="E144" s="2">
        <f t="shared" si="44"/>
        <v>43</v>
      </c>
      <c r="F144" s="2">
        <v>0</v>
      </c>
      <c r="G144" s="2">
        <v>14</v>
      </c>
      <c r="H144" s="2">
        <v>5792</v>
      </c>
      <c r="I144" s="2">
        <v>64233</v>
      </c>
      <c r="J144" s="2">
        <v>17712</v>
      </c>
      <c r="K144" s="2">
        <v>64233</v>
      </c>
      <c r="L144" s="2">
        <f t="shared" si="45"/>
        <v>2797983056.7000003</v>
      </c>
      <c r="M144" s="2">
        <v>6400</v>
      </c>
      <c r="N144" s="2">
        <f t="shared" si="46"/>
        <v>278784000</v>
      </c>
      <c r="O144" s="2">
        <f t="shared" si="47"/>
        <v>10</v>
      </c>
      <c r="P144" s="2">
        <f t="shared" si="48"/>
        <v>25899904</v>
      </c>
      <c r="Q144" s="2">
        <f t="shared" si="49"/>
        <v>25.899904000000003</v>
      </c>
      <c r="R144" s="2">
        <v>207</v>
      </c>
      <c r="S144" s="2">
        <f t="shared" si="50"/>
        <v>536.12792999999999</v>
      </c>
      <c r="T144" s="2">
        <f t="shared" si="51"/>
        <v>132480</v>
      </c>
      <c r="U144" s="2">
        <f t="shared" si="52"/>
        <v>5771160000</v>
      </c>
      <c r="V144" s="2">
        <v>157179.53409999999</v>
      </c>
      <c r="W144" s="2">
        <f t="shared" si="53"/>
        <v>47.908321993679991</v>
      </c>
      <c r="X144" s="2">
        <f t="shared" si="54"/>
        <v>29.768860681335401</v>
      </c>
      <c r="Y144" s="2">
        <f t="shared" si="55"/>
        <v>2.6555640076680342</v>
      </c>
      <c r="Z144" s="2">
        <f t="shared" si="56"/>
        <v>10.036383209581613</v>
      </c>
      <c r="AA144" s="2">
        <f t="shared" si="57"/>
        <v>2.1928617092052241</v>
      </c>
      <c r="AB144" s="2" t="e">
        <f t="shared" si="58"/>
        <v>#DIV/0!</v>
      </c>
      <c r="AC144" s="2">
        <v>0</v>
      </c>
      <c r="AD144" s="2" t="e">
        <f t="shared" si="59"/>
        <v>#DIV/0!</v>
      </c>
      <c r="AE144" s="2">
        <v>432.60700000000003</v>
      </c>
      <c r="AF144" s="2">
        <f t="shared" si="60"/>
        <v>20.7</v>
      </c>
      <c r="AG144" s="2">
        <f t="shared" si="61"/>
        <v>5.327074385136734E-2</v>
      </c>
      <c r="AH144" s="2">
        <f t="shared" si="62"/>
        <v>1.1854914843643145</v>
      </c>
      <c r="AI144" s="2">
        <f t="shared" si="63"/>
        <v>771532948.80000007</v>
      </c>
      <c r="AJ144" s="2">
        <f t="shared" si="64"/>
        <v>21847397.760000002</v>
      </c>
      <c r="AK144" s="2">
        <f t="shared" si="65"/>
        <v>21.847397760000003</v>
      </c>
      <c r="AL144" s="2" t="s">
        <v>1084</v>
      </c>
      <c r="AM144" s="2" t="s">
        <v>1085</v>
      </c>
      <c r="AN144" s="2" t="s">
        <v>1086</v>
      </c>
      <c r="AO144" s="2" t="s">
        <v>1087</v>
      </c>
      <c r="AP144" s="2" t="s">
        <v>1088</v>
      </c>
      <c r="AQ144" s="2" t="s">
        <v>819</v>
      </c>
      <c r="AR144" s="2" t="s">
        <v>585</v>
      </c>
      <c r="AS144" s="2">
        <v>1</v>
      </c>
      <c r="AT144" s="2" t="s">
        <v>1089</v>
      </c>
      <c r="AU144" s="2" t="s">
        <v>1090</v>
      </c>
      <c r="AV144" s="2">
        <v>7</v>
      </c>
      <c r="AW144" s="5">
        <v>78</v>
      </c>
      <c r="AX144" s="5">
        <v>21</v>
      </c>
      <c r="AY144" s="5">
        <v>1</v>
      </c>
      <c r="AZ144" s="5">
        <v>3.9</v>
      </c>
      <c r="BA144" s="5">
        <v>1</v>
      </c>
      <c r="BB144" s="5">
        <v>1.2</v>
      </c>
      <c r="BC144" s="5">
        <v>2.4</v>
      </c>
      <c r="BD144" s="5">
        <v>0.4</v>
      </c>
      <c r="BE144" s="5">
        <v>0.6</v>
      </c>
      <c r="BF144" s="5">
        <v>32.200000000000003</v>
      </c>
      <c r="BG144" s="5">
        <v>1.3</v>
      </c>
      <c r="BH144" s="5">
        <v>8.1</v>
      </c>
      <c r="BI144" s="2">
        <v>0</v>
      </c>
      <c r="BJ144" s="2">
        <v>0</v>
      </c>
      <c r="BK144" s="5">
        <v>39</v>
      </c>
      <c r="BL144" s="5">
        <v>9.8000000000000007</v>
      </c>
      <c r="BM144" s="2">
        <v>0</v>
      </c>
      <c r="BN144" s="2">
        <v>0</v>
      </c>
      <c r="BO144" s="5">
        <v>56625</v>
      </c>
      <c r="BP144" s="5">
        <v>8011</v>
      </c>
      <c r="BQ144" s="5">
        <v>80</v>
      </c>
      <c r="BR144" s="5">
        <v>11</v>
      </c>
      <c r="BS144" s="5">
        <v>0.17</v>
      </c>
      <c r="BT144" s="5">
        <v>0.02</v>
      </c>
      <c r="BU144" s="5">
        <v>99162</v>
      </c>
      <c r="BV144" s="5">
        <v>140</v>
      </c>
      <c r="BW144" s="5">
        <v>0.3</v>
      </c>
      <c r="BX144" s="5">
        <v>635488</v>
      </c>
      <c r="BY144" s="5">
        <v>51437</v>
      </c>
      <c r="BZ144" s="5">
        <v>899</v>
      </c>
      <c r="CA144" s="5">
        <v>73</v>
      </c>
      <c r="CB144" s="5">
        <v>1.66</v>
      </c>
      <c r="CC144" s="5">
        <v>0.14000000000000001</v>
      </c>
      <c r="CD144" s="5">
        <v>20</v>
      </c>
      <c r="CE144" s="5">
        <v>25</v>
      </c>
      <c r="CF144" s="5">
        <v>38</v>
      </c>
      <c r="CG144" s="5">
        <v>34</v>
      </c>
      <c r="CH144" s="5">
        <v>24</v>
      </c>
      <c r="CI144" s="5">
        <v>5</v>
      </c>
      <c r="CJ144" s="5">
        <v>7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5">
        <v>13</v>
      </c>
      <c r="CR144" s="5">
        <v>34</v>
      </c>
      <c r="CS144" s="5">
        <v>0.93674999999999997</v>
      </c>
      <c r="CT144" s="5">
        <v>0.84453999999999996</v>
      </c>
      <c r="CU144" s="2" t="s">
        <v>138</v>
      </c>
    </row>
    <row r="145" spans="1:99" s="2" customFormat="1" x14ac:dyDescent="0.25">
      <c r="A145" s="2" t="s">
        <v>1091</v>
      </c>
      <c r="B145" s="2" t="s">
        <v>1092</v>
      </c>
      <c r="C145" s="2" t="s">
        <v>1093</v>
      </c>
      <c r="D145" s="2">
        <v>1933</v>
      </c>
      <c r="E145" s="2">
        <f t="shared" si="44"/>
        <v>82</v>
      </c>
      <c r="F145" s="2">
        <v>0</v>
      </c>
      <c r="G145" s="2">
        <v>7</v>
      </c>
      <c r="H145" s="2">
        <v>412</v>
      </c>
      <c r="I145" s="2">
        <v>39739</v>
      </c>
      <c r="J145" s="2">
        <v>39739</v>
      </c>
      <c r="K145" s="2">
        <v>39739</v>
      </c>
      <c r="L145" s="2">
        <f t="shared" si="45"/>
        <v>1731026866.1000001</v>
      </c>
      <c r="M145" s="2">
        <v>1286</v>
      </c>
      <c r="N145" s="2">
        <f t="shared" si="46"/>
        <v>56018160</v>
      </c>
      <c r="O145" s="2">
        <f t="shared" si="47"/>
        <v>2.0093749999999999</v>
      </c>
      <c r="P145" s="2">
        <f t="shared" si="48"/>
        <v>5204261.96</v>
      </c>
      <c r="Q145" s="2">
        <f t="shared" si="49"/>
        <v>5.2042619600000002</v>
      </c>
      <c r="R145" s="2">
        <v>18.399999999999999</v>
      </c>
      <c r="S145" s="2">
        <f t="shared" si="50"/>
        <v>47.655815999999994</v>
      </c>
      <c r="T145" s="2">
        <f t="shared" si="51"/>
        <v>11776</v>
      </c>
      <c r="U145" s="2">
        <f t="shared" si="52"/>
        <v>512991999.99999994</v>
      </c>
      <c r="V145" s="2">
        <v>96006.914984000003</v>
      </c>
      <c r="W145" s="2">
        <f t="shared" si="53"/>
        <v>29.262907687123199</v>
      </c>
      <c r="X145" s="2">
        <f t="shared" si="54"/>
        <v>18.183133656479697</v>
      </c>
      <c r="Y145" s="2">
        <f t="shared" si="55"/>
        <v>3.6185351357769568</v>
      </c>
      <c r="Z145" s="2">
        <f t="shared" si="56"/>
        <v>30.901173228467343</v>
      </c>
      <c r="AA145" s="2">
        <f t="shared" si="57"/>
        <v>0.59699188939359626</v>
      </c>
      <c r="AB145" s="2" t="e">
        <f t="shared" si="58"/>
        <v>#DIV/0!</v>
      </c>
      <c r="AC145" s="2">
        <v>0</v>
      </c>
      <c r="AD145" s="2" t="e">
        <f t="shared" si="59"/>
        <v>#DIV/0!</v>
      </c>
      <c r="AE145" s="2">
        <v>10.9062</v>
      </c>
      <c r="AF145" s="2">
        <f t="shared" si="60"/>
        <v>9.1570762052877139</v>
      </c>
      <c r="AG145" s="2">
        <f t="shared" si="61"/>
        <v>0.36589459765278165</v>
      </c>
      <c r="AH145" s="2">
        <f t="shared" si="62"/>
        <v>0.10617202547396808</v>
      </c>
      <c r="AI145" s="2">
        <f t="shared" si="63"/>
        <v>1731026866.1000001</v>
      </c>
      <c r="AJ145" s="2">
        <f t="shared" si="64"/>
        <v>49017261.719999999</v>
      </c>
      <c r="AK145" s="2">
        <f t="shared" si="65"/>
        <v>49.01726172</v>
      </c>
      <c r="AL145" s="2" t="s">
        <v>1094</v>
      </c>
      <c r="AM145" s="2" t="s">
        <v>1095</v>
      </c>
      <c r="AN145" s="2" t="s">
        <v>133</v>
      </c>
      <c r="AO145" s="2" t="s">
        <v>1096</v>
      </c>
      <c r="AP145" s="2" t="s">
        <v>1097</v>
      </c>
      <c r="AQ145" s="2" t="s">
        <v>1098</v>
      </c>
      <c r="AR145" s="2" t="s">
        <v>1099</v>
      </c>
      <c r="AS145" s="2">
        <v>1</v>
      </c>
      <c r="AT145" s="2" t="s">
        <v>1100</v>
      </c>
      <c r="AU145" s="2" t="s">
        <v>1101</v>
      </c>
      <c r="AV145" s="2">
        <v>7</v>
      </c>
      <c r="AW145" s="5">
        <v>93</v>
      </c>
      <c r="AX145" s="5">
        <v>3</v>
      </c>
      <c r="AY145" s="5">
        <v>4</v>
      </c>
      <c r="AZ145" s="5">
        <v>10.199999999999999</v>
      </c>
      <c r="BA145" s="5">
        <v>13.1</v>
      </c>
      <c r="BB145" s="2">
        <v>0</v>
      </c>
      <c r="BC145" s="2">
        <v>0</v>
      </c>
      <c r="BD145" s="2">
        <v>0</v>
      </c>
      <c r="BE145" s="5">
        <v>0.1</v>
      </c>
      <c r="BF145" s="5">
        <v>39.4</v>
      </c>
      <c r="BG145" s="5">
        <v>5.3</v>
      </c>
      <c r="BH145" s="5">
        <v>29</v>
      </c>
      <c r="BI145" s="2">
        <v>0</v>
      </c>
      <c r="BJ145" s="2">
        <v>0</v>
      </c>
      <c r="BK145" s="5">
        <v>2.4</v>
      </c>
      <c r="BL145" s="5">
        <v>0.5</v>
      </c>
      <c r="BM145" s="2">
        <v>0</v>
      </c>
      <c r="BN145" s="2">
        <v>0</v>
      </c>
      <c r="BO145" s="5">
        <v>9483</v>
      </c>
      <c r="BP145" s="5">
        <v>972</v>
      </c>
      <c r="BQ145" s="5">
        <v>130</v>
      </c>
      <c r="BR145" s="5">
        <v>13</v>
      </c>
      <c r="BS145" s="5">
        <v>0.2</v>
      </c>
      <c r="BT145" s="5">
        <v>0.02</v>
      </c>
      <c r="BU145" s="5">
        <v>16274</v>
      </c>
      <c r="BV145" s="5">
        <v>223</v>
      </c>
      <c r="BW145" s="5">
        <v>0.35</v>
      </c>
      <c r="BX145" s="5">
        <v>55165</v>
      </c>
      <c r="BY145" s="5">
        <v>1810</v>
      </c>
      <c r="BZ145" s="5">
        <v>756</v>
      </c>
      <c r="CA145" s="5">
        <v>25</v>
      </c>
      <c r="CB145" s="5">
        <v>5.67</v>
      </c>
      <c r="CC145" s="5">
        <v>0.19</v>
      </c>
      <c r="CD145" s="5">
        <v>1</v>
      </c>
      <c r="CE145" s="5">
        <v>5</v>
      </c>
      <c r="CF145" s="5">
        <v>2</v>
      </c>
      <c r="CG145" s="5">
        <v>6</v>
      </c>
      <c r="CH145" s="5">
        <v>72</v>
      </c>
      <c r="CI145" s="5">
        <v>22</v>
      </c>
      <c r="CJ145" s="5">
        <v>74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5">
        <v>3</v>
      </c>
      <c r="CR145" s="5">
        <v>15</v>
      </c>
      <c r="CS145" s="5">
        <v>0.47649999999999998</v>
      </c>
      <c r="CT145" s="5">
        <v>0.22362000000000001</v>
      </c>
      <c r="CU145" s="2" t="s">
        <v>138</v>
      </c>
    </row>
    <row r="146" spans="1:99" s="2" customFormat="1" x14ac:dyDescent="0.25">
      <c r="A146" s="2" t="s">
        <v>1102</v>
      </c>
      <c r="B146" s="2" t="s">
        <v>1103</v>
      </c>
      <c r="C146" s="2" t="s">
        <v>1104</v>
      </c>
      <c r="D146" s="2">
        <v>1912</v>
      </c>
      <c r="E146" s="2">
        <f t="shared" si="44"/>
        <v>103</v>
      </c>
      <c r="F146" s="2">
        <v>0</v>
      </c>
      <c r="G146" s="2">
        <v>13</v>
      </c>
      <c r="H146" s="2">
        <v>14600</v>
      </c>
      <c r="I146" s="2">
        <v>34100</v>
      </c>
      <c r="J146" s="2">
        <v>34100</v>
      </c>
      <c r="K146" s="2">
        <v>34100</v>
      </c>
      <c r="L146" s="2">
        <f t="shared" si="45"/>
        <v>1485392590</v>
      </c>
      <c r="M146" s="2">
        <v>311</v>
      </c>
      <c r="N146" s="2">
        <f t="shared" si="46"/>
        <v>13547160</v>
      </c>
      <c r="O146" s="2">
        <f t="shared" si="47"/>
        <v>0.48593750000000002</v>
      </c>
      <c r="P146" s="2">
        <f t="shared" si="48"/>
        <v>1258573.46</v>
      </c>
      <c r="Q146" s="2">
        <f t="shared" si="49"/>
        <v>1.25857346</v>
      </c>
      <c r="R146" s="2">
        <v>3139</v>
      </c>
      <c r="S146" s="2">
        <f t="shared" si="50"/>
        <v>8129.9786099999992</v>
      </c>
      <c r="T146" s="2">
        <f t="shared" si="51"/>
        <v>2008960</v>
      </c>
      <c r="U146" s="2">
        <f t="shared" si="52"/>
        <v>87515320000</v>
      </c>
      <c r="W146" s="2">
        <f t="shared" si="53"/>
        <v>0</v>
      </c>
      <c r="X146" s="2">
        <f t="shared" si="54"/>
        <v>0</v>
      </c>
      <c r="Y146" s="2">
        <f t="shared" si="55"/>
        <v>0</v>
      </c>
      <c r="Z146" s="2">
        <f t="shared" si="56"/>
        <v>109.64605053752963</v>
      </c>
      <c r="AA146" s="2">
        <f t="shared" si="57"/>
        <v>0</v>
      </c>
      <c r="AB146" s="2" t="e">
        <f t="shared" si="58"/>
        <v>#DIV/0!</v>
      </c>
      <c r="AC146" s="2">
        <v>0</v>
      </c>
      <c r="AD146" s="2" t="e">
        <f t="shared" si="59"/>
        <v>#DIV/0!</v>
      </c>
      <c r="AE146" s="2" t="s">
        <v>133</v>
      </c>
      <c r="AF146" s="2">
        <f t="shared" si="60"/>
        <v>6459.6784565916396</v>
      </c>
      <c r="AG146" s="2">
        <f t="shared" si="61"/>
        <v>2.6400631263314547</v>
      </c>
      <c r="AH146" s="2">
        <f t="shared" si="62"/>
        <v>2.9922100569097734E-2</v>
      </c>
      <c r="AI146" s="2">
        <f t="shared" si="63"/>
        <v>1485392590</v>
      </c>
      <c r="AJ146" s="2">
        <f t="shared" si="64"/>
        <v>42061668</v>
      </c>
      <c r="AK146" s="2">
        <f t="shared" si="65"/>
        <v>42.061667999999997</v>
      </c>
      <c r="AL146" s="2" t="s">
        <v>133</v>
      </c>
      <c r="AM146" s="2" t="s">
        <v>133</v>
      </c>
      <c r="AN146" s="2" t="s">
        <v>133</v>
      </c>
      <c r="AO146" s="2" t="s">
        <v>133</v>
      </c>
      <c r="AP146" s="2" t="s">
        <v>133</v>
      </c>
      <c r="AQ146" s="2" t="s">
        <v>133</v>
      </c>
      <c r="AR146" s="2" t="s">
        <v>133</v>
      </c>
      <c r="AS146" s="2">
        <v>0</v>
      </c>
      <c r="AT146" s="2" t="s">
        <v>133</v>
      </c>
      <c r="AU146" s="2" t="s">
        <v>133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0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2">
        <v>0</v>
      </c>
      <c r="BU146" s="2">
        <v>0</v>
      </c>
      <c r="BV146" s="2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 t="s">
        <v>138</v>
      </c>
    </row>
    <row r="147" spans="1:99" s="2" customFormat="1" x14ac:dyDescent="0.25">
      <c r="A147" s="2" t="s">
        <v>1105</v>
      </c>
      <c r="C147" s="2" t="s">
        <v>1106</v>
      </c>
      <c r="D147" s="2">
        <v>1949</v>
      </c>
      <c r="E147" s="2">
        <f t="shared" si="44"/>
        <v>66</v>
      </c>
      <c r="F147" s="2">
        <v>0</v>
      </c>
      <c r="G147" s="2">
        <v>67</v>
      </c>
      <c r="H147" s="2">
        <v>82350</v>
      </c>
      <c r="I147" s="2">
        <v>48400</v>
      </c>
      <c r="J147" s="2">
        <v>0</v>
      </c>
      <c r="K147" s="2">
        <v>48400</v>
      </c>
      <c r="L147" s="2">
        <f t="shared" si="45"/>
        <v>2108299160</v>
      </c>
      <c r="M147" s="2">
        <v>2500</v>
      </c>
      <c r="N147" s="2">
        <f t="shared" si="46"/>
        <v>108900000</v>
      </c>
      <c r="O147" s="2">
        <f t="shared" si="47"/>
        <v>3.90625</v>
      </c>
      <c r="P147" s="2">
        <f t="shared" si="48"/>
        <v>10117150</v>
      </c>
      <c r="Q147" s="2">
        <f t="shared" si="49"/>
        <v>10.117150000000001</v>
      </c>
      <c r="R147" s="2">
        <v>68.099999999999994</v>
      </c>
      <c r="S147" s="2">
        <f t="shared" si="50"/>
        <v>176.37831899999998</v>
      </c>
      <c r="T147" s="2">
        <f t="shared" si="51"/>
        <v>43584</v>
      </c>
      <c r="U147" s="2">
        <f t="shared" si="52"/>
        <v>1898627999.9999998</v>
      </c>
      <c r="W147" s="2">
        <f t="shared" si="53"/>
        <v>0</v>
      </c>
      <c r="X147" s="2">
        <f t="shared" si="54"/>
        <v>0</v>
      </c>
      <c r="Y147" s="2">
        <f t="shared" si="55"/>
        <v>0</v>
      </c>
      <c r="Z147" s="2">
        <f t="shared" si="56"/>
        <v>19.359955555555555</v>
      </c>
      <c r="AA147" s="2" t="e">
        <f t="shared" si="57"/>
        <v>#DIV/0!</v>
      </c>
      <c r="AB147" s="2" t="e">
        <f t="shared" si="58"/>
        <v>#DIV/0!</v>
      </c>
      <c r="AC147" s="2">
        <v>0</v>
      </c>
      <c r="AD147" s="2" t="e">
        <f t="shared" si="59"/>
        <v>#DIV/0!</v>
      </c>
      <c r="AE147" s="2" t="s">
        <v>133</v>
      </c>
      <c r="AF147" s="2">
        <f t="shared" si="60"/>
        <v>17.433599999999998</v>
      </c>
      <c r="AG147" s="2">
        <f t="shared" si="61"/>
        <v>0.1644128904746113</v>
      </c>
      <c r="AH147" s="2" t="e">
        <f t="shared" si="62"/>
        <v>#DIV/0!</v>
      </c>
      <c r="AI147" s="2">
        <f t="shared" si="63"/>
        <v>0</v>
      </c>
      <c r="AJ147" s="2">
        <f t="shared" si="64"/>
        <v>0</v>
      </c>
      <c r="AK147" s="2">
        <f t="shared" si="65"/>
        <v>0</v>
      </c>
      <c r="AL147" s="2" t="s">
        <v>133</v>
      </c>
      <c r="AM147" s="2" t="s">
        <v>133</v>
      </c>
      <c r="AN147" s="2" t="s">
        <v>133</v>
      </c>
      <c r="AO147" s="2" t="s">
        <v>133</v>
      </c>
      <c r="AP147" s="2" t="s">
        <v>133</v>
      </c>
      <c r="AQ147" s="2" t="s">
        <v>133</v>
      </c>
      <c r="AR147" s="2" t="s">
        <v>133</v>
      </c>
      <c r="AS147" s="2">
        <v>0</v>
      </c>
      <c r="AT147" s="2" t="s">
        <v>133</v>
      </c>
      <c r="AU147" s="2" t="s">
        <v>133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0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0</v>
      </c>
      <c r="BS147" s="2">
        <v>0</v>
      </c>
      <c r="BT147" s="2">
        <v>0</v>
      </c>
      <c r="BU147" s="2">
        <v>0</v>
      </c>
      <c r="BV147" s="2">
        <v>0</v>
      </c>
      <c r="BW147" s="2">
        <v>0</v>
      </c>
      <c r="BX147" s="2">
        <v>0</v>
      </c>
      <c r="BY147" s="2">
        <v>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0</v>
      </c>
      <c r="CU147" s="2" t="s">
        <v>138</v>
      </c>
    </row>
    <row r="148" spans="1:99" s="2" customFormat="1" x14ac:dyDescent="0.25">
      <c r="A148" s="2" t="s">
        <v>1107</v>
      </c>
      <c r="C148" s="2" t="s">
        <v>1108</v>
      </c>
      <c r="D148" s="2">
        <v>1941</v>
      </c>
      <c r="E148" s="2">
        <f t="shared" si="44"/>
        <v>74</v>
      </c>
      <c r="F148" s="2">
        <v>0</v>
      </c>
      <c r="G148" s="2">
        <v>15</v>
      </c>
      <c r="H148" s="2">
        <v>835</v>
      </c>
      <c r="I148" s="2">
        <v>9784</v>
      </c>
      <c r="J148" s="2">
        <v>8895</v>
      </c>
      <c r="K148" s="2">
        <v>9784</v>
      </c>
      <c r="L148" s="2">
        <f t="shared" si="45"/>
        <v>426190061.60000002</v>
      </c>
      <c r="M148" s="2">
        <v>593</v>
      </c>
      <c r="N148" s="2">
        <f t="shared" si="46"/>
        <v>25831080</v>
      </c>
      <c r="O148" s="2">
        <f t="shared" si="47"/>
        <v>0.92656250000000007</v>
      </c>
      <c r="P148" s="2">
        <f t="shared" si="48"/>
        <v>2399787.98</v>
      </c>
      <c r="Q148" s="2">
        <f t="shared" si="49"/>
        <v>2.3997879800000002</v>
      </c>
      <c r="R148" s="2">
        <v>13.11</v>
      </c>
      <c r="S148" s="2">
        <f t="shared" si="50"/>
        <v>33.954768899999998</v>
      </c>
      <c r="T148" s="2">
        <f t="shared" si="51"/>
        <v>8390.4</v>
      </c>
      <c r="U148" s="2">
        <f t="shared" si="52"/>
        <v>365506800</v>
      </c>
      <c r="V148" s="2">
        <v>65441.689380000003</v>
      </c>
      <c r="W148" s="2">
        <f t="shared" si="53"/>
        <v>19.946626923023999</v>
      </c>
      <c r="X148" s="2">
        <f t="shared" si="54"/>
        <v>12.394263318435721</v>
      </c>
      <c r="Y148" s="2">
        <f t="shared" si="55"/>
        <v>3.6322682882795192</v>
      </c>
      <c r="Z148" s="2">
        <f t="shared" si="56"/>
        <v>16.49911895282737</v>
      </c>
      <c r="AA148" s="2">
        <f t="shared" si="57"/>
        <v>1.8179896243343596</v>
      </c>
      <c r="AB148" s="2" t="e">
        <f t="shared" si="58"/>
        <v>#DIV/0!</v>
      </c>
      <c r="AC148" s="2">
        <v>0</v>
      </c>
      <c r="AD148" s="2" t="e">
        <f t="shared" si="59"/>
        <v>#DIV/0!</v>
      </c>
      <c r="AE148" s="2" t="s">
        <v>133</v>
      </c>
      <c r="AF148" s="2">
        <f t="shared" si="60"/>
        <v>14.149072512647555</v>
      </c>
      <c r="AG148" s="2">
        <f t="shared" si="61"/>
        <v>0.28769672618073538</v>
      </c>
      <c r="AH148" s="2">
        <f t="shared" si="62"/>
        <v>0.21872317886521603</v>
      </c>
      <c r="AI148" s="2">
        <f t="shared" si="63"/>
        <v>387465310.5</v>
      </c>
      <c r="AJ148" s="2">
        <f t="shared" si="64"/>
        <v>10971804.6</v>
      </c>
      <c r="AK148" s="2">
        <f t="shared" si="65"/>
        <v>10.9718046</v>
      </c>
      <c r="AL148" s="2" t="s">
        <v>1109</v>
      </c>
      <c r="AM148" s="2" t="s">
        <v>1110</v>
      </c>
      <c r="AN148" s="2" t="s">
        <v>1111</v>
      </c>
      <c r="AO148" s="2" t="s">
        <v>1112</v>
      </c>
      <c r="AP148" s="2" t="s">
        <v>133</v>
      </c>
      <c r="AQ148" s="2" t="s">
        <v>133</v>
      </c>
      <c r="AR148" s="2" t="s">
        <v>133</v>
      </c>
      <c r="AS148" s="2">
        <v>0</v>
      </c>
      <c r="AT148" s="2" t="s">
        <v>133</v>
      </c>
      <c r="AU148" s="2" t="s">
        <v>133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0</v>
      </c>
      <c r="BI148" s="2">
        <v>0</v>
      </c>
      <c r="BJ148" s="2">
        <v>0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  <c r="BT148" s="2">
        <v>0</v>
      </c>
      <c r="BU148" s="2">
        <v>0</v>
      </c>
      <c r="BV148" s="2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F148" s="2">
        <v>0</v>
      </c>
      <c r="CG148" s="2">
        <v>0</v>
      </c>
      <c r="CH148" s="2">
        <v>0</v>
      </c>
      <c r="CI148" s="2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S148" s="2">
        <v>0</v>
      </c>
      <c r="CT148" s="2">
        <v>0</v>
      </c>
      <c r="CU148" s="2" t="s">
        <v>138</v>
      </c>
    </row>
    <row r="149" spans="1:99" s="2" customFormat="1" x14ac:dyDescent="0.25">
      <c r="A149" s="2" t="s">
        <v>1113</v>
      </c>
      <c r="C149" s="2" t="s">
        <v>1114</v>
      </c>
      <c r="D149" s="2">
        <v>1982</v>
      </c>
      <c r="E149" s="2">
        <f t="shared" si="44"/>
        <v>33</v>
      </c>
      <c r="F149" s="2">
        <v>0</v>
      </c>
      <c r="G149" s="2">
        <v>15</v>
      </c>
      <c r="H149" s="2">
        <v>34</v>
      </c>
      <c r="I149" s="2">
        <v>3345</v>
      </c>
      <c r="J149" s="2">
        <v>2830</v>
      </c>
      <c r="K149" s="2">
        <v>3345</v>
      </c>
      <c r="L149" s="2">
        <f t="shared" si="45"/>
        <v>145707865.5</v>
      </c>
      <c r="M149" s="2">
        <v>761</v>
      </c>
      <c r="N149" s="2">
        <f t="shared" si="46"/>
        <v>33149160</v>
      </c>
      <c r="O149" s="2">
        <f t="shared" si="47"/>
        <v>1.1890625000000001</v>
      </c>
      <c r="P149" s="2">
        <f t="shared" si="48"/>
        <v>3079660.46</v>
      </c>
      <c r="Q149" s="2">
        <f t="shared" si="49"/>
        <v>3.0796604600000004</v>
      </c>
      <c r="R149" s="2">
        <v>15.8</v>
      </c>
      <c r="S149" s="2">
        <f t="shared" si="50"/>
        <v>40.921841999999998</v>
      </c>
      <c r="T149" s="2">
        <f t="shared" si="51"/>
        <v>10112</v>
      </c>
      <c r="U149" s="2">
        <f t="shared" si="52"/>
        <v>440504000</v>
      </c>
      <c r="W149" s="2">
        <f t="shared" si="53"/>
        <v>0</v>
      </c>
      <c r="X149" s="2">
        <f t="shared" si="54"/>
        <v>0</v>
      </c>
      <c r="Y149" s="2">
        <f t="shared" si="55"/>
        <v>0</v>
      </c>
      <c r="Z149" s="2">
        <f t="shared" si="56"/>
        <v>4.3955221037275152</v>
      </c>
      <c r="AA149" s="2">
        <f t="shared" si="57"/>
        <v>0</v>
      </c>
      <c r="AB149" s="2" t="e">
        <f t="shared" si="58"/>
        <v>#DIV/0!</v>
      </c>
      <c r="AC149" s="2">
        <v>0</v>
      </c>
      <c r="AD149" s="2" t="e">
        <f t="shared" si="59"/>
        <v>#DIV/0!</v>
      </c>
      <c r="AE149" s="2" t="s">
        <v>133</v>
      </c>
      <c r="AF149" s="2">
        <f t="shared" si="60"/>
        <v>13.287779237844941</v>
      </c>
      <c r="AG149" s="2">
        <f t="shared" si="61"/>
        <v>6.7658077452051726E-2</v>
      </c>
      <c r="AH149" s="2">
        <f t="shared" si="62"/>
        <v>0.88223501298460816</v>
      </c>
      <c r="AI149" s="2">
        <f t="shared" si="63"/>
        <v>123274517</v>
      </c>
      <c r="AJ149" s="2">
        <f t="shared" si="64"/>
        <v>3490748.4</v>
      </c>
      <c r="AK149" s="2">
        <f t="shared" si="65"/>
        <v>3.4907483999999998</v>
      </c>
      <c r="AL149" s="2" t="s">
        <v>133</v>
      </c>
      <c r="AM149" s="2" t="s">
        <v>133</v>
      </c>
      <c r="AN149" s="2" t="s">
        <v>133</v>
      </c>
      <c r="AO149" s="2" t="s">
        <v>133</v>
      </c>
      <c r="AP149" s="2" t="s">
        <v>133</v>
      </c>
      <c r="AQ149" s="2" t="s">
        <v>133</v>
      </c>
      <c r="AR149" s="2" t="s">
        <v>133</v>
      </c>
      <c r="AS149" s="2">
        <v>0</v>
      </c>
      <c r="AT149" s="2" t="s">
        <v>133</v>
      </c>
      <c r="AU149" s="2" t="s">
        <v>133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v>0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0</v>
      </c>
      <c r="BV149" s="2">
        <v>0</v>
      </c>
      <c r="BW149" s="2">
        <v>0</v>
      </c>
      <c r="BX149" s="2">
        <v>0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F149" s="2">
        <v>0</v>
      </c>
      <c r="CG149" s="2">
        <v>0</v>
      </c>
      <c r="CH149" s="2">
        <v>0</v>
      </c>
      <c r="CI149" s="2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0</v>
      </c>
      <c r="CT149" s="2">
        <v>0</v>
      </c>
      <c r="CU149" s="2" t="s">
        <v>138</v>
      </c>
    </row>
    <row r="150" spans="1:99" s="2" customFormat="1" x14ac:dyDescent="0.25">
      <c r="A150" s="2" t="s">
        <v>1115</v>
      </c>
      <c r="C150" s="2" t="s">
        <v>1116</v>
      </c>
      <c r="D150" s="2">
        <v>1886</v>
      </c>
      <c r="E150" s="2">
        <f t="shared" si="44"/>
        <v>129</v>
      </c>
      <c r="F150" s="2">
        <v>0</v>
      </c>
      <c r="G150" s="2">
        <v>18</v>
      </c>
      <c r="H150" s="2">
        <v>550</v>
      </c>
      <c r="I150" s="2">
        <v>5105</v>
      </c>
      <c r="J150" s="2">
        <v>5105</v>
      </c>
      <c r="K150" s="2">
        <v>5105</v>
      </c>
      <c r="L150" s="2">
        <f t="shared" si="45"/>
        <v>222373289.5</v>
      </c>
      <c r="M150" s="2">
        <v>350</v>
      </c>
      <c r="N150" s="2">
        <f t="shared" si="46"/>
        <v>15246000</v>
      </c>
      <c r="O150" s="2">
        <f t="shared" si="47"/>
        <v>0.546875</v>
      </c>
      <c r="P150" s="2">
        <f t="shared" si="48"/>
        <v>1416401</v>
      </c>
      <c r="Q150" s="2">
        <f t="shared" si="49"/>
        <v>1.416401</v>
      </c>
      <c r="R150" s="2">
        <v>18.41</v>
      </c>
      <c r="S150" s="2">
        <f t="shared" si="50"/>
        <v>47.681715899999993</v>
      </c>
      <c r="T150" s="2">
        <f t="shared" si="51"/>
        <v>11782.4</v>
      </c>
      <c r="U150" s="2">
        <f t="shared" si="52"/>
        <v>513270800</v>
      </c>
      <c r="V150" s="2">
        <v>42774.987409000001</v>
      </c>
      <c r="W150" s="2">
        <f t="shared" si="53"/>
        <v>13.0378161622632</v>
      </c>
      <c r="X150" s="2">
        <f t="shared" si="54"/>
        <v>8.1013259653401466</v>
      </c>
      <c r="Y150" s="2">
        <f t="shared" si="55"/>
        <v>3.0903426228380901</v>
      </c>
      <c r="Z150" s="2">
        <f t="shared" si="56"/>
        <v>14.585680801521711</v>
      </c>
      <c r="AA150" s="2">
        <f t="shared" si="57"/>
        <v>2.070508389276311</v>
      </c>
      <c r="AB150" s="2" t="e">
        <f t="shared" si="58"/>
        <v>#DIV/0!</v>
      </c>
      <c r="AC150" s="2">
        <v>0</v>
      </c>
      <c r="AD150" s="2" t="e">
        <f t="shared" si="59"/>
        <v>#DIV/0!</v>
      </c>
      <c r="AE150" s="2">
        <v>82.9054</v>
      </c>
      <c r="AF150" s="2">
        <f t="shared" si="60"/>
        <v>33.664000000000001</v>
      </c>
      <c r="AG150" s="2">
        <f t="shared" si="61"/>
        <v>0.3310504601080565</v>
      </c>
      <c r="AH150" s="2">
        <f t="shared" si="62"/>
        <v>0.22493568835306249</v>
      </c>
      <c r="AI150" s="2">
        <f t="shared" si="63"/>
        <v>222373289.5</v>
      </c>
      <c r="AJ150" s="2">
        <f t="shared" si="64"/>
        <v>6296915.4000000004</v>
      </c>
      <c r="AK150" s="2">
        <f t="shared" si="65"/>
        <v>6.2969154000000005</v>
      </c>
      <c r="AL150" s="2" t="s">
        <v>1117</v>
      </c>
      <c r="AM150" s="2" t="s">
        <v>1118</v>
      </c>
      <c r="AN150" s="2" t="s">
        <v>133</v>
      </c>
      <c r="AO150" s="2" t="s">
        <v>1119</v>
      </c>
      <c r="AP150" s="2" t="s">
        <v>1120</v>
      </c>
      <c r="AQ150" s="2" t="s">
        <v>233</v>
      </c>
      <c r="AR150" s="2" t="s">
        <v>1121</v>
      </c>
      <c r="AS150" s="2">
        <v>1</v>
      </c>
      <c r="AT150" s="2" t="s">
        <v>1122</v>
      </c>
      <c r="AU150" s="2" t="s">
        <v>1123</v>
      </c>
      <c r="AV150" s="2">
        <v>7</v>
      </c>
      <c r="AW150" s="5">
        <v>63</v>
      </c>
      <c r="AX150" s="5">
        <v>36</v>
      </c>
      <c r="AY150" s="5">
        <v>1</v>
      </c>
      <c r="AZ150" s="5">
        <v>2.7</v>
      </c>
      <c r="BA150" s="5">
        <v>3.6</v>
      </c>
      <c r="BB150" s="5">
        <v>1.4</v>
      </c>
      <c r="BC150" s="5">
        <v>7.3</v>
      </c>
      <c r="BD150" s="5">
        <v>1.2</v>
      </c>
      <c r="BE150" s="5">
        <v>1.9</v>
      </c>
      <c r="BF150" s="5">
        <v>26</v>
      </c>
      <c r="BG150" s="5">
        <v>16.2</v>
      </c>
      <c r="BH150" s="5">
        <v>18.3</v>
      </c>
      <c r="BI150" s="2">
        <v>0</v>
      </c>
      <c r="BJ150" s="2">
        <v>0</v>
      </c>
      <c r="BK150" s="5">
        <v>17.899999999999999</v>
      </c>
      <c r="BL150" s="5">
        <v>3.6</v>
      </c>
      <c r="BM150" s="2">
        <v>0</v>
      </c>
      <c r="BN150" s="2">
        <v>0</v>
      </c>
      <c r="BO150" s="5">
        <v>7780</v>
      </c>
      <c r="BP150" s="5">
        <v>950</v>
      </c>
      <c r="BQ150" s="5">
        <v>79</v>
      </c>
      <c r="BR150" s="5">
        <v>10</v>
      </c>
      <c r="BS150" s="5">
        <v>0.17</v>
      </c>
      <c r="BT150" s="5">
        <v>0.02</v>
      </c>
      <c r="BU150" s="5">
        <v>12565</v>
      </c>
      <c r="BV150" s="5">
        <v>128</v>
      </c>
      <c r="BW150" s="5">
        <v>0.28000000000000003</v>
      </c>
      <c r="BX150" s="5">
        <v>85720</v>
      </c>
      <c r="BY150" s="5">
        <v>4766</v>
      </c>
      <c r="BZ150" s="5">
        <v>875</v>
      </c>
      <c r="CA150" s="5">
        <v>49</v>
      </c>
      <c r="CB150" s="5">
        <v>1.17</v>
      </c>
      <c r="CC150" s="5">
        <v>7.0000000000000007E-2</v>
      </c>
      <c r="CD150" s="5">
        <v>21</v>
      </c>
      <c r="CE150" s="5">
        <v>43</v>
      </c>
      <c r="CF150" s="5">
        <v>19</v>
      </c>
      <c r="CG150" s="5">
        <v>18</v>
      </c>
      <c r="CH150" s="5">
        <v>37</v>
      </c>
      <c r="CI150" s="5">
        <v>13</v>
      </c>
      <c r="CJ150" s="5">
        <v>18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5">
        <v>9</v>
      </c>
      <c r="CR150" s="5">
        <v>20</v>
      </c>
      <c r="CS150" s="5">
        <v>0.88327</v>
      </c>
      <c r="CT150" s="5">
        <v>0.91532999999999998</v>
      </c>
      <c r="CU150" s="2" t="s">
        <v>138</v>
      </c>
    </row>
    <row r="151" spans="1:99" s="2" customFormat="1" x14ac:dyDescent="0.25">
      <c r="A151" s="2" t="s">
        <v>1124</v>
      </c>
      <c r="B151" s="2" t="s">
        <v>1125</v>
      </c>
      <c r="C151" s="2" t="s">
        <v>1126</v>
      </c>
      <c r="D151" s="2">
        <v>1914</v>
      </c>
      <c r="E151" s="2">
        <f t="shared" si="44"/>
        <v>101</v>
      </c>
      <c r="F151" s="2">
        <v>0</v>
      </c>
      <c r="G151" s="2">
        <v>22</v>
      </c>
      <c r="H151" s="2">
        <v>11900</v>
      </c>
      <c r="I151" s="2">
        <v>2757</v>
      </c>
      <c r="J151" s="2">
        <v>2757</v>
      </c>
      <c r="K151" s="2">
        <v>2757</v>
      </c>
      <c r="L151" s="2">
        <f t="shared" si="45"/>
        <v>120094644.3</v>
      </c>
      <c r="M151" s="2">
        <v>370</v>
      </c>
      <c r="N151" s="2">
        <f t="shared" si="46"/>
        <v>16117200</v>
      </c>
      <c r="O151" s="2">
        <f t="shared" si="47"/>
        <v>0.578125</v>
      </c>
      <c r="P151" s="2">
        <f t="shared" si="48"/>
        <v>1497338.2</v>
      </c>
      <c r="Q151" s="2">
        <f t="shared" si="49"/>
        <v>1.4973382000000002</v>
      </c>
      <c r="R151" s="2">
        <v>722</v>
      </c>
      <c r="S151" s="2">
        <f t="shared" si="50"/>
        <v>1869.9727799999998</v>
      </c>
      <c r="T151" s="2">
        <f t="shared" si="51"/>
        <v>462080</v>
      </c>
      <c r="U151" s="2">
        <f t="shared" si="52"/>
        <v>20129360000</v>
      </c>
      <c r="V151" s="2">
        <v>50571.363346999999</v>
      </c>
      <c r="W151" s="2">
        <f t="shared" si="53"/>
        <v>15.414151548165599</v>
      </c>
      <c r="X151" s="2">
        <f t="shared" si="54"/>
        <v>9.5779127897417187</v>
      </c>
      <c r="Y151" s="2">
        <f t="shared" si="55"/>
        <v>3.5534856296144866</v>
      </c>
      <c r="Z151" s="2">
        <f t="shared" si="56"/>
        <v>7.4513342454024274</v>
      </c>
      <c r="AA151" s="2">
        <f t="shared" si="57"/>
        <v>4.532634982761512</v>
      </c>
      <c r="AB151" s="2" t="e">
        <f t="shared" si="58"/>
        <v>#DIV/0!</v>
      </c>
      <c r="AC151" s="2">
        <v>0</v>
      </c>
      <c r="AD151" s="2" t="e">
        <f t="shared" si="59"/>
        <v>#DIV/0!</v>
      </c>
      <c r="AE151" s="2">
        <v>1285.81</v>
      </c>
      <c r="AF151" s="2">
        <f t="shared" si="60"/>
        <v>1248.8648648648648</v>
      </c>
      <c r="AG151" s="2">
        <f t="shared" si="61"/>
        <v>0.16448818022812131</v>
      </c>
      <c r="AH151" s="2">
        <f t="shared" si="62"/>
        <v>0.44030237312366666</v>
      </c>
      <c r="AI151" s="2">
        <f t="shared" si="63"/>
        <v>120094644.3</v>
      </c>
      <c r="AJ151" s="2">
        <f t="shared" si="64"/>
        <v>3400704.36</v>
      </c>
      <c r="AK151" s="2">
        <f t="shared" si="65"/>
        <v>3.4007043599999998</v>
      </c>
      <c r="AL151" s="2" t="s">
        <v>1127</v>
      </c>
      <c r="AM151" s="2" t="s">
        <v>1128</v>
      </c>
      <c r="AN151" s="2" t="s">
        <v>133</v>
      </c>
      <c r="AO151" s="2" t="s">
        <v>1129</v>
      </c>
      <c r="AP151" s="2" t="s">
        <v>1130</v>
      </c>
      <c r="AQ151" s="2" t="s">
        <v>547</v>
      </c>
      <c r="AR151" s="2" t="s">
        <v>1131</v>
      </c>
      <c r="AS151" s="2">
        <v>2</v>
      </c>
      <c r="AT151" s="2" t="s">
        <v>1132</v>
      </c>
      <c r="AU151" s="2" t="s">
        <v>1133</v>
      </c>
      <c r="AV151" s="2">
        <v>8</v>
      </c>
      <c r="AW151" s="5">
        <v>56</v>
      </c>
      <c r="AX151" s="5">
        <v>43</v>
      </c>
      <c r="AY151" s="5">
        <v>1</v>
      </c>
      <c r="AZ151" s="5">
        <v>8.6</v>
      </c>
      <c r="BA151" s="5">
        <v>7.7</v>
      </c>
      <c r="BB151" s="2">
        <v>0</v>
      </c>
      <c r="BC151" s="2">
        <v>0</v>
      </c>
      <c r="BD151" s="2">
        <v>0</v>
      </c>
      <c r="BE151" s="5">
        <v>0.1</v>
      </c>
      <c r="BF151" s="5">
        <v>59.7</v>
      </c>
      <c r="BG151" s="5">
        <v>13.6</v>
      </c>
      <c r="BH151" s="5">
        <v>9.8000000000000007</v>
      </c>
      <c r="BI151" s="2">
        <v>0</v>
      </c>
      <c r="BJ151" s="2">
        <v>0</v>
      </c>
      <c r="BK151" s="5">
        <v>0.1</v>
      </c>
      <c r="BL151" s="2">
        <v>0</v>
      </c>
      <c r="BM151" s="2">
        <v>0</v>
      </c>
      <c r="BN151" s="5">
        <v>0.2</v>
      </c>
      <c r="BO151" s="5">
        <v>167696</v>
      </c>
      <c r="BP151" s="5">
        <v>13294</v>
      </c>
      <c r="BQ151" s="5">
        <v>107</v>
      </c>
      <c r="BR151" s="5">
        <v>8</v>
      </c>
      <c r="BS151" s="5">
        <v>0.15</v>
      </c>
      <c r="BT151" s="5">
        <v>0.01</v>
      </c>
      <c r="BU151" s="5">
        <v>240882</v>
      </c>
      <c r="BV151" s="5">
        <v>154</v>
      </c>
      <c r="BW151" s="5">
        <v>0.22</v>
      </c>
      <c r="BX151" s="5">
        <v>797591</v>
      </c>
      <c r="BY151" s="5">
        <v>10466</v>
      </c>
      <c r="BZ151" s="5">
        <v>510</v>
      </c>
      <c r="CA151" s="5">
        <v>7</v>
      </c>
      <c r="CB151" s="5">
        <v>0.7</v>
      </c>
      <c r="CC151" s="5">
        <v>0.01</v>
      </c>
      <c r="CD151" s="5">
        <v>1</v>
      </c>
      <c r="CE151" s="5">
        <v>4</v>
      </c>
      <c r="CF151" s="2">
        <v>0</v>
      </c>
      <c r="CG151" s="2">
        <v>0</v>
      </c>
      <c r="CH151" s="5">
        <v>66</v>
      </c>
      <c r="CI151" s="5">
        <v>33</v>
      </c>
      <c r="CJ151" s="5">
        <v>94</v>
      </c>
      <c r="CK151" s="2">
        <v>0</v>
      </c>
      <c r="CL151" s="5">
        <v>1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5">
        <v>1</v>
      </c>
      <c r="CS151" s="5">
        <v>0.85968</v>
      </c>
      <c r="CT151" s="5">
        <v>0.53856000000000004</v>
      </c>
      <c r="CU151" s="2" t="s">
        <v>138</v>
      </c>
    </row>
    <row r="152" spans="1:99" s="2" customFormat="1" x14ac:dyDescent="0.25">
      <c r="A152" s="2" t="s">
        <v>1134</v>
      </c>
      <c r="B152" s="2" t="s">
        <v>1135</v>
      </c>
      <c r="C152" s="2" t="s">
        <v>1136</v>
      </c>
      <c r="D152" s="2">
        <v>1912</v>
      </c>
      <c r="E152" s="2">
        <f t="shared" si="44"/>
        <v>103</v>
      </c>
      <c r="F152" s="2">
        <v>0</v>
      </c>
      <c r="G152" s="2">
        <v>19.5</v>
      </c>
      <c r="H152" s="2">
        <v>90000</v>
      </c>
      <c r="I152" s="2">
        <v>5800</v>
      </c>
      <c r="J152" s="2">
        <v>5800</v>
      </c>
      <c r="K152" s="2">
        <v>5800</v>
      </c>
      <c r="L152" s="2">
        <f t="shared" si="45"/>
        <v>252647420</v>
      </c>
      <c r="M152" s="2">
        <v>420</v>
      </c>
      <c r="N152" s="2">
        <f t="shared" si="46"/>
        <v>18295200</v>
      </c>
      <c r="O152" s="2">
        <f t="shared" si="47"/>
        <v>0.65625</v>
      </c>
      <c r="P152" s="2">
        <f t="shared" si="48"/>
        <v>1699681.2</v>
      </c>
      <c r="Q152" s="2">
        <f t="shared" si="49"/>
        <v>1.6996812000000001</v>
      </c>
      <c r="R152" s="2">
        <v>4604</v>
      </c>
      <c r="S152" s="2">
        <f t="shared" si="50"/>
        <v>11924.313959999999</v>
      </c>
      <c r="T152" s="2">
        <f t="shared" si="51"/>
        <v>2946560</v>
      </c>
      <c r="U152" s="2">
        <f t="shared" si="52"/>
        <v>128359520000</v>
      </c>
      <c r="W152" s="2">
        <f t="shared" si="53"/>
        <v>0</v>
      </c>
      <c r="X152" s="2">
        <f t="shared" si="54"/>
        <v>0</v>
      </c>
      <c r="Y152" s="2">
        <f t="shared" si="55"/>
        <v>0</v>
      </c>
      <c r="Z152" s="2">
        <f t="shared" si="56"/>
        <v>13.809492107219381</v>
      </c>
      <c r="AA152" s="2">
        <f t="shared" si="57"/>
        <v>0</v>
      </c>
      <c r="AB152" s="2" t="e">
        <f t="shared" si="58"/>
        <v>#DIV/0!</v>
      </c>
      <c r="AC152" s="2">
        <v>0</v>
      </c>
      <c r="AD152" s="2" t="e">
        <f t="shared" si="59"/>
        <v>#DIV/0!</v>
      </c>
      <c r="AE152" s="2" t="s">
        <v>133</v>
      </c>
      <c r="AF152" s="2">
        <f t="shared" si="60"/>
        <v>7015.6190476190477</v>
      </c>
      <c r="AG152" s="2">
        <f t="shared" si="61"/>
        <v>0.28612418846097248</v>
      </c>
      <c r="AH152" s="2">
        <f t="shared" si="62"/>
        <v>0.23757862531911395</v>
      </c>
      <c r="AI152" s="2">
        <f t="shared" si="63"/>
        <v>252647420</v>
      </c>
      <c r="AJ152" s="2">
        <f t="shared" si="64"/>
        <v>7154184</v>
      </c>
      <c r="AK152" s="2">
        <f t="shared" si="65"/>
        <v>7.1541839999999999</v>
      </c>
      <c r="AL152" s="2" t="s">
        <v>133</v>
      </c>
      <c r="AM152" s="2" t="s">
        <v>133</v>
      </c>
      <c r="AN152" s="2" t="s">
        <v>133</v>
      </c>
      <c r="AO152" s="2" t="s">
        <v>133</v>
      </c>
      <c r="AP152" s="2" t="s">
        <v>133</v>
      </c>
      <c r="AQ152" s="2" t="s">
        <v>133</v>
      </c>
      <c r="AR152" s="2" t="s">
        <v>133</v>
      </c>
      <c r="AS152" s="2">
        <v>0</v>
      </c>
      <c r="AT152" s="2" t="s">
        <v>133</v>
      </c>
      <c r="AU152" s="2" t="s">
        <v>133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0</v>
      </c>
      <c r="BI152" s="2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S152" s="2">
        <v>0</v>
      </c>
      <c r="BT152" s="2">
        <v>0</v>
      </c>
      <c r="BU152" s="2">
        <v>0</v>
      </c>
      <c r="BV152" s="2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F152" s="2">
        <v>0</v>
      </c>
      <c r="CG152" s="2">
        <v>0</v>
      </c>
      <c r="CH152" s="2">
        <v>0</v>
      </c>
      <c r="CI152" s="2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0</v>
      </c>
      <c r="CT152" s="2">
        <v>0</v>
      </c>
      <c r="CU152" s="2" t="s">
        <v>138</v>
      </c>
    </row>
    <row r="153" spans="1:99" s="2" customFormat="1" x14ac:dyDescent="0.25">
      <c r="A153" s="2" t="s">
        <v>1137</v>
      </c>
      <c r="B153" s="2" t="s">
        <v>1138</v>
      </c>
      <c r="C153" s="2" t="s">
        <v>1139</v>
      </c>
      <c r="D153" s="2">
        <v>1915</v>
      </c>
      <c r="E153" s="2">
        <f t="shared" si="44"/>
        <v>100</v>
      </c>
      <c r="F153" s="2">
        <v>14</v>
      </c>
      <c r="G153" s="2">
        <v>20</v>
      </c>
      <c r="H153" s="2">
        <v>215000</v>
      </c>
      <c r="I153" s="2">
        <v>4200</v>
      </c>
      <c r="J153" s="2">
        <v>0</v>
      </c>
      <c r="K153" s="2">
        <v>4200</v>
      </c>
      <c r="L153" s="2">
        <f t="shared" si="45"/>
        <v>182951580</v>
      </c>
      <c r="M153" s="2">
        <v>280</v>
      </c>
      <c r="N153" s="2">
        <f t="shared" si="46"/>
        <v>12196800</v>
      </c>
      <c r="O153" s="2">
        <f t="shared" si="47"/>
        <v>0.4375</v>
      </c>
      <c r="P153" s="2">
        <f t="shared" si="48"/>
        <v>1133120.8</v>
      </c>
      <c r="Q153" s="2">
        <f t="shared" si="49"/>
        <v>1.1331208000000002</v>
      </c>
      <c r="R153" s="2">
        <v>8090</v>
      </c>
      <c r="S153" s="2">
        <f t="shared" si="50"/>
        <v>20953.019099999998</v>
      </c>
      <c r="T153" s="2">
        <f t="shared" si="51"/>
        <v>5177600</v>
      </c>
      <c r="U153" s="2">
        <f t="shared" si="52"/>
        <v>225549200000</v>
      </c>
      <c r="W153" s="2">
        <f t="shared" si="53"/>
        <v>0</v>
      </c>
      <c r="X153" s="2">
        <f t="shared" si="54"/>
        <v>0</v>
      </c>
      <c r="Y153" s="2">
        <f t="shared" si="55"/>
        <v>0</v>
      </c>
      <c r="Z153" s="2">
        <f t="shared" si="56"/>
        <v>14.999965564738291</v>
      </c>
      <c r="AA153" s="2" t="e">
        <f t="shared" si="57"/>
        <v>#DIV/0!</v>
      </c>
      <c r="AB153" s="2">
        <f t="shared" si="58"/>
        <v>3.2142783353010627</v>
      </c>
      <c r="AC153" s="2">
        <v>14</v>
      </c>
      <c r="AD153" s="2">
        <f t="shared" si="59"/>
        <v>1.0714261117670207</v>
      </c>
      <c r="AE153" s="2" t="s">
        <v>133</v>
      </c>
      <c r="AF153" s="2">
        <f t="shared" si="60"/>
        <v>18491.428571428572</v>
      </c>
      <c r="AG153" s="2">
        <f t="shared" si="61"/>
        <v>0.38063854036405792</v>
      </c>
      <c r="AH153" s="2" t="e">
        <f t="shared" si="62"/>
        <v>#DIV/0!</v>
      </c>
      <c r="AI153" s="2">
        <f t="shared" si="63"/>
        <v>0</v>
      </c>
      <c r="AJ153" s="2">
        <f t="shared" si="64"/>
        <v>0</v>
      </c>
      <c r="AK153" s="2">
        <f t="shared" si="65"/>
        <v>0</v>
      </c>
      <c r="AL153" s="2" t="s">
        <v>133</v>
      </c>
      <c r="AM153" s="2" t="s">
        <v>133</v>
      </c>
      <c r="AN153" s="2" t="s">
        <v>133</v>
      </c>
      <c r="AO153" s="2" t="s">
        <v>133</v>
      </c>
      <c r="AP153" s="2" t="s">
        <v>133</v>
      </c>
      <c r="AQ153" s="2" t="s">
        <v>133</v>
      </c>
      <c r="AR153" s="2" t="s">
        <v>133</v>
      </c>
      <c r="AS153" s="2">
        <v>0</v>
      </c>
      <c r="AT153" s="2" t="s">
        <v>133</v>
      </c>
      <c r="AU153" s="2" t="s">
        <v>133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0</v>
      </c>
      <c r="BI153" s="2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2">
        <v>0</v>
      </c>
      <c r="BU153" s="2">
        <v>0</v>
      </c>
      <c r="BV153" s="2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 t="s">
        <v>138</v>
      </c>
    </row>
    <row r="154" spans="1:99" s="2" customFormat="1" x14ac:dyDescent="0.25">
      <c r="A154" s="2" t="s">
        <v>1140</v>
      </c>
      <c r="C154" s="2" t="s">
        <v>1141</v>
      </c>
      <c r="D154" s="2">
        <v>1910</v>
      </c>
      <c r="E154" s="2">
        <f t="shared" si="44"/>
        <v>105</v>
      </c>
      <c r="F154" s="2">
        <v>0</v>
      </c>
      <c r="G154" s="2">
        <v>20</v>
      </c>
      <c r="H154" s="2">
        <v>0</v>
      </c>
      <c r="I154" s="2">
        <v>4637</v>
      </c>
      <c r="J154" s="2">
        <v>4637</v>
      </c>
      <c r="K154" s="2">
        <v>4637</v>
      </c>
      <c r="L154" s="2">
        <f t="shared" si="45"/>
        <v>201987256.30000001</v>
      </c>
      <c r="M154" s="2">
        <v>600</v>
      </c>
      <c r="N154" s="2">
        <f t="shared" si="46"/>
        <v>26136000</v>
      </c>
      <c r="O154" s="2">
        <f t="shared" si="47"/>
        <v>0.9375</v>
      </c>
      <c r="P154" s="2">
        <f t="shared" si="48"/>
        <v>2428116</v>
      </c>
      <c r="Q154" s="2">
        <f t="shared" si="49"/>
        <v>2.4281160000000002</v>
      </c>
      <c r="R154" s="2">
        <v>0</v>
      </c>
      <c r="S154" s="2">
        <f t="shared" si="50"/>
        <v>0</v>
      </c>
      <c r="T154" s="2">
        <f t="shared" si="51"/>
        <v>0</v>
      </c>
      <c r="U154" s="2">
        <f t="shared" si="52"/>
        <v>0</v>
      </c>
      <c r="W154" s="2">
        <f t="shared" si="53"/>
        <v>0</v>
      </c>
      <c r="X154" s="2">
        <f t="shared" si="54"/>
        <v>0</v>
      </c>
      <c r="Y154" s="2">
        <f t="shared" si="55"/>
        <v>0</v>
      </c>
      <c r="Z154" s="2">
        <f t="shared" si="56"/>
        <v>7.728315591521274</v>
      </c>
      <c r="AA154" s="2">
        <f t="shared" si="57"/>
        <v>0</v>
      </c>
      <c r="AB154" s="2" t="e">
        <f t="shared" si="58"/>
        <v>#DIV/0!</v>
      </c>
      <c r="AC154" s="2">
        <v>0</v>
      </c>
      <c r="AD154" s="2" t="e">
        <f t="shared" si="59"/>
        <v>#DIV/0!</v>
      </c>
      <c r="AE154" s="2" t="s">
        <v>133</v>
      </c>
      <c r="AF154" s="2">
        <f t="shared" si="60"/>
        <v>0</v>
      </c>
      <c r="AG154" s="2">
        <f t="shared" si="61"/>
        <v>0.13397098061298168</v>
      </c>
      <c r="AH154" s="2">
        <f t="shared" si="62"/>
        <v>0.42452202065709388</v>
      </c>
      <c r="AI154" s="2">
        <f t="shared" si="63"/>
        <v>201987256.30000001</v>
      </c>
      <c r="AJ154" s="2">
        <f t="shared" si="64"/>
        <v>5719646.7599999998</v>
      </c>
      <c r="AK154" s="2">
        <f t="shared" si="65"/>
        <v>5.7196467599999998</v>
      </c>
      <c r="AL154" s="2" t="s">
        <v>133</v>
      </c>
      <c r="AM154" s="2" t="s">
        <v>133</v>
      </c>
      <c r="AN154" s="2" t="s">
        <v>133</v>
      </c>
      <c r="AO154" s="2" t="s">
        <v>133</v>
      </c>
      <c r="AP154" s="2" t="s">
        <v>133</v>
      </c>
      <c r="AQ154" s="2" t="s">
        <v>133</v>
      </c>
      <c r="AR154" s="2" t="s">
        <v>133</v>
      </c>
      <c r="AS154" s="2">
        <v>0</v>
      </c>
      <c r="AT154" s="2" t="s">
        <v>133</v>
      </c>
      <c r="AU154" s="2" t="s">
        <v>133</v>
      </c>
      <c r="AV154" s="2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0</v>
      </c>
      <c r="BD154" s="2">
        <v>0</v>
      </c>
      <c r="BE154" s="2">
        <v>0</v>
      </c>
      <c r="BF154" s="2">
        <v>0</v>
      </c>
      <c r="BG154" s="2">
        <v>0</v>
      </c>
      <c r="BH154" s="2">
        <v>0</v>
      </c>
      <c r="BI154" s="2">
        <v>0</v>
      </c>
      <c r="BJ154" s="2">
        <v>0</v>
      </c>
      <c r="BK154" s="2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Q154" s="2">
        <v>0</v>
      </c>
      <c r="BR154" s="2">
        <v>0</v>
      </c>
      <c r="BS154" s="2">
        <v>0</v>
      </c>
      <c r="BT154" s="2">
        <v>0</v>
      </c>
      <c r="BU154" s="2">
        <v>0</v>
      </c>
      <c r="BV154" s="2">
        <v>0</v>
      </c>
      <c r="BW154" s="2">
        <v>0</v>
      </c>
      <c r="BX154" s="2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F154" s="2">
        <v>0</v>
      </c>
      <c r="CG154" s="2">
        <v>0</v>
      </c>
      <c r="CH154" s="2">
        <v>0</v>
      </c>
      <c r="CI154" s="2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S154" s="2">
        <v>0</v>
      </c>
      <c r="CT154" s="2">
        <v>0</v>
      </c>
      <c r="CU154" s="2" t="s">
        <v>138</v>
      </c>
    </row>
    <row r="155" spans="1:99" s="2" customFormat="1" x14ac:dyDescent="0.25">
      <c r="A155" s="2" t="s">
        <v>1142</v>
      </c>
      <c r="C155" s="2" t="s">
        <v>1143</v>
      </c>
      <c r="D155" s="2">
        <v>1910</v>
      </c>
      <c r="E155" s="2">
        <f t="shared" si="44"/>
        <v>105</v>
      </c>
      <c r="F155" s="2">
        <v>0</v>
      </c>
      <c r="G155" s="2">
        <v>20</v>
      </c>
      <c r="H155" s="2">
        <v>0</v>
      </c>
      <c r="I155" s="2">
        <v>2500</v>
      </c>
      <c r="J155" s="2">
        <v>2500</v>
      </c>
      <c r="K155" s="2">
        <v>2500</v>
      </c>
      <c r="L155" s="2">
        <f t="shared" si="45"/>
        <v>108899750</v>
      </c>
      <c r="M155" s="2">
        <v>300</v>
      </c>
      <c r="N155" s="2">
        <f t="shared" si="46"/>
        <v>13068000</v>
      </c>
      <c r="O155" s="2">
        <f t="shared" si="47"/>
        <v>0.46875</v>
      </c>
      <c r="P155" s="2">
        <f t="shared" si="48"/>
        <v>1214058</v>
      </c>
      <c r="Q155" s="2">
        <f t="shared" si="49"/>
        <v>1.2140580000000001</v>
      </c>
      <c r="R155" s="2">
        <v>0</v>
      </c>
      <c r="S155" s="2">
        <f t="shared" si="50"/>
        <v>0</v>
      </c>
      <c r="T155" s="2">
        <f t="shared" si="51"/>
        <v>0</v>
      </c>
      <c r="U155" s="2">
        <f t="shared" si="52"/>
        <v>0</v>
      </c>
      <c r="W155" s="2">
        <f t="shared" si="53"/>
        <v>0</v>
      </c>
      <c r="X155" s="2">
        <f t="shared" si="54"/>
        <v>0</v>
      </c>
      <c r="Y155" s="2">
        <f t="shared" si="55"/>
        <v>0</v>
      </c>
      <c r="Z155" s="2">
        <f t="shared" si="56"/>
        <v>8.3333142026323852</v>
      </c>
      <c r="AA155" s="2">
        <f t="shared" si="57"/>
        <v>0</v>
      </c>
      <c r="AB155" s="2" t="e">
        <f t="shared" si="58"/>
        <v>#DIV/0!</v>
      </c>
      <c r="AC155" s="2">
        <v>0</v>
      </c>
      <c r="AD155" s="2" t="e">
        <f t="shared" si="59"/>
        <v>#DIV/0!</v>
      </c>
      <c r="AE155" s="2" t="s">
        <v>133</v>
      </c>
      <c r="AF155" s="2">
        <f t="shared" si="60"/>
        <v>0</v>
      </c>
      <c r="AG155" s="2">
        <f t="shared" si="61"/>
        <v>0.20429542564945186</v>
      </c>
      <c r="AH155" s="2">
        <f t="shared" si="62"/>
        <v>0.39370172195738884</v>
      </c>
      <c r="AI155" s="2">
        <f t="shared" si="63"/>
        <v>108899750</v>
      </c>
      <c r="AJ155" s="2">
        <f t="shared" si="64"/>
        <v>3083700</v>
      </c>
      <c r="AK155" s="2">
        <f t="shared" si="65"/>
        <v>3.0836999999999999</v>
      </c>
      <c r="AL155" s="2" t="s">
        <v>133</v>
      </c>
      <c r="AM155" s="2" t="s">
        <v>133</v>
      </c>
      <c r="AN155" s="2" t="s">
        <v>133</v>
      </c>
      <c r="AO155" s="2" t="s">
        <v>133</v>
      </c>
      <c r="AP155" s="2" t="s">
        <v>133</v>
      </c>
      <c r="AQ155" s="2" t="s">
        <v>133</v>
      </c>
      <c r="AR155" s="2" t="s">
        <v>133</v>
      </c>
      <c r="AS155" s="2">
        <v>0</v>
      </c>
      <c r="AT155" s="2" t="s">
        <v>133</v>
      </c>
      <c r="AU155" s="2" t="s">
        <v>133</v>
      </c>
      <c r="AV155" s="2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0</v>
      </c>
      <c r="BI155" s="2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T155" s="2">
        <v>0</v>
      </c>
      <c r="BU155" s="2">
        <v>0</v>
      </c>
      <c r="BV155" s="2">
        <v>0</v>
      </c>
      <c r="BW155" s="2">
        <v>0</v>
      </c>
      <c r="BX155" s="2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0</v>
      </c>
      <c r="CH155" s="2">
        <v>0</v>
      </c>
      <c r="CI155" s="2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S155" s="2">
        <v>0</v>
      </c>
      <c r="CT155" s="2">
        <v>0</v>
      </c>
      <c r="CU155" s="2" t="s">
        <v>138</v>
      </c>
    </row>
    <row r="156" spans="1:99" s="2" customFormat="1" x14ac:dyDescent="0.25">
      <c r="A156" s="2" t="s">
        <v>1144</v>
      </c>
      <c r="C156" s="2" t="s">
        <v>1145</v>
      </c>
      <c r="F156" s="2">
        <v>0</v>
      </c>
      <c r="G156" s="2">
        <v>20</v>
      </c>
      <c r="H156" s="2">
        <v>0</v>
      </c>
      <c r="I156" s="2">
        <v>2500</v>
      </c>
      <c r="J156" s="2">
        <v>2500</v>
      </c>
      <c r="K156" s="2">
        <v>2500</v>
      </c>
      <c r="L156" s="2">
        <f t="shared" si="45"/>
        <v>108899750</v>
      </c>
      <c r="M156" s="2">
        <v>300</v>
      </c>
      <c r="N156" s="2">
        <f t="shared" si="46"/>
        <v>13068000</v>
      </c>
      <c r="O156" s="2">
        <f t="shared" si="47"/>
        <v>0.46875</v>
      </c>
      <c r="P156" s="2">
        <f t="shared" si="48"/>
        <v>1214058</v>
      </c>
      <c r="Q156" s="2">
        <f t="shared" si="49"/>
        <v>1.2140580000000001</v>
      </c>
      <c r="R156" s="2">
        <v>0</v>
      </c>
      <c r="S156" s="2">
        <f t="shared" si="50"/>
        <v>0</v>
      </c>
      <c r="T156" s="2">
        <f t="shared" si="51"/>
        <v>0</v>
      </c>
      <c r="U156" s="2">
        <f t="shared" si="52"/>
        <v>0</v>
      </c>
      <c r="W156" s="2">
        <f t="shared" si="53"/>
        <v>0</v>
      </c>
      <c r="X156" s="2">
        <f t="shared" si="54"/>
        <v>0</v>
      </c>
      <c r="Y156" s="2">
        <f t="shared" si="55"/>
        <v>0</v>
      </c>
      <c r="Z156" s="2">
        <f t="shared" si="56"/>
        <v>8.3333142026323852</v>
      </c>
      <c r="AA156" s="2">
        <f t="shared" si="57"/>
        <v>0</v>
      </c>
      <c r="AB156" s="2" t="e">
        <f t="shared" si="58"/>
        <v>#DIV/0!</v>
      </c>
      <c r="AC156" s="2">
        <v>0</v>
      </c>
      <c r="AD156" s="2" t="e">
        <f t="shared" si="59"/>
        <v>#DIV/0!</v>
      </c>
      <c r="AE156" s="2" t="s">
        <v>133</v>
      </c>
      <c r="AF156" s="2">
        <f t="shared" si="60"/>
        <v>0</v>
      </c>
      <c r="AG156" s="2">
        <f t="shared" si="61"/>
        <v>0.20429542564945186</v>
      </c>
      <c r="AH156" s="2">
        <f t="shared" si="62"/>
        <v>0.39370172195738884</v>
      </c>
      <c r="AI156" s="2">
        <f t="shared" si="63"/>
        <v>108899750</v>
      </c>
      <c r="AJ156" s="2">
        <f t="shared" si="64"/>
        <v>3083700</v>
      </c>
      <c r="AK156" s="2">
        <f t="shared" si="65"/>
        <v>3.0836999999999999</v>
      </c>
      <c r="AL156" s="2" t="s">
        <v>133</v>
      </c>
      <c r="AM156" s="2" t="s">
        <v>133</v>
      </c>
      <c r="AN156" s="2" t="s">
        <v>133</v>
      </c>
      <c r="AO156" s="2" t="s">
        <v>133</v>
      </c>
      <c r="AP156" s="2" t="s">
        <v>133</v>
      </c>
      <c r="AQ156" s="2" t="s">
        <v>133</v>
      </c>
      <c r="AR156" s="2" t="s">
        <v>133</v>
      </c>
      <c r="AS156" s="2">
        <v>0</v>
      </c>
      <c r="AT156" s="2" t="s">
        <v>133</v>
      </c>
      <c r="AU156" s="2" t="s">
        <v>133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S156" s="2">
        <v>0</v>
      </c>
      <c r="BT156" s="2">
        <v>0</v>
      </c>
      <c r="BU156" s="2">
        <v>0</v>
      </c>
      <c r="BV156" s="2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 t="s">
        <v>138</v>
      </c>
    </row>
    <row r="157" spans="1:99" s="2" customFormat="1" x14ac:dyDescent="0.25">
      <c r="A157" s="2" t="s">
        <v>1146</v>
      </c>
      <c r="C157" s="2" t="s">
        <v>1147</v>
      </c>
      <c r="F157" s="2">
        <v>0</v>
      </c>
      <c r="G157" s="2">
        <v>20</v>
      </c>
      <c r="H157" s="2">
        <v>0</v>
      </c>
      <c r="I157" s="2">
        <v>3100</v>
      </c>
      <c r="J157" s="2">
        <v>3100</v>
      </c>
      <c r="K157" s="2">
        <v>3100</v>
      </c>
      <c r="L157" s="2">
        <f t="shared" si="45"/>
        <v>135035690</v>
      </c>
      <c r="M157" s="2">
        <v>390</v>
      </c>
      <c r="N157" s="2">
        <f t="shared" si="46"/>
        <v>16988400</v>
      </c>
      <c r="O157" s="2">
        <f t="shared" si="47"/>
        <v>0.609375</v>
      </c>
      <c r="P157" s="2">
        <f t="shared" si="48"/>
        <v>1578275.4000000001</v>
      </c>
      <c r="Q157" s="2">
        <f t="shared" si="49"/>
        <v>1.5782754000000001</v>
      </c>
      <c r="R157" s="2">
        <v>0</v>
      </c>
      <c r="S157" s="2">
        <f t="shared" si="50"/>
        <v>0</v>
      </c>
      <c r="T157" s="2">
        <f t="shared" si="51"/>
        <v>0</v>
      </c>
      <c r="U157" s="2">
        <f t="shared" si="52"/>
        <v>0</v>
      </c>
      <c r="W157" s="2">
        <f t="shared" si="53"/>
        <v>0</v>
      </c>
      <c r="X157" s="2">
        <f t="shared" si="54"/>
        <v>0</v>
      </c>
      <c r="Y157" s="2">
        <f t="shared" si="55"/>
        <v>0</v>
      </c>
      <c r="Z157" s="2">
        <f t="shared" si="56"/>
        <v>7.9486997009724281</v>
      </c>
      <c r="AA157" s="2">
        <f t="shared" si="57"/>
        <v>0</v>
      </c>
      <c r="AB157" s="2" t="e">
        <f t="shared" si="58"/>
        <v>#DIV/0!</v>
      </c>
      <c r="AC157" s="2">
        <v>0</v>
      </c>
      <c r="AD157" s="2" t="e">
        <f t="shared" si="59"/>
        <v>#DIV/0!</v>
      </c>
      <c r="AE157" s="2" t="s">
        <v>133</v>
      </c>
      <c r="AF157" s="2">
        <f t="shared" si="60"/>
        <v>0</v>
      </c>
      <c r="AG157" s="2">
        <f t="shared" si="61"/>
        <v>0.17090914407942875</v>
      </c>
      <c r="AH157" s="2">
        <f t="shared" si="62"/>
        <v>0.41275180527790772</v>
      </c>
      <c r="AI157" s="2">
        <f t="shared" si="63"/>
        <v>135035690</v>
      </c>
      <c r="AJ157" s="2">
        <f t="shared" si="64"/>
        <v>3823788</v>
      </c>
      <c r="AK157" s="2">
        <f t="shared" si="65"/>
        <v>3.823788</v>
      </c>
      <c r="AL157" s="2" t="s">
        <v>133</v>
      </c>
      <c r="AM157" s="2" t="s">
        <v>133</v>
      </c>
      <c r="AN157" s="2" t="s">
        <v>133</v>
      </c>
      <c r="AO157" s="2" t="s">
        <v>133</v>
      </c>
      <c r="AP157" s="2" t="s">
        <v>133</v>
      </c>
      <c r="AQ157" s="2" t="s">
        <v>133</v>
      </c>
      <c r="AR157" s="2" t="s">
        <v>133</v>
      </c>
      <c r="AS157" s="2">
        <v>0</v>
      </c>
      <c r="AT157" s="2" t="s">
        <v>133</v>
      </c>
      <c r="AU157" s="2" t="s">
        <v>133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0</v>
      </c>
      <c r="BI157" s="2">
        <v>0</v>
      </c>
      <c r="BJ157" s="2">
        <v>0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S157" s="2">
        <v>0</v>
      </c>
      <c r="BT157" s="2">
        <v>0</v>
      </c>
      <c r="BU157" s="2">
        <v>0</v>
      </c>
      <c r="BV157" s="2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F157" s="2">
        <v>0</v>
      </c>
      <c r="CG157" s="2">
        <v>0</v>
      </c>
      <c r="CH157" s="2">
        <v>0</v>
      </c>
      <c r="CI157" s="2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S157" s="2">
        <v>0</v>
      </c>
      <c r="CT157" s="2">
        <v>0</v>
      </c>
      <c r="CU157" s="2" t="s">
        <v>138</v>
      </c>
    </row>
    <row r="158" spans="1:99" s="2" customFormat="1" x14ac:dyDescent="0.25">
      <c r="A158" s="2" t="s">
        <v>1148</v>
      </c>
      <c r="C158" s="2" t="s">
        <v>1149</v>
      </c>
      <c r="D158" s="2">
        <v>1910</v>
      </c>
      <c r="E158" s="2">
        <f>2015-D158</f>
        <v>105</v>
      </c>
      <c r="F158" s="2">
        <v>0</v>
      </c>
      <c r="G158" s="2">
        <v>16</v>
      </c>
      <c r="H158" s="2">
        <v>0</v>
      </c>
      <c r="I158" s="2">
        <v>1939</v>
      </c>
      <c r="J158" s="2">
        <v>1939</v>
      </c>
      <c r="K158" s="2">
        <v>1939</v>
      </c>
      <c r="L158" s="2">
        <f t="shared" si="45"/>
        <v>84462646.100000009</v>
      </c>
      <c r="M158" s="2">
        <v>390</v>
      </c>
      <c r="N158" s="2">
        <f t="shared" si="46"/>
        <v>16988400</v>
      </c>
      <c r="O158" s="2">
        <f t="shared" si="47"/>
        <v>0.609375</v>
      </c>
      <c r="P158" s="2">
        <f t="shared" si="48"/>
        <v>1578275.4000000001</v>
      </c>
      <c r="Q158" s="2">
        <f t="shared" si="49"/>
        <v>1.5782754000000001</v>
      </c>
      <c r="R158" s="2">
        <v>0</v>
      </c>
      <c r="S158" s="2">
        <f t="shared" si="50"/>
        <v>0</v>
      </c>
      <c r="T158" s="2">
        <f t="shared" si="51"/>
        <v>0</v>
      </c>
      <c r="U158" s="2">
        <f t="shared" si="52"/>
        <v>0</v>
      </c>
      <c r="W158" s="2">
        <f t="shared" si="53"/>
        <v>0</v>
      </c>
      <c r="X158" s="2">
        <f t="shared" si="54"/>
        <v>0</v>
      </c>
      <c r="Y158" s="2">
        <f t="shared" si="55"/>
        <v>0</v>
      </c>
      <c r="Z158" s="2">
        <f t="shared" si="56"/>
        <v>4.9717834581243681</v>
      </c>
      <c r="AA158" s="2">
        <f t="shared" si="57"/>
        <v>0</v>
      </c>
      <c r="AB158" s="2" t="e">
        <f t="shared" si="58"/>
        <v>#DIV/0!</v>
      </c>
      <c r="AC158" s="2">
        <v>0</v>
      </c>
      <c r="AD158" s="2" t="e">
        <f t="shared" si="59"/>
        <v>#DIV/0!</v>
      </c>
      <c r="AE158" s="2" t="s">
        <v>133</v>
      </c>
      <c r="AF158" s="2">
        <f t="shared" si="60"/>
        <v>0</v>
      </c>
      <c r="AG158" s="2">
        <f t="shared" si="61"/>
        <v>0.10690091302258466</v>
      </c>
      <c r="AH158" s="2">
        <f t="shared" si="62"/>
        <v>0.65989200431228145</v>
      </c>
      <c r="AI158" s="2">
        <f t="shared" si="63"/>
        <v>84462646.100000009</v>
      </c>
      <c r="AJ158" s="2">
        <f t="shared" si="64"/>
        <v>2391717.7200000002</v>
      </c>
      <c r="AK158" s="2">
        <f t="shared" si="65"/>
        <v>2.3917177200000004</v>
      </c>
      <c r="AL158" s="2" t="s">
        <v>133</v>
      </c>
      <c r="AM158" s="2" t="s">
        <v>133</v>
      </c>
      <c r="AN158" s="2" t="s">
        <v>133</v>
      </c>
      <c r="AO158" s="2" t="s">
        <v>133</v>
      </c>
      <c r="AP158" s="2" t="s">
        <v>133</v>
      </c>
      <c r="AQ158" s="2" t="s">
        <v>133</v>
      </c>
      <c r="AR158" s="2" t="s">
        <v>133</v>
      </c>
      <c r="AS158" s="2">
        <v>0</v>
      </c>
      <c r="AT158" s="2" t="s">
        <v>133</v>
      </c>
      <c r="AU158" s="2" t="s">
        <v>133</v>
      </c>
      <c r="AV158" s="2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0</v>
      </c>
      <c r="BD158" s="2">
        <v>0</v>
      </c>
      <c r="BE158" s="2">
        <v>0</v>
      </c>
      <c r="BF158" s="2">
        <v>0</v>
      </c>
      <c r="BG158" s="2">
        <v>0</v>
      </c>
      <c r="BH158" s="2">
        <v>0</v>
      </c>
      <c r="BI158" s="2">
        <v>0</v>
      </c>
      <c r="BJ158" s="2">
        <v>0</v>
      </c>
      <c r="BK158" s="2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Q158" s="2">
        <v>0</v>
      </c>
      <c r="BR158" s="2">
        <v>0</v>
      </c>
      <c r="BS158" s="2">
        <v>0</v>
      </c>
      <c r="BT158" s="2">
        <v>0</v>
      </c>
      <c r="BU158" s="2">
        <v>0</v>
      </c>
      <c r="BV158" s="2">
        <v>0</v>
      </c>
      <c r="BW158" s="2">
        <v>0</v>
      </c>
      <c r="BX158" s="2">
        <v>0</v>
      </c>
      <c r="BY158" s="2">
        <v>0</v>
      </c>
      <c r="BZ158" s="2">
        <v>0</v>
      </c>
      <c r="CA158" s="2">
        <v>0</v>
      </c>
      <c r="CB158" s="2">
        <v>0</v>
      </c>
      <c r="CC158" s="2">
        <v>0</v>
      </c>
      <c r="CD158" s="2">
        <v>0</v>
      </c>
      <c r="CE158" s="2">
        <v>0</v>
      </c>
      <c r="CF158" s="2">
        <v>0</v>
      </c>
      <c r="CG158" s="2">
        <v>0</v>
      </c>
      <c r="CH158" s="2">
        <v>0</v>
      </c>
      <c r="CI158" s="2">
        <v>0</v>
      </c>
      <c r="CJ158" s="2">
        <v>0</v>
      </c>
      <c r="CK158" s="2">
        <v>0</v>
      </c>
      <c r="CL158" s="2">
        <v>0</v>
      </c>
      <c r="CM158" s="2">
        <v>0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S158" s="2">
        <v>0</v>
      </c>
      <c r="CT158" s="2">
        <v>0</v>
      </c>
      <c r="CU158" s="2" t="s">
        <v>138</v>
      </c>
    </row>
    <row r="159" spans="1:99" s="2" customFormat="1" x14ac:dyDescent="0.25">
      <c r="A159" s="2" t="s">
        <v>1150</v>
      </c>
      <c r="C159" s="2" t="s">
        <v>1151</v>
      </c>
      <c r="D159" s="2">
        <v>1915</v>
      </c>
      <c r="E159" s="2">
        <f>2015-D159</f>
        <v>100</v>
      </c>
      <c r="F159" s="2">
        <v>0</v>
      </c>
      <c r="G159" s="2">
        <v>6</v>
      </c>
      <c r="H159" s="2">
        <v>0</v>
      </c>
      <c r="I159" s="2">
        <v>2200</v>
      </c>
      <c r="J159" s="2">
        <v>2200</v>
      </c>
      <c r="K159" s="2">
        <v>2200</v>
      </c>
      <c r="L159" s="2">
        <f t="shared" si="45"/>
        <v>95831780</v>
      </c>
      <c r="M159" s="2">
        <v>420</v>
      </c>
      <c r="N159" s="2">
        <f t="shared" si="46"/>
        <v>18295200</v>
      </c>
      <c r="O159" s="2">
        <f t="shared" si="47"/>
        <v>0.65625</v>
      </c>
      <c r="P159" s="2">
        <f t="shared" si="48"/>
        <v>1699681.2</v>
      </c>
      <c r="Q159" s="2">
        <f t="shared" si="49"/>
        <v>1.6996812000000001</v>
      </c>
      <c r="R159" s="2">
        <v>0</v>
      </c>
      <c r="S159" s="2">
        <f t="shared" si="50"/>
        <v>0</v>
      </c>
      <c r="T159" s="2">
        <f t="shared" si="51"/>
        <v>0</v>
      </c>
      <c r="U159" s="2">
        <f t="shared" si="52"/>
        <v>0</v>
      </c>
      <c r="W159" s="2">
        <f t="shared" si="53"/>
        <v>0</v>
      </c>
      <c r="X159" s="2">
        <f t="shared" si="54"/>
        <v>0</v>
      </c>
      <c r="Y159" s="2">
        <f t="shared" si="55"/>
        <v>0</v>
      </c>
      <c r="Z159" s="2">
        <f t="shared" si="56"/>
        <v>5.2380832130832129</v>
      </c>
      <c r="AA159" s="2">
        <f t="shared" si="57"/>
        <v>0</v>
      </c>
      <c r="AB159" s="2" t="e">
        <f t="shared" si="58"/>
        <v>#DIV/0!</v>
      </c>
      <c r="AC159" s="2">
        <v>0</v>
      </c>
      <c r="AD159" s="2" t="e">
        <f t="shared" si="59"/>
        <v>#DIV/0!</v>
      </c>
      <c r="AE159" s="2" t="s">
        <v>133</v>
      </c>
      <c r="AF159" s="2">
        <f t="shared" si="60"/>
        <v>0</v>
      </c>
      <c r="AG159" s="2">
        <f t="shared" si="61"/>
        <v>0.10852986458864475</v>
      </c>
      <c r="AH159" s="2">
        <f t="shared" si="62"/>
        <v>0.62634364856857316</v>
      </c>
      <c r="AI159" s="2">
        <f t="shared" si="63"/>
        <v>95831780</v>
      </c>
      <c r="AJ159" s="2">
        <f t="shared" si="64"/>
        <v>2713656</v>
      </c>
      <c r="AK159" s="2">
        <f t="shared" si="65"/>
        <v>2.7136559999999998</v>
      </c>
      <c r="AL159" s="2" t="s">
        <v>133</v>
      </c>
      <c r="AM159" s="2" t="s">
        <v>133</v>
      </c>
      <c r="AN159" s="2" t="s">
        <v>133</v>
      </c>
      <c r="AO159" s="2" t="s">
        <v>133</v>
      </c>
      <c r="AP159" s="2" t="s">
        <v>133</v>
      </c>
      <c r="AQ159" s="2" t="s">
        <v>133</v>
      </c>
      <c r="AR159" s="2" t="s">
        <v>133</v>
      </c>
      <c r="AS159" s="2">
        <v>0</v>
      </c>
      <c r="AT159" s="2" t="s">
        <v>133</v>
      </c>
      <c r="AU159" s="2" t="s">
        <v>133</v>
      </c>
      <c r="AV159" s="2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0</v>
      </c>
      <c r="BI159" s="2">
        <v>0</v>
      </c>
      <c r="BJ159" s="2">
        <v>0</v>
      </c>
      <c r="BK159" s="2">
        <v>0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S159" s="2">
        <v>0</v>
      </c>
      <c r="BT159" s="2">
        <v>0</v>
      </c>
      <c r="BU159" s="2">
        <v>0</v>
      </c>
      <c r="BV159" s="2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F159" s="2">
        <v>0</v>
      </c>
      <c r="CG159" s="2">
        <v>0</v>
      </c>
      <c r="CH159" s="2">
        <v>0</v>
      </c>
      <c r="CI159" s="2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0</v>
      </c>
      <c r="CT159" s="2">
        <v>0</v>
      </c>
      <c r="CU159" s="2" t="s">
        <v>138</v>
      </c>
    </row>
    <row r="160" spans="1:99" s="2" customFormat="1" x14ac:dyDescent="0.25">
      <c r="A160" s="2" t="s">
        <v>1152</v>
      </c>
      <c r="B160" s="2" t="s">
        <v>1153</v>
      </c>
      <c r="C160" s="2" t="s">
        <v>1154</v>
      </c>
      <c r="D160" s="2">
        <v>1900</v>
      </c>
      <c r="E160" s="2">
        <f>2015-D160</f>
        <v>115</v>
      </c>
      <c r="F160" s="2">
        <v>19</v>
      </c>
      <c r="G160" s="2">
        <v>26</v>
      </c>
      <c r="H160" s="2">
        <v>94000</v>
      </c>
      <c r="I160" s="2">
        <v>1150</v>
      </c>
      <c r="J160" s="2">
        <v>1150</v>
      </c>
      <c r="K160" s="2">
        <v>1150</v>
      </c>
      <c r="L160" s="2">
        <f t="shared" si="45"/>
        <v>50093885</v>
      </c>
      <c r="M160" s="2">
        <v>275</v>
      </c>
      <c r="N160" s="2">
        <f t="shared" si="46"/>
        <v>11979000</v>
      </c>
      <c r="O160" s="2">
        <f t="shared" si="47"/>
        <v>0.4296875</v>
      </c>
      <c r="P160" s="2">
        <f t="shared" si="48"/>
        <v>1112886.5</v>
      </c>
      <c r="Q160" s="2">
        <f t="shared" si="49"/>
        <v>1.1128865000000001</v>
      </c>
      <c r="R160" s="2">
        <v>4572</v>
      </c>
      <c r="S160" s="2">
        <f t="shared" si="50"/>
        <v>11841.434279999999</v>
      </c>
      <c r="T160" s="2">
        <f t="shared" si="51"/>
        <v>2926080</v>
      </c>
      <c r="U160" s="2">
        <f t="shared" si="52"/>
        <v>127467360000</v>
      </c>
      <c r="W160" s="2">
        <f t="shared" si="53"/>
        <v>0</v>
      </c>
      <c r="X160" s="2">
        <f t="shared" si="54"/>
        <v>0</v>
      </c>
      <c r="Y160" s="2">
        <f t="shared" si="55"/>
        <v>0</v>
      </c>
      <c r="Z160" s="2">
        <f t="shared" si="56"/>
        <v>4.1818085816846144</v>
      </c>
      <c r="AA160" s="2">
        <f t="shared" si="57"/>
        <v>0</v>
      </c>
      <c r="AB160" s="2">
        <f t="shared" si="58"/>
        <v>0.66028556552914974</v>
      </c>
      <c r="AC160" s="2">
        <v>19</v>
      </c>
      <c r="AD160" s="2">
        <f t="shared" si="59"/>
        <v>0.22009518850971654</v>
      </c>
      <c r="AE160" s="2" t="s">
        <v>133</v>
      </c>
      <c r="AF160" s="2">
        <f t="shared" si="60"/>
        <v>10640.290909090909</v>
      </c>
      <c r="AG160" s="2">
        <f t="shared" si="61"/>
        <v>0.10707776939116105</v>
      </c>
      <c r="AH160" s="2">
        <f t="shared" si="62"/>
        <v>0.78455053288610099</v>
      </c>
      <c r="AI160" s="2">
        <f t="shared" si="63"/>
        <v>50093885</v>
      </c>
      <c r="AJ160" s="2">
        <f t="shared" si="64"/>
        <v>1418502</v>
      </c>
      <c r="AK160" s="2">
        <f t="shared" si="65"/>
        <v>1.4185019999999999</v>
      </c>
      <c r="AL160" s="2" t="s">
        <v>133</v>
      </c>
      <c r="AM160" s="2" t="s">
        <v>133</v>
      </c>
      <c r="AN160" s="2" t="s">
        <v>133</v>
      </c>
      <c r="AO160" s="2" t="s">
        <v>133</v>
      </c>
      <c r="AP160" s="2" t="s">
        <v>133</v>
      </c>
      <c r="AQ160" s="2" t="s">
        <v>133</v>
      </c>
      <c r="AR160" s="2" t="s">
        <v>133</v>
      </c>
      <c r="AS160" s="2">
        <v>0</v>
      </c>
      <c r="AT160" s="2" t="s">
        <v>133</v>
      </c>
      <c r="AU160" s="2" t="s">
        <v>133</v>
      </c>
      <c r="AV160" s="2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0</v>
      </c>
      <c r="BI160" s="2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S160" s="2">
        <v>0</v>
      </c>
      <c r="BT160" s="2">
        <v>0</v>
      </c>
      <c r="BU160" s="2">
        <v>0</v>
      </c>
      <c r="BV160" s="2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F160" s="2">
        <v>0</v>
      </c>
      <c r="CG160" s="2">
        <v>0</v>
      </c>
      <c r="CH160" s="2">
        <v>0</v>
      </c>
      <c r="CI160" s="2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S160" s="2">
        <v>0</v>
      </c>
      <c r="CT160" s="2">
        <v>0</v>
      </c>
      <c r="CU160" s="2" t="s">
        <v>138</v>
      </c>
    </row>
    <row r="161" spans="1:99" s="2" customFormat="1" x14ac:dyDescent="0.25">
      <c r="A161" s="2" t="s">
        <v>1155</v>
      </c>
      <c r="C161" s="2" t="s">
        <v>1156</v>
      </c>
      <c r="F161" s="2">
        <v>0</v>
      </c>
      <c r="G161" s="2">
        <v>10</v>
      </c>
      <c r="H161" s="2">
        <v>46</v>
      </c>
      <c r="I161" s="2">
        <v>7380</v>
      </c>
      <c r="J161" s="2">
        <v>6560</v>
      </c>
      <c r="K161" s="2">
        <v>7380</v>
      </c>
      <c r="L161" s="2">
        <f t="shared" si="45"/>
        <v>321472062</v>
      </c>
      <c r="M161" s="2">
        <v>410</v>
      </c>
      <c r="N161" s="2">
        <f t="shared" si="46"/>
        <v>17859600</v>
      </c>
      <c r="O161" s="2">
        <f t="shared" si="47"/>
        <v>0.640625</v>
      </c>
      <c r="P161" s="2">
        <f t="shared" si="48"/>
        <v>1659212.6</v>
      </c>
      <c r="Q161" s="2">
        <f t="shared" si="49"/>
        <v>1.6592126</v>
      </c>
      <c r="R161" s="2">
        <v>49.42</v>
      </c>
      <c r="S161" s="2">
        <f t="shared" si="50"/>
        <v>127.99730579999999</v>
      </c>
      <c r="T161" s="2">
        <f t="shared" si="51"/>
        <v>31628.800000000003</v>
      </c>
      <c r="U161" s="2">
        <f t="shared" si="52"/>
        <v>1377829600</v>
      </c>
      <c r="V161" s="2">
        <v>28215.164345000001</v>
      </c>
      <c r="W161" s="2">
        <f t="shared" si="53"/>
        <v>8.5999820923559991</v>
      </c>
      <c r="X161" s="2">
        <f t="shared" si="54"/>
        <v>5.3437828359569304</v>
      </c>
      <c r="Y161" s="2">
        <f t="shared" si="55"/>
        <v>1.8833950277507303</v>
      </c>
      <c r="Z161" s="2">
        <f t="shared" si="56"/>
        <v>17.999958677685949</v>
      </c>
      <c r="AA161" s="2">
        <f t="shared" si="57"/>
        <v>1.0628245937772132</v>
      </c>
      <c r="AB161" s="2" t="e">
        <f t="shared" si="58"/>
        <v>#DIV/0!</v>
      </c>
      <c r="AC161" s="2">
        <v>0</v>
      </c>
      <c r="AD161" s="2" t="e">
        <f t="shared" si="59"/>
        <v>#DIV/0!</v>
      </c>
      <c r="AE161" s="2" t="s">
        <v>133</v>
      </c>
      <c r="AF161" s="2">
        <f t="shared" si="60"/>
        <v>77.143414634146353</v>
      </c>
      <c r="AG161" s="2">
        <f t="shared" si="61"/>
        <v>0.37746882797839071</v>
      </c>
      <c r="AH161" s="2">
        <f t="shared" si="62"/>
        <v>0.20505298018614004</v>
      </c>
      <c r="AI161" s="2">
        <f t="shared" si="63"/>
        <v>285752944</v>
      </c>
      <c r="AJ161" s="2">
        <f t="shared" si="64"/>
        <v>8091628.7999999998</v>
      </c>
      <c r="AK161" s="2">
        <f t="shared" si="65"/>
        <v>8.0916288000000005</v>
      </c>
      <c r="AL161" s="2" t="s">
        <v>1157</v>
      </c>
      <c r="AM161" s="2" t="s">
        <v>1158</v>
      </c>
      <c r="AN161" s="2" t="s">
        <v>1159</v>
      </c>
      <c r="AO161" s="2" t="s">
        <v>1160</v>
      </c>
      <c r="AP161" s="2" t="s">
        <v>133</v>
      </c>
      <c r="AQ161" s="2" t="s">
        <v>133</v>
      </c>
      <c r="AR161" s="2" t="s">
        <v>133</v>
      </c>
      <c r="AS161" s="2">
        <v>0</v>
      </c>
      <c r="AT161" s="2" t="s">
        <v>133</v>
      </c>
      <c r="AU161" s="2" t="s">
        <v>133</v>
      </c>
      <c r="AV161" s="2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0</v>
      </c>
      <c r="BD161" s="2">
        <v>0</v>
      </c>
      <c r="BE161" s="2">
        <v>0</v>
      </c>
      <c r="BF161" s="2">
        <v>0</v>
      </c>
      <c r="BG161" s="2">
        <v>0</v>
      </c>
      <c r="BH161" s="2">
        <v>0</v>
      </c>
      <c r="BI161" s="2">
        <v>0</v>
      </c>
      <c r="BJ161" s="2">
        <v>0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0</v>
      </c>
      <c r="BR161" s="2">
        <v>0</v>
      </c>
      <c r="BS161" s="2">
        <v>0</v>
      </c>
      <c r="BT161" s="2">
        <v>0</v>
      </c>
      <c r="BU161" s="2">
        <v>0</v>
      </c>
      <c r="BV161" s="2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0</v>
      </c>
      <c r="CC161" s="2">
        <v>0</v>
      </c>
      <c r="CD161" s="2">
        <v>0</v>
      </c>
      <c r="CE161" s="2">
        <v>0</v>
      </c>
      <c r="CF161" s="2">
        <v>0</v>
      </c>
      <c r="CG161" s="2">
        <v>0</v>
      </c>
      <c r="CH161" s="2">
        <v>0</v>
      </c>
      <c r="CI161" s="2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S161" s="2">
        <v>0</v>
      </c>
      <c r="CT161" s="2">
        <v>0</v>
      </c>
      <c r="CU161" s="2" t="s">
        <v>138</v>
      </c>
    </row>
    <row r="162" spans="1:99" s="2" customFormat="1" x14ac:dyDescent="0.25">
      <c r="A162" s="2" t="s">
        <v>1161</v>
      </c>
      <c r="C162" s="2" t="s">
        <v>1162</v>
      </c>
      <c r="D162" s="2">
        <v>1936</v>
      </c>
      <c r="E162" s="2">
        <f>2015-D162</f>
        <v>79</v>
      </c>
      <c r="F162" s="2">
        <v>0</v>
      </c>
      <c r="G162" s="2">
        <v>9</v>
      </c>
      <c r="H162" s="2">
        <v>0</v>
      </c>
      <c r="I162" s="2">
        <v>1360</v>
      </c>
      <c r="J162" s="2">
        <v>1360</v>
      </c>
      <c r="K162" s="2">
        <v>1360</v>
      </c>
      <c r="L162" s="2">
        <f t="shared" si="45"/>
        <v>59241464</v>
      </c>
      <c r="M162" s="2">
        <v>260</v>
      </c>
      <c r="N162" s="2">
        <f t="shared" si="46"/>
        <v>11325600</v>
      </c>
      <c r="O162" s="2">
        <f t="shared" si="47"/>
        <v>0.40625</v>
      </c>
      <c r="P162" s="2">
        <f t="shared" si="48"/>
        <v>1052183.6000000001</v>
      </c>
      <c r="Q162" s="2">
        <f t="shared" si="49"/>
        <v>1.0521836</v>
      </c>
      <c r="R162" s="2">
        <v>2300</v>
      </c>
      <c r="S162" s="2">
        <f t="shared" si="50"/>
        <v>5956.9769999999999</v>
      </c>
      <c r="T162" s="2">
        <f t="shared" si="51"/>
        <v>1472000</v>
      </c>
      <c r="U162" s="2">
        <f t="shared" si="52"/>
        <v>64124000000</v>
      </c>
      <c r="W162" s="2">
        <f t="shared" si="53"/>
        <v>0</v>
      </c>
      <c r="X162" s="2">
        <f t="shared" si="54"/>
        <v>0</v>
      </c>
      <c r="Y162" s="2">
        <f t="shared" si="55"/>
        <v>0</v>
      </c>
      <c r="Z162" s="2">
        <f t="shared" si="56"/>
        <v>5.230757222575404</v>
      </c>
      <c r="AA162" s="2">
        <f t="shared" si="57"/>
        <v>0</v>
      </c>
      <c r="AB162" s="2" t="e">
        <f t="shared" si="58"/>
        <v>#DIV/0!</v>
      </c>
      <c r="AC162" s="2">
        <v>0</v>
      </c>
      <c r="AD162" s="2" t="e">
        <f t="shared" si="59"/>
        <v>#DIV/0!</v>
      </c>
      <c r="AE162" s="2" t="s">
        <v>133</v>
      </c>
      <c r="AF162" s="2">
        <f t="shared" si="60"/>
        <v>5661.5384615384619</v>
      </c>
      <c r="AG162" s="2">
        <f t="shared" si="61"/>
        <v>0.13774612879929721</v>
      </c>
      <c r="AH162" s="2">
        <f t="shared" si="62"/>
        <v>0.62722088056936953</v>
      </c>
      <c r="AI162" s="2">
        <f t="shared" si="63"/>
        <v>59241464</v>
      </c>
      <c r="AJ162" s="2">
        <f t="shared" si="64"/>
        <v>1677532.8</v>
      </c>
      <c r="AK162" s="2">
        <f t="shared" si="65"/>
        <v>1.6775328</v>
      </c>
      <c r="AL162" s="2" t="s">
        <v>133</v>
      </c>
      <c r="AM162" s="2" t="s">
        <v>133</v>
      </c>
      <c r="AN162" s="2" t="s">
        <v>133</v>
      </c>
      <c r="AO162" s="2" t="s">
        <v>133</v>
      </c>
      <c r="AP162" s="2" t="s">
        <v>133</v>
      </c>
      <c r="AQ162" s="2" t="s">
        <v>133</v>
      </c>
      <c r="AR162" s="2" t="s">
        <v>133</v>
      </c>
      <c r="AS162" s="2">
        <v>0</v>
      </c>
      <c r="AT162" s="2" t="s">
        <v>133</v>
      </c>
      <c r="AU162" s="2" t="s">
        <v>133</v>
      </c>
      <c r="AV162" s="2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0</v>
      </c>
      <c r="BI162" s="2">
        <v>0</v>
      </c>
      <c r="BJ162" s="2">
        <v>0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S162" s="2">
        <v>0</v>
      </c>
      <c r="BT162" s="2">
        <v>0</v>
      </c>
      <c r="BU162" s="2">
        <v>0</v>
      </c>
      <c r="BV162" s="2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F162" s="2">
        <v>0</v>
      </c>
      <c r="CG162" s="2">
        <v>0</v>
      </c>
      <c r="CH162" s="2">
        <v>0</v>
      </c>
      <c r="CI162" s="2">
        <v>0</v>
      </c>
      <c r="CJ162" s="2">
        <v>0</v>
      </c>
      <c r="CK162" s="2">
        <v>0</v>
      </c>
      <c r="CL162" s="2">
        <v>0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S162" s="2">
        <v>0</v>
      </c>
      <c r="CT162" s="2">
        <v>0</v>
      </c>
      <c r="CU162" s="2" t="s">
        <v>138</v>
      </c>
    </row>
    <row r="163" spans="1:99" s="2" customFormat="1" x14ac:dyDescent="0.25">
      <c r="A163" s="2" t="s">
        <v>1163</v>
      </c>
      <c r="B163" s="2" t="s">
        <v>1164</v>
      </c>
      <c r="C163" s="2" t="s">
        <v>1165</v>
      </c>
      <c r="D163" s="2">
        <v>1942</v>
      </c>
      <c r="E163" s="2">
        <f>2015-D163</f>
        <v>73</v>
      </c>
      <c r="F163" s="2">
        <v>66</v>
      </c>
      <c r="G163" s="2">
        <v>95</v>
      </c>
      <c r="H163" s="2">
        <v>75000</v>
      </c>
      <c r="I163" s="2">
        <v>176000</v>
      </c>
      <c r="J163" s="2">
        <v>12500</v>
      </c>
      <c r="K163" s="2">
        <v>176000</v>
      </c>
      <c r="L163" s="2">
        <f t="shared" si="45"/>
        <v>7666542400</v>
      </c>
      <c r="M163" s="2">
        <v>1200</v>
      </c>
      <c r="N163" s="2">
        <f t="shared" si="46"/>
        <v>52272000</v>
      </c>
      <c r="O163" s="2">
        <f t="shared" si="47"/>
        <v>1.875</v>
      </c>
      <c r="P163" s="2">
        <f t="shared" si="48"/>
        <v>4856232</v>
      </c>
      <c r="Q163" s="2">
        <f t="shared" si="49"/>
        <v>4.8562320000000003</v>
      </c>
      <c r="R163" s="2">
        <v>255</v>
      </c>
      <c r="S163" s="2">
        <f t="shared" si="50"/>
        <v>660.44745</v>
      </c>
      <c r="T163" s="2">
        <f t="shared" si="51"/>
        <v>163200</v>
      </c>
      <c r="U163" s="2">
        <f t="shared" si="52"/>
        <v>7109400000</v>
      </c>
      <c r="W163" s="2">
        <f t="shared" si="53"/>
        <v>0</v>
      </c>
      <c r="X163" s="2">
        <f t="shared" si="54"/>
        <v>0</v>
      </c>
      <c r="Y163" s="2">
        <f t="shared" si="55"/>
        <v>0</v>
      </c>
      <c r="Z163" s="2">
        <f t="shared" si="56"/>
        <v>146.66632996632995</v>
      </c>
      <c r="AA163" s="2">
        <f t="shared" si="57"/>
        <v>0</v>
      </c>
      <c r="AB163" s="2">
        <f t="shared" si="58"/>
        <v>6.6666513621059069</v>
      </c>
      <c r="AC163" s="2">
        <v>66</v>
      </c>
      <c r="AD163" s="2">
        <f t="shared" si="59"/>
        <v>2.222217120701969</v>
      </c>
      <c r="AE163" s="2" t="s">
        <v>133</v>
      </c>
      <c r="AF163" s="2">
        <f t="shared" si="60"/>
        <v>136</v>
      </c>
      <c r="AG163" s="2">
        <f t="shared" si="61"/>
        <v>1.797799745715176</v>
      </c>
      <c r="AH163" s="2">
        <f t="shared" si="62"/>
        <v>0.31496137756591108</v>
      </c>
      <c r="AI163" s="2">
        <f t="shared" si="63"/>
        <v>544498750</v>
      </c>
      <c r="AJ163" s="2">
        <f t="shared" si="64"/>
        <v>15418500</v>
      </c>
      <c r="AK163" s="2">
        <f t="shared" si="65"/>
        <v>15.4185</v>
      </c>
      <c r="AL163" s="2" t="s">
        <v>133</v>
      </c>
      <c r="AM163" s="2" t="s">
        <v>133</v>
      </c>
      <c r="AN163" s="2" t="s">
        <v>133</v>
      </c>
      <c r="AO163" s="2" t="s">
        <v>133</v>
      </c>
      <c r="AP163" s="2" t="s">
        <v>133</v>
      </c>
      <c r="AQ163" s="2" t="s">
        <v>133</v>
      </c>
      <c r="AR163" s="2" t="s">
        <v>133</v>
      </c>
      <c r="AS163" s="2">
        <v>0</v>
      </c>
      <c r="AT163" s="2" t="s">
        <v>133</v>
      </c>
      <c r="AU163" s="2" t="s">
        <v>133</v>
      </c>
      <c r="AV163" s="2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E163" s="2">
        <v>0</v>
      </c>
      <c r="BF163" s="2">
        <v>0</v>
      </c>
      <c r="BG163" s="2">
        <v>0</v>
      </c>
      <c r="BH163" s="2">
        <v>0</v>
      </c>
      <c r="BI163" s="2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0</v>
      </c>
      <c r="BS163" s="2">
        <v>0</v>
      </c>
      <c r="BT163" s="2">
        <v>0</v>
      </c>
      <c r="BU163" s="2">
        <v>0</v>
      </c>
      <c r="BV163" s="2">
        <v>0</v>
      </c>
      <c r="BW163" s="2">
        <v>0</v>
      </c>
      <c r="BX163" s="2">
        <v>0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F163" s="2">
        <v>0</v>
      </c>
      <c r="CG163" s="2">
        <v>0</v>
      </c>
      <c r="CH163" s="2">
        <v>0</v>
      </c>
      <c r="CI163" s="2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R163" s="2">
        <v>0</v>
      </c>
      <c r="CS163" s="2">
        <v>0</v>
      </c>
      <c r="CT163" s="2">
        <v>0</v>
      </c>
      <c r="CU163" s="2" t="s">
        <v>138</v>
      </c>
    </row>
    <row r="164" spans="1:99" s="2" customFormat="1" x14ac:dyDescent="0.25">
      <c r="A164" s="2" t="s">
        <v>1166</v>
      </c>
      <c r="B164" s="2" t="s">
        <v>1167</v>
      </c>
      <c r="C164" s="2" t="s">
        <v>1168</v>
      </c>
      <c r="D164" s="2">
        <v>1870</v>
      </c>
      <c r="E164" s="2">
        <f>2015-D164</f>
        <v>145</v>
      </c>
      <c r="F164" s="2">
        <v>0</v>
      </c>
      <c r="G164" s="2">
        <v>13</v>
      </c>
      <c r="H164" s="2">
        <v>80000</v>
      </c>
      <c r="I164" s="2">
        <v>3700</v>
      </c>
      <c r="J164" s="2">
        <v>3700</v>
      </c>
      <c r="K164" s="2">
        <v>3700</v>
      </c>
      <c r="L164" s="2">
        <f t="shared" si="45"/>
        <v>161171630</v>
      </c>
      <c r="M164" s="2">
        <v>290</v>
      </c>
      <c r="N164" s="2">
        <f t="shared" si="46"/>
        <v>12632400</v>
      </c>
      <c r="O164" s="2">
        <f t="shared" si="47"/>
        <v>0.453125</v>
      </c>
      <c r="P164" s="2">
        <f t="shared" si="48"/>
        <v>1173589.4000000001</v>
      </c>
      <c r="Q164" s="2">
        <f t="shared" si="49"/>
        <v>1.1735894</v>
      </c>
      <c r="R164" s="2">
        <v>3440</v>
      </c>
      <c r="S164" s="2">
        <f t="shared" si="50"/>
        <v>8909.5655999999999</v>
      </c>
      <c r="T164" s="2">
        <f t="shared" si="51"/>
        <v>2201600</v>
      </c>
      <c r="U164" s="2">
        <f t="shared" si="52"/>
        <v>95907200000</v>
      </c>
      <c r="W164" s="2">
        <f t="shared" si="53"/>
        <v>0</v>
      </c>
      <c r="X164" s="2">
        <f t="shared" si="54"/>
        <v>0</v>
      </c>
      <c r="Y164" s="2">
        <f t="shared" si="55"/>
        <v>0</v>
      </c>
      <c r="Z164" s="2">
        <f t="shared" si="56"/>
        <v>12.758591399892341</v>
      </c>
      <c r="AA164" s="2">
        <f t="shared" si="57"/>
        <v>0</v>
      </c>
      <c r="AB164" s="2" t="e">
        <f t="shared" si="58"/>
        <v>#DIV/0!</v>
      </c>
      <c r="AC164" s="2">
        <v>0</v>
      </c>
      <c r="AD164" s="2" t="e">
        <f t="shared" si="59"/>
        <v>#DIV/0!</v>
      </c>
      <c r="AE164" s="2" t="s">
        <v>133</v>
      </c>
      <c r="AF164" s="2">
        <f t="shared" si="60"/>
        <v>7591.7241379310344</v>
      </c>
      <c r="AG164" s="2">
        <f t="shared" si="61"/>
        <v>0.31813045245398275</v>
      </c>
      <c r="AH164" s="2">
        <f t="shared" si="62"/>
        <v>0.25714752109829453</v>
      </c>
      <c r="AI164" s="2">
        <f t="shared" si="63"/>
        <v>161171630</v>
      </c>
      <c r="AJ164" s="2">
        <f t="shared" si="64"/>
        <v>4563876</v>
      </c>
      <c r="AK164" s="2">
        <f t="shared" si="65"/>
        <v>4.5638759999999996</v>
      </c>
      <c r="AL164" s="2" t="s">
        <v>133</v>
      </c>
      <c r="AM164" s="2" t="s">
        <v>133</v>
      </c>
      <c r="AN164" s="2" t="s">
        <v>133</v>
      </c>
      <c r="AO164" s="2" t="s">
        <v>133</v>
      </c>
      <c r="AP164" s="2" t="s">
        <v>133</v>
      </c>
      <c r="AQ164" s="2" t="s">
        <v>133</v>
      </c>
      <c r="AR164" s="2" t="s">
        <v>133</v>
      </c>
      <c r="AS164" s="2">
        <v>0</v>
      </c>
      <c r="AT164" s="2" t="s">
        <v>133</v>
      </c>
      <c r="AU164" s="2" t="s">
        <v>133</v>
      </c>
      <c r="AV164" s="2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0</v>
      </c>
      <c r="BD164" s="2">
        <v>0</v>
      </c>
      <c r="BE164" s="2">
        <v>0</v>
      </c>
      <c r="BF164" s="2">
        <v>0</v>
      </c>
      <c r="BG164" s="2">
        <v>0</v>
      </c>
      <c r="BH164" s="2">
        <v>0</v>
      </c>
      <c r="BI164" s="2">
        <v>0</v>
      </c>
      <c r="BJ164" s="2">
        <v>0</v>
      </c>
      <c r="BK164" s="2">
        <v>0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Q164" s="2">
        <v>0</v>
      </c>
      <c r="BR164" s="2">
        <v>0</v>
      </c>
      <c r="BS164" s="2">
        <v>0</v>
      </c>
      <c r="BT164" s="2">
        <v>0</v>
      </c>
      <c r="BU164" s="2">
        <v>0</v>
      </c>
      <c r="BV164" s="2">
        <v>0</v>
      </c>
      <c r="BW164" s="2">
        <v>0</v>
      </c>
      <c r="BX164" s="2">
        <v>0</v>
      </c>
      <c r="BY164" s="2">
        <v>0</v>
      </c>
      <c r="BZ164" s="2">
        <v>0</v>
      </c>
      <c r="CA164" s="2">
        <v>0</v>
      </c>
      <c r="CB164" s="2">
        <v>0</v>
      </c>
      <c r="CC164" s="2">
        <v>0</v>
      </c>
      <c r="CD164" s="2">
        <v>0</v>
      </c>
      <c r="CE164" s="2">
        <v>0</v>
      </c>
      <c r="CF164" s="2">
        <v>0</v>
      </c>
      <c r="CG164" s="2">
        <v>0</v>
      </c>
      <c r="CH164" s="2">
        <v>0</v>
      </c>
      <c r="CI164" s="2">
        <v>0</v>
      </c>
      <c r="CJ164" s="2">
        <v>0</v>
      </c>
      <c r="CK164" s="2">
        <v>0</v>
      </c>
      <c r="CL164" s="2">
        <v>0</v>
      </c>
      <c r="CM164" s="2">
        <v>0</v>
      </c>
      <c r="CN164" s="2">
        <v>0</v>
      </c>
      <c r="CO164" s="2">
        <v>0</v>
      </c>
      <c r="CP164" s="2">
        <v>0</v>
      </c>
      <c r="CQ164" s="2">
        <v>0</v>
      </c>
      <c r="CR164" s="2">
        <v>0</v>
      </c>
      <c r="CS164" s="2">
        <v>0</v>
      </c>
      <c r="CT164" s="2">
        <v>0</v>
      </c>
      <c r="CU164" s="2" t="s">
        <v>138</v>
      </c>
    </row>
    <row r="165" spans="1:99" s="2" customFormat="1" x14ac:dyDescent="0.25">
      <c r="A165" s="2" t="s">
        <v>1169</v>
      </c>
      <c r="B165" s="2" t="s">
        <v>1170</v>
      </c>
      <c r="C165" s="2" t="s">
        <v>1171</v>
      </c>
      <c r="D165" s="2">
        <v>1875</v>
      </c>
      <c r="E165" s="2">
        <f>2015-D165</f>
        <v>140</v>
      </c>
      <c r="F165" s="2">
        <v>0</v>
      </c>
      <c r="G165" s="2">
        <v>9</v>
      </c>
      <c r="H165" s="2">
        <v>0</v>
      </c>
      <c r="I165" s="2">
        <v>1920</v>
      </c>
      <c r="J165" s="2">
        <v>1920</v>
      </c>
      <c r="K165" s="2">
        <v>1920</v>
      </c>
      <c r="L165" s="2">
        <f t="shared" si="45"/>
        <v>83635008</v>
      </c>
      <c r="M165" s="2">
        <v>356</v>
      </c>
      <c r="N165" s="2">
        <f t="shared" si="46"/>
        <v>15507360</v>
      </c>
      <c r="O165" s="2">
        <f t="shared" si="47"/>
        <v>0.55625000000000002</v>
      </c>
      <c r="P165" s="2">
        <f t="shared" si="48"/>
        <v>1440682.1600000001</v>
      </c>
      <c r="Q165" s="2">
        <f t="shared" si="49"/>
        <v>1.4406821600000002</v>
      </c>
      <c r="R165" s="2">
        <v>8</v>
      </c>
      <c r="S165" s="2">
        <f t="shared" si="50"/>
        <v>20.719919999999998</v>
      </c>
      <c r="T165" s="2">
        <f t="shared" si="51"/>
        <v>5120</v>
      </c>
      <c r="U165" s="2">
        <f t="shared" si="52"/>
        <v>223040000</v>
      </c>
      <c r="V165" s="2">
        <v>62384.695290000003</v>
      </c>
      <c r="W165" s="2">
        <f t="shared" si="53"/>
        <v>19.014855124392</v>
      </c>
      <c r="X165" s="2">
        <f t="shared" si="54"/>
        <v>11.815286979754262</v>
      </c>
      <c r="Y165" s="2">
        <f t="shared" si="55"/>
        <v>4.4689327862287858</v>
      </c>
      <c r="Z165" s="2">
        <f t="shared" si="56"/>
        <v>5.3932460457485991</v>
      </c>
      <c r="AA165" s="2">
        <f t="shared" si="57"/>
        <v>8.0289671314390993</v>
      </c>
      <c r="AB165" s="2" t="e">
        <f t="shared" si="58"/>
        <v>#DIV/0!</v>
      </c>
      <c r="AC165" s="2">
        <v>0</v>
      </c>
      <c r="AD165" s="2" t="e">
        <f t="shared" si="59"/>
        <v>#DIV/0!</v>
      </c>
      <c r="AE165" s="2" t="s">
        <v>133</v>
      </c>
      <c r="AF165" s="2">
        <f t="shared" si="60"/>
        <v>14.382022471910112</v>
      </c>
      <c r="AG165" s="2">
        <f t="shared" si="61"/>
        <v>0.1213743026386892</v>
      </c>
      <c r="AH165" s="2">
        <f t="shared" si="62"/>
        <v>0.60832384121888217</v>
      </c>
      <c r="AI165" s="2">
        <f t="shared" si="63"/>
        <v>83635008</v>
      </c>
      <c r="AJ165" s="2">
        <f t="shared" si="64"/>
        <v>2368281.6000000001</v>
      </c>
      <c r="AK165" s="2">
        <f t="shared" si="65"/>
        <v>2.3682816</v>
      </c>
      <c r="AL165" s="2" t="s">
        <v>1172</v>
      </c>
      <c r="AM165" s="2" t="s">
        <v>1173</v>
      </c>
      <c r="AN165" s="2" t="s">
        <v>1174</v>
      </c>
      <c r="AO165" s="2" t="s">
        <v>1175</v>
      </c>
      <c r="AP165" s="2" t="s">
        <v>133</v>
      </c>
      <c r="AQ165" s="2" t="s">
        <v>133</v>
      </c>
      <c r="AR165" s="2" t="s">
        <v>133</v>
      </c>
      <c r="AS165" s="2">
        <v>0</v>
      </c>
      <c r="AT165" s="2" t="s">
        <v>133</v>
      </c>
      <c r="AU165" s="2" t="s">
        <v>133</v>
      </c>
      <c r="AV165" s="2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2">
        <v>0</v>
      </c>
      <c r="BH165" s="2">
        <v>0</v>
      </c>
      <c r="BI165" s="2">
        <v>0</v>
      </c>
      <c r="BJ165" s="2">
        <v>0</v>
      </c>
      <c r="BK165" s="2">
        <v>0</v>
      </c>
      <c r="BL165" s="2">
        <v>0</v>
      </c>
      <c r="BM165" s="2">
        <v>0</v>
      </c>
      <c r="BN165" s="2">
        <v>0</v>
      </c>
      <c r="BO165" s="2">
        <v>0</v>
      </c>
      <c r="BP165" s="2">
        <v>0</v>
      </c>
      <c r="BQ165" s="2">
        <v>0</v>
      </c>
      <c r="BR165" s="2">
        <v>0</v>
      </c>
      <c r="BS165" s="2">
        <v>0</v>
      </c>
      <c r="BT165" s="2">
        <v>0</v>
      </c>
      <c r="BU165" s="2">
        <v>0</v>
      </c>
      <c r="BV165" s="2">
        <v>0</v>
      </c>
      <c r="BW165" s="2">
        <v>0</v>
      </c>
      <c r="BX165" s="2">
        <v>0</v>
      </c>
      <c r="BY165" s="2">
        <v>0</v>
      </c>
      <c r="BZ165" s="2">
        <v>0</v>
      </c>
      <c r="CA165" s="2">
        <v>0</v>
      </c>
      <c r="CB165" s="2">
        <v>0</v>
      </c>
      <c r="CC165" s="2">
        <v>0</v>
      </c>
      <c r="CD165" s="2">
        <v>0</v>
      </c>
      <c r="CE165" s="2">
        <v>0</v>
      </c>
      <c r="CF165" s="2">
        <v>0</v>
      </c>
      <c r="CG165" s="2">
        <v>0</v>
      </c>
      <c r="CH165" s="2">
        <v>0</v>
      </c>
      <c r="CI165" s="2">
        <v>0</v>
      </c>
      <c r="CJ165" s="2">
        <v>0</v>
      </c>
      <c r="CK165" s="2">
        <v>0</v>
      </c>
      <c r="CL165" s="2">
        <v>0</v>
      </c>
      <c r="CM165" s="2">
        <v>0</v>
      </c>
      <c r="CN165" s="2">
        <v>0</v>
      </c>
      <c r="CO165" s="2">
        <v>0</v>
      </c>
      <c r="CP165" s="2">
        <v>0</v>
      </c>
      <c r="CQ165" s="2">
        <v>0</v>
      </c>
      <c r="CR165" s="2">
        <v>0</v>
      </c>
      <c r="CS165" s="2">
        <v>0</v>
      </c>
      <c r="CT165" s="2">
        <v>0</v>
      </c>
      <c r="CU165" s="2" t="s">
        <v>138</v>
      </c>
    </row>
    <row r="166" spans="1:99" s="2" customFormat="1" x14ac:dyDescent="0.25">
      <c r="A166" s="2" t="s">
        <v>1176</v>
      </c>
      <c r="C166" s="2" t="s">
        <v>1177</v>
      </c>
      <c r="D166" s="2">
        <v>1904</v>
      </c>
      <c r="E166" s="2">
        <f>2015-D166</f>
        <v>111</v>
      </c>
      <c r="F166" s="2">
        <v>0</v>
      </c>
      <c r="G166" s="2">
        <v>10</v>
      </c>
      <c r="H166" s="2">
        <v>0</v>
      </c>
      <c r="I166" s="2">
        <v>1344</v>
      </c>
      <c r="J166" s="2">
        <v>1344</v>
      </c>
      <c r="K166" s="2">
        <v>1344</v>
      </c>
      <c r="L166" s="2">
        <f t="shared" si="45"/>
        <v>58544505.600000001</v>
      </c>
      <c r="M166" s="2">
        <v>403</v>
      </c>
      <c r="N166" s="2">
        <f t="shared" si="46"/>
        <v>17554680</v>
      </c>
      <c r="O166" s="2">
        <f t="shared" si="47"/>
        <v>0.62968750000000007</v>
      </c>
      <c r="P166" s="2">
        <f t="shared" si="48"/>
        <v>1630884.58</v>
      </c>
      <c r="Q166" s="2">
        <f t="shared" si="49"/>
        <v>1.63088458</v>
      </c>
      <c r="R166" s="2">
        <v>0</v>
      </c>
      <c r="S166" s="2">
        <f t="shared" si="50"/>
        <v>0</v>
      </c>
      <c r="T166" s="2">
        <f t="shared" si="51"/>
        <v>0</v>
      </c>
      <c r="U166" s="2">
        <f t="shared" si="52"/>
        <v>0</v>
      </c>
      <c r="V166" s="2">
        <v>24414.599585</v>
      </c>
      <c r="W166" s="2">
        <f t="shared" si="53"/>
        <v>7.4415699535079991</v>
      </c>
      <c r="X166" s="2">
        <f t="shared" si="54"/>
        <v>4.6239786738014903</v>
      </c>
      <c r="Y166" s="2">
        <f t="shared" si="55"/>
        <v>1.6437957245849364</v>
      </c>
      <c r="Z166" s="2">
        <f t="shared" si="56"/>
        <v>3.3349799369740718</v>
      </c>
      <c r="AA166" s="2">
        <f t="shared" si="57"/>
        <v>4.4888303060316561</v>
      </c>
      <c r="AB166" s="2" t="e">
        <f t="shared" si="58"/>
        <v>#DIV/0!</v>
      </c>
      <c r="AC166" s="2">
        <v>0</v>
      </c>
      <c r="AD166" s="2" t="e">
        <f t="shared" si="59"/>
        <v>#DIV/0!</v>
      </c>
      <c r="AE166" s="2" t="s">
        <v>133</v>
      </c>
      <c r="AF166" s="2">
        <f t="shared" si="60"/>
        <v>0</v>
      </c>
      <c r="AG166" s="2">
        <f t="shared" si="61"/>
        <v>7.0541098012747244E-2</v>
      </c>
      <c r="AH166" s="2">
        <f t="shared" si="62"/>
        <v>0.98376608351207651</v>
      </c>
      <c r="AI166" s="2">
        <f t="shared" si="63"/>
        <v>58544505.600000001</v>
      </c>
      <c r="AJ166" s="2">
        <f t="shared" si="64"/>
        <v>1657797.12</v>
      </c>
      <c r="AK166" s="2">
        <f t="shared" si="65"/>
        <v>1.6577971200000001</v>
      </c>
      <c r="AL166" s="2" t="s">
        <v>1178</v>
      </c>
      <c r="AM166" s="2" t="s">
        <v>1179</v>
      </c>
      <c r="AN166" s="2" t="s">
        <v>1180</v>
      </c>
      <c r="AO166" s="2" t="s">
        <v>1181</v>
      </c>
      <c r="AP166" s="2" t="s">
        <v>133</v>
      </c>
      <c r="AQ166" s="2" t="s">
        <v>133</v>
      </c>
      <c r="AR166" s="2" t="s">
        <v>133</v>
      </c>
      <c r="AS166" s="2">
        <v>0</v>
      </c>
      <c r="AT166" s="2" t="s">
        <v>133</v>
      </c>
      <c r="AU166" s="2" t="s">
        <v>133</v>
      </c>
      <c r="AV166" s="2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0</v>
      </c>
      <c r="BH166" s="2">
        <v>0</v>
      </c>
      <c r="BI166" s="2">
        <v>0</v>
      </c>
      <c r="BJ166" s="2">
        <v>0</v>
      </c>
      <c r="BK166" s="2">
        <v>0</v>
      </c>
      <c r="BL166" s="2">
        <v>0</v>
      </c>
      <c r="BM166" s="2">
        <v>0</v>
      </c>
      <c r="BN166" s="2">
        <v>0</v>
      </c>
      <c r="BO166" s="2">
        <v>0</v>
      </c>
      <c r="BP166" s="2">
        <v>0</v>
      </c>
      <c r="BQ166" s="2">
        <v>0</v>
      </c>
      <c r="BR166" s="2">
        <v>0</v>
      </c>
      <c r="BS166" s="2">
        <v>0</v>
      </c>
      <c r="BT166" s="2">
        <v>0</v>
      </c>
      <c r="BU166" s="2">
        <v>0</v>
      </c>
      <c r="BV166" s="2">
        <v>0</v>
      </c>
      <c r="BW166" s="2">
        <v>0</v>
      </c>
      <c r="BX166" s="2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F166" s="2">
        <v>0</v>
      </c>
      <c r="CG166" s="2">
        <v>0</v>
      </c>
      <c r="CH166" s="2">
        <v>0</v>
      </c>
      <c r="CI166" s="2">
        <v>0</v>
      </c>
      <c r="CJ166" s="2">
        <v>0</v>
      </c>
      <c r="CK166" s="2">
        <v>0</v>
      </c>
      <c r="CL166" s="2">
        <v>0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R166" s="2">
        <v>0</v>
      </c>
      <c r="CS166" s="2">
        <v>0</v>
      </c>
      <c r="CT166" s="2">
        <v>0</v>
      </c>
      <c r="CU166" s="2" t="s">
        <v>138</v>
      </c>
    </row>
    <row r="167" spans="1:99" s="2" customFormat="1" x14ac:dyDescent="0.25">
      <c r="A167" s="2" t="s">
        <v>1182</v>
      </c>
      <c r="C167" s="2" t="s">
        <v>1183</v>
      </c>
      <c r="F167" s="2">
        <v>0</v>
      </c>
      <c r="G167" s="2">
        <v>25</v>
      </c>
      <c r="H167" s="2">
        <v>4100</v>
      </c>
      <c r="I167" s="2">
        <v>2827</v>
      </c>
      <c r="J167" s="2">
        <v>2827</v>
      </c>
      <c r="K167" s="2">
        <v>2827</v>
      </c>
      <c r="L167" s="2">
        <f t="shared" si="45"/>
        <v>123143837.3</v>
      </c>
      <c r="M167" s="2">
        <v>339</v>
      </c>
      <c r="N167" s="2">
        <f t="shared" si="46"/>
        <v>14766840</v>
      </c>
      <c r="O167" s="2">
        <f t="shared" si="47"/>
        <v>0.52968749999999998</v>
      </c>
      <c r="P167" s="2">
        <f t="shared" si="48"/>
        <v>1371885.54</v>
      </c>
      <c r="Q167" s="2">
        <f t="shared" si="49"/>
        <v>1.3718855400000001</v>
      </c>
      <c r="R167" s="2">
        <v>25</v>
      </c>
      <c r="S167" s="2">
        <f t="shared" si="50"/>
        <v>64.749749999999992</v>
      </c>
      <c r="T167" s="2">
        <f t="shared" si="51"/>
        <v>16000</v>
      </c>
      <c r="U167" s="2">
        <f t="shared" si="52"/>
        <v>697000000</v>
      </c>
      <c r="V167" s="2">
        <v>73538.162987999996</v>
      </c>
      <c r="W167" s="2">
        <f t="shared" si="53"/>
        <v>22.414432078742397</v>
      </c>
      <c r="X167" s="2">
        <f t="shared" si="54"/>
        <v>13.927686840949272</v>
      </c>
      <c r="Y167" s="2">
        <f t="shared" si="55"/>
        <v>5.3983829761353892</v>
      </c>
      <c r="Z167" s="2">
        <f t="shared" si="56"/>
        <v>8.3392138941032741</v>
      </c>
      <c r="AA167" s="2">
        <f t="shared" si="57"/>
        <v>6.4279104663482736</v>
      </c>
      <c r="AB167" s="2" t="e">
        <f t="shared" si="58"/>
        <v>#DIV/0!</v>
      </c>
      <c r="AC167" s="2">
        <v>0</v>
      </c>
      <c r="AD167" s="2" t="e">
        <f t="shared" si="59"/>
        <v>#DIV/0!</v>
      </c>
      <c r="AE167" s="2" t="s">
        <v>133</v>
      </c>
      <c r="AF167" s="2">
        <f t="shared" si="60"/>
        <v>47.197640117994098</v>
      </c>
      <c r="AG167" s="2">
        <f t="shared" si="61"/>
        <v>0.19232103037965956</v>
      </c>
      <c r="AH167" s="2">
        <f t="shared" si="62"/>
        <v>0.39342319226375083</v>
      </c>
      <c r="AI167" s="2">
        <f t="shared" si="63"/>
        <v>123143837.3</v>
      </c>
      <c r="AJ167" s="2">
        <f t="shared" si="64"/>
        <v>3487047.96</v>
      </c>
      <c r="AK167" s="2">
        <f t="shared" si="65"/>
        <v>3.4870479599999999</v>
      </c>
      <c r="AL167" s="2" t="s">
        <v>1184</v>
      </c>
      <c r="AM167" s="2" t="s">
        <v>1185</v>
      </c>
      <c r="AN167" s="2" t="s">
        <v>1186</v>
      </c>
      <c r="AO167" s="2" t="s">
        <v>1187</v>
      </c>
      <c r="AP167" s="2" t="s">
        <v>133</v>
      </c>
      <c r="AQ167" s="2" t="s">
        <v>133</v>
      </c>
      <c r="AR167" s="2" t="s">
        <v>133</v>
      </c>
      <c r="AS167" s="2">
        <v>0</v>
      </c>
      <c r="AT167" s="2" t="s">
        <v>133</v>
      </c>
      <c r="AU167" s="2" t="s">
        <v>133</v>
      </c>
      <c r="AV167" s="2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0</v>
      </c>
      <c r="BD167" s="2">
        <v>0</v>
      </c>
      <c r="BE167" s="2">
        <v>0</v>
      </c>
      <c r="BF167" s="2">
        <v>0</v>
      </c>
      <c r="BG167" s="2">
        <v>0</v>
      </c>
      <c r="BH167" s="2">
        <v>0</v>
      </c>
      <c r="BI167" s="2">
        <v>0</v>
      </c>
      <c r="BJ167" s="2">
        <v>0</v>
      </c>
      <c r="BK167" s="2">
        <v>0</v>
      </c>
      <c r="BL167" s="2">
        <v>0</v>
      </c>
      <c r="BM167" s="2">
        <v>0</v>
      </c>
      <c r="BN167" s="2">
        <v>0</v>
      </c>
      <c r="BO167" s="2">
        <v>0</v>
      </c>
      <c r="BP167" s="2">
        <v>0</v>
      </c>
      <c r="BQ167" s="2">
        <v>0</v>
      </c>
      <c r="BR167" s="2">
        <v>0</v>
      </c>
      <c r="BS167" s="2">
        <v>0</v>
      </c>
      <c r="BT167" s="2">
        <v>0</v>
      </c>
      <c r="BU167" s="2">
        <v>0</v>
      </c>
      <c r="BV167" s="2">
        <v>0</v>
      </c>
      <c r="BW167" s="2">
        <v>0</v>
      </c>
      <c r="BX167" s="2">
        <v>0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D167" s="2">
        <v>0</v>
      </c>
      <c r="CE167" s="2">
        <v>0</v>
      </c>
      <c r="CF167" s="2">
        <v>0</v>
      </c>
      <c r="CG167" s="2">
        <v>0</v>
      </c>
      <c r="CH167" s="2">
        <v>0</v>
      </c>
      <c r="CI167" s="2">
        <v>0</v>
      </c>
      <c r="CJ167" s="2">
        <v>0</v>
      </c>
      <c r="CK167" s="2">
        <v>0</v>
      </c>
      <c r="CL167" s="2">
        <v>0</v>
      </c>
      <c r="CM167" s="2">
        <v>0</v>
      </c>
      <c r="CN167" s="2">
        <v>0</v>
      </c>
      <c r="CO167" s="2">
        <v>0</v>
      </c>
      <c r="CP167" s="2">
        <v>0</v>
      </c>
      <c r="CQ167" s="2">
        <v>0</v>
      </c>
      <c r="CR167" s="2">
        <v>0</v>
      </c>
      <c r="CS167" s="2">
        <v>0</v>
      </c>
      <c r="CT167" s="2">
        <v>0</v>
      </c>
      <c r="CU167" s="2" t="s">
        <v>138</v>
      </c>
    </row>
    <row r="168" spans="1:99" s="2" customFormat="1" x14ac:dyDescent="0.25">
      <c r="A168" s="2" t="s">
        <v>1188</v>
      </c>
      <c r="B168" s="2" t="s">
        <v>1189</v>
      </c>
      <c r="C168" s="2" t="s">
        <v>1190</v>
      </c>
      <c r="F168" s="2">
        <v>0</v>
      </c>
      <c r="G168" s="2">
        <v>10</v>
      </c>
      <c r="H168" s="2">
        <v>0</v>
      </c>
      <c r="I168" s="2">
        <v>3000</v>
      </c>
      <c r="J168" s="2">
        <v>3000</v>
      </c>
      <c r="K168" s="2">
        <v>3000</v>
      </c>
      <c r="L168" s="2">
        <f t="shared" si="45"/>
        <v>130679700</v>
      </c>
      <c r="M168" s="2">
        <v>525</v>
      </c>
      <c r="N168" s="2">
        <f t="shared" si="46"/>
        <v>22869000</v>
      </c>
      <c r="O168" s="2">
        <f t="shared" si="47"/>
        <v>0.8203125</v>
      </c>
      <c r="P168" s="2">
        <f t="shared" si="48"/>
        <v>2124601.5</v>
      </c>
      <c r="Q168" s="2">
        <f t="shared" si="49"/>
        <v>2.1246015000000003</v>
      </c>
      <c r="R168" s="2">
        <v>0</v>
      </c>
      <c r="S168" s="2">
        <f t="shared" si="50"/>
        <v>0</v>
      </c>
      <c r="T168" s="2">
        <f t="shared" si="51"/>
        <v>0</v>
      </c>
      <c r="U168" s="2">
        <f t="shared" si="52"/>
        <v>0</v>
      </c>
      <c r="V168" s="2">
        <v>28335.531081000001</v>
      </c>
      <c r="W168" s="2">
        <f t="shared" si="53"/>
        <v>8.636669873488799</v>
      </c>
      <c r="X168" s="2">
        <f t="shared" si="54"/>
        <v>5.3665795735549144</v>
      </c>
      <c r="Y168" s="2">
        <f t="shared" si="55"/>
        <v>1.6714849431335319</v>
      </c>
      <c r="Z168" s="2">
        <f t="shared" si="56"/>
        <v>5.7142725960907779</v>
      </c>
      <c r="AA168" s="2">
        <f t="shared" si="57"/>
        <v>2.3339575492343609</v>
      </c>
      <c r="AB168" s="2" t="e">
        <f t="shared" si="58"/>
        <v>#DIV/0!</v>
      </c>
      <c r="AC168" s="2">
        <v>0</v>
      </c>
      <c r="AD168" s="2" t="e">
        <f t="shared" si="59"/>
        <v>#DIV/0!</v>
      </c>
      <c r="AE168" s="2" t="s">
        <v>133</v>
      </c>
      <c r="AF168" s="2">
        <f t="shared" si="60"/>
        <v>0</v>
      </c>
      <c r="AG168" s="2">
        <f t="shared" si="61"/>
        <v>0.10589679482577026</v>
      </c>
      <c r="AH168" s="2">
        <f t="shared" si="62"/>
        <v>0.57414834452119212</v>
      </c>
      <c r="AI168" s="2">
        <f t="shared" si="63"/>
        <v>130679700</v>
      </c>
      <c r="AJ168" s="2">
        <f t="shared" si="64"/>
        <v>3700440</v>
      </c>
      <c r="AK168" s="2">
        <f t="shared" si="65"/>
        <v>3.70044</v>
      </c>
      <c r="AL168" s="2" t="s">
        <v>1191</v>
      </c>
      <c r="AM168" s="2" t="s">
        <v>133</v>
      </c>
      <c r="AN168" s="2" t="s">
        <v>1192</v>
      </c>
      <c r="AO168" s="2" t="s">
        <v>1193</v>
      </c>
      <c r="AP168" s="2" t="s">
        <v>133</v>
      </c>
      <c r="AQ168" s="2" t="s">
        <v>133</v>
      </c>
      <c r="AR168" s="2" t="s">
        <v>133</v>
      </c>
      <c r="AS168" s="2">
        <v>0</v>
      </c>
      <c r="AT168" s="2" t="s">
        <v>133</v>
      </c>
      <c r="AU168" s="2" t="s">
        <v>133</v>
      </c>
      <c r="AV168" s="2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2">
        <v>0</v>
      </c>
      <c r="BH168" s="2">
        <v>0</v>
      </c>
      <c r="BI168" s="2">
        <v>0</v>
      </c>
      <c r="BJ168" s="2">
        <v>0</v>
      </c>
      <c r="BK168" s="2">
        <v>0</v>
      </c>
      <c r="BL168" s="2">
        <v>0</v>
      </c>
      <c r="BM168" s="2">
        <v>0</v>
      </c>
      <c r="BN168" s="2">
        <v>0</v>
      </c>
      <c r="BO168" s="2">
        <v>0</v>
      </c>
      <c r="BP168" s="2">
        <v>0</v>
      </c>
      <c r="BQ168" s="2">
        <v>0</v>
      </c>
      <c r="BR168" s="2">
        <v>0</v>
      </c>
      <c r="BS168" s="2">
        <v>0</v>
      </c>
      <c r="BT168" s="2">
        <v>0</v>
      </c>
      <c r="BU168" s="2">
        <v>0</v>
      </c>
      <c r="BV168" s="2">
        <v>0</v>
      </c>
      <c r="BW168" s="2">
        <v>0</v>
      </c>
      <c r="BX168" s="2">
        <v>0</v>
      </c>
      <c r="BY168" s="2">
        <v>0</v>
      </c>
      <c r="BZ168" s="2">
        <v>0</v>
      </c>
      <c r="CA168" s="2">
        <v>0</v>
      </c>
      <c r="CB168" s="2">
        <v>0</v>
      </c>
      <c r="CC168" s="2">
        <v>0</v>
      </c>
      <c r="CD168" s="2">
        <v>0</v>
      </c>
      <c r="CE168" s="2">
        <v>0</v>
      </c>
      <c r="CF168" s="2">
        <v>0</v>
      </c>
      <c r="CG168" s="2">
        <v>0</v>
      </c>
      <c r="CH168" s="2">
        <v>0</v>
      </c>
      <c r="CI168" s="2">
        <v>0</v>
      </c>
      <c r="CJ168" s="2">
        <v>0</v>
      </c>
      <c r="CK168" s="2">
        <v>0</v>
      </c>
      <c r="CL168" s="2">
        <v>0</v>
      </c>
      <c r="CM168" s="2">
        <v>0</v>
      </c>
      <c r="CN168" s="2">
        <v>0</v>
      </c>
      <c r="CO168" s="2">
        <v>0</v>
      </c>
      <c r="CP168" s="2">
        <v>0</v>
      </c>
      <c r="CQ168" s="2">
        <v>0</v>
      </c>
      <c r="CR168" s="2">
        <v>0</v>
      </c>
      <c r="CS168" s="2">
        <v>0</v>
      </c>
      <c r="CT168" s="2">
        <v>0</v>
      </c>
      <c r="CU168" s="2" t="s">
        <v>138</v>
      </c>
    </row>
    <row r="169" spans="1:99" s="2" customFormat="1" x14ac:dyDescent="0.25">
      <c r="A169" s="2" t="s">
        <v>1194</v>
      </c>
      <c r="B169" s="2" t="s">
        <v>1195</v>
      </c>
      <c r="C169" s="2" t="s">
        <v>1196</v>
      </c>
      <c r="D169" s="2">
        <v>1905</v>
      </c>
      <c r="E169" s="2">
        <f t="shared" ref="E169:E178" si="66">2015-D169</f>
        <v>110</v>
      </c>
      <c r="F169" s="2">
        <v>0</v>
      </c>
      <c r="G169" s="2">
        <v>12</v>
      </c>
      <c r="H169" s="2">
        <v>0</v>
      </c>
      <c r="I169" s="2">
        <v>1101</v>
      </c>
      <c r="J169" s="2">
        <v>1101</v>
      </c>
      <c r="K169" s="2">
        <v>1101</v>
      </c>
      <c r="L169" s="2">
        <f t="shared" si="45"/>
        <v>47959449.899999999</v>
      </c>
      <c r="M169" s="2">
        <v>275</v>
      </c>
      <c r="N169" s="2">
        <f t="shared" si="46"/>
        <v>11979000</v>
      </c>
      <c r="O169" s="2">
        <f t="shared" si="47"/>
        <v>0.4296875</v>
      </c>
      <c r="P169" s="2">
        <f t="shared" si="48"/>
        <v>1112886.5</v>
      </c>
      <c r="Q169" s="2">
        <f t="shared" si="49"/>
        <v>1.1128865000000001</v>
      </c>
      <c r="R169" s="2">
        <v>0</v>
      </c>
      <c r="S169" s="2">
        <f t="shared" si="50"/>
        <v>0</v>
      </c>
      <c r="T169" s="2">
        <f t="shared" si="51"/>
        <v>0</v>
      </c>
      <c r="U169" s="2">
        <f t="shared" si="52"/>
        <v>0</v>
      </c>
      <c r="W169" s="2">
        <f t="shared" si="53"/>
        <v>0</v>
      </c>
      <c r="X169" s="2">
        <f t="shared" si="54"/>
        <v>0</v>
      </c>
      <c r="Y169" s="2">
        <f t="shared" si="55"/>
        <v>0</v>
      </c>
      <c r="Z169" s="2">
        <f t="shared" si="56"/>
        <v>4.0036271725519654</v>
      </c>
      <c r="AA169" s="2">
        <f t="shared" si="57"/>
        <v>0</v>
      </c>
      <c r="AB169" s="2" t="e">
        <f t="shared" si="58"/>
        <v>#DIV/0!</v>
      </c>
      <c r="AC169" s="2">
        <v>0</v>
      </c>
      <c r="AD169" s="2" t="e">
        <f t="shared" si="59"/>
        <v>#DIV/0!</v>
      </c>
      <c r="AE169" s="2" t="s">
        <v>133</v>
      </c>
      <c r="AF169" s="2">
        <f t="shared" si="60"/>
        <v>0</v>
      </c>
      <c r="AG169" s="2">
        <f t="shared" si="61"/>
        <v>0.10251532530405939</v>
      </c>
      <c r="AH169" s="2">
        <f t="shared" si="62"/>
        <v>0.8194669507892971</v>
      </c>
      <c r="AI169" s="2">
        <f t="shared" si="63"/>
        <v>47959449.899999999</v>
      </c>
      <c r="AJ169" s="2">
        <f t="shared" si="64"/>
        <v>1358061.48</v>
      </c>
      <c r="AK169" s="2">
        <f t="shared" si="65"/>
        <v>1.3580614799999999</v>
      </c>
      <c r="AL169" s="2" t="s">
        <v>133</v>
      </c>
      <c r="AM169" s="2" t="s">
        <v>133</v>
      </c>
      <c r="AN169" s="2" t="s">
        <v>133</v>
      </c>
      <c r="AO169" s="2" t="s">
        <v>133</v>
      </c>
      <c r="AP169" s="2" t="s">
        <v>133</v>
      </c>
      <c r="AQ169" s="2" t="s">
        <v>133</v>
      </c>
      <c r="AR169" s="2" t="s">
        <v>133</v>
      </c>
      <c r="AS169" s="2">
        <v>0</v>
      </c>
      <c r="AT169" s="2" t="s">
        <v>133</v>
      </c>
      <c r="AU169" s="2" t="s">
        <v>133</v>
      </c>
      <c r="AV169" s="2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0</v>
      </c>
      <c r="BD169" s="2">
        <v>0</v>
      </c>
      <c r="BE169" s="2">
        <v>0</v>
      </c>
      <c r="BF169" s="2">
        <v>0</v>
      </c>
      <c r="BG169" s="2">
        <v>0</v>
      </c>
      <c r="BH169" s="2">
        <v>0</v>
      </c>
      <c r="BI169" s="2">
        <v>0</v>
      </c>
      <c r="BJ169" s="2">
        <v>0</v>
      </c>
      <c r="BK169" s="2">
        <v>0</v>
      </c>
      <c r="BL169" s="2">
        <v>0</v>
      </c>
      <c r="BM169" s="2">
        <v>0</v>
      </c>
      <c r="BN169" s="2">
        <v>0</v>
      </c>
      <c r="BO169" s="2">
        <v>0</v>
      </c>
      <c r="BP169" s="2">
        <v>0</v>
      </c>
      <c r="BQ169" s="2">
        <v>0</v>
      </c>
      <c r="BR169" s="2">
        <v>0</v>
      </c>
      <c r="BS169" s="2">
        <v>0</v>
      </c>
      <c r="BT169" s="2">
        <v>0</v>
      </c>
      <c r="BU169" s="2">
        <v>0</v>
      </c>
      <c r="BV169" s="2">
        <v>0</v>
      </c>
      <c r="BW169" s="2">
        <v>0</v>
      </c>
      <c r="BX169" s="2">
        <v>0</v>
      </c>
      <c r="BY169" s="2">
        <v>0</v>
      </c>
      <c r="BZ169" s="2">
        <v>0</v>
      </c>
      <c r="CA169" s="2">
        <v>0</v>
      </c>
      <c r="CB169" s="2">
        <v>0</v>
      </c>
      <c r="CC169" s="2">
        <v>0</v>
      </c>
      <c r="CD169" s="2">
        <v>0</v>
      </c>
      <c r="CE169" s="2">
        <v>0</v>
      </c>
      <c r="CF169" s="2">
        <v>0</v>
      </c>
      <c r="CG169" s="2">
        <v>0</v>
      </c>
      <c r="CH169" s="2">
        <v>0</v>
      </c>
      <c r="CI169" s="2">
        <v>0</v>
      </c>
      <c r="CJ169" s="2">
        <v>0</v>
      </c>
      <c r="CK169" s="2">
        <v>0</v>
      </c>
      <c r="CL169" s="2">
        <v>0</v>
      </c>
      <c r="CM169" s="2">
        <v>0</v>
      </c>
      <c r="CN169" s="2">
        <v>0</v>
      </c>
      <c r="CO169" s="2">
        <v>0</v>
      </c>
      <c r="CP169" s="2">
        <v>0</v>
      </c>
      <c r="CQ169" s="2">
        <v>0</v>
      </c>
      <c r="CR169" s="2">
        <v>0</v>
      </c>
      <c r="CS169" s="2">
        <v>0</v>
      </c>
      <c r="CT169" s="2">
        <v>0</v>
      </c>
      <c r="CU169" s="2" t="s">
        <v>138</v>
      </c>
    </row>
    <row r="170" spans="1:99" s="2" customFormat="1" x14ac:dyDescent="0.25">
      <c r="A170" s="2" t="s">
        <v>1197</v>
      </c>
      <c r="C170" s="2" t="s">
        <v>1198</v>
      </c>
      <c r="D170" s="2">
        <v>1903</v>
      </c>
      <c r="E170" s="2">
        <f t="shared" si="66"/>
        <v>112</v>
      </c>
      <c r="F170" s="2">
        <v>0</v>
      </c>
      <c r="G170" s="2">
        <v>15</v>
      </c>
      <c r="H170" s="2">
        <v>420</v>
      </c>
      <c r="I170" s="2">
        <v>2464</v>
      </c>
      <c r="J170" s="2">
        <v>957</v>
      </c>
      <c r="K170" s="2">
        <v>2464</v>
      </c>
      <c r="L170" s="2">
        <f t="shared" si="45"/>
        <v>107331593.60000001</v>
      </c>
      <c r="M170" s="2">
        <v>287</v>
      </c>
      <c r="N170" s="2">
        <f t="shared" si="46"/>
        <v>12501720</v>
      </c>
      <c r="O170" s="2">
        <f t="shared" si="47"/>
        <v>0.44843750000000004</v>
      </c>
      <c r="P170" s="2">
        <f t="shared" si="48"/>
        <v>1161448.82</v>
      </c>
      <c r="Q170" s="2">
        <f t="shared" si="49"/>
        <v>1.1614488200000002</v>
      </c>
      <c r="R170" s="2">
        <v>8.6199999999999992</v>
      </c>
      <c r="S170" s="2">
        <f t="shared" si="50"/>
        <v>22.325713799999996</v>
      </c>
      <c r="T170" s="2">
        <f t="shared" si="51"/>
        <v>5516.7999999999993</v>
      </c>
      <c r="U170" s="2">
        <f t="shared" si="52"/>
        <v>240325599.99999997</v>
      </c>
      <c r="V170" s="2">
        <v>38740.232703000001</v>
      </c>
      <c r="W170" s="2">
        <f t="shared" si="53"/>
        <v>11.808022927874399</v>
      </c>
      <c r="X170" s="2">
        <f t="shared" si="54"/>
        <v>7.3371676325519823</v>
      </c>
      <c r="Y170" s="2">
        <f t="shared" si="55"/>
        <v>3.0908080903354151</v>
      </c>
      <c r="Z170" s="2">
        <f t="shared" si="56"/>
        <v>8.5853461443705346</v>
      </c>
      <c r="AA170" s="2">
        <f t="shared" si="57"/>
        <v>10.003066082791676</v>
      </c>
      <c r="AB170" s="2" t="e">
        <f t="shared" si="58"/>
        <v>#DIV/0!</v>
      </c>
      <c r="AC170" s="2">
        <v>0</v>
      </c>
      <c r="AD170" s="2" t="e">
        <f t="shared" si="59"/>
        <v>#DIV/0!</v>
      </c>
      <c r="AE170" s="2">
        <v>58.239699999999999</v>
      </c>
      <c r="AF170" s="2">
        <f t="shared" si="60"/>
        <v>19.222299651567941</v>
      </c>
      <c r="AG170" s="2">
        <f t="shared" si="61"/>
        <v>0.21518816111213657</v>
      </c>
      <c r="AH170" s="2">
        <f t="shared" si="62"/>
        <v>0.98391147859431027</v>
      </c>
      <c r="AI170" s="2">
        <f t="shared" si="63"/>
        <v>41686824.300000004</v>
      </c>
      <c r="AJ170" s="2">
        <f t="shared" si="64"/>
        <v>1180440.3600000001</v>
      </c>
      <c r="AK170" s="2">
        <f t="shared" si="65"/>
        <v>1.1804403600000002</v>
      </c>
      <c r="AL170" s="2" t="s">
        <v>1199</v>
      </c>
      <c r="AM170" s="2" t="s">
        <v>1200</v>
      </c>
      <c r="AN170" s="2" t="s">
        <v>1201</v>
      </c>
      <c r="AO170" s="2" t="s">
        <v>1202</v>
      </c>
      <c r="AP170" s="2" t="s">
        <v>1203</v>
      </c>
      <c r="AQ170" s="2" t="s">
        <v>362</v>
      </c>
      <c r="AR170" s="2" t="s">
        <v>1204</v>
      </c>
      <c r="AS170" s="2">
        <v>1</v>
      </c>
      <c r="AT170" s="2" t="s">
        <v>1205</v>
      </c>
      <c r="AU170" s="2" t="s">
        <v>1206</v>
      </c>
      <c r="AV170" s="2">
        <v>8</v>
      </c>
      <c r="AW170" s="5">
        <v>100</v>
      </c>
      <c r="AX170" s="2">
        <v>0</v>
      </c>
      <c r="AY170" s="2">
        <v>0</v>
      </c>
      <c r="AZ170" s="5">
        <v>1.6</v>
      </c>
      <c r="BA170" s="2">
        <v>0</v>
      </c>
      <c r="BB170" s="2">
        <v>0</v>
      </c>
      <c r="BC170" s="2">
        <v>0</v>
      </c>
      <c r="BD170" s="2">
        <v>0</v>
      </c>
      <c r="BE170" s="5">
        <v>0.1</v>
      </c>
      <c r="BF170" s="5">
        <v>58.5</v>
      </c>
      <c r="BG170" s="5">
        <v>22.7</v>
      </c>
      <c r="BH170" s="5">
        <v>15.4</v>
      </c>
      <c r="BI170" s="2">
        <v>0</v>
      </c>
      <c r="BJ170" s="2">
        <v>0</v>
      </c>
      <c r="BK170" s="5">
        <v>0.7</v>
      </c>
      <c r="BL170" s="5">
        <v>0.9</v>
      </c>
      <c r="BM170" s="2">
        <v>0</v>
      </c>
      <c r="BN170" s="2">
        <v>0</v>
      </c>
      <c r="BO170" s="5">
        <v>14919</v>
      </c>
      <c r="BP170" s="5">
        <v>1105</v>
      </c>
      <c r="BQ170" s="5">
        <v>117</v>
      </c>
      <c r="BR170" s="5">
        <v>9</v>
      </c>
      <c r="BS170" s="5">
        <v>0.18</v>
      </c>
      <c r="BT170" s="5">
        <v>0.01</v>
      </c>
      <c r="BU170" s="5">
        <v>21617</v>
      </c>
      <c r="BV170" s="5">
        <v>169</v>
      </c>
      <c r="BW170" s="5">
        <v>0.26</v>
      </c>
      <c r="BX170" s="5">
        <v>84200</v>
      </c>
      <c r="BY170" s="5">
        <v>2267</v>
      </c>
      <c r="BZ170" s="5">
        <v>658</v>
      </c>
      <c r="CA170" s="5">
        <v>18</v>
      </c>
      <c r="CB170" s="5">
        <v>1.62</v>
      </c>
      <c r="CC170" s="5">
        <v>0.05</v>
      </c>
      <c r="CD170" s="5">
        <v>1</v>
      </c>
      <c r="CE170" s="5">
        <v>6</v>
      </c>
      <c r="CF170" s="2">
        <v>0</v>
      </c>
      <c r="CG170" s="5">
        <v>1</v>
      </c>
      <c r="CH170" s="5">
        <v>60</v>
      </c>
      <c r="CI170" s="5">
        <v>37</v>
      </c>
      <c r="CJ170" s="5">
        <v>91</v>
      </c>
      <c r="CK170" s="2">
        <v>0</v>
      </c>
      <c r="CL170" s="2">
        <v>0</v>
      </c>
      <c r="CM170" s="2">
        <v>0</v>
      </c>
      <c r="CN170" s="2">
        <v>0</v>
      </c>
      <c r="CO170" s="2">
        <v>0</v>
      </c>
      <c r="CP170" s="2">
        <v>0</v>
      </c>
      <c r="CQ170" s="5">
        <v>1</v>
      </c>
      <c r="CR170" s="5">
        <v>3</v>
      </c>
      <c r="CS170" s="5">
        <v>0.83542000000000005</v>
      </c>
      <c r="CT170" s="5">
        <v>0.87963999999999998</v>
      </c>
      <c r="CU170" s="2" t="s">
        <v>138</v>
      </c>
    </row>
    <row r="171" spans="1:99" s="2" customFormat="1" x14ac:dyDescent="0.25">
      <c r="A171" s="2" t="s">
        <v>1207</v>
      </c>
      <c r="C171" s="2" t="s">
        <v>1208</v>
      </c>
      <c r="D171" s="2">
        <v>1933</v>
      </c>
      <c r="E171" s="2">
        <f t="shared" si="66"/>
        <v>82</v>
      </c>
      <c r="F171" s="2">
        <v>0</v>
      </c>
      <c r="G171" s="2">
        <v>20</v>
      </c>
      <c r="H171" s="2">
        <v>1600</v>
      </c>
      <c r="I171" s="2">
        <v>2985</v>
      </c>
      <c r="J171" s="2">
        <v>2985</v>
      </c>
      <c r="K171" s="2">
        <v>2985</v>
      </c>
      <c r="L171" s="2">
        <f t="shared" si="45"/>
        <v>130026301.5</v>
      </c>
      <c r="M171" s="2">
        <v>500</v>
      </c>
      <c r="N171" s="2">
        <f t="shared" si="46"/>
        <v>21780000</v>
      </c>
      <c r="O171" s="2">
        <f t="shared" si="47"/>
        <v>0.78125</v>
      </c>
      <c r="P171" s="2">
        <f t="shared" si="48"/>
        <v>2023430</v>
      </c>
      <c r="Q171" s="2">
        <f t="shared" si="49"/>
        <v>2.0234300000000003</v>
      </c>
      <c r="R171" s="2">
        <v>16</v>
      </c>
      <c r="S171" s="2">
        <f t="shared" si="50"/>
        <v>41.439839999999997</v>
      </c>
      <c r="T171" s="2">
        <f t="shared" si="51"/>
        <v>10240</v>
      </c>
      <c r="U171" s="2">
        <f t="shared" si="52"/>
        <v>446080000</v>
      </c>
      <c r="V171" s="2">
        <v>68649.515079999997</v>
      </c>
      <c r="W171" s="2">
        <f t="shared" si="53"/>
        <v>20.924372196383999</v>
      </c>
      <c r="X171" s="2">
        <f t="shared" si="54"/>
        <v>13.001806259061521</v>
      </c>
      <c r="Y171" s="2">
        <f t="shared" si="55"/>
        <v>4.1495713389135158</v>
      </c>
      <c r="Z171" s="2">
        <f t="shared" si="56"/>
        <v>5.9699862947658406</v>
      </c>
      <c r="AA171" s="2">
        <f t="shared" si="57"/>
        <v>5.6829781851241474</v>
      </c>
      <c r="AB171" s="2" t="e">
        <f t="shared" si="58"/>
        <v>#DIV/0!</v>
      </c>
      <c r="AC171" s="2">
        <v>0</v>
      </c>
      <c r="AD171" s="2" t="e">
        <f t="shared" si="59"/>
        <v>#DIV/0!</v>
      </c>
      <c r="AE171" s="2" t="s">
        <v>133</v>
      </c>
      <c r="AF171" s="2">
        <f t="shared" si="60"/>
        <v>20.48</v>
      </c>
      <c r="AG171" s="2">
        <f t="shared" si="61"/>
        <v>0.11336783289702466</v>
      </c>
      <c r="AH171" s="2">
        <f t="shared" si="62"/>
        <v>0.54955572579200007</v>
      </c>
      <c r="AI171" s="2">
        <f t="shared" si="63"/>
        <v>130026301.5</v>
      </c>
      <c r="AJ171" s="2">
        <f t="shared" si="64"/>
        <v>3681937.8000000003</v>
      </c>
      <c r="AK171" s="2">
        <f t="shared" si="65"/>
        <v>3.6819378000000005</v>
      </c>
      <c r="AL171" s="2" t="s">
        <v>1209</v>
      </c>
      <c r="AM171" s="2" t="s">
        <v>1210</v>
      </c>
      <c r="AN171" s="2" t="s">
        <v>133</v>
      </c>
      <c r="AO171" s="2" t="s">
        <v>1211</v>
      </c>
      <c r="AP171" s="2" t="s">
        <v>133</v>
      </c>
      <c r="AQ171" s="2" t="s">
        <v>133</v>
      </c>
      <c r="AR171" s="2" t="s">
        <v>133</v>
      </c>
      <c r="AS171" s="2">
        <v>0</v>
      </c>
      <c r="AT171" s="2" t="s">
        <v>133</v>
      </c>
      <c r="AU171" s="2" t="s">
        <v>133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2">
        <v>0</v>
      </c>
      <c r="BI171" s="2">
        <v>0</v>
      </c>
      <c r="BJ171" s="2">
        <v>0</v>
      </c>
      <c r="BK171" s="2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0</v>
      </c>
      <c r="BQ171" s="2">
        <v>0</v>
      </c>
      <c r="BR171" s="2">
        <v>0</v>
      </c>
      <c r="BS171" s="2">
        <v>0</v>
      </c>
      <c r="BT171" s="2">
        <v>0</v>
      </c>
      <c r="BU171" s="2">
        <v>0</v>
      </c>
      <c r="BV171" s="2">
        <v>0</v>
      </c>
      <c r="BW171" s="2">
        <v>0</v>
      </c>
      <c r="BX171" s="2">
        <v>0</v>
      </c>
      <c r="BY171" s="2">
        <v>0</v>
      </c>
      <c r="BZ171" s="2">
        <v>0</v>
      </c>
      <c r="CA171" s="2">
        <v>0</v>
      </c>
      <c r="CB171" s="2">
        <v>0</v>
      </c>
      <c r="CC171" s="2">
        <v>0</v>
      </c>
      <c r="CD171" s="2">
        <v>0</v>
      </c>
      <c r="CE171" s="2">
        <v>0</v>
      </c>
      <c r="CF171" s="2">
        <v>0</v>
      </c>
      <c r="CG171" s="2">
        <v>0</v>
      </c>
      <c r="CH171" s="2">
        <v>0</v>
      </c>
      <c r="CI171" s="2">
        <v>0</v>
      </c>
      <c r="CJ171" s="2">
        <v>0</v>
      </c>
      <c r="CK171" s="2">
        <v>0</v>
      </c>
      <c r="CL171" s="2">
        <v>0</v>
      </c>
      <c r="CM171" s="2">
        <v>0</v>
      </c>
      <c r="CN171" s="2">
        <v>0</v>
      </c>
      <c r="CO171" s="2">
        <v>0</v>
      </c>
      <c r="CP171" s="2">
        <v>0</v>
      </c>
      <c r="CQ171" s="2">
        <v>0</v>
      </c>
      <c r="CR171" s="2">
        <v>0</v>
      </c>
      <c r="CS171" s="2">
        <v>0</v>
      </c>
      <c r="CT171" s="2">
        <v>0</v>
      </c>
      <c r="CU171" s="2" t="s">
        <v>138</v>
      </c>
    </row>
    <row r="172" spans="1:99" s="2" customFormat="1" x14ac:dyDescent="0.25">
      <c r="A172" s="2" t="s">
        <v>1212</v>
      </c>
      <c r="C172" s="2" t="s">
        <v>1213</v>
      </c>
      <c r="D172" s="2">
        <v>1900</v>
      </c>
      <c r="E172" s="2">
        <f t="shared" si="66"/>
        <v>115</v>
      </c>
      <c r="F172" s="2">
        <v>0</v>
      </c>
      <c r="G172" s="2">
        <v>10</v>
      </c>
      <c r="H172" s="2">
        <v>0</v>
      </c>
      <c r="I172" s="2">
        <v>2133</v>
      </c>
      <c r="J172" s="2">
        <v>2133</v>
      </c>
      <c r="K172" s="2">
        <v>2133</v>
      </c>
      <c r="L172" s="2">
        <f t="shared" si="45"/>
        <v>92913266.700000003</v>
      </c>
      <c r="M172" s="2">
        <v>640</v>
      </c>
      <c r="N172" s="2">
        <f t="shared" si="46"/>
        <v>27878400</v>
      </c>
      <c r="O172" s="2">
        <f t="shared" si="47"/>
        <v>1</v>
      </c>
      <c r="P172" s="2">
        <f t="shared" si="48"/>
        <v>2589990.4</v>
      </c>
      <c r="Q172" s="2">
        <f t="shared" si="49"/>
        <v>2.5899904</v>
      </c>
      <c r="R172" s="2">
        <v>0</v>
      </c>
      <c r="S172" s="2">
        <f t="shared" si="50"/>
        <v>0</v>
      </c>
      <c r="T172" s="2">
        <f t="shared" si="51"/>
        <v>0</v>
      </c>
      <c r="U172" s="2">
        <f t="shared" si="52"/>
        <v>0</v>
      </c>
      <c r="W172" s="2">
        <f t="shared" si="53"/>
        <v>0</v>
      </c>
      <c r="X172" s="2">
        <f t="shared" si="54"/>
        <v>0</v>
      </c>
      <c r="Y172" s="2">
        <f t="shared" si="55"/>
        <v>0</v>
      </c>
      <c r="Z172" s="2">
        <f t="shared" si="56"/>
        <v>3.3328048489152895</v>
      </c>
      <c r="AA172" s="2">
        <f t="shared" si="57"/>
        <v>0</v>
      </c>
      <c r="AB172" s="2" t="e">
        <f t="shared" si="58"/>
        <v>#DIV/0!</v>
      </c>
      <c r="AC172" s="2">
        <v>0</v>
      </c>
      <c r="AD172" s="2" t="e">
        <f t="shared" si="59"/>
        <v>#DIV/0!</v>
      </c>
      <c r="AE172" s="2" t="s">
        <v>133</v>
      </c>
      <c r="AF172" s="2">
        <f t="shared" si="60"/>
        <v>0</v>
      </c>
      <c r="AG172" s="2">
        <f t="shared" si="61"/>
        <v>5.5939864541894695E-2</v>
      </c>
      <c r="AH172" s="2">
        <f t="shared" si="62"/>
        <v>0.98440811866201305</v>
      </c>
      <c r="AI172" s="2">
        <f t="shared" si="63"/>
        <v>92913266.700000003</v>
      </c>
      <c r="AJ172" s="2">
        <f t="shared" si="64"/>
        <v>2631012.84</v>
      </c>
      <c r="AK172" s="2">
        <f t="shared" si="65"/>
        <v>2.6310128399999999</v>
      </c>
      <c r="AL172" s="2" t="s">
        <v>133</v>
      </c>
      <c r="AM172" s="2" t="s">
        <v>133</v>
      </c>
      <c r="AN172" s="2" t="s">
        <v>133</v>
      </c>
      <c r="AO172" s="2" t="s">
        <v>133</v>
      </c>
      <c r="AP172" s="2" t="s">
        <v>133</v>
      </c>
      <c r="AQ172" s="2" t="s">
        <v>133</v>
      </c>
      <c r="AR172" s="2" t="s">
        <v>133</v>
      </c>
      <c r="AS172" s="2">
        <v>0</v>
      </c>
      <c r="AT172" s="2" t="s">
        <v>133</v>
      </c>
      <c r="AU172" s="2" t="s">
        <v>133</v>
      </c>
      <c r="AV172" s="2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D172" s="2">
        <v>0</v>
      </c>
      <c r="BE172" s="2">
        <v>0</v>
      </c>
      <c r="BF172" s="2">
        <v>0</v>
      </c>
      <c r="BG172" s="2">
        <v>0</v>
      </c>
      <c r="BH172" s="2">
        <v>0</v>
      </c>
      <c r="BI172" s="2">
        <v>0</v>
      </c>
      <c r="BJ172" s="2">
        <v>0</v>
      </c>
      <c r="BK172" s="2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0</v>
      </c>
      <c r="BQ172" s="2">
        <v>0</v>
      </c>
      <c r="BR172" s="2">
        <v>0</v>
      </c>
      <c r="BS172" s="2">
        <v>0</v>
      </c>
      <c r="BT172" s="2">
        <v>0</v>
      </c>
      <c r="BU172" s="2">
        <v>0</v>
      </c>
      <c r="BV172" s="2">
        <v>0</v>
      </c>
      <c r="BW172" s="2">
        <v>0</v>
      </c>
      <c r="BX172" s="2">
        <v>0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F172" s="2">
        <v>0</v>
      </c>
      <c r="CG172" s="2">
        <v>0</v>
      </c>
      <c r="CH172" s="2">
        <v>0</v>
      </c>
      <c r="CI172" s="2">
        <v>0</v>
      </c>
      <c r="CJ172" s="2">
        <v>0</v>
      </c>
      <c r="CK172" s="2">
        <v>0</v>
      </c>
      <c r="CL172" s="2">
        <v>0</v>
      </c>
      <c r="CM172" s="2">
        <v>0</v>
      </c>
      <c r="CN172" s="2">
        <v>0</v>
      </c>
      <c r="CO172" s="2">
        <v>0</v>
      </c>
      <c r="CP172" s="2">
        <v>0</v>
      </c>
      <c r="CQ172" s="2">
        <v>0</v>
      </c>
      <c r="CR172" s="2">
        <v>0</v>
      </c>
      <c r="CS172" s="2">
        <v>0</v>
      </c>
      <c r="CT172" s="2">
        <v>0</v>
      </c>
      <c r="CU172" s="2" t="s">
        <v>138</v>
      </c>
    </row>
    <row r="173" spans="1:99" s="2" customFormat="1" x14ac:dyDescent="0.25">
      <c r="A173" s="2" t="s">
        <v>1214</v>
      </c>
      <c r="C173" s="2" t="s">
        <v>1215</v>
      </c>
      <c r="D173" s="2">
        <v>1970</v>
      </c>
      <c r="E173" s="2">
        <f t="shared" si="66"/>
        <v>45</v>
      </c>
      <c r="F173" s="2">
        <v>0</v>
      </c>
      <c r="G173" s="2">
        <v>16</v>
      </c>
      <c r="H173" s="2">
        <v>1500</v>
      </c>
      <c r="I173" s="2">
        <v>19608</v>
      </c>
      <c r="J173" s="2">
        <v>11416</v>
      </c>
      <c r="K173" s="2">
        <v>19608</v>
      </c>
      <c r="L173" s="2">
        <f t="shared" si="45"/>
        <v>854122519.20000005</v>
      </c>
      <c r="M173" s="2">
        <v>4009</v>
      </c>
      <c r="N173" s="2">
        <f t="shared" si="46"/>
        <v>174632040</v>
      </c>
      <c r="O173" s="2">
        <f t="shared" si="47"/>
        <v>6.2640625000000005</v>
      </c>
      <c r="P173" s="2">
        <f t="shared" si="48"/>
        <v>16223861.74</v>
      </c>
      <c r="Q173" s="2">
        <f t="shared" si="49"/>
        <v>16.22386174</v>
      </c>
      <c r="R173" s="2">
        <v>33.619999999999997</v>
      </c>
      <c r="S173" s="2">
        <f t="shared" si="50"/>
        <v>87.07546379999998</v>
      </c>
      <c r="T173" s="2">
        <f t="shared" si="51"/>
        <v>21516.799999999999</v>
      </c>
      <c r="U173" s="2">
        <f t="shared" si="52"/>
        <v>937325599.99999988</v>
      </c>
      <c r="V173" s="2">
        <v>25772.042642</v>
      </c>
      <c r="W173" s="2">
        <f t="shared" si="53"/>
        <v>7.8553185972815998</v>
      </c>
      <c r="X173" s="2">
        <f t="shared" si="54"/>
        <v>4.8810702441389484</v>
      </c>
      <c r="Y173" s="2">
        <f t="shared" si="55"/>
        <v>0.55015058203932499</v>
      </c>
      <c r="Z173" s="2">
        <f t="shared" si="56"/>
        <v>4.8909840324833862</v>
      </c>
      <c r="AA173" s="2">
        <f t="shared" si="57"/>
        <v>0.55785037801572979</v>
      </c>
      <c r="AB173" s="2" t="e">
        <f t="shared" si="58"/>
        <v>#DIV/0!</v>
      </c>
      <c r="AC173" s="2">
        <v>0</v>
      </c>
      <c r="AD173" s="2" t="e">
        <f t="shared" si="59"/>
        <v>#DIV/0!</v>
      </c>
      <c r="AE173" s="2" t="s">
        <v>133</v>
      </c>
      <c r="AF173" s="2">
        <f t="shared" si="60"/>
        <v>5.3671239710651033</v>
      </c>
      <c r="AG173" s="2">
        <f t="shared" si="61"/>
        <v>3.2800444547808755E-2</v>
      </c>
      <c r="AH173" s="2">
        <f t="shared" si="62"/>
        <v>1.1521477190837217</v>
      </c>
      <c r="AI173" s="2">
        <f t="shared" si="63"/>
        <v>497279818.40000004</v>
      </c>
      <c r="AJ173" s="2">
        <f t="shared" si="64"/>
        <v>14081407.68</v>
      </c>
      <c r="AK173" s="2">
        <f t="shared" si="65"/>
        <v>14.08140768</v>
      </c>
      <c r="AL173" s="2" t="s">
        <v>1216</v>
      </c>
      <c r="AM173" s="2" t="s">
        <v>133</v>
      </c>
      <c r="AN173" s="2" t="s">
        <v>1217</v>
      </c>
      <c r="AO173" s="2" t="s">
        <v>1218</v>
      </c>
      <c r="AP173" s="2" t="s">
        <v>133</v>
      </c>
      <c r="AQ173" s="2" t="s">
        <v>133</v>
      </c>
      <c r="AR173" s="2" t="s">
        <v>133</v>
      </c>
      <c r="AS173" s="2">
        <v>0</v>
      </c>
      <c r="AT173" s="2" t="s">
        <v>133</v>
      </c>
      <c r="AU173" s="2" t="s">
        <v>133</v>
      </c>
      <c r="AV173" s="2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2">
        <v>0</v>
      </c>
      <c r="BH173" s="2">
        <v>0</v>
      </c>
      <c r="BI173" s="2">
        <v>0</v>
      </c>
      <c r="BJ173" s="2">
        <v>0</v>
      </c>
      <c r="BK173" s="2">
        <v>0</v>
      </c>
      <c r="BL173" s="2">
        <v>0</v>
      </c>
      <c r="BM173" s="2">
        <v>0</v>
      </c>
      <c r="BN173" s="2">
        <v>0</v>
      </c>
      <c r="BO173" s="2">
        <v>0</v>
      </c>
      <c r="BP173" s="2">
        <v>0</v>
      </c>
      <c r="BQ173" s="2">
        <v>0</v>
      </c>
      <c r="BR173" s="2">
        <v>0</v>
      </c>
      <c r="BS173" s="2">
        <v>0</v>
      </c>
      <c r="BT173" s="2">
        <v>0</v>
      </c>
      <c r="BU173" s="2">
        <v>0</v>
      </c>
      <c r="BV173" s="2">
        <v>0</v>
      </c>
      <c r="BW173" s="2">
        <v>0</v>
      </c>
      <c r="BX173" s="2">
        <v>0</v>
      </c>
      <c r="BY173" s="2">
        <v>0</v>
      </c>
      <c r="BZ173" s="2">
        <v>0</v>
      </c>
      <c r="CA173" s="2">
        <v>0</v>
      </c>
      <c r="CB173" s="2">
        <v>0</v>
      </c>
      <c r="CC173" s="2">
        <v>0</v>
      </c>
      <c r="CD173" s="2">
        <v>0</v>
      </c>
      <c r="CE173" s="2">
        <v>0</v>
      </c>
      <c r="CF173" s="2">
        <v>0</v>
      </c>
      <c r="CG173" s="2">
        <v>0</v>
      </c>
      <c r="CH173" s="2">
        <v>0</v>
      </c>
      <c r="CI173" s="2">
        <v>0</v>
      </c>
      <c r="CJ173" s="2">
        <v>0</v>
      </c>
      <c r="CK173" s="2">
        <v>0</v>
      </c>
      <c r="CL173" s="2">
        <v>0</v>
      </c>
      <c r="CM173" s="2">
        <v>0</v>
      </c>
      <c r="CN173" s="2">
        <v>0</v>
      </c>
      <c r="CO173" s="2">
        <v>0</v>
      </c>
      <c r="CP173" s="2">
        <v>0</v>
      </c>
      <c r="CQ173" s="2">
        <v>0</v>
      </c>
      <c r="CR173" s="2">
        <v>0</v>
      </c>
      <c r="CS173" s="2">
        <v>0</v>
      </c>
      <c r="CT173" s="2">
        <v>0</v>
      </c>
      <c r="CU173" s="2" t="s">
        <v>138</v>
      </c>
    </row>
    <row r="174" spans="1:99" s="2" customFormat="1" x14ac:dyDescent="0.25">
      <c r="A174" s="2" t="s">
        <v>1219</v>
      </c>
      <c r="C174" s="2" t="s">
        <v>1220</v>
      </c>
      <c r="D174" s="2">
        <v>1914</v>
      </c>
      <c r="E174" s="2">
        <f t="shared" si="66"/>
        <v>101</v>
      </c>
      <c r="F174" s="2">
        <v>0</v>
      </c>
      <c r="G174" s="2">
        <v>10</v>
      </c>
      <c r="H174" s="2">
        <v>0</v>
      </c>
      <c r="I174" s="2">
        <v>1071</v>
      </c>
      <c r="J174" s="2">
        <v>1071</v>
      </c>
      <c r="K174" s="2">
        <v>1071</v>
      </c>
      <c r="L174" s="2">
        <f t="shared" si="45"/>
        <v>46652652.899999999</v>
      </c>
      <c r="M174" s="2">
        <v>327</v>
      </c>
      <c r="N174" s="2">
        <f t="shared" si="46"/>
        <v>14244120</v>
      </c>
      <c r="O174" s="2">
        <f t="shared" si="47"/>
        <v>0.51093750000000004</v>
      </c>
      <c r="P174" s="2">
        <f t="shared" si="48"/>
        <v>1323323.22</v>
      </c>
      <c r="Q174" s="2">
        <f t="shared" si="49"/>
        <v>1.32332322</v>
      </c>
      <c r="R174" s="2">
        <v>1.75</v>
      </c>
      <c r="S174" s="2">
        <f t="shared" si="50"/>
        <v>4.5324824999999995</v>
      </c>
      <c r="T174" s="2">
        <f t="shared" si="51"/>
        <v>1120</v>
      </c>
      <c r="U174" s="2">
        <f t="shared" si="52"/>
        <v>48790000</v>
      </c>
      <c r="V174" s="2">
        <v>37483.103432000004</v>
      </c>
      <c r="W174" s="2">
        <f t="shared" si="53"/>
        <v>11.4248499260736</v>
      </c>
      <c r="X174" s="2">
        <f t="shared" si="54"/>
        <v>7.0990748914002086</v>
      </c>
      <c r="Y174" s="2">
        <f t="shared" si="55"/>
        <v>2.8016406404444423</v>
      </c>
      <c r="Z174" s="2">
        <f t="shared" si="56"/>
        <v>3.2752218389061589</v>
      </c>
      <c r="AA174" s="2">
        <f t="shared" si="57"/>
        <v>8.6482636511615372</v>
      </c>
      <c r="AB174" s="2" t="e">
        <f t="shared" si="58"/>
        <v>#DIV/0!</v>
      </c>
      <c r="AC174" s="2">
        <v>0</v>
      </c>
      <c r="AD174" s="2" t="e">
        <f t="shared" si="59"/>
        <v>#DIV/0!</v>
      </c>
      <c r="AE174" s="2" t="s">
        <v>133</v>
      </c>
      <c r="AF174" s="2">
        <f t="shared" si="60"/>
        <v>3.4250764525993884</v>
      </c>
      <c r="AG174" s="2">
        <f t="shared" si="61"/>
        <v>7.6907440429633045E-2</v>
      </c>
      <c r="AH174" s="2">
        <f t="shared" si="62"/>
        <v>1.0017153990045606</v>
      </c>
      <c r="AI174" s="2">
        <f t="shared" si="63"/>
        <v>46652652.899999999</v>
      </c>
      <c r="AJ174" s="2">
        <f t="shared" si="64"/>
        <v>1321057.08</v>
      </c>
      <c r="AK174" s="2">
        <f t="shared" si="65"/>
        <v>1.3210570800000001</v>
      </c>
      <c r="AL174" s="2" t="s">
        <v>1221</v>
      </c>
      <c r="AM174" s="2" t="s">
        <v>1222</v>
      </c>
      <c r="AN174" s="2" t="s">
        <v>1223</v>
      </c>
      <c r="AO174" s="2" t="s">
        <v>1224</v>
      </c>
      <c r="AP174" s="2" t="s">
        <v>133</v>
      </c>
      <c r="AQ174" s="2" t="s">
        <v>133</v>
      </c>
      <c r="AR174" s="2" t="s">
        <v>133</v>
      </c>
      <c r="AS174" s="2">
        <v>0</v>
      </c>
      <c r="AT174" s="2" t="s">
        <v>133</v>
      </c>
      <c r="AU174" s="2" t="s">
        <v>133</v>
      </c>
      <c r="AV174" s="2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  <c r="BH174" s="2">
        <v>0</v>
      </c>
      <c r="BI174" s="2">
        <v>0</v>
      </c>
      <c r="BJ174" s="2">
        <v>0</v>
      </c>
      <c r="BK174" s="2">
        <v>0</v>
      </c>
      <c r="BL174" s="2">
        <v>0</v>
      </c>
      <c r="BM174" s="2">
        <v>0</v>
      </c>
      <c r="BN174" s="2">
        <v>0</v>
      </c>
      <c r="BO174" s="2">
        <v>0</v>
      </c>
      <c r="BP174" s="2">
        <v>0</v>
      </c>
      <c r="BQ174" s="2">
        <v>0</v>
      </c>
      <c r="BR174" s="2">
        <v>0</v>
      </c>
      <c r="BS174" s="2">
        <v>0</v>
      </c>
      <c r="BT174" s="2">
        <v>0</v>
      </c>
      <c r="BU174" s="2">
        <v>0</v>
      </c>
      <c r="BV174" s="2">
        <v>0</v>
      </c>
      <c r="BW174" s="2">
        <v>0</v>
      </c>
      <c r="BX174" s="2">
        <v>0</v>
      </c>
      <c r="BY174" s="2">
        <v>0</v>
      </c>
      <c r="BZ174" s="2">
        <v>0</v>
      </c>
      <c r="CA174" s="2">
        <v>0</v>
      </c>
      <c r="CB174" s="2">
        <v>0</v>
      </c>
      <c r="CC174" s="2">
        <v>0</v>
      </c>
      <c r="CD174" s="2">
        <v>0</v>
      </c>
      <c r="CE174" s="2">
        <v>0</v>
      </c>
      <c r="CF174" s="2">
        <v>0</v>
      </c>
      <c r="CG174" s="2">
        <v>0</v>
      </c>
      <c r="CH174" s="2">
        <v>0</v>
      </c>
      <c r="CI174" s="2">
        <v>0</v>
      </c>
      <c r="CJ174" s="2">
        <v>0</v>
      </c>
      <c r="CK174" s="2">
        <v>0</v>
      </c>
      <c r="CL174" s="2">
        <v>0</v>
      </c>
      <c r="CM174" s="2">
        <v>0</v>
      </c>
      <c r="CN174" s="2">
        <v>0</v>
      </c>
      <c r="CO174" s="2">
        <v>0</v>
      </c>
      <c r="CP174" s="2">
        <v>0</v>
      </c>
      <c r="CQ174" s="2">
        <v>0</v>
      </c>
      <c r="CR174" s="2">
        <v>0</v>
      </c>
      <c r="CS174" s="2">
        <v>0</v>
      </c>
      <c r="CT174" s="2">
        <v>0</v>
      </c>
      <c r="CU174" s="2" t="s">
        <v>138</v>
      </c>
    </row>
    <row r="175" spans="1:99" s="2" customFormat="1" x14ac:dyDescent="0.25">
      <c r="A175" s="2" t="s">
        <v>1225</v>
      </c>
      <c r="C175" s="2" t="s">
        <v>1226</v>
      </c>
      <c r="D175" s="2">
        <v>1990</v>
      </c>
      <c r="E175" s="2">
        <f t="shared" si="66"/>
        <v>25</v>
      </c>
      <c r="F175" s="2">
        <v>0</v>
      </c>
      <c r="G175" s="2">
        <v>11</v>
      </c>
      <c r="H175" s="2">
        <v>0</v>
      </c>
      <c r="I175" s="2">
        <v>750</v>
      </c>
      <c r="J175" s="2">
        <v>750</v>
      </c>
      <c r="K175" s="2">
        <v>750</v>
      </c>
      <c r="L175" s="2">
        <f t="shared" si="45"/>
        <v>32669925</v>
      </c>
      <c r="M175" s="2">
        <v>300</v>
      </c>
      <c r="N175" s="2">
        <f t="shared" si="46"/>
        <v>13068000</v>
      </c>
      <c r="O175" s="2">
        <f t="shared" si="47"/>
        <v>0.46875</v>
      </c>
      <c r="P175" s="2">
        <f t="shared" si="48"/>
        <v>1214058</v>
      </c>
      <c r="Q175" s="2">
        <f t="shared" si="49"/>
        <v>1.2140580000000001</v>
      </c>
      <c r="R175" s="2">
        <v>1031</v>
      </c>
      <c r="S175" s="2">
        <f t="shared" si="50"/>
        <v>2670.2796899999998</v>
      </c>
      <c r="T175" s="2">
        <f t="shared" si="51"/>
        <v>659840</v>
      </c>
      <c r="U175" s="2">
        <f t="shared" si="52"/>
        <v>28744280000</v>
      </c>
      <c r="W175" s="2">
        <f t="shared" si="53"/>
        <v>0</v>
      </c>
      <c r="X175" s="2">
        <f t="shared" si="54"/>
        <v>0</v>
      </c>
      <c r="Y175" s="2">
        <f t="shared" si="55"/>
        <v>0</v>
      </c>
      <c r="Z175" s="2">
        <f t="shared" si="56"/>
        <v>2.4999942607897152</v>
      </c>
      <c r="AA175" s="2">
        <f t="shared" si="57"/>
        <v>0</v>
      </c>
      <c r="AB175" s="2" t="e">
        <f t="shared" si="58"/>
        <v>#DIV/0!</v>
      </c>
      <c r="AC175" s="2">
        <v>0</v>
      </c>
      <c r="AD175" s="2" t="e">
        <f t="shared" si="59"/>
        <v>#DIV/0!</v>
      </c>
      <c r="AE175" s="2" t="s">
        <v>133</v>
      </c>
      <c r="AF175" s="2">
        <f t="shared" si="60"/>
        <v>2199.4666666666667</v>
      </c>
      <c r="AG175" s="2">
        <f t="shared" si="61"/>
        <v>6.1288627694835549E-2</v>
      </c>
      <c r="AH175" s="2">
        <f t="shared" si="62"/>
        <v>1.3123390731912963</v>
      </c>
      <c r="AI175" s="2">
        <f t="shared" si="63"/>
        <v>32669925</v>
      </c>
      <c r="AJ175" s="2">
        <f t="shared" si="64"/>
        <v>925110</v>
      </c>
      <c r="AK175" s="2">
        <f t="shared" si="65"/>
        <v>0.92510999999999999</v>
      </c>
      <c r="AL175" s="2" t="s">
        <v>133</v>
      </c>
      <c r="AM175" s="2" t="s">
        <v>133</v>
      </c>
      <c r="AN175" s="2" t="s">
        <v>133</v>
      </c>
      <c r="AO175" s="2" t="s">
        <v>133</v>
      </c>
      <c r="AP175" s="2" t="s">
        <v>133</v>
      </c>
      <c r="AQ175" s="2" t="s">
        <v>133</v>
      </c>
      <c r="AR175" s="2" t="s">
        <v>133</v>
      </c>
      <c r="AS175" s="2">
        <v>0</v>
      </c>
      <c r="AT175" s="2" t="s">
        <v>133</v>
      </c>
      <c r="AU175" s="2" t="s">
        <v>133</v>
      </c>
      <c r="AV175" s="2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E175" s="2">
        <v>0</v>
      </c>
      <c r="BF175" s="2">
        <v>0</v>
      </c>
      <c r="BG175" s="2">
        <v>0</v>
      </c>
      <c r="BH175" s="2">
        <v>0</v>
      </c>
      <c r="BI175" s="2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0</v>
      </c>
      <c r="BR175" s="2">
        <v>0</v>
      </c>
      <c r="BS175" s="2">
        <v>0</v>
      </c>
      <c r="BT175" s="2">
        <v>0</v>
      </c>
      <c r="BU175" s="2">
        <v>0</v>
      </c>
      <c r="BV175" s="2">
        <v>0</v>
      </c>
      <c r="BW175" s="2">
        <v>0</v>
      </c>
      <c r="BX175" s="2">
        <v>0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F175" s="2">
        <v>0</v>
      </c>
      <c r="CG175" s="2">
        <v>0</v>
      </c>
      <c r="CH175" s="2">
        <v>0</v>
      </c>
      <c r="CI175" s="2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0</v>
      </c>
      <c r="CS175" s="2">
        <v>0</v>
      </c>
      <c r="CT175" s="2">
        <v>0</v>
      </c>
      <c r="CU175" s="2" t="s">
        <v>138</v>
      </c>
    </row>
    <row r="176" spans="1:99" s="2" customFormat="1" x14ac:dyDescent="0.25">
      <c r="A176" s="2" t="s">
        <v>1227</v>
      </c>
      <c r="C176" s="2" t="s">
        <v>1228</v>
      </c>
      <c r="D176" s="2">
        <v>1910</v>
      </c>
      <c r="E176" s="2">
        <f t="shared" si="66"/>
        <v>105</v>
      </c>
      <c r="F176" s="2">
        <v>0</v>
      </c>
      <c r="G176" s="2">
        <v>15</v>
      </c>
      <c r="H176" s="2">
        <v>133</v>
      </c>
      <c r="I176" s="2">
        <v>1880</v>
      </c>
      <c r="J176" s="2">
        <v>1510</v>
      </c>
      <c r="K176" s="2">
        <v>1880</v>
      </c>
      <c r="L176" s="2">
        <f t="shared" si="45"/>
        <v>81892612</v>
      </c>
      <c r="M176" s="2">
        <v>288</v>
      </c>
      <c r="N176" s="2">
        <f t="shared" si="46"/>
        <v>12545280</v>
      </c>
      <c r="O176" s="2">
        <f t="shared" si="47"/>
        <v>0.45</v>
      </c>
      <c r="P176" s="2">
        <f t="shared" si="48"/>
        <v>1165495.68</v>
      </c>
      <c r="Q176" s="2">
        <f t="shared" si="49"/>
        <v>1.16549568</v>
      </c>
      <c r="R176" s="2">
        <v>0</v>
      </c>
      <c r="S176" s="2">
        <f t="shared" si="50"/>
        <v>0</v>
      </c>
      <c r="T176" s="2">
        <f t="shared" si="51"/>
        <v>0</v>
      </c>
      <c r="U176" s="2">
        <f t="shared" si="52"/>
        <v>0</v>
      </c>
      <c r="V176" s="2">
        <v>22486.410521000002</v>
      </c>
      <c r="W176" s="2">
        <f t="shared" si="53"/>
        <v>6.8538579268008002</v>
      </c>
      <c r="X176" s="2">
        <f t="shared" si="54"/>
        <v>4.2587912342142742</v>
      </c>
      <c r="Y176" s="2">
        <f t="shared" si="55"/>
        <v>1.7909136839570086</v>
      </c>
      <c r="Z176" s="2">
        <f t="shared" si="56"/>
        <v>6.5277627920620347</v>
      </c>
      <c r="AA176" s="2">
        <f t="shared" si="57"/>
        <v>3.6798154485445473</v>
      </c>
      <c r="AB176" s="2" t="e">
        <f t="shared" si="58"/>
        <v>#DIV/0!</v>
      </c>
      <c r="AC176" s="2">
        <v>0</v>
      </c>
      <c r="AD176" s="2" t="e">
        <f t="shared" si="59"/>
        <v>#DIV/0!</v>
      </c>
      <c r="AE176" s="2" t="s">
        <v>133</v>
      </c>
      <c r="AF176" s="2">
        <f t="shared" si="60"/>
        <v>0</v>
      </c>
      <c r="AG176" s="2">
        <f t="shared" si="61"/>
        <v>0.16333138078066126</v>
      </c>
      <c r="AH176" s="2">
        <f t="shared" si="62"/>
        <v>0.62575108125677692</v>
      </c>
      <c r="AI176" s="2">
        <f t="shared" si="63"/>
        <v>65775449</v>
      </c>
      <c r="AJ176" s="2">
        <f t="shared" si="64"/>
        <v>1862554.8</v>
      </c>
      <c r="AK176" s="2">
        <f t="shared" si="65"/>
        <v>1.8625548000000001</v>
      </c>
      <c r="AL176" s="2" t="s">
        <v>1046</v>
      </c>
      <c r="AM176" s="2" t="s">
        <v>133</v>
      </c>
      <c r="AN176" s="2" t="s">
        <v>1229</v>
      </c>
      <c r="AO176" s="2" t="s">
        <v>1230</v>
      </c>
      <c r="AP176" s="2" t="s">
        <v>133</v>
      </c>
      <c r="AQ176" s="2" t="s">
        <v>133</v>
      </c>
      <c r="AR176" s="2" t="s">
        <v>133</v>
      </c>
      <c r="AS176" s="2">
        <v>0</v>
      </c>
      <c r="AT176" s="2" t="s">
        <v>133</v>
      </c>
      <c r="AU176" s="2" t="s">
        <v>133</v>
      </c>
      <c r="AV176" s="2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0</v>
      </c>
      <c r="BD176" s="2">
        <v>0</v>
      </c>
      <c r="BE176" s="2">
        <v>0</v>
      </c>
      <c r="BF176" s="2">
        <v>0</v>
      </c>
      <c r="BG176" s="2">
        <v>0</v>
      </c>
      <c r="BH176" s="2">
        <v>0</v>
      </c>
      <c r="BI176" s="2">
        <v>0</v>
      </c>
      <c r="BJ176" s="2">
        <v>0</v>
      </c>
      <c r="BK176" s="2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Q176" s="2">
        <v>0</v>
      </c>
      <c r="BR176" s="2">
        <v>0</v>
      </c>
      <c r="BS176" s="2">
        <v>0</v>
      </c>
      <c r="BT176" s="2">
        <v>0</v>
      </c>
      <c r="BU176" s="2">
        <v>0</v>
      </c>
      <c r="BV176" s="2">
        <v>0</v>
      </c>
      <c r="BW176" s="2">
        <v>0</v>
      </c>
      <c r="BX176" s="2">
        <v>0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F176" s="2">
        <v>0</v>
      </c>
      <c r="CG176" s="2">
        <v>0</v>
      </c>
      <c r="CH176" s="2">
        <v>0</v>
      </c>
      <c r="CI176" s="2">
        <v>0</v>
      </c>
      <c r="CJ176" s="2">
        <v>0</v>
      </c>
      <c r="CK176" s="2">
        <v>0</v>
      </c>
      <c r="CL176" s="2">
        <v>0</v>
      </c>
      <c r="CM176" s="2">
        <v>0</v>
      </c>
      <c r="CN176" s="2">
        <v>0</v>
      </c>
      <c r="CO176" s="2">
        <v>0</v>
      </c>
      <c r="CP176" s="2">
        <v>0</v>
      </c>
      <c r="CQ176" s="2">
        <v>0</v>
      </c>
      <c r="CR176" s="2">
        <v>0</v>
      </c>
      <c r="CS176" s="2">
        <v>0</v>
      </c>
      <c r="CT176" s="2">
        <v>0</v>
      </c>
      <c r="CU176" s="2" t="s">
        <v>138</v>
      </c>
    </row>
    <row r="177" spans="1:99" s="2" customFormat="1" x14ac:dyDescent="0.25">
      <c r="A177" s="2" t="s">
        <v>1231</v>
      </c>
      <c r="C177" s="2" t="s">
        <v>1232</v>
      </c>
      <c r="D177" s="2">
        <v>1940</v>
      </c>
      <c r="E177" s="2">
        <f t="shared" si="66"/>
        <v>75</v>
      </c>
      <c r="F177" s="2">
        <v>0</v>
      </c>
      <c r="G177" s="2">
        <v>9</v>
      </c>
      <c r="H177" s="2">
        <v>109</v>
      </c>
      <c r="I177" s="2">
        <v>17850</v>
      </c>
      <c r="J177" s="2">
        <v>16684</v>
      </c>
      <c r="K177" s="2">
        <v>17850</v>
      </c>
      <c r="L177" s="2">
        <f t="shared" si="45"/>
        <v>777544215</v>
      </c>
      <c r="M177" s="2">
        <v>583</v>
      </c>
      <c r="N177" s="2">
        <f t="shared" si="46"/>
        <v>25395480</v>
      </c>
      <c r="O177" s="2">
        <f t="shared" si="47"/>
        <v>0.91093750000000007</v>
      </c>
      <c r="P177" s="2">
        <f t="shared" si="48"/>
        <v>2359319.38</v>
      </c>
      <c r="Q177" s="2">
        <f t="shared" si="49"/>
        <v>2.3593193800000001</v>
      </c>
      <c r="R177" s="2">
        <v>1.88</v>
      </c>
      <c r="S177" s="2">
        <f t="shared" si="50"/>
        <v>4.869181199999999</v>
      </c>
      <c r="T177" s="2">
        <f t="shared" si="51"/>
        <v>1203.1999999999998</v>
      </c>
      <c r="U177" s="2">
        <f t="shared" si="52"/>
        <v>52414400</v>
      </c>
      <c r="V177" s="2">
        <v>42033.377345000001</v>
      </c>
      <c r="W177" s="2">
        <f t="shared" si="53"/>
        <v>12.811773414755999</v>
      </c>
      <c r="X177" s="2">
        <f t="shared" si="54"/>
        <v>7.960869468878931</v>
      </c>
      <c r="Y177" s="2">
        <f t="shared" si="55"/>
        <v>2.3529395668074478</v>
      </c>
      <c r="Z177" s="2">
        <f t="shared" si="56"/>
        <v>30.617425423736822</v>
      </c>
      <c r="AA177" s="2">
        <f t="shared" si="57"/>
        <v>0.6225538969365817</v>
      </c>
      <c r="AB177" s="2" t="e">
        <f t="shared" si="58"/>
        <v>#DIV/0!</v>
      </c>
      <c r="AC177" s="2">
        <v>0</v>
      </c>
      <c r="AD177" s="2" t="e">
        <f t="shared" si="59"/>
        <v>#DIV/0!</v>
      </c>
      <c r="AE177" s="2">
        <v>32.221899999999998</v>
      </c>
      <c r="AF177" s="2">
        <f t="shared" si="60"/>
        <v>2.0638078902229844</v>
      </c>
      <c r="AG177" s="2">
        <f t="shared" si="61"/>
        <v>0.53843825020587643</v>
      </c>
      <c r="AH177" s="2">
        <f t="shared" si="62"/>
        <v>0.11464482133638899</v>
      </c>
      <c r="AI177" s="2">
        <f t="shared" si="63"/>
        <v>726753371.60000002</v>
      </c>
      <c r="AJ177" s="2">
        <f t="shared" si="64"/>
        <v>20579380.32</v>
      </c>
      <c r="AK177" s="2">
        <f t="shared" si="65"/>
        <v>20.579380320000002</v>
      </c>
      <c r="AL177" s="2" t="s">
        <v>1233</v>
      </c>
      <c r="AM177" s="2" t="s">
        <v>1234</v>
      </c>
      <c r="AN177" s="2" t="s">
        <v>1235</v>
      </c>
      <c r="AO177" s="2" t="s">
        <v>1236</v>
      </c>
      <c r="AP177" s="2" t="s">
        <v>249</v>
      </c>
      <c r="AQ177" s="2" t="s">
        <v>200</v>
      </c>
      <c r="AR177" s="2" t="s">
        <v>250</v>
      </c>
      <c r="AS177" s="2">
        <v>1</v>
      </c>
      <c r="AT177" s="2" t="s">
        <v>251</v>
      </c>
      <c r="AU177" s="2" t="s">
        <v>252</v>
      </c>
      <c r="AV177" s="2">
        <v>8</v>
      </c>
      <c r="AW177" s="5">
        <v>86</v>
      </c>
      <c r="AX177" s="5">
        <v>13</v>
      </c>
      <c r="AY177" s="5">
        <v>1</v>
      </c>
      <c r="AZ177" s="5">
        <v>7.9</v>
      </c>
      <c r="BA177" s="5">
        <v>7.1</v>
      </c>
      <c r="BB177" s="5">
        <v>2.6</v>
      </c>
      <c r="BC177" s="5">
        <v>19.7</v>
      </c>
      <c r="BD177" s="5">
        <v>5.2</v>
      </c>
      <c r="BE177" s="5">
        <v>2</v>
      </c>
      <c r="BF177" s="5">
        <v>17.3</v>
      </c>
      <c r="BG177" s="5">
        <v>3.1</v>
      </c>
      <c r="BH177" s="5">
        <v>26.1</v>
      </c>
      <c r="BI177" s="2">
        <v>0</v>
      </c>
      <c r="BJ177" s="2">
        <v>0</v>
      </c>
      <c r="BK177" s="5">
        <v>7.6</v>
      </c>
      <c r="BL177" s="5">
        <v>1.4</v>
      </c>
      <c r="BM177" s="2">
        <v>0</v>
      </c>
      <c r="BN177" s="5">
        <v>0.1</v>
      </c>
      <c r="BO177" s="5">
        <v>5670</v>
      </c>
      <c r="BP177" s="5">
        <v>350</v>
      </c>
      <c r="BQ177" s="5">
        <v>121</v>
      </c>
      <c r="BR177" s="5">
        <v>7</v>
      </c>
      <c r="BS177" s="5">
        <v>0.2</v>
      </c>
      <c r="BT177" s="5">
        <v>0.01</v>
      </c>
      <c r="BU177" s="5">
        <v>9287</v>
      </c>
      <c r="BV177" s="5">
        <v>198</v>
      </c>
      <c r="BW177" s="5">
        <v>0.33</v>
      </c>
      <c r="BX177" s="5">
        <v>69180</v>
      </c>
      <c r="BY177" s="5">
        <v>5732</v>
      </c>
      <c r="BZ177" s="5">
        <v>1472</v>
      </c>
      <c r="CA177" s="5">
        <v>122</v>
      </c>
      <c r="CB177" s="5">
        <v>2.41</v>
      </c>
      <c r="CC177" s="5">
        <v>0.21</v>
      </c>
      <c r="CD177" s="5">
        <v>57</v>
      </c>
      <c r="CE177" s="5">
        <v>78</v>
      </c>
      <c r="CF177" s="5">
        <v>4</v>
      </c>
      <c r="CG177" s="5">
        <v>9</v>
      </c>
      <c r="CH177" s="5">
        <v>31</v>
      </c>
      <c r="CI177" s="5">
        <v>7</v>
      </c>
      <c r="CJ177" s="5">
        <v>10</v>
      </c>
      <c r="CK177" s="2">
        <v>0</v>
      </c>
      <c r="CL177" s="2">
        <v>0</v>
      </c>
      <c r="CM177" s="2">
        <v>0</v>
      </c>
      <c r="CN177" s="2">
        <v>0</v>
      </c>
      <c r="CO177" s="2">
        <v>0</v>
      </c>
      <c r="CP177" s="2">
        <v>0</v>
      </c>
      <c r="CQ177" s="5">
        <v>1</v>
      </c>
      <c r="CR177" s="5">
        <v>3</v>
      </c>
      <c r="CS177" s="5">
        <v>0.62975999999999999</v>
      </c>
      <c r="CT177" s="5">
        <v>0.15532000000000001</v>
      </c>
      <c r="CU177" s="2" t="s">
        <v>138</v>
      </c>
    </row>
    <row r="178" spans="1:99" s="2" customFormat="1" x14ac:dyDescent="0.25">
      <c r="A178" s="2" t="s">
        <v>1237</v>
      </c>
      <c r="B178" s="2" t="s">
        <v>1238</v>
      </c>
      <c r="C178" s="2" t="s">
        <v>1239</v>
      </c>
      <c r="D178" s="2">
        <v>1904</v>
      </c>
      <c r="E178" s="2">
        <f t="shared" si="66"/>
        <v>111</v>
      </c>
      <c r="F178" s="2">
        <v>0</v>
      </c>
      <c r="G178" s="2">
        <v>10</v>
      </c>
      <c r="H178" s="2">
        <v>0</v>
      </c>
      <c r="I178" s="2">
        <v>1195</v>
      </c>
      <c r="J178" s="2">
        <v>1195</v>
      </c>
      <c r="K178" s="2">
        <v>1195</v>
      </c>
      <c r="L178" s="2">
        <f t="shared" si="45"/>
        <v>52054080.5</v>
      </c>
      <c r="M178" s="2">
        <v>358</v>
      </c>
      <c r="N178" s="2">
        <f t="shared" si="46"/>
        <v>15594480</v>
      </c>
      <c r="O178" s="2">
        <f t="shared" si="47"/>
        <v>0.55937500000000007</v>
      </c>
      <c r="P178" s="2">
        <f t="shared" si="48"/>
        <v>1448775.8800000001</v>
      </c>
      <c r="Q178" s="2">
        <f t="shared" si="49"/>
        <v>1.4487758800000001</v>
      </c>
      <c r="R178" s="2">
        <v>0</v>
      </c>
      <c r="S178" s="2">
        <f t="shared" si="50"/>
        <v>0</v>
      </c>
      <c r="T178" s="2">
        <f t="shared" si="51"/>
        <v>0</v>
      </c>
      <c r="U178" s="2">
        <f t="shared" si="52"/>
        <v>0</v>
      </c>
      <c r="V178" s="2">
        <v>83370.081793000005</v>
      </c>
      <c r="W178" s="2">
        <f t="shared" si="53"/>
        <v>25.4112009305064</v>
      </c>
      <c r="X178" s="2">
        <f t="shared" si="54"/>
        <v>15.789793271103443</v>
      </c>
      <c r="Y178" s="2">
        <f t="shared" si="55"/>
        <v>5.9555171264051951</v>
      </c>
      <c r="Z178" s="2">
        <f t="shared" si="56"/>
        <v>3.3379811638477204</v>
      </c>
      <c r="AA178" s="2">
        <f t="shared" si="57"/>
        <v>17.239520129330586</v>
      </c>
      <c r="AB178" s="2" t="e">
        <f t="shared" si="58"/>
        <v>#DIV/0!</v>
      </c>
      <c r="AC178" s="2">
        <v>0</v>
      </c>
      <c r="AD178" s="2" t="e">
        <f t="shared" si="59"/>
        <v>#DIV/0!</v>
      </c>
      <c r="AE178" s="2">
        <v>227.22399999999999</v>
      </c>
      <c r="AF178" s="2">
        <f t="shared" si="60"/>
        <v>0</v>
      </c>
      <c r="AG178" s="2">
        <f t="shared" si="61"/>
        <v>7.4910704467865782E-2</v>
      </c>
      <c r="AH178" s="2">
        <f t="shared" si="62"/>
        <v>0.9828815652771633</v>
      </c>
      <c r="AI178" s="2">
        <f t="shared" si="63"/>
        <v>52054080.5</v>
      </c>
      <c r="AJ178" s="2">
        <f t="shared" si="64"/>
        <v>1474008.6</v>
      </c>
      <c r="AK178" s="2">
        <f t="shared" si="65"/>
        <v>1.4740086000000001</v>
      </c>
      <c r="AL178" s="2" t="s">
        <v>1240</v>
      </c>
      <c r="AM178" s="2" t="s">
        <v>1241</v>
      </c>
      <c r="AN178" s="2" t="s">
        <v>133</v>
      </c>
      <c r="AO178" s="2" t="s">
        <v>1242</v>
      </c>
      <c r="AP178" s="2" t="s">
        <v>1243</v>
      </c>
      <c r="AQ178" s="2" t="s">
        <v>362</v>
      </c>
      <c r="AR178" s="2" t="s">
        <v>889</v>
      </c>
      <c r="AS178" s="2">
        <v>1</v>
      </c>
      <c r="AT178" s="2" t="s">
        <v>1244</v>
      </c>
      <c r="AU178" s="2" t="s">
        <v>1245</v>
      </c>
      <c r="AV178" s="2">
        <v>8</v>
      </c>
      <c r="AW178" s="5">
        <v>100</v>
      </c>
      <c r="AX178" s="2">
        <v>0</v>
      </c>
      <c r="AY178" s="2">
        <v>0</v>
      </c>
      <c r="AZ178" s="5">
        <v>2.2000000000000002</v>
      </c>
      <c r="BA178" s="5">
        <v>4.4000000000000004</v>
      </c>
      <c r="BB178" s="2">
        <v>0</v>
      </c>
      <c r="BC178" s="2">
        <v>0</v>
      </c>
      <c r="BD178" s="2">
        <v>0</v>
      </c>
      <c r="BE178" s="2">
        <v>0</v>
      </c>
      <c r="BF178" s="5">
        <v>72.099999999999994</v>
      </c>
      <c r="BG178" s="5">
        <v>12.5</v>
      </c>
      <c r="BH178" s="5">
        <v>8.3000000000000007</v>
      </c>
      <c r="BI178" s="2">
        <v>0</v>
      </c>
      <c r="BJ178" s="2">
        <v>0</v>
      </c>
      <c r="BK178" s="5">
        <v>0.3</v>
      </c>
      <c r="BL178" s="5">
        <v>0.2</v>
      </c>
      <c r="BM178" s="2">
        <v>0</v>
      </c>
      <c r="BN178" s="2">
        <v>0</v>
      </c>
      <c r="BO178" s="5">
        <v>37062</v>
      </c>
      <c r="BP178" s="5">
        <v>3037</v>
      </c>
      <c r="BQ178" s="5">
        <v>131</v>
      </c>
      <c r="BR178" s="5">
        <v>11</v>
      </c>
      <c r="BS178" s="5">
        <v>0.17</v>
      </c>
      <c r="BT178" s="5">
        <v>0.01</v>
      </c>
      <c r="BU178" s="5">
        <v>52416</v>
      </c>
      <c r="BV178" s="5">
        <v>186</v>
      </c>
      <c r="BW178" s="5">
        <v>0.24</v>
      </c>
      <c r="BX178" s="5">
        <v>238193</v>
      </c>
      <c r="BY178" s="5">
        <v>5515</v>
      </c>
      <c r="BZ178" s="5">
        <v>845</v>
      </c>
      <c r="CA178" s="5">
        <v>20</v>
      </c>
      <c r="CB178" s="5">
        <v>1.17</v>
      </c>
      <c r="CC178" s="5">
        <v>0.03</v>
      </c>
      <c r="CD178" s="2">
        <v>0</v>
      </c>
      <c r="CE178" s="5">
        <v>2</v>
      </c>
      <c r="CF178" s="2">
        <v>0</v>
      </c>
      <c r="CG178" s="2">
        <v>0</v>
      </c>
      <c r="CH178" s="5">
        <v>64</v>
      </c>
      <c r="CI178" s="5">
        <v>36</v>
      </c>
      <c r="CJ178" s="5">
        <v>97</v>
      </c>
      <c r="CK178" s="2">
        <v>0</v>
      </c>
      <c r="CL178" s="2">
        <v>0</v>
      </c>
      <c r="CM178" s="2">
        <v>0</v>
      </c>
      <c r="CN178" s="2">
        <v>0</v>
      </c>
      <c r="CO178" s="2">
        <v>0</v>
      </c>
      <c r="CP178" s="2">
        <v>0</v>
      </c>
      <c r="CQ178" s="2">
        <v>0</v>
      </c>
      <c r="CR178" s="5">
        <v>1</v>
      </c>
      <c r="CS178" s="5">
        <v>0.80815999999999999</v>
      </c>
      <c r="CT178" s="5">
        <v>0.85902000000000001</v>
      </c>
      <c r="CU178" s="2" t="s">
        <v>138</v>
      </c>
    </row>
    <row r="179" spans="1:99" s="2" customFormat="1" x14ac:dyDescent="0.25">
      <c r="A179" s="2" t="s">
        <v>1246</v>
      </c>
      <c r="C179" s="2" t="s">
        <v>1247</v>
      </c>
      <c r="F179" s="2">
        <v>0</v>
      </c>
      <c r="G179" s="2">
        <v>9</v>
      </c>
      <c r="H179" s="2">
        <v>370</v>
      </c>
      <c r="I179" s="2">
        <v>1360</v>
      </c>
      <c r="J179" s="2">
        <v>600</v>
      </c>
      <c r="K179" s="2">
        <v>1360</v>
      </c>
      <c r="L179" s="2">
        <f t="shared" si="45"/>
        <v>59241464</v>
      </c>
      <c r="M179" s="2">
        <v>377</v>
      </c>
      <c r="N179" s="2">
        <f t="shared" si="46"/>
        <v>16422120</v>
      </c>
      <c r="O179" s="2">
        <f t="shared" si="47"/>
        <v>0.58906250000000004</v>
      </c>
      <c r="P179" s="2">
        <f t="shared" si="48"/>
        <v>1525666.22</v>
      </c>
      <c r="Q179" s="2">
        <f t="shared" si="49"/>
        <v>1.5256662200000002</v>
      </c>
      <c r="R179" s="2">
        <v>0</v>
      </c>
      <c r="S179" s="2">
        <f t="shared" si="50"/>
        <v>0</v>
      </c>
      <c r="T179" s="2">
        <f t="shared" si="51"/>
        <v>0</v>
      </c>
      <c r="U179" s="2">
        <f t="shared" si="52"/>
        <v>0</v>
      </c>
      <c r="V179" s="2">
        <v>29049.571914</v>
      </c>
      <c r="W179" s="2">
        <f t="shared" si="53"/>
        <v>8.8543095193871988</v>
      </c>
      <c r="X179" s="2">
        <f t="shared" si="54"/>
        <v>5.5018146230801159</v>
      </c>
      <c r="Y179" s="2">
        <f t="shared" si="55"/>
        <v>2.0221800680190913</v>
      </c>
      <c r="Z179" s="2">
        <f t="shared" si="56"/>
        <v>3.607418774189934</v>
      </c>
      <c r="AA179" s="2">
        <f t="shared" si="57"/>
        <v>11.96386040496157</v>
      </c>
      <c r="AB179" s="2" t="e">
        <f t="shared" si="58"/>
        <v>#DIV/0!</v>
      </c>
      <c r="AC179" s="2">
        <v>0</v>
      </c>
      <c r="AD179" s="2" t="e">
        <f t="shared" si="59"/>
        <v>#DIV/0!</v>
      </c>
      <c r="AE179" s="2" t="s">
        <v>133</v>
      </c>
      <c r="AF179" s="2">
        <f t="shared" si="60"/>
        <v>0</v>
      </c>
      <c r="AG179" s="2">
        <f t="shared" si="61"/>
        <v>7.8890988718156613E-2</v>
      </c>
      <c r="AH179" s="2">
        <f t="shared" si="62"/>
        <v>2.0614659608046608</v>
      </c>
      <c r="AI179" s="2">
        <f t="shared" si="63"/>
        <v>26135940</v>
      </c>
      <c r="AJ179" s="2">
        <f t="shared" si="64"/>
        <v>740088</v>
      </c>
      <c r="AK179" s="2">
        <f t="shared" si="65"/>
        <v>0.74008799999999997</v>
      </c>
      <c r="AL179" s="2" t="s">
        <v>1248</v>
      </c>
      <c r="AM179" s="2" t="s">
        <v>133</v>
      </c>
      <c r="AN179" s="2" t="s">
        <v>1249</v>
      </c>
      <c r="AO179" s="2" t="s">
        <v>1250</v>
      </c>
      <c r="AP179" s="2" t="s">
        <v>133</v>
      </c>
      <c r="AQ179" s="2" t="s">
        <v>133</v>
      </c>
      <c r="AR179" s="2" t="s">
        <v>133</v>
      </c>
      <c r="AS179" s="2">
        <v>0</v>
      </c>
      <c r="AT179" s="2" t="s">
        <v>133</v>
      </c>
      <c r="AU179" s="2" t="s">
        <v>133</v>
      </c>
      <c r="AV179" s="2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2">
        <v>0</v>
      </c>
      <c r="BI179" s="2">
        <v>0</v>
      </c>
      <c r="BJ179" s="2">
        <v>0</v>
      </c>
      <c r="BK179" s="2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Q179" s="2">
        <v>0</v>
      </c>
      <c r="BR179" s="2">
        <v>0</v>
      </c>
      <c r="BS179" s="2">
        <v>0</v>
      </c>
      <c r="BT179" s="2">
        <v>0</v>
      </c>
      <c r="BU179" s="2">
        <v>0</v>
      </c>
      <c r="BV179" s="2">
        <v>0</v>
      </c>
      <c r="BW179" s="2">
        <v>0</v>
      </c>
      <c r="BX179" s="2">
        <v>0</v>
      </c>
      <c r="BY179" s="2">
        <v>0</v>
      </c>
      <c r="BZ179" s="2">
        <v>0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F179" s="2">
        <v>0</v>
      </c>
      <c r="CG179" s="2">
        <v>0</v>
      </c>
      <c r="CH179" s="2">
        <v>0</v>
      </c>
      <c r="CI179" s="2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R179" s="2">
        <v>0</v>
      </c>
      <c r="CS179" s="2">
        <v>0</v>
      </c>
      <c r="CT179" s="2">
        <v>0</v>
      </c>
      <c r="CU179" s="2" t="s">
        <v>138</v>
      </c>
    </row>
    <row r="180" spans="1:99" s="2" customFormat="1" x14ac:dyDescent="0.25">
      <c r="A180" s="2" t="s">
        <v>1251</v>
      </c>
      <c r="C180" s="2" t="s">
        <v>1252</v>
      </c>
      <c r="F180" s="2">
        <v>0</v>
      </c>
      <c r="G180" s="2">
        <v>9</v>
      </c>
      <c r="H180" s="2">
        <v>440</v>
      </c>
      <c r="I180" s="2">
        <v>3230</v>
      </c>
      <c r="J180" s="2">
        <v>2150</v>
      </c>
      <c r="K180" s="2">
        <v>3230</v>
      </c>
      <c r="L180" s="2">
        <f t="shared" si="45"/>
        <v>140698477</v>
      </c>
      <c r="M180" s="2">
        <v>896</v>
      </c>
      <c r="N180" s="2">
        <f t="shared" si="46"/>
        <v>39029760</v>
      </c>
      <c r="O180" s="2">
        <f t="shared" si="47"/>
        <v>1.4000000000000001</v>
      </c>
      <c r="P180" s="2">
        <f t="shared" si="48"/>
        <v>3625986.56</v>
      </c>
      <c r="Q180" s="2">
        <f t="shared" si="49"/>
        <v>3.6259865600000003</v>
      </c>
      <c r="R180" s="2">
        <v>0</v>
      </c>
      <c r="S180" s="2">
        <f t="shared" si="50"/>
        <v>0</v>
      </c>
      <c r="T180" s="2">
        <f t="shared" si="51"/>
        <v>0</v>
      </c>
      <c r="U180" s="2">
        <f t="shared" si="52"/>
        <v>0</v>
      </c>
      <c r="V180" s="2">
        <v>58185.032873999997</v>
      </c>
      <c r="W180" s="2">
        <f t="shared" si="53"/>
        <v>17.734798019995196</v>
      </c>
      <c r="X180" s="2">
        <f t="shared" si="54"/>
        <v>11.019896116138357</v>
      </c>
      <c r="Y180" s="2">
        <f t="shared" si="55"/>
        <v>2.6272901816203205</v>
      </c>
      <c r="Z180" s="2">
        <f t="shared" si="56"/>
        <v>3.6049024385494555</v>
      </c>
      <c r="AA180" s="2">
        <f t="shared" si="57"/>
        <v>6.6873749595567382</v>
      </c>
      <c r="AB180" s="2" t="e">
        <f t="shared" si="58"/>
        <v>#DIV/0!</v>
      </c>
      <c r="AC180" s="2">
        <v>0</v>
      </c>
      <c r="AD180" s="2" t="e">
        <f t="shared" si="59"/>
        <v>#DIV/0!</v>
      </c>
      <c r="AE180" s="2" t="s">
        <v>133</v>
      </c>
      <c r="AF180" s="2">
        <f t="shared" si="60"/>
        <v>0</v>
      </c>
      <c r="AG180" s="2">
        <f t="shared" si="61"/>
        <v>5.1137680302945868E-2</v>
      </c>
      <c r="AH180" s="2">
        <f t="shared" si="62"/>
        <v>1.3672741971853504</v>
      </c>
      <c r="AI180" s="2">
        <f t="shared" si="63"/>
        <v>93653785</v>
      </c>
      <c r="AJ180" s="2">
        <f t="shared" si="64"/>
        <v>2651982</v>
      </c>
      <c r="AK180" s="2">
        <f t="shared" si="65"/>
        <v>2.6519819999999998</v>
      </c>
      <c r="AL180" s="2" t="s">
        <v>1253</v>
      </c>
      <c r="AM180" s="2" t="s">
        <v>1254</v>
      </c>
      <c r="AN180" s="2" t="s">
        <v>1255</v>
      </c>
      <c r="AO180" s="2" t="s">
        <v>1256</v>
      </c>
      <c r="AP180" s="2" t="s">
        <v>133</v>
      </c>
      <c r="AQ180" s="2" t="s">
        <v>133</v>
      </c>
      <c r="AR180" s="2" t="s">
        <v>133</v>
      </c>
      <c r="AS180" s="2">
        <v>0</v>
      </c>
      <c r="AT180" s="2" t="s">
        <v>133</v>
      </c>
      <c r="AU180" s="2" t="s">
        <v>133</v>
      </c>
      <c r="AV180" s="2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E180" s="2">
        <v>0</v>
      </c>
      <c r="BF180" s="2">
        <v>0</v>
      </c>
      <c r="BG180" s="2">
        <v>0</v>
      </c>
      <c r="BH180" s="2">
        <v>0</v>
      </c>
      <c r="BI180" s="2">
        <v>0</v>
      </c>
      <c r="BJ180" s="2">
        <v>0</v>
      </c>
      <c r="BK180" s="2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Q180" s="2">
        <v>0</v>
      </c>
      <c r="BR180" s="2">
        <v>0</v>
      </c>
      <c r="BS180" s="2">
        <v>0</v>
      </c>
      <c r="BT180" s="2">
        <v>0</v>
      </c>
      <c r="BU180" s="2">
        <v>0</v>
      </c>
      <c r="BV180" s="2">
        <v>0</v>
      </c>
      <c r="BW180" s="2">
        <v>0</v>
      </c>
      <c r="BX180" s="2">
        <v>0</v>
      </c>
      <c r="BY180" s="2">
        <v>0</v>
      </c>
      <c r="BZ180" s="2">
        <v>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F180" s="2">
        <v>0</v>
      </c>
      <c r="CG180" s="2">
        <v>0</v>
      </c>
      <c r="CH180" s="2">
        <v>0</v>
      </c>
      <c r="CI180" s="2">
        <v>0</v>
      </c>
      <c r="CJ180" s="2">
        <v>0</v>
      </c>
      <c r="CK180" s="2">
        <v>0</v>
      </c>
      <c r="CL180" s="2">
        <v>0</v>
      </c>
      <c r="CM180" s="2">
        <v>0</v>
      </c>
      <c r="CN180" s="2">
        <v>0</v>
      </c>
      <c r="CO180" s="2">
        <v>0</v>
      </c>
      <c r="CP180" s="2">
        <v>0</v>
      </c>
      <c r="CQ180" s="2">
        <v>0</v>
      </c>
      <c r="CR180" s="2">
        <v>0</v>
      </c>
      <c r="CS180" s="2">
        <v>0</v>
      </c>
      <c r="CT180" s="2">
        <v>0</v>
      </c>
      <c r="CU180" s="2" t="s">
        <v>138</v>
      </c>
    </row>
    <row r="181" spans="1:99" s="2" customFormat="1" x14ac:dyDescent="0.25">
      <c r="A181" s="2" t="s">
        <v>1257</v>
      </c>
      <c r="B181" s="2" t="s">
        <v>1258</v>
      </c>
      <c r="C181" s="2" t="s">
        <v>1259</v>
      </c>
      <c r="D181" s="2">
        <v>1980</v>
      </c>
      <c r="E181" s="2">
        <f t="shared" ref="E181:E198" si="67">2015-D181</f>
        <v>35</v>
      </c>
      <c r="F181" s="2">
        <v>0</v>
      </c>
      <c r="G181" s="2">
        <v>12</v>
      </c>
      <c r="H181" s="2">
        <v>1260</v>
      </c>
      <c r="I181" s="2">
        <v>11009</v>
      </c>
      <c r="J181" s="2">
        <v>9563</v>
      </c>
      <c r="K181" s="2">
        <v>11009</v>
      </c>
      <c r="L181" s="2">
        <f t="shared" si="45"/>
        <v>479550939.10000002</v>
      </c>
      <c r="M181" s="2">
        <v>630</v>
      </c>
      <c r="N181" s="2">
        <f t="shared" si="46"/>
        <v>27442800</v>
      </c>
      <c r="O181" s="2">
        <f t="shared" si="47"/>
        <v>0.984375</v>
      </c>
      <c r="P181" s="2">
        <f t="shared" si="48"/>
        <v>2549521.8000000003</v>
      </c>
      <c r="Q181" s="2">
        <f t="shared" si="49"/>
        <v>2.5495217999999999</v>
      </c>
      <c r="R181" s="2">
        <v>6.19</v>
      </c>
      <c r="S181" s="2">
        <f t="shared" si="50"/>
        <v>16.032038100000001</v>
      </c>
      <c r="T181" s="2">
        <f t="shared" si="51"/>
        <v>3961.6000000000004</v>
      </c>
      <c r="U181" s="2">
        <f t="shared" si="52"/>
        <v>172577200</v>
      </c>
      <c r="W181" s="2">
        <f t="shared" si="53"/>
        <v>0</v>
      </c>
      <c r="X181" s="2">
        <f t="shared" si="54"/>
        <v>0</v>
      </c>
      <c r="Y181" s="2">
        <f t="shared" si="55"/>
        <v>0</v>
      </c>
      <c r="Z181" s="2">
        <f t="shared" si="56"/>
        <v>17.474563058434271</v>
      </c>
      <c r="AA181" s="2">
        <f t="shared" si="57"/>
        <v>0</v>
      </c>
      <c r="AB181" s="2" t="e">
        <f t="shared" si="58"/>
        <v>#DIV/0!</v>
      </c>
      <c r="AC181" s="2">
        <v>0</v>
      </c>
      <c r="AD181" s="2" t="e">
        <f t="shared" si="59"/>
        <v>#DIV/0!</v>
      </c>
      <c r="AE181" s="2" t="s">
        <v>133</v>
      </c>
      <c r="AF181" s="2">
        <f t="shared" si="60"/>
        <v>6.2882539682539687</v>
      </c>
      <c r="AG181" s="2">
        <f t="shared" si="61"/>
        <v>0.29562255314764824</v>
      </c>
      <c r="AH181" s="2">
        <f t="shared" si="62"/>
        <v>0.21613866362818066</v>
      </c>
      <c r="AI181" s="2">
        <f t="shared" si="63"/>
        <v>416563323.69999999</v>
      </c>
      <c r="AJ181" s="2">
        <f t="shared" si="64"/>
        <v>11795769.24</v>
      </c>
      <c r="AK181" s="2">
        <f t="shared" si="65"/>
        <v>11.79576924</v>
      </c>
      <c r="AL181" s="2" t="s">
        <v>133</v>
      </c>
      <c r="AM181" s="2" t="s">
        <v>133</v>
      </c>
      <c r="AN181" s="2" t="s">
        <v>133</v>
      </c>
      <c r="AO181" s="2" t="s">
        <v>133</v>
      </c>
      <c r="AP181" s="2" t="s">
        <v>133</v>
      </c>
      <c r="AQ181" s="2" t="s">
        <v>133</v>
      </c>
      <c r="AR181" s="2" t="s">
        <v>133</v>
      </c>
      <c r="AS181" s="2">
        <v>0</v>
      </c>
      <c r="AT181" s="2" t="s">
        <v>133</v>
      </c>
      <c r="AU181" s="2" t="s">
        <v>133</v>
      </c>
      <c r="AV181" s="2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0</v>
      </c>
      <c r="BD181" s="2">
        <v>0</v>
      </c>
      <c r="BE181" s="2">
        <v>0</v>
      </c>
      <c r="BF181" s="2">
        <v>0</v>
      </c>
      <c r="BG181" s="2">
        <v>0</v>
      </c>
      <c r="BH181" s="2">
        <v>0</v>
      </c>
      <c r="BI181" s="2">
        <v>0</v>
      </c>
      <c r="BJ181" s="2">
        <v>0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0</v>
      </c>
      <c r="BR181" s="2">
        <v>0</v>
      </c>
      <c r="BS181" s="2">
        <v>0</v>
      </c>
      <c r="BT181" s="2">
        <v>0</v>
      </c>
      <c r="BU181" s="2">
        <v>0</v>
      </c>
      <c r="BV181" s="2">
        <v>0</v>
      </c>
      <c r="BW181" s="2">
        <v>0</v>
      </c>
      <c r="BX181" s="2">
        <v>0</v>
      </c>
      <c r="BY181" s="2">
        <v>0</v>
      </c>
      <c r="BZ181" s="2">
        <v>0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F181" s="2">
        <v>0</v>
      </c>
      <c r="CG181" s="2">
        <v>0</v>
      </c>
      <c r="CH181" s="2">
        <v>0</v>
      </c>
      <c r="CI181" s="2">
        <v>0</v>
      </c>
      <c r="CJ181" s="2">
        <v>0</v>
      </c>
      <c r="CK181" s="2">
        <v>0</v>
      </c>
      <c r="CL181" s="2">
        <v>0</v>
      </c>
      <c r="CM181" s="2">
        <v>0</v>
      </c>
      <c r="CN181" s="2">
        <v>0</v>
      </c>
      <c r="CO181" s="2">
        <v>0</v>
      </c>
      <c r="CP181" s="2">
        <v>0</v>
      </c>
      <c r="CQ181" s="2">
        <v>0</v>
      </c>
      <c r="CR181" s="2">
        <v>0</v>
      </c>
      <c r="CS181" s="2">
        <v>0</v>
      </c>
      <c r="CT181" s="2">
        <v>0</v>
      </c>
      <c r="CU181" s="2" t="s">
        <v>138</v>
      </c>
    </row>
    <row r="182" spans="1:99" s="2" customFormat="1" x14ac:dyDescent="0.25">
      <c r="A182" s="2" t="s">
        <v>1260</v>
      </c>
      <c r="C182" s="2" t="s">
        <v>1261</v>
      </c>
      <c r="D182" s="2">
        <v>1958</v>
      </c>
      <c r="E182" s="2">
        <f t="shared" si="67"/>
        <v>57</v>
      </c>
      <c r="F182" s="2">
        <v>0</v>
      </c>
      <c r="G182" s="2">
        <v>118</v>
      </c>
      <c r="H182" s="2">
        <v>0</v>
      </c>
      <c r="I182" s="2">
        <v>803000</v>
      </c>
      <c r="J182" s="2">
        <v>750000</v>
      </c>
      <c r="K182" s="2">
        <v>803000</v>
      </c>
      <c r="L182" s="2">
        <f t="shared" si="45"/>
        <v>34978599700</v>
      </c>
      <c r="M182" s="2">
        <v>41863</v>
      </c>
      <c r="N182" s="2">
        <f t="shared" si="46"/>
        <v>1823552280</v>
      </c>
      <c r="O182" s="2">
        <f t="shared" si="47"/>
        <v>65.410937500000003</v>
      </c>
      <c r="P182" s="2">
        <f t="shared" si="48"/>
        <v>169413700.18000001</v>
      </c>
      <c r="Q182" s="2">
        <f t="shared" si="49"/>
        <v>169.41370018000001</v>
      </c>
      <c r="R182" s="2">
        <v>300000</v>
      </c>
      <c r="S182" s="2">
        <f t="shared" si="50"/>
        <v>776996.99999999988</v>
      </c>
      <c r="T182" s="2">
        <f t="shared" si="51"/>
        <v>192000000</v>
      </c>
      <c r="U182" s="2">
        <f t="shared" si="52"/>
        <v>8364000000000</v>
      </c>
      <c r="W182" s="2">
        <f t="shared" si="53"/>
        <v>0</v>
      </c>
      <c r="X182" s="2">
        <f t="shared" si="54"/>
        <v>0</v>
      </c>
      <c r="Y182" s="2">
        <f t="shared" si="55"/>
        <v>0</v>
      </c>
      <c r="Z182" s="2">
        <f t="shared" si="56"/>
        <v>19.181572189419214</v>
      </c>
      <c r="AA182" s="2">
        <f t="shared" si="57"/>
        <v>0</v>
      </c>
      <c r="AB182" s="2" t="e">
        <f t="shared" si="58"/>
        <v>#DIV/0!</v>
      </c>
      <c r="AC182" s="2">
        <v>0</v>
      </c>
      <c r="AD182" s="2" t="e">
        <f t="shared" si="59"/>
        <v>#DIV/0!</v>
      </c>
      <c r="AE182" s="2" t="s">
        <v>133</v>
      </c>
      <c r="AF182" s="2">
        <f t="shared" si="60"/>
        <v>4586.3889353366931</v>
      </c>
      <c r="AG182" s="2">
        <f t="shared" si="61"/>
        <v>3.9808016592401525E-2</v>
      </c>
      <c r="AH182" s="2">
        <f t="shared" si="62"/>
        <v>0.18312816873669077</v>
      </c>
      <c r="AI182" s="2">
        <f t="shared" si="63"/>
        <v>32669925000</v>
      </c>
      <c r="AJ182" s="2">
        <f t="shared" si="64"/>
        <v>925110000</v>
      </c>
      <c r="AK182" s="2">
        <f t="shared" si="65"/>
        <v>925.11</v>
      </c>
      <c r="AL182" s="2" t="s">
        <v>133</v>
      </c>
      <c r="AM182" s="2" t="s">
        <v>133</v>
      </c>
      <c r="AN182" s="2" t="s">
        <v>133</v>
      </c>
      <c r="AO182" s="2" t="s">
        <v>133</v>
      </c>
      <c r="AP182" s="2" t="s">
        <v>133</v>
      </c>
      <c r="AQ182" s="2" t="s">
        <v>133</v>
      </c>
      <c r="AR182" s="2" t="s">
        <v>133</v>
      </c>
      <c r="AS182" s="2">
        <v>0</v>
      </c>
      <c r="AT182" s="2" t="s">
        <v>133</v>
      </c>
      <c r="AU182" s="2" t="s">
        <v>133</v>
      </c>
      <c r="AV182" s="2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  <c r="BH182" s="2">
        <v>0</v>
      </c>
      <c r="BI182" s="2">
        <v>0</v>
      </c>
      <c r="BJ182" s="2">
        <v>0</v>
      </c>
      <c r="BK182" s="2">
        <v>0</v>
      </c>
      <c r="BL182" s="2">
        <v>0</v>
      </c>
      <c r="BM182" s="2">
        <v>0</v>
      </c>
      <c r="BN182" s="2">
        <v>0</v>
      </c>
      <c r="BO182" s="2">
        <v>0</v>
      </c>
      <c r="BP182" s="2">
        <v>0</v>
      </c>
      <c r="BQ182" s="2">
        <v>0</v>
      </c>
      <c r="BR182" s="2">
        <v>0</v>
      </c>
      <c r="BS182" s="2">
        <v>0</v>
      </c>
      <c r="BT182" s="2">
        <v>0</v>
      </c>
      <c r="BU182" s="2">
        <v>0</v>
      </c>
      <c r="BV182" s="2">
        <v>0</v>
      </c>
      <c r="BW182" s="2">
        <v>0</v>
      </c>
      <c r="BX182" s="2">
        <v>0</v>
      </c>
      <c r="BY182" s="2">
        <v>0</v>
      </c>
      <c r="BZ182" s="2">
        <v>0</v>
      </c>
      <c r="CA182" s="2">
        <v>0</v>
      </c>
      <c r="CB182" s="2">
        <v>0</v>
      </c>
      <c r="CC182" s="2">
        <v>0</v>
      </c>
      <c r="CD182" s="2">
        <v>0</v>
      </c>
      <c r="CE182" s="2">
        <v>0</v>
      </c>
      <c r="CF182" s="2">
        <v>0</v>
      </c>
      <c r="CG182" s="2">
        <v>0</v>
      </c>
      <c r="CH182" s="2">
        <v>0</v>
      </c>
      <c r="CI182" s="2">
        <v>0</v>
      </c>
      <c r="CJ182" s="2">
        <v>0</v>
      </c>
      <c r="CK182" s="2">
        <v>0</v>
      </c>
      <c r="CL182" s="2">
        <v>0</v>
      </c>
      <c r="CM182" s="2">
        <v>0</v>
      </c>
      <c r="CN182" s="2">
        <v>0</v>
      </c>
      <c r="CO182" s="2">
        <v>0</v>
      </c>
      <c r="CP182" s="2">
        <v>0</v>
      </c>
      <c r="CQ182" s="2">
        <v>0</v>
      </c>
      <c r="CR182" s="2">
        <v>0</v>
      </c>
      <c r="CS182" s="2">
        <v>0</v>
      </c>
      <c r="CT182" s="2">
        <v>0</v>
      </c>
      <c r="CU182" s="2" t="s">
        <v>138</v>
      </c>
    </row>
    <row r="183" spans="1:99" s="2" customFormat="1" x14ac:dyDescent="0.25">
      <c r="A183" s="2" t="s">
        <v>1262</v>
      </c>
      <c r="C183" s="2" t="s">
        <v>1263</v>
      </c>
      <c r="D183" s="2">
        <v>1954</v>
      </c>
      <c r="E183" s="2">
        <f t="shared" si="67"/>
        <v>61</v>
      </c>
      <c r="F183" s="2">
        <v>0</v>
      </c>
      <c r="G183" s="2">
        <v>7</v>
      </c>
      <c r="H183" s="2">
        <v>0</v>
      </c>
      <c r="I183" s="2">
        <v>6300</v>
      </c>
      <c r="J183" s="2">
        <v>6300</v>
      </c>
      <c r="K183" s="2">
        <v>6300</v>
      </c>
      <c r="L183" s="2">
        <f t="shared" si="45"/>
        <v>274427370</v>
      </c>
      <c r="M183" s="2">
        <v>450</v>
      </c>
      <c r="N183" s="2">
        <f t="shared" si="46"/>
        <v>19602000</v>
      </c>
      <c r="O183" s="2">
        <f t="shared" si="47"/>
        <v>0.703125</v>
      </c>
      <c r="P183" s="2">
        <f t="shared" si="48"/>
        <v>1821087</v>
      </c>
      <c r="Q183" s="2">
        <f t="shared" si="49"/>
        <v>1.8210870000000001</v>
      </c>
      <c r="R183" s="2">
        <v>5.56</v>
      </c>
      <c r="S183" s="2">
        <f t="shared" si="50"/>
        <v>14.400344399999998</v>
      </c>
      <c r="T183" s="2">
        <f t="shared" si="51"/>
        <v>3558.3999999999996</v>
      </c>
      <c r="U183" s="2">
        <f t="shared" si="52"/>
        <v>155012800</v>
      </c>
      <c r="V183" s="2">
        <v>38292.850701000003</v>
      </c>
      <c r="W183" s="2">
        <f t="shared" si="53"/>
        <v>11.6716608936648</v>
      </c>
      <c r="X183" s="2">
        <f t="shared" si="54"/>
        <v>7.2524361656651948</v>
      </c>
      <c r="Y183" s="2">
        <f t="shared" si="55"/>
        <v>2.4398448210877488</v>
      </c>
      <c r="Z183" s="2">
        <f t="shared" si="56"/>
        <v>13.999967860422405</v>
      </c>
      <c r="AA183" s="2">
        <f t="shared" si="57"/>
        <v>1.501965647027921</v>
      </c>
      <c r="AB183" s="2" t="e">
        <f t="shared" si="58"/>
        <v>#DIV/0!</v>
      </c>
      <c r="AC183" s="2">
        <v>0</v>
      </c>
      <c r="AD183" s="2" t="e">
        <f t="shared" si="59"/>
        <v>#DIV/0!</v>
      </c>
      <c r="AE183" s="2" t="s">
        <v>133</v>
      </c>
      <c r="AF183" s="2">
        <f t="shared" si="60"/>
        <v>7.9075555555555548</v>
      </c>
      <c r="AG183" s="2">
        <f t="shared" si="61"/>
        <v>0.28023494779047914</v>
      </c>
      <c r="AH183" s="2">
        <f t="shared" si="62"/>
        <v>0.23434626306987433</v>
      </c>
      <c r="AI183" s="2">
        <f t="shared" si="63"/>
        <v>274427370</v>
      </c>
      <c r="AJ183" s="2">
        <f t="shared" si="64"/>
        <v>7770924</v>
      </c>
      <c r="AK183" s="2">
        <f t="shared" si="65"/>
        <v>7.7709239999999999</v>
      </c>
      <c r="AL183" s="2" t="s">
        <v>1264</v>
      </c>
      <c r="AM183" s="2" t="s">
        <v>1265</v>
      </c>
      <c r="AN183" s="2" t="s">
        <v>1266</v>
      </c>
      <c r="AO183" s="2" t="s">
        <v>1267</v>
      </c>
      <c r="AP183" s="2" t="s">
        <v>133</v>
      </c>
      <c r="AQ183" s="2" t="s">
        <v>133</v>
      </c>
      <c r="AR183" s="2" t="s">
        <v>133</v>
      </c>
      <c r="AS183" s="2">
        <v>0</v>
      </c>
      <c r="AT183" s="2" t="s">
        <v>133</v>
      </c>
      <c r="AU183" s="2" t="s">
        <v>133</v>
      </c>
      <c r="AV183" s="2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2">
        <v>0</v>
      </c>
      <c r="BH183" s="2">
        <v>0</v>
      </c>
      <c r="BI183" s="2">
        <v>0</v>
      </c>
      <c r="BJ183" s="2">
        <v>0</v>
      </c>
      <c r="BK183" s="2">
        <v>0</v>
      </c>
      <c r="BL183" s="2">
        <v>0</v>
      </c>
      <c r="BM183" s="2">
        <v>0</v>
      </c>
      <c r="BN183" s="2">
        <v>0</v>
      </c>
      <c r="BO183" s="2">
        <v>0</v>
      </c>
      <c r="BP183" s="2">
        <v>0</v>
      </c>
      <c r="BQ183" s="2">
        <v>0</v>
      </c>
      <c r="BR183" s="2">
        <v>0</v>
      </c>
      <c r="BS183" s="2">
        <v>0</v>
      </c>
      <c r="BT183" s="2">
        <v>0</v>
      </c>
      <c r="BU183" s="2">
        <v>0</v>
      </c>
      <c r="BV183" s="2">
        <v>0</v>
      </c>
      <c r="BW183" s="2">
        <v>0</v>
      </c>
      <c r="BX183" s="2">
        <v>0</v>
      </c>
      <c r="BY183" s="2">
        <v>0</v>
      </c>
      <c r="BZ183" s="2">
        <v>0</v>
      </c>
      <c r="CA183" s="2">
        <v>0</v>
      </c>
      <c r="CB183" s="2">
        <v>0</v>
      </c>
      <c r="CC183" s="2">
        <v>0</v>
      </c>
      <c r="CD183" s="2">
        <v>0</v>
      </c>
      <c r="CE183" s="2">
        <v>0</v>
      </c>
      <c r="CF183" s="2">
        <v>0</v>
      </c>
      <c r="CG183" s="2">
        <v>0</v>
      </c>
      <c r="CH183" s="2">
        <v>0</v>
      </c>
      <c r="CI183" s="2">
        <v>0</v>
      </c>
      <c r="CJ183" s="2">
        <v>0</v>
      </c>
      <c r="CK183" s="2">
        <v>0</v>
      </c>
      <c r="CL183" s="2">
        <v>0</v>
      </c>
      <c r="CM183" s="2">
        <v>0</v>
      </c>
      <c r="CN183" s="2">
        <v>0</v>
      </c>
      <c r="CO183" s="2">
        <v>0</v>
      </c>
      <c r="CP183" s="2">
        <v>0</v>
      </c>
      <c r="CQ183" s="2">
        <v>0</v>
      </c>
      <c r="CR183" s="2">
        <v>0</v>
      </c>
      <c r="CS183" s="2">
        <v>0</v>
      </c>
      <c r="CT183" s="2">
        <v>0</v>
      </c>
      <c r="CU183" s="2" t="s">
        <v>138</v>
      </c>
    </row>
    <row r="184" spans="1:99" s="2" customFormat="1" x14ac:dyDescent="0.25">
      <c r="A184" s="2" t="s">
        <v>1268</v>
      </c>
      <c r="C184" s="2" t="s">
        <v>1269</v>
      </c>
      <c r="D184" s="2">
        <v>1903</v>
      </c>
      <c r="E184" s="2">
        <f t="shared" si="67"/>
        <v>112</v>
      </c>
      <c r="F184" s="2">
        <v>0</v>
      </c>
      <c r="G184" s="2">
        <v>7</v>
      </c>
      <c r="H184" s="2">
        <v>11800</v>
      </c>
      <c r="I184" s="2">
        <v>750</v>
      </c>
      <c r="J184" s="2">
        <v>750</v>
      </c>
      <c r="K184" s="2">
        <v>750</v>
      </c>
      <c r="L184" s="2">
        <f t="shared" si="45"/>
        <v>32669925</v>
      </c>
      <c r="M184" s="2">
        <v>300</v>
      </c>
      <c r="N184" s="2">
        <f t="shared" si="46"/>
        <v>13068000</v>
      </c>
      <c r="O184" s="2">
        <f t="shared" si="47"/>
        <v>0.46875</v>
      </c>
      <c r="P184" s="2">
        <f t="shared" si="48"/>
        <v>1214058</v>
      </c>
      <c r="Q184" s="2">
        <f t="shared" si="49"/>
        <v>1.2140580000000001</v>
      </c>
      <c r="R184" s="2">
        <v>1031</v>
      </c>
      <c r="S184" s="2">
        <f t="shared" si="50"/>
        <v>2670.2796899999998</v>
      </c>
      <c r="T184" s="2">
        <f t="shared" si="51"/>
        <v>659840</v>
      </c>
      <c r="U184" s="2">
        <f t="shared" si="52"/>
        <v>28744280000</v>
      </c>
      <c r="W184" s="2">
        <f t="shared" si="53"/>
        <v>0</v>
      </c>
      <c r="X184" s="2">
        <f t="shared" si="54"/>
        <v>0</v>
      </c>
      <c r="Y184" s="2">
        <f t="shared" si="55"/>
        <v>0</v>
      </c>
      <c r="Z184" s="2">
        <f t="shared" si="56"/>
        <v>2.4999942607897152</v>
      </c>
      <c r="AA184" s="2">
        <f t="shared" si="57"/>
        <v>0</v>
      </c>
      <c r="AB184" s="2" t="e">
        <f t="shared" si="58"/>
        <v>#DIV/0!</v>
      </c>
      <c r="AC184" s="2">
        <v>0</v>
      </c>
      <c r="AD184" s="2" t="e">
        <f t="shared" si="59"/>
        <v>#DIV/0!</v>
      </c>
      <c r="AE184" s="2" t="s">
        <v>133</v>
      </c>
      <c r="AF184" s="2">
        <f t="shared" si="60"/>
        <v>2199.4666666666667</v>
      </c>
      <c r="AG184" s="2">
        <f t="shared" si="61"/>
        <v>6.1288627694835549E-2</v>
      </c>
      <c r="AH184" s="2">
        <f t="shared" si="62"/>
        <v>1.3123390731912963</v>
      </c>
      <c r="AI184" s="2">
        <f t="shared" si="63"/>
        <v>32669925</v>
      </c>
      <c r="AJ184" s="2">
        <f t="shared" si="64"/>
        <v>925110</v>
      </c>
      <c r="AK184" s="2">
        <f t="shared" si="65"/>
        <v>0.92510999999999999</v>
      </c>
      <c r="AL184" s="2" t="s">
        <v>133</v>
      </c>
      <c r="AM184" s="2" t="s">
        <v>133</v>
      </c>
      <c r="AN184" s="2" t="s">
        <v>133</v>
      </c>
      <c r="AO184" s="2" t="s">
        <v>133</v>
      </c>
      <c r="AP184" s="2" t="s">
        <v>133</v>
      </c>
      <c r="AQ184" s="2" t="s">
        <v>133</v>
      </c>
      <c r="AR184" s="2" t="s">
        <v>133</v>
      </c>
      <c r="AS184" s="2">
        <v>0</v>
      </c>
      <c r="AT184" s="2" t="s">
        <v>133</v>
      </c>
      <c r="AU184" s="2" t="s">
        <v>133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D184" s="2">
        <v>0</v>
      </c>
      <c r="BE184" s="2">
        <v>0</v>
      </c>
      <c r="BF184" s="2">
        <v>0</v>
      </c>
      <c r="BG184" s="2">
        <v>0</v>
      </c>
      <c r="BH184" s="2">
        <v>0</v>
      </c>
      <c r="BI184" s="2">
        <v>0</v>
      </c>
      <c r="BJ184" s="2">
        <v>0</v>
      </c>
      <c r="BK184" s="2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Q184" s="2">
        <v>0</v>
      </c>
      <c r="BR184" s="2">
        <v>0</v>
      </c>
      <c r="BS184" s="2">
        <v>0</v>
      </c>
      <c r="BT184" s="2">
        <v>0</v>
      </c>
      <c r="BU184" s="2">
        <v>0</v>
      </c>
      <c r="BV184" s="2">
        <v>0</v>
      </c>
      <c r="BW184" s="2">
        <v>0</v>
      </c>
      <c r="BX184" s="2">
        <v>0</v>
      </c>
      <c r="BY184" s="2">
        <v>0</v>
      </c>
      <c r="BZ184" s="2">
        <v>0</v>
      </c>
      <c r="CA184" s="2">
        <v>0</v>
      </c>
      <c r="CB184" s="2">
        <v>0</v>
      </c>
      <c r="CC184" s="2">
        <v>0</v>
      </c>
      <c r="CD184" s="2">
        <v>0</v>
      </c>
      <c r="CE184" s="2">
        <v>0</v>
      </c>
      <c r="CF184" s="2">
        <v>0</v>
      </c>
      <c r="CG184" s="2">
        <v>0</v>
      </c>
      <c r="CH184" s="2">
        <v>0</v>
      </c>
      <c r="CI184" s="2">
        <v>0</v>
      </c>
      <c r="CJ184" s="2">
        <v>0</v>
      </c>
      <c r="CK184" s="2">
        <v>0</v>
      </c>
      <c r="CL184" s="2">
        <v>0</v>
      </c>
      <c r="CM184" s="2">
        <v>0</v>
      </c>
      <c r="CN184" s="2">
        <v>0</v>
      </c>
      <c r="CO184" s="2">
        <v>0</v>
      </c>
      <c r="CP184" s="2">
        <v>0</v>
      </c>
      <c r="CQ184" s="2">
        <v>0</v>
      </c>
      <c r="CR184" s="2">
        <v>0</v>
      </c>
      <c r="CS184" s="2">
        <v>0</v>
      </c>
      <c r="CT184" s="2">
        <v>0</v>
      </c>
      <c r="CU184" s="2" t="s">
        <v>138</v>
      </c>
    </row>
    <row r="185" spans="1:99" s="2" customFormat="1" x14ac:dyDescent="0.25">
      <c r="A185" s="2" t="s">
        <v>1270</v>
      </c>
      <c r="C185" s="2" t="s">
        <v>1271</v>
      </c>
      <c r="D185" s="2">
        <v>1989</v>
      </c>
      <c r="E185" s="2">
        <f t="shared" si="67"/>
        <v>26</v>
      </c>
      <c r="F185" s="2">
        <v>0</v>
      </c>
      <c r="G185" s="2">
        <v>8</v>
      </c>
      <c r="H185" s="2">
        <v>0</v>
      </c>
      <c r="I185" s="2">
        <v>5284</v>
      </c>
      <c r="J185" s="2">
        <v>117</v>
      </c>
      <c r="K185" s="2">
        <v>5284</v>
      </c>
      <c r="L185" s="2">
        <f t="shared" si="45"/>
        <v>230170511.59999999</v>
      </c>
      <c r="M185" s="2">
        <v>781</v>
      </c>
      <c r="N185" s="2">
        <f t="shared" si="46"/>
        <v>34020360</v>
      </c>
      <c r="O185" s="2">
        <f t="shared" si="47"/>
        <v>1.2203125000000001</v>
      </c>
      <c r="P185" s="2">
        <f t="shared" si="48"/>
        <v>3160597.66</v>
      </c>
      <c r="Q185" s="2">
        <f t="shared" si="49"/>
        <v>3.1605976600000001</v>
      </c>
      <c r="R185" s="2">
        <v>45.8</v>
      </c>
      <c r="S185" s="2">
        <f t="shared" si="50"/>
        <v>118.62154199999998</v>
      </c>
      <c r="T185" s="2">
        <f t="shared" si="51"/>
        <v>29312</v>
      </c>
      <c r="U185" s="2">
        <f t="shared" si="52"/>
        <v>1276904000</v>
      </c>
      <c r="V185" s="2">
        <v>70762.704436999993</v>
      </c>
      <c r="W185" s="2">
        <f t="shared" si="53"/>
        <v>21.568472312397596</v>
      </c>
      <c r="X185" s="2">
        <f t="shared" si="54"/>
        <v>13.402031644141177</v>
      </c>
      <c r="Y185" s="2">
        <f t="shared" si="55"/>
        <v>3.422391347872602</v>
      </c>
      <c r="Z185" s="2">
        <f t="shared" si="56"/>
        <v>6.7656694873305279</v>
      </c>
      <c r="AA185" s="2">
        <f t="shared" si="57"/>
        <v>149.45188993739617</v>
      </c>
      <c r="AB185" s="2" t="e">
        <f t="shared" si="58"/>
        <v>#DIV/0!</v>
      </c>
      <c r="AC185" s="2">
        <v>0</v>
      </c>
      <c r="AD185" s="2" t="e">
        <f t="shared" si="59"/>
        <v>#DIV/0!</v>
      </c>
      <c r="AE185" s="2">
        <v>78.118899999999996</v>
      </c>
      <c r="AF185" s="2">
        <f t="shared" si="60"/>
        <v>37.531370038412291</v>
      </c>
      <c r="AG185" s="2">
        <f t="shared" si="61"/>
        <v>0.10279849915177711</v>
      </c>
      <c r="AH185" s="2">
        <f t="shared" si="62"/>
        <v>21.900359319709452</v>
      </c>
      <c r="AI185" s="2">
        <f t="shared" si="63"/>
        <v>5096508.3</v>
      </c>
      <c r="AJ185" s="2">
        <f t="shared" si="64"/>
        <v>144317.16</v>
      </c>
      <c r="AK185" s="2">
        <f t="shared" si="65"/>
        <v>0.14431716</v>
      </c>
      <c r="AL185" s="2" t="s">
        <v>1272</v>
      </c>
      <c r="AM185" s="2" t="s">
        <v>1273</v>
      </c>
      <c r="AN185" s="2" t="s">
        <v>133</v>
      </c>
      <c r="AO185" s="2" t="s">
        <v>1274</v>
      </c>
      <c r="AP185" s="2" t="s">
        <v>1275</v>
      </c>
      <c r="AQ185" s="2" t="s">
        <v>695</v>
      </c>
      <c r="AR185" s="2" t="s">
        <v>809</v>
      </c>
      <c r="AS185" s="2">
        <v>1</v>
      </c>
      <c r="AT185" s="2" t="s">
        <v>1276</v>
      </c>
      <c r="AU185" s="2" t="s">
        <v>1277</v>
      </c>
      <c r="AV185" s="2">
        <v>8</v>
      </c>
      <c r="AW185" s="5">
        <v>99</v>
      </c>
      <c r="AX185" s="2">
        <v>0</v>
      </c>
      <c r="AY185" s="5">
        <v>1</v>
      </c>
      <c r="AZ185" s="5">
        <v>2.2999999999999998</v>
      </c>
      <c r="BA185" s="5">
        <v>2.4</v>
      </c>
      <c r="BB185" s="5">
        <v>0.3</v>
      </c>
      <c r="BC185" s="5">
        <v>1.4</v>
      </c>
      <c r="BD185" s="5">
        <v>0.2</v>
      </c>
      <c r="BE185" s="5">
        <v>0.7</v>
      </c>
      <c r="BF185" s="5">
        <v>40.700000000000003</v>
      </c>
      <c r="BG185" s="5">
        <v>5.0999999999999996</v>
      </c>
      <c r="BH185" s="5">
        <v>44.5</v>
      </c>
      <c r="BI185" s="2">
        <v>0</v>
      </c>
      <c r="BJ185" s="2">
        <v>0</v>
      </c>
      <c r="BK185" s="5">
        <v>1.3</v>
      </c>
      <c r="BL185" s="5">
        <v>0.8</v>
      </c>
      <c r="BM185" s="2">
        <v>0</v>
      </c>
      <c r="BN185" s="5">
        <v>0.1</v>
      </c>
      <c r="BO185" s="5">
        <v>23704</v>
      </c>
      <c r="BP185" s="5">
        <v>1970</v>
      </c>
      <c r="BQ185" s="5">
        <v>109</v>
      </c>
      <c r="BR185" s="5">
        <v>9</v>
      </c>
      <c r="BS185" s="5">
        <v>0.16</v>
      </c>
      <c r="BT185" s="5">
        <v>0.01</v>
      </c>
      <c r="BU185" s="5">
        <v>36603</v>
      </c>
      <c r="BV185" s="5">
        <v>168</v>
      </c>
      <c r="BW185" s="5">
        <v>0.25</v>
      </c>
      <c r="BX185" s="5">
        <v>137430</v>
      </c>
      <c r="BY185" s="5">
        <v>6712</v>
      </c>
      <c r="BZ185" s="5">
        <v>630</v>
      </c>
      <c r="CA185" s="5">
        <v>31</v>
      </c>
      <c r="CB185" s="5">
        <v>1.97</v>
      </c>
      <c r="CC185" s="5">
        <v>0.1</v>
      </c>
      <c r="CD185" s="5">
        <v>10</v>
      </c>
      <c r="CE185" s="5">
        <v>24</v>
      </c>
      <c r="CF185" s="5">
        <v>2</v>
      </c>
      <c r="CG185" s="5">
        <v>3</v>
      </c>
      <c r="CH185" s="5">
        <v>59</v>
      </c>
      <c r="CI185" s="5">
        <v>27</v>
      </c>
      <c r="CJ185" s="5">
        <v>64</v>
      </c>
      <c r="CK185" s="2">
        <v>0</v>
      </c>
      <c r="CL185" s="2">
        <v>0</v>
      </c>
      <c r="CM185" s="2">
        <v>0</v>
      </c>
      <c r="CN185" s="2">
        <v>0</v>
      </c>
      <c r="CO185" s="2">
        <v>0</v>
      </c>
      <c r="CP185" s="2">
        <v>0</v>
      </c>
      <c r="CQ185" s="5">
        <v>2</v>
      </c>
      <c r="CR185" s="5">
        <v>9</v>
      </c>
      <c r="CS185" s="5">
        <v>0.80988000000000004</v>
      </c>
      <c r="CT185" s="5">
        <v>0.86033000000000004</v>
      </c>
      <c r="CU185" s="2" t="s">
        <v>138</v>
      </c>
    </row>
    <row r="186" spans="1:99" s="2" customFormat="1" x14ac:dyDescent="0.25">
      <c r="A186" s="2" t="s">
        <v>1278</v>
      </c>
      <c r="B186" s="2" t="s">
        <v>1279</v>
      </c>
      <c r="C186" s="2" t="s">
        <v>1280</v>
      </c>
      <c r="D186" s="2">
        <v>1958</v>
      </c>
      <c r="E186" s="2">
        <f t="shared" si="67"/>
        <v>57</v>
      </c>
      <c r="F186" s="2">
        <v>0</v>
      </c>
      <c r="G186" s="2">
        <v>45</v>
      </c>
      <c r="H186" s="2">
        <v>0</v>
      </c>
      <c r="I186" s="2">
        <v>803000</v>
      </c>
      <c r="J186" s="2">
        <v>750000</v>
      </c>
      <c r="K186" s="2">
        <v>803000</v>
      </c>
      <c r="L186" s="2">
        <f t="shared" si="45"/>
        <v>34978599700</v>
      </c>
      <c r="M186" s="2">
        <v>41863</v>
      </c>
      <c r="N186" s="2">
        <f t="shared" si="46"/>
        <v>1823552280</v>
      </c>
      <c r="O186" s="2">
        <f t="shared" si="47"/>
        <v>65.410937500000003</v>
      </c>
      <c r="P186" s="2">
        <f t="shared" si="48"/>
        <v>169413700.18000001</v>
      </c>
      <c r="Q186" s="2">
        <f t="shared" si="49"/>
        <v>169.41370018000001</v>
      </c>
      <c r="R186" s="2">
        <v>300000</v>
      </c>
      <c r="S186" s="2">
        <f t="shared" si="50"/>
        <v>776996.99999999988</v>
      </c>
      <c r="T186" s="2">
        <f t="shared" si="51"/>
        <v>192000000</v>
      </c>
      <c r="U186" s="2">
        <f t="shared" si="52"/>
        <v>8364000000000</v>
      </c>
      <c r="W186" s="2">
        <f t="shared" si="53"/>
        <v>0</v>
      </c>
      <c r="X186" s="2">
        <f t="shared" si="54"/>
        <v>0</v>
      </c>
      <c r="Y186" s="2">
        <f t="shared" si="55"/>
        <v>0</v>
      </c>
      <c r="Z186" s="2">
        <f t="shared" si="56"/>
        <v>19.181572189419214</v>
      </c>
      <c r="AA186" s="2">
        <f t="shared" si="57"/>
        <v>0</v>
      </c>
      <c r="AB186" s="2" t="e">
        <f t="shared" si="58"/>
        <v>#DIV/0!</v>
      </c>
      <c r="AC186" s="2">
        <v>0</v>
      </c>
      <c r="AD186" s="2" t="e">
        <f t="shared" si="59"/>
        <v>#DIV/0!</v>
      </c>
      <c r="AE186" s="2" t="s">
        <v>133</v>
      </c>
      <c r="AF186" s="2">
        <f t="shared" si="60"/>
        <v>4586.3889353366931</v>
      </c>
      <c r="AG186" s="2">
        <f t="shared" si="61"/>
        <v>3.9808016592401525E-2</v>
      </c>
      <c r="AH186" s="2">
        <f t="shared" si="62"/>
        <v>0.18312816873669077</v>
      </c>
      <c r="AI186" s="2">
        <f t="shared" si="63"/>
        <v>32669925000</v>
      </c>
      <c r="AJ186" s="2">
        <f t="shared" si="64"/>
        <v>925110000</v>
      </c>
      <c r="AK186" s="2">
        <f t="shared" si="65"/>
        <v>925.11</v>
      </c>
      <c r="AL186" s="2" t="s">
        <v>133</v>
      </c>
      <c r="AM186" s="2" t="s">
        <v>133</v>
      </c>
      <c r="AN186" s="2" t="s">
        <v>133</v>
      </c>
      <c r="AO186" s="2" t="s">
        <v>133</v>
      </c>
      <c r="AP186" s="2" t="s">
        <v>133</v>
      </c>
      <c r="AQ186" s="2" t="s">
        <v>133</v>
      </c>
      <c r="AR186" s="2" t="s">
        <v>133</v>
      </c>
      <c r="AS186" s="2">
        <v>0</v>
      </c>
      <c r="AT186" s="2" t="s">
        <v>133</v>
      </c>
      <c r="AU186" s="2" t="s">
        <v>133</v>
      </c>
      <c r="AV186" s="2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2">
        <v>0</v>
      </c>
      <c r="BI186" s="2">
        <v>0</v>
      </c>
      <c r="BJ186" s="2">
        <v>0</v>
      </c>
      <c r="BK186" s="2">
        <v>0</v>
      </c>
      <c r="BL186" s="2">
        <v>0</v>
      </c>
      <c r="BM186" s="2">
        <v>0</v>
      </c>
      <c r="BN186" s="2">
        <v>0</v>
      </c>
      <c r="BO186" s="2">
        <v>0</v>
      </c>
      <c r="BP186" s="2">
        <v>0</v>
      </c>
      <c r="BQ186" s="2">
        <v>0</v>
      </c>
      <c r="BR186" s="2">
        <v>0</v>
      </c>
      <c r="BS186" s="2">
        <v>0</v>
      </c>
      <c r="BT186" s="2">
        <v>0</v>
      </c>
      <c r="BU186" s="2">
        <v>0</v>
      </c>
      <c r="BV186" s="2">
        <v>0</v>
      </c>
      <c r="BW186" s="2">
        <v>0</v>
      </c>
      <c r="BX186" s="2">
        <v>0</v>
      </c>
      <c r="BY186" s="2">
        <v>0</v>
      </c>
      <c r="BZ186" s="2">
        <v>0</v>
      </c>
      <c r="CA186" s="2">
        <v>0</v>
      </c>
      <c r="CB186" s="2">
        <v>0</v>
      </c>
      <c r="CC186" s="2">
        <v>0</v>
      </c>
      <c r="CD186" s="2">
        <v>0</v>
      </c>
      <c r="CE186" s="2">
        <v>0</v>
      </c>
      <c r="CF186" s="2">
        <v>0</v>
      </c>
      <c r="CG186" s="2">
        <v>0</v>
      </c>
      <c r="CH186" s="2">
        <v>0</v>
      </c>
      <c r="CI186" s="2">
        <v>0</v>
      </c>
      <c r="CJ186" s="2">
        <v>0</v>
      </c>
      <c r="CK186" s="2">
        <v>0</v>
      </c>
      <c r="CL186" s="2">
        <v>0</v>
      </c>
      <c r="CM186" s="2">
        <v>0</v>
      </c>
      <c r="CN186" s="2">
        <v>0</v>
      </c>
      <c r="CO186" s="2">
        <v>0</v>
      </c>
      <c r="CP186" s="2">
        <v>0</v>
      </c>
      <c r="CQ186" s="2">
        <v>0</v>
      </c>
      <c r="CR186" s="2">
        <v>0</v>
      </c>
      <c r="CS186" s="2">
        <v>0</v>
      </c>
      <c r="CT186" s="2">
        <v>0</v>
      </c>
      <c r="CU186" s="2" t="s">
        <v>138</v>
      </c>
    </row>
    <row r="187" spans="1:99" s="2" customFormat="1" x14ac:dyDescent="0.25">
      <c r="A187" s="2" t="s">
        <v>1281</v>
      </c>
      <c r="C187" s="2" t="s">
        <v>1282</v>
      </c>
      <c r="D187" s="2">
        <v>1997</v>
      </c>
      <c r="E187" s="2">
        <f t="shared" si="67"/>
        <v>18</v>
      </c>
      <c r="F187" s="2">
        <v>0</v>
      </c>
      <c r="G187" s="2">
        <v>7</v>
      </c>
      <c r="H187" s="2">
        <v>0</v>
      </c>
      <c r="I187" s="2">
        <v>2200</v>
      </c>
      <c r="J187" s="2">
        <v>790</v>
      </c>
      <c r="K187" s="2">
        <v>2200</v>
      </c>
      <c r="L187" s="2">
        <f t="shared" si="45"/>
        <v>95831780</v>
      </c>
      <c r="M187" s="2">
        <v>675</v>
      </c>
      <c r="N187" s="2">
        <f t="shared" si="46"/>
        <v>29403000</v>
      </c>
      <c r="O187" s="2">
        <f t="shared" si="47"/>
        <v>1.0546875</v>
      </c>
      <c r="P187" s="2">
        <f t="shared" si="48"/>
        <v>2731630.5</v>
      </c>
      <c r="Q187" s="2">
        <f t="shared" si="49"/>
        <v>2.7316305000000001</v>
      </c>
      <c r="R187" s="2">
        <v>2.0750000000000002</v>
      </c>
      <c r="S187" s="2">
        <f t="shared" si="50"/>
        <v>5.37422925</v>
      </c>
      <c r="T187" s="2">
        <f t="shared" si="51"/>
        <v>1328</v>
      </c>
      <c r="U187" s="2">
        <f t="shared" si="52"/>
        <v>57851000.000000007</v>
      </c>
      <c r="W187" s="2">
        <f t="shared" si="53"/>
        <v>0</v>
      </c>
      <c r="X187" s="2">
        <f t="shared" si="54"/>
        <v>0</v>
      </c>
      <c r="Y187" s="2">
        <f t="shared" si="55"/>
        <v>0</v>
      </c>
      <c r="Z187" s="2">
        <f t="shared" si="56"/>
        <v>3.2592517770295548</v>
      </c>
      <c r="AA187" s="2">
        <f t="shared" si="57"/>
        <v>0</v>
      </c>
      <c r="AB187" s="2" t="e">
        <f t="shared" si="58"/>
        <v>#DIV/0!</v>
      </c>
      <c r="AC187" s="2">
        <v>0</v>
      </c>
      <c r="AD187" s="2" t="e">
        <f t="shared" si="59"/>
        <v>#DIV/0!</v>
      </c>
      <c r="AE187" s="2" t="s">
        <v>133</v>
      </c>
      <c r="AF187" s="2">
        <f t="shared" si="60"/>
        <v>1.9674074074074075</v>
      </c>
      <c r="AG187" s="2">
        <f t="shared" si="61"/>
        <v>5.3268140613782995E-2</v>
      </c>
      <c r="AH187" s="2">
        <f t="shared" si="62"/>
        <v>2.8032559316586227</v>
      </c>
      <c r="AI187" s="2">
        <f t="shared" si="63"/>
        <v>34412321</v>
      </c>
      <c r="AJ187" s="2">
        <f t="shared" si="64"/>
        <v>974449.20000000007</v>
      </c>
      <c r="AK187" s="2">
        <f t="shared" si="65"/>
        <v>0.97444920000000002</v>
      </c>
      <c r="AL187" s="2" t="s">
        <v>133</v>
      </c>
      <c r="AM187" s="2" t="s">
        <v>133</v>
      </c>
      <c r="AN187" s="2" t="s">
        <v>133</v>
      </c>
      <c r="AO187" s="2" t="s">
        <v>133</v>
      </c>
      <c r="AP187" s="2" t="s">
        <v>133</v>
      </c>
      <c r="AQ187" s="2" t="s">
        <v>133</v>
      </c>
      <c r="AR187" s="2" t="s">
        <v>133</v>
      </c>
      <c r="AS187" s="2">
        <v>0</v>
      </c>
      <c r="AT187" s="2" t="s">
        <v>133</v>
      </c>
      <c r="AU187" s="2" t="s">
        <v>133</v>
      </c>
      <c r="AV187" s="2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E187" s="2">
        <v>0</v>
      </c>
      <c r="BF187" s="2">
        <v>0</v>
      </c>
      <c r="BG187" s="2">
        <v>0</v>
      </c>
      <c r="BH187" s="2">
        <v>0</v>
      </c>
      <c r="BI187" s="2">
        <v>0</v>
      </c>
      <c r="BJ187" s="2">
        <v>0</v>
      </c>
      <c r="BK187" s="2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Q187" s="2">
        <v>0</v>
      </c>
      <c r="BR187" s="2">
        <v>0</v>
      </c>
      <c r="BS187" s="2">
        <v>0</v>
      </c>
      <c r="BT187" s="2">
        <v>0</v>
      </c>
      <c r="BU187" s="2">
        <v>0</v>
      </c>
      <c r="BV187" s="2">
        <v>0</v>
      </c>
      <c r="BW187" s="2">
        <v>0</v>
      </c>
      <c r="BX187" s="2">
        <v>0</v>
      </c>
      <c r="BY187" s="2">
        <v>0</v>
      </c>
      <c r="BZ187" s="2">
        <v>0</v>
      </c>
      <c r="CA187" s="2">
        <v>0</v>
      </c>
      <c r="CB187" s="2">
        <v>0</v>
      </c>
      <c r="CC187" s="2">
        <v>0</v>
      </c>
      <c r="CD187" s="2">
        <v>0</v>
      </c>
      <c r="CE187" s="2">
        <v>0</v>
      </c>
      <c r="CF187" s="2">
        <v>0</v>
      </c>
      <c r="CG187" s="2">
        <v>0</v>
      </c>
      <c r="CH187" s="2">
        <v>0</v>
      </c>
      <c r="CI187" s="2">
        <v>0</v>
      </c>
      <c r="CJ187" s="2">
        <v>0</v>
      </c>
      <c r="CK187" s="2">
        <v>0</v>
      </c>
      <c r="CL187" s="2">
        <v>0</v>
      </c>
      <c r="CM187" s="2">
        <v>0</v>
      </c>
      <c r="CN187" s="2">
        <v>0</v>
      </c>
      <c r="CO187" s="2">
        <v>0</v>
      </c>
      <c r="CP187" s="2">
        <v>0</v>
      </c>
      <c r="CQ187" s="2">
        <v>0</v>
      </c>
      <c r="CR187" s="2">
        <v>0</v>
      </c>
      <c r="CS187" s="2">
        <v>0</v>
      </c>
      <c r="CT187" s="2">
        <v>0</v>
      </c>
      <c r="CU187" s="2" t="s">
        <v>138</v>
      </c>
    </row>
    <row r="188" spans="1:99" s="2" customFormat="1" x14ac:dyDescent="0.25">
      <c r="A188" s="2" t="s">
        <v>1283</v>
      </c>
      <c r="C188" s="2" t="s">
        <v>1284</v>
      </c>
      <c r="D188" s="2">
        <v>1958</v>
      </c>
      <c r="E188" s="2">
        <f t="shared" si="67"/>
        <v>57</v>
      </c>
      <c r="F188" s="2">
        <v>0</v>
      </c>
      <c r="G188" s="2">
        <v>136</v>
      </c>
      <c r="H188" s="2">
        <v>0</v>
      </c>
      <c r="I188" s="2">
        <v>803000</v>
      </c>
      <c r="J188" s="2">
        <v>750000</v>
      </c>
      <c r="K188" s="2">
        <v>803000</v>
      </c>
      <c r="L188" s="2">
        <f t="shared" si="45"/>
        <v>34978599700</v>
      </c>
      <c r="M188" s="2">
        <v>41863</v>
      </c>
      <c r="N188" s="2">
        <f t="shared" si="46"/>
        <v>1823552280</v>
      </c>
      <c r="O188" s="2">
        <f t="shared" si="47"/>
        <v>65.410937500000003</v>
      </c>
      <c r="P188" s="2">
        <f t="shared" si="48"/>
        <v>169413700.18000001</v>
      </c>
      <c r="Q188" s="2">
        <f t="shared" si="49"/>
        <v>169.41370018000001</v>
      </c>
      <c r="R188" s="2">
        <v>300000</v>
      </c>
      <c r="S188" s="2">
        <f t="shared" si="50"/>
        <v>776996.99999999988</v>
      </c>
      <c r="T188" s="2">
        <f t="shared" si="51"/>
        <v>192000000</v>
      </c>
      <c r="U188" s="2">
        <f t="shared" si="52"/>
        <v>8364000000000</v>
      </c>
      <c r="W188" s="2">
        <f t="shared" si="53"/>
        <v>0</v>
      </c>
      <c r="X188" s="2">
        <f t="shared" si="54"/>
        <v>0</v>
      </c>
      <c r="Y188" s="2">
        <f t="shared" si="55"/>
        <v>0</v>
      </c>
      <c r="Z188" s="2">
        <f t="shared" si="56"/>
        <v>19.181572189419214</v>
      </c>
      <c r="AA188" s="2">
        <f t="shared" si="57"/>
        <v>0</v>
      </c>
      <c r="AB188" s="2" t="e">
        <f t="shared" si="58"/>
        <v>#DIV/0!</v>
      </c>
      <c r="AC188" s="2">
        <v>0</v>
      </c>
      <c r="AD188" s="2" t="e">
        <f t="shared" si="59"/>
        <v>#DIV/0!</v>
      </c>
      <c r="AE188" s="2" t="s">
        <v>133</v>
      </c>
      <c r="AF188" s="2">
        <f t="shared" si="60"/>
        <v>4586.3889353366931</v>
      </c>
      <c r="AG188" s="2">
        <f t="shared" si="61"/>
        <v>3.9808016592401525E-2</v>
      </c>
      <c r="AH188" s="2">
        <f t="shared" si="62"/>
        <v>0.18312816873669077</v>
      </c>
      <c r="AI188" s="2">
        <f t="shared" si="63"/>
        <v>32669925000</v>
      </c>
      <c r="AJ188" s="2">
        <f t="shared" si="64"/>
        <v>925110000</v>
      </c>
      <c r="AK188" s="2">
        <f t="shared" si="65"/>
        <v>925.11</v>
      </c>
      <c r="AL188" s="2" t="s">
        <v>133</v>
      </c>
      <c r="AM188" s="2" t="s">
        <v>133</v>
      </c>
      <c r="AN188" s="2" t="s">
        <v>133</v>
      </c>
      <c r="AO188" s="2" t="s">
        <v>133</v>
      </c>
      <c r="AP188" s="2" t="s">
        <v>133</v>
      </c>
      <c r="AQ188" s="2" t="s">
        <v>133</v>
      </c>
      <c r="AR188" s="2" t="s">
        <v>133</v>
      </c>
      <c r="AS188" s="2">
        <v>0</v>
      </c>
      <c r="AT188" s="2" t="s">
        <v>133</v>
      </c>
      <c r="AU188" s="2" t="s">
        <v>133</v>
      </c>
      <c r="AV188" s="2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0</v>
      </c>
      <c r="BD188" s="2">
        <v>0</v>
      </c>
      <c r="BE188" s="2">
        <v>0</v>
      </c>
      <c r="BF188" s="2">
        <v>0</v>
      </c>
      <c r="BG188" s="2">
        <v>0</v>
      </c>
      <c r="BH188" s="2">
        <v>0</v>
      </c>
      <c r="BI188" s="2">
        <v>0</v>
      </c>
      <c r="BJ188" s="2">
        <v>0</v>
      </c>
      <c r="BK188" s="2">
        <v>0</v>
      </c>
      <c r="BL188" s="2">
        <v>0</v>
      </c>
      <c r="BM188" s="2">
        <v>0</v>
      </c>
      <c r="BN188" s="2">
        <v>0</v>
      </c>
      <c r="BO188" s="2">
        <v>0</v>
      </c>
      <c r="BP188" s="2">
        <v>0</v>
      </c>
      <c r="BQ188" s="2">
        <v>0</v>
      </c>
      <c r="BR188" s="2">
        <v>0</v>
      </c>
      <c r="BS188" s="2">
        <v>0</v>
      </c>
      <c r="BT188" s="2">
        <v>0</v>
      </c>
      <c r="BU188" s="2">
        <v>0</v>
      </c>
      <c r="BV188" s="2">
        <v>0</v>
      </c>
      <c r="BW188" s="2">
        <v>0</v>
      </c>
      <c r="BX188" s="2">
        <v>0</v>
      </c>
      <c r="BY188" s="2">
        <v>0</v>
      </c>
      <c r="BZ188" s="2">
        <v>0</v>
      </c>
      <c r="CA188" s="2">
        <v>0</v>
      </c>
      <c r="CB188" s="2">
        <v>0</v>
      </c>
      <c r="CC188" s="2">
        <v>0</v>
      </c>
      <c r="CD188" s="2">
        <v>0</v>
      </c>
      <c r="CE188" s="2">
        <v>0</v>
      </c>
      <c r="CF188" s="2">
        <v>0</v>
      </c>
      <c r="CG188" s="2">
        <v>0</v>
      </c>
      <c r="CH188" s="2">
        <v>0</v>
      </c>
      <c r="CI188" s="2">
        <v>0</v>
      </c>
      <c r="CJ188" s="2">
        <v>0</v>
      </c>
      <c r="CK188" s="2">
        <v>0</v>
      </c>
      <c r="CL188" s="2">
        <v>0</v>
      </c>
      <c r="CM188" s="2">
        <v>0</v>
      </c>
      <c r="CN188" s="2">
        <v>0</v>
      </c>
      <c r="CO188" s="2">
        <v>0</v>
      </c>
      <c r="CP188" s="2">
        <v>0</v>
      </c>
      <c r="CQ188" s="2">
        <v>0</v>
      </c>
      <c r="CR188" s="2">
        <v>0</v>
      </c>
      <c r="CS188" s="2">
        <v>0</v>
      </c>
      <c r="CT188" s="2">
        <v>0</v>
      </c>
      <c r="CU188" s="2" t="s">
        <v>138</v>
      </c>
    </row>
    <row r="189" spans="1:99" s="2" customFormat="1" x14ac:dyDescent="0.25">
      <c r="A189" s="2" t="s">
        <v>1285</v>
      </c>
      <c r="C189" s="2" t="s">
        <v>1286</v>
      </c>
      <c r="D189" s="2">
        <v>1958</v>
      </c>
      <c r="E189" s="2">
        <f t="shared" si="67"/>
        <v>57</v>
      </c>
      <c r="F189" s="2">
        <v>0</v>
      </c>
      <c r="G189" s="2">
        <v>15</v>
      </c>
      <c r="H189" s="2">
        <v>0</v>
      </c>
      <c r="I189" s="2">
        <v>803000</v>
      </c>
      <c r="J189" s="2">
        <v>750000</v>
      </c>
      <c r="K189" s="2">
        <v>803000</v>
      </c>
      <c r="L189" s="2">
        <f t="shared" si="45"/>
        <v>34978599700</v>
      </c>
      <c r="M189" s="2">
        <v>41863</v>
      </c>
      <c r="N189" s="2">
        <f t="shared" si="46"/>
        <v>1823552280</v>
      </c>
      <c r="O189" s="2">
        <f t="shared" si="47"/>
        <v>65.410937500000003</v>
      </c>
      <c r="P189" s="2">
        <f t="shared" si="48"/>
        <v>169413700.18000001</v>
      </c>
      <c r="Q189" s="2">
        <f t="shared" si="49"/>
        <v>169.41370018000001</v>
      </c>
      <c r="R189" s="2">
        <v>300000</v>
      </c>
      <c r="S189" s="2">
        <f t="shared" si="50"/>
        <v>776996.99999999988</v>
      </c>
      <c r="T189" s="2">
        <f t="shared" si="51"/>
        <v>192000000</v>
      </c>
      <c r="U189" s="2">
        <f t="shared" si="52"/>
        <v>8364000000000</v>
      </c>
      <c r="W189" s="2">
        <f t="shared" si="53"/>
        <v>0</v>
      </c>
      <c r="X189" s="2">
        <f t="shared" si="54"/>
        <v>0</v>
      </c>
      <c r="Y189" s="2">
        <f t="shared" si="55"/>
        <v>0</v>
      </c>
      <c r="Z189" s="2">
        <f t="shared" si="56"/>
        <v>19.181572189419214</v>
      </c>
      <c r="AA189" s="2">
        <f t="shared" si="57"/>
        <v>0</v>
      </c>
      <c r="AB189" s="2" t="e">
        <f t="shared" si="58"/>
        <v>#DIV/0!</v>
      </c>
      <c r="AC189" s="2">
        <v>0</v>
      </c>
      <c r="AD189" s="2" t="e">
        <f t="shared" si="59"/>
        <v>#DIV/0!</v>
      </c>
      <c r="AE189" s="2" t="s">
        <v>133</v>
      </c>
      <c r="AF189" s="2">
        <f t="shared" si="60"/>
        <v>4586.3889353366931</v>
      </c>
      <c r="AG189" s="2">
        <f t="shared" si="61"/>
        <v>3.9808016592401525E-2</v>
      </c>
      <c r="AH189" s="2">
        <f t="shared" si="62"/>
        <v>0.18312816873669077</v>
      </c>
      <c r="AI189" s="2">
        <f t="shared" si="63"/>
        <v>32669925000</v>
      </c>
      <c r="AJ189" s="2">
        <f t="shared" si="64"/>
        <v>925110000</v>
      </c>
      <c r="AK189" s="2">
        <f t="shared" si="65"/>
        <v>925.11</v>
      </c>
      <c r="AL189" s="2" t="s">
        <v>133</v>
      </c>
      <c r="AM189" s="2" t="s">
        <v>133</v>
      </c>
      <c r="AN189" s="2" t="s">
        <v>133</v>
      </c>
      <c r="AO189" s="2" t="s">
        <v>133</v>
      </c>
      <c r="AP189" s="2" t="s">
        <v>133</v>
      </c>
      <c r="AQ189" s="2" t="s">
        <v>133</v>
      </c>
      <c r="AR189" s="2" t="s">
        <v>133</v>
      </c>
      <c r="AS189" s="2">
        <v>0</v>
      </c>
      <c r="AT189" s="2" t="s">
        <v>133</v>
      </c>
      <c r="AU189" s="2" t="s">
        <v>133</v>
      </c>
      <c r="AV189" s="2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0</v>
      </c>
      <c r="BD189" s="2">
        <v>0</v>
      </c>
      <c r="BE189" s="2">
        <v>0</v>
      </c>
      <c r="BF189" s="2">
        <v>0</v>
      </c>
      <c r="BG189" s="2">
        <v>0</v>
      </c>
      <c r="BH189" s="2">
        <v>0</v>
      </c>
      <c r="BI189" s="2">
        <v>0</v>
      </c>
      <c r="BJ189" s="2">
        <v>0</v>
      </c>
      <c r="BK189" s="2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Q189" s="2">
        <v>0</v>
      </c>
      <c r="BR189" s="2">
        <v>0</v>
      </c>
      <c r="BS189" s="2">
        <v>0</v>
      </c>
      <c r="BT189" s="2">
        <v>0</v>
      </c>
      <c r="BU189" s="2">
        <v>0</v>
      </c>
      <c r="BV189" s="2">
        <v>0</v>
      </c>
      <c r="BW189" s="2">
        <v>0</v>
      </c>
      <c r="BX189" s="2">
        <v>0</v>
      </c>
      <c r="BY189" s="2">
        <v>0</v>
      </c>
      <c r="BZ189" s="2">
        <v>0</v>
      </c>
      <c r="CA189" s="2">
        <v>0</v>
      </c>
      <c r="CB189" s="2">
        <v>0</v>
      </c>
      <c r="CC189" s="2">
        <v>0</v>
      </c>
      <c r="CD189" s="2">
        <v>0</v>
      </c>
      <c r="CE189" s="2">
        <v>0</v>
      </c>
      <c r="CF189" s="2">
        <v>0</v>
      </c>
      <c r="CG189" s="2">
        <v>0</v>
      </c>
      <c r="CH189" s="2">
        <v>0</v>
      </c>
      <c r="CI189" s="2">
        <v>0</v>
      </c>
      <c r="CJ189" s="2">
        <v>0</v>
      </c>
      <c r="CK189" s="2">
        <v>0</v>
      </c>
      <c r="CL189" s="2">
        <v>0</v>
      </c>
      <c r="CM189" s="2">
        <v>0</v>
      </c>
      <c r="CN189" s="2">
        <v>0</v>
      </c>
      <c r="CO189" s="2">
        <v>0</v>
      </c>
      <c r="CP189" s="2">
        <v>0</v>
      </c>
      <c r="CQ189" s="2">
        <v>0</v>
      </c>
      <c r="CR189" s="2">
        <v>0</v>
      </c>
      <c r="CS189" s="2">
        <v>0</v>
      </c>
      <c r="CT189" s="2">
        <v>0</v>
      </c>
      <c r="CU189" s="2" t="s">
        <v>138</v>
      </c>
    </row>
    <row r="190" spans="1:99" s="2" customFormat="1" x14ac:dyDescent="0.25">
      <c r="A190" s="2" t="s">
        <v>1287</v>
      </c>
      <c r="C190" s="2" t="s">
        <v>1288</v>
      </c>
      <c r="D190" s="2">
        <v>1924</v>
      </c>
      <c r="E190" s="2">
        <f t="shared" si="67"/>
        <v>91</v>
      </c>
      <c r="F190" s="2">
        <v>0</v>
      </c>
      <c r="G190" s="2">
        <v>20</v>
      </c>
      <c r="H190" s="2">
        <v>600</v>
      </c>
      <c r="I190" s="2">
        <v>108000</v>
      </c>
      <c r="J190" s="2">
        <v>108000</v>
      </c>
      <c r="K190" s="2">
        <v>108000</v>
      </c>
      <c r="L190" s="2">
        <f t="shared" si="45"/>
        <v>4704469200</v>
      </c>
      <c r="M190" s="2">
        <v>6233.3285476000001</v>
      </c>
      <c r="N190" s="2">
        <f t="shared" si="46"/>
        <v>271523791.53345603</v>
      </c>
      <c r="O190" s="2">
        <f t="shared" si="47"/>
        <v>9.7395758556250005</v>
      </c>
      <c r="P190" s="2">
        <f t="shared" si="48"/>
        <v>25225407.966140538</v>
      </c>
      <c r="Q190" s="2">
        <f t="shared" si="49"/>
        <v>25.225407966140537</v>
      </c>
      <c r="R190" s="2">
        <v>172</v>
      </c>
      <c r="S190" s="2">
        <f t="shared" si="50"/>
        <v>445.47827999999998</v>
      </c>
      <c r="T190" s="2">
        <f t="shared" si="51"/>
        <v>110080</v>
      </c>
      <c r="U190" s="2">
        <f t="shared" si="52"/>
        <v>4795360000</v>
      </c>
      <c r="V190" s="2">
        <v>535792.90035000001</v>
      </c>
      <c r="W190" s="2">
        <f t="shared" si="53"/>
        <v>163.30967602667999</v>
      </c>
      <c r="X190" s="2">
        <f t="shared" si="54"/>
        <v>101.47596056888791</v>
      </c>
      <c r="Y190" s="2">
        <f t="shared" si="55"/>
        <v>9.1724997593923536</v>
      </c>
      <c r="Z190" s="2">
        <f t="shared" si="56"/>
        <v>17.326176735493675</v>
      </c>
      <c r="AA190" s="2">
        <f t="shared" si="57"/>
        <v>1.2259028357789885</v>
      </c>
      <c r="AB190" s="2" t="e">
        <f t="shared" si="58"/>
        <v>#DIV/0!</v>
      </c>
      <c r="AC190" s="2">
        <v>0</v>
      </c>
      <c r="AD190" s="2" t="e">
        <f t="shared" si="59"/>
        <v>#DIV/0!</v>
      </c>
      <c r="AE190" s="2" t="s">
        <v>133</v>
      </c>
      <c r="AF190" s="2">
        <f t="shared" si="60"/>
        <v>17.659906606781345</v>
      </c>
      <c r="AG190" s="2">
        <f t="shared" si="61"/>
        <v>9.3184621138543075E-2</v>
      </c>
      <c r="AH190" s="2">
        <f t="shared" si="62"/>
        <v>0.18935742150588503</v>
      </c>
      <c r="AI190" s="2">
        <f t="shared" si="63"/>
        <v>4704469200</v>
      </c>
      <c r="AJ190" s="2">
        <f t="shared" si="64"/>
        <v>133215840</v>
      </c>
      <c r="AK190" s="2">
        <f t="shared" si="65"/>
        <v>133.21583999999999</v>
      </c>
      <c r="AL190" s="2" t="s">
        <v>649</v>
      </c>
      <c r="AM190" s="2" t="s">
        <v>650</v>
      </c>
      <c r="AN190" s="2" t="s">
        <v>133</v>
      </c>
      <c r="AO190" s="2" t="s">
        <v>651</v>
      </c>
      <c r="AP190" s="2" t="s">
        <v>133</v>
      </c>
      <c r="AQ190" s="2" t="s">
        <v>133</v>
      </c>
      <c r="AR190" s="2" t="s">
        <v>133</v>
      </c>
      <c r="AS190" s="2">
        <v>0</v>
      </c>
      <c r="AT190" s="2" t="s">
        <v>133</v>
      </c>
      <c r="AU190" s="2" t="s">
        <v>133</v>
      </c>
      <c r="AV190" s="2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0</v>
      </c>
      <c r="BD190" s="2">
        <v>0</v>
      </c>
      <c r="BE190" s="2">
        <v>0</v>
      </c>
      <c r="BF190" s="2">
        <v>0</v>
      </c>
      <c r="BG190" s="2">
        <v>0</v>
      </c>
      <c r="BH190" s="2">
        <v>0</v>
      </c>
      <c r="BI190" s="2">
        <v>0</v>
      </c>
      <c r="BJ190" s="2">
        <v>0</v>
      </c>
      <c r="BK190" s="2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Q190" s="2">
        <v>0</v>
      </c>
      <c r="BR190" s="2">
        <v>0</v>
      </c>
      <c r="BS190" s="2">
        <v>0</v>
      </c>
      <c r="BT190" s="2">
        <v>0</v>
      </c>
      <c r="BU190" s="2">
        <v>0</v>
      </c>
      <c r="BV190" s="2">
        <v>0</v>
      </c>
      <c r="BW190" s="2">
        <v>0</v>
      </c>
      <c r="BX190" s="2">
        <v>0</v>
      </c>
      <c r="BY190" s="2">
        <v>0</v>
      </c>
      <c r="BZ190" s="2">
        <v>0</v>
      </c>
      <c r="CA190" s="2">
        <v>0</v>
      </c>
      <c r="CB190" s="2">
        <v>0</v>
      </c>
      <c r="CC190" s="2">
        <v>0</v>
      </c>
      <c r="CD190" s="2">
        <v>0</v>
      </c>
      <c r="CE190" s="2">
        <v>0</v>
      </c>
      <c r="CF190" s="2">
        <v>0</v>
      </c>
      <c r="CG190" s="2">
        <v>0</v>
      </c>
      <c r="CH190" s="2">
        <v>0</v>
      </c>
      <c r="CI190" s="2">
        <v>0</v>
      </c>
      <c r="CJ190" s="2">
        <v>0</v>
      </c>
      <c r="CK190" s="2">
        <v>0</v>
      </c>
      <c r="CL190" s="2">
        <v>0</v>
      </c>
      <c r="CM190" s="2">
        <v>0</v>
      </c>
      <c r="CN190" s="2">
        <v>0</v>
      </c>
      <c r="CO190" s="2">
        <v>0</v>
      </c>
      <c r="CP190" s="2">
        <v>0</v>
      </c>
      <c r="CQ190" s="2">
        <v>0</v>
      </c>
      <c r="CR190" s="2">
        <v>0</v>
      </c>
      <c r="CS190" s="2">
        <v>0</v>
      </c>
      <c r="CT190" s="2">
        <v>0</v>
      </c>
      <c r="CU190" s="2" t="s">
        <v>652</v>
      </c>
    </row>
    <row r="191" spans="1:99" s="2" customFormat="1" x14ac:dyDescent="0.25">
      <c r="A191" s="2" t="s">
        <v>1289</v>
      </c>
      <c r="C191" s="2" t="s">
        <v>1290</v>
      </c>
      <c r="D191" s="2">
        <v>1963</v>
      </c>
      <c r="E191" s="2">
        <f t="shared" si="67"/>
        <v>52</v>
      </c>
      <c r="F191" s="2">
        <v>119</v>
      </c>
      <c r="G191" s="2">
        <v>119</v>
      </c>
      <c r="H191" s="2">
        <v>0</v>
      </c>
      <c r="I191" s="2">
        <v>76000</v>
      </c>
      <c r="J191" s="2">
        <v>0</v>
      </c>
      <c r="K191" s="2">
        <v>76000</v>
      </c>
      <c r="L191" s="2">
        <f t="shared" si="45"/>
        <v>3310552400</v>
      </c>
      <c r="M191" s="2">
        <v>1900</v>
      </c>
      <c r="N191" s="2">
        <f t="shared" si="46"/>
        <v>82764000</v>
      </c>
      <c r="O191" s="2">
        <f t="shared" si="47"/>
        <v>2.96875</v>
      </c>
      <c r="P191" s="2">
        <f t="shared" si="48"/>
        <v>7689034</v>
      </c>
      <c r="Q191" s="2">
        <f t="shared" si="49"/>
        <v>7.6890340000000004</v>
      </c>
      <c r="R191" s="2">
        <v>1350</v>
      </c>
      <c r="S191" s="2">
        <f t="shared" si="50"/>
        <v>3496.4864999999995</v>
      </c>
      <c r="T191" s="2">
        <f t="shared" si="51"/>
        <v>864000</v>
      </c>
      <c r="U191" s="2">
        <f t="shared" si="52"/>
        <v>37638000000</v>
      </c>
      <c r="V191" s="2">
        <v>35114.345802999997</v>
      </c>
      <c r="W191" s="2">
        <f t="shared" si="53"/>
        <v>10.702852600754399</v>
      </c>
      <c r="X191" s="2">
        <f t="shared" si="54"/>
        <v>6.6504464090133819</v>
      </c>
      <c r="Y191" s="2">
        <f t="shared" si="55"/>
        <v>1.0888261556129384</v>
      </c>
      <c r="Z191" s="2">
        <f t="shared" si="56"/>
        <v>39.999908172635443</v>
      </c>
      <c r="AA191" s="2" t="e">
        <f t="shared" si="57"/>
        <v>#DIV/0!</v>
      </c>
      <c r="AB191" s="2">
        <f t="shared" si="58"/>
        <v>1.0084010463689608</v>
      </c>
      <c r="AC191" s="2">
        <v>119</v>
      </c>
      <c r="AD191" s="2">
        <f t="shared" si="59"/>
        <v>0.33613368212298694</v>
      </c>
      <c r="AE191" s="2" t="s">
        <v>133</v>
      </c>
      <c r="AF191" s="2">
        <f t="shared" si="60"/>
        <v>454.73684210526318</v>
      </c>
      <c r="AG191" s="2">
        <f t="shared" si="61"/>
        <v>0.38965809840922777</v>
      </c>
      <c r="AH191" s="2" t="e">
        <f t="shared" si="62"/>
        <v>#DIV/0!</v>
      </c>
      <c r="AI191" s="2">
        <f t="shared" si="63"/>
        <v>0</v>
      </c>
      <c r="AJ191" s="2">
        <f t="shared" si="64"/>
        <v>0</v>
      </c>
      <c r="AK191" s="2">
        <f t="shared" si="65"/>
        <v>0</v>
      </c>
      <c r="AL191" s="2" t="s">
        <v>972</v>
      </c>
      <c r="AM191" s="2" t="s">
        <v>973</v>
      </c>
      <c r="AN191" s="2" t="s">
        <v>133</v>
      </c>
      <c r="AO191" s="2" t="s">
        <v>974</v>
      </c>
      <c r="AP191" s="2" t="s">
        <v>133</v>
      </c>
      <c r="AQ191" s="2" t="s">
        <v>133</v>
      </c>
      <c r="AR191" s="2" t="s">
        <v>133</v>
      </c>
      <c r="AS191" s="2">
        <v>0</v>
      </c>
      <c r="AT191" s="2" t="s">
        <v>133</v>
      </c>
      <c r="AU191" s="2" t="s">
        <v>133</v>
      </c>
      <c r="AV191" s="2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0</v>
      </c>
      <c r="BD191" s="2">
        <v>0</v>
      </c>
      <c r="BE191" s="2">
        <v>0</v>
      </c>
      <c r="BF191" s="2">
        <v>0</v>
      </c>
      <c r="BG191" s="2">
        <v>0</v>
      </c>
      <c r="BH191" s="2">
        <v>0</v>
      </c>
      <c r="BI191" s="2">
        <v>0</v>
      </c>
      <c r="BJ191" s="2">
        <v>0</v>
      </c>
      <c r="BK191" s="2">
        <v>0</v>
      </c>
      <c r="BL191" s="2">
        <v>0</v>
      </c>
      <c r="BM191" s="2">
        <v>0</v>
      </c>
      <c r="BN191" s="2">
        <v>0</v>
      </c>
      <c r="BO191" s="2">
        <v>0</v>
      </c>
      <c r="BP191" s="2">
        <v>0</v>
      </c>
      <c r="BQ191" s="2">
        <v>0</v>
      </c>
      <c r="BR191" s="2">
        <v>0</v>
      </c>
      <c r="BS191" s="2">
        <v>0</v>
      </c>
      <c r="BT191" s="2">
        <v>0</v>
      </c>
      <c r="BU191" s="2">
        <v>0</v>
      </c>
      <c r="BV191" s="2">
        <v>0</v>
      </c>
      <c r="BW191" s="2">
        <v>0</v>
      </c>
      <c r="BX191" s="2">
        <v>0</v>
      </c>
      <c r="BY191" s="2">
        <v>0</v>
      </c>
      <c r="BZ191" s="2">
        <v>0</v>
      </c>
      <c r="CA191" s="2">
        <v>0</v>
      </c>
      <c r="CB191" s="2">
        <v>0</v>
      </c>
      <c r="CC191" s="2">
        <v>0</v>
      </c>
      <c r="CD191" s="2">
        <v>0</v>
      </c>
      <c r="CE191" s="2">
        <v>0</v>
      </c>
      <c r="CF191" s="2">
        <v>0</v>
      </c>
      <c r="CG191" s="2">
        <v>0</v>
      </c>
      <c r="CH191" s="2">
        <v>0</v>
      </c>
      <c r="CI191" s="2">
        <v>0</v>
      </c>
      <c r="CJ191" s="2">
        <v>0</v>
      </c>
      <c r="CK191" s="2">
        <v>0</v>
      </c>
      <c r="CL191" s="2">
        <v>0</v>
      </c>
      <c r="CM191" s="2">
        <v>0</v>
      </c>
      <c r="CN191" s="2">
        <v>0</v>
      </c>
      <c r="CO191" s="2">
        <v>0</v>
      </c>
      <c r="CP191" s="2">
        <v>0</v>
      </c>
      <c r="CQ191" s="2">
        <v>0</v>
      </c>
      <c r="CR191" s="2">
        <v>0</v>
      </c>
      <c r="CS191" s="2">
        <v>0</v>
      </c>
      <c r="CT191" s="2">
        <v>0</v>
      </c>
      <c r="CU191" s="2" t="s">
        <v>138</v>
      </c>
    </row>
    <row r="192" spans="1:99" s="2" customFormat="1" x14ac:dyDescent="0.25">
      <c r="A192" s="2" t="s">
        <v>1291</v>
      </c>
      <c r="C192" s="2" t="s">
        <v>1292</v>
      </c>
      <c r="D192" s="2">
        <v>1926</v>
      </c>
      <c r="E192" s="2">
        <f t="shared" si="67"/>
        <v>89</v>
      </c>
      <c r="F192" s="2">
        <v>0</v>
      </c>
      <c r="G192" s="2">
        <v>15</v>
      </c>
      <c r="H192" s="2">
        <v>31000</v>
      </c>
      <c r="I192" s="2">
        <v>2678</v>
      </c>
      <c r="J192" s="2">
        <v>2678</v>
      </c>
      <c r="K192" s="2">
        <v>2678</v>
      </c>
      <c r="L192" s="2">
        <f t="shared" si="45"/>
        <v>116653412.2</v>
      </c>
      <c r="M192" s="2">
        <v>400</v>
      </c>
      <c r="N192" s="2">
        <f t="shared" si="46"/>
        <v>17424000</v>
      </c>
      <c r="O192" s="2">
        <f t="shared" si="47"/>
        <v>0.625</v>
      </c>
      <c r="P192" s="2">
        <f t="shared" si="48"/>
        <v>1618744</v>
      </c>
      <c r="Q192" s="2">
        <f t="shared" si="49"/>
        <v>1.6187440000000002</v>
      </c>
      <c r="R192" s="2">
        <v>240</v>
      </c>
      <c r="S192" s="2">
        <f t="shared" si="50"/>
        <v>621.59759999999994</v>
      </c>
      <c r="T192" s="2">
        <f t="shared" si="51"/>
        <v>153600</v>
      </c>
      <c r="U192" s="2">
        <f t="shared" si="52"/>
        <v>6691200000</v>
      </c>
      <c r="V192" s="2">
        <v>69302.371616000004</v>
      </c>
      <c r="W192" s="2">
        <f t="shared" si="53"/>
        <v>21.1233628685568</v>
      </c>
      <c r="X192" s="2">
        <f t="shared" si="54"/>
        <v>13.125453369840706</v>
      </c>
      <c r="Y192" s="2">
        <f t="shared" si="55"/>
        <v>4.6834821025082656</v>
      </c>
      <c r="Z192" s="2">
        <f t="shared" si="56"/>
        <v>6.6949846303948579</v>
      </c>
      <c r="AA192" s="2">
        <f t="shared" si="57"/>
        <v>6.3947029448455313</v>
      </c>
      <c r="AB192" s="2" t="e">
        <f t="shared" si="58"/>
        <v>#DIV/0!</v>
      </c>
      <c r="AC192" s="2">
        <v>0</v>
      </c>
      <c r="AD192" s="2" t="e">
        <f t="shared" si="59"/>
        <v>#DIV/0!</v>
      </c>
      <c r="AE192" s="2">
        <v>661.33399999999995</v>
      </c>
      <c r="AF192" s="2">
        <f t="shared" si="60"/>
        <v>384</v>
      </c>
      <c r="AG192" s="2">
        <f t="shared" si="61"/>
        <v>0.14214156788836815</v>
      </c>
      <c r="AH192" s="2">
        <f t="shared" si="62"/>
        <v>0.49004446347695901</v>
      </c>
      <c r="AI192" s="2">
        <f t="shared" si="63"/>
        <v>116653412.2</v>
      </c>
      <c r="AJ192" s="2">
        <f t="shared" si="64"/>
        <v>3303259.44</v>
      </c>
      <c r="AK192" s="2">
        <f t="shared" si="65"/>
        <v>3.3032594400000002</v>
      </c>
      <c r="AL192" s="2" t="s">
        <v>1293</v>
      </c>
      <c r="AM192" s="2" t="s">
        <v>1294</v>
      </c>
      <c r="AN192" s="2" t="s">
        <v>1295</v>
      </c>
      <c r="AO192" s="2" t="s">
        <v>1296</v>
      </c>
      <c r="AP192" s="2" t="s">
        <v>616</v>
      </c>
      <c r="AQ192" s="2" t="s">
        <v>617</v>
      </c>
      <c r="AR192" s="2" t="s">
        <v>618</v>
      </c>
      <c r="AS192" s="2">
        <v>1</v>
      </c>
      <c r="AT192" s="2" t="s">
        <v>619</v>
      </c>
      <c r="AU192" s="2" t="s">
        <v>620</v>
      </c>
      <c r="AV192" s="2">
        <v>8</v>
      </c>
      <c r="AW192" s="5">
        <v>83</v>
      </c>
      <c r="AX192" s="5">
        <v>17</v>
      </c>
      <c r="AY192" s="2">
        <v>0</v>
      </c>
      <c r="AZ192" s="5">
        <v>7.7</v>
      </c>
      <c r="BA192" s="5">
        <v>13.7</v>
      </c>
      <c r="BB192" s="2">
        <v>0</v>
      </c>
      <c r="BC192" s="5">
        <v>0.1</v>
      </c>
      <c r="BD192" s="2">
        <v>0</v>
      </c>
      <c r="BE192" s="5">
        <v>0.1</v>
      </c>
      <c r="BF192" s="5">
        <v>60</v>
      </c>
      <c r="BG192" s="5">
        <v>3.8</v>
      </c>
      <c r="BH192" s="5">
        <v>8.6999999999999993</v>
      </c>
      <c r="BI192" s="2">
        <v>0</v>
      </c>
      <c r="BJ192" s="2">
        <v>0</v>
      </c>
      <c r="BK192" s="5">
        <v>5.0999999999999996</v>
      </c>
      <c r="BL192" s="5">
        <v>0.7</v>
      </c>
      <c r="BM192" s="2">
        <v>0</v>
      </c>
      <c r="BN192" s="2">
        <v>0</v>
      </c>
      <c r="BO192" s="5">
        <v>111237</v>
      </c>
      <c r="BP192" s="5">
        <v>10145</v>
      </c>
      <c r="BQ192" s="5">
        <v>143</v>
      </c>
      <c r="BR192" s="5">
        <v>13</v>
      </c>
      <c r="BS192" s="5">
        <v>0.19</v>
      </c>
      <c r="BT192" s="5">
        <v>0.02</v>
      </c>
      <c r="BU192" s="5">
        <v>172653</v>
      </c>
      <c r="BV192" s="5">
        <v>222</v>
      </c>
      <c r="BW192" s="5">
        <v>0.3</v>
      </c>
      <c r="BX192" s="5">
        <v>512474</v>
      </c>
      <c r="BY192" s="5">
        <v>5793</v>
      </c>
      <c r="BZ192" s="5">
        <v>658</v>
      </c>
      <c r="CA192" s="5">
        <v>7</v>
      </c>
      <c r="CB192" s="5">
        <v>0.87</v>
      </c>
      <c r="CC192" s="5">
        <v>0.01</v>
      </c>
      <c r="CD192" s="5">
        <v>1</v>
      </c>
      <c r="CE192" s="5">
        <v>6</v>
      </c>
      <c r="CF192" s="5">
        <v>4</v>
      </c>
      <c r="CG192" s="5">
        <v>10</v>
      </c>
      <c r="CH192" s="5">
        <v>66</v>
      </c>
      <c r="CI192" s="5">
        <v>23</v>
      </c>
      <c r="CJ192" s="5">
        <v>60</v>
      </c>
      <c r="CK192" s="2">
        <v>0</v>
      </c>
      <c r="CL192" s="2">
        <v>0</v>
      </c>
      <c r="CM192" s="2">
        <v>0</v>
      </c>
      <c r="CN192" s="2">
        <v>0</v>
      </c>
      <c r="CO192" s="2">
        <v>0</v>
      </c>
      <c r="CP192" s="2">
        <v>0</v>
      </c>
      <c r="CQ192" s="5">
        <v>6</v>
      </c>
      <c r="CR192" s="5">
        <v>24</v>
      </c>
      <c r="CS192" s="5">
        <v>0.83494000000000002</v>
      </c>
      <c r="CT192" s="5">
        <v>0.43819999999999998</v>
      </c>
      <c r="CU192" s="2" t="s">
        <v>138</v>
      </c>
    </row>
    <row r="193" spans="1:99" s="2" customFormat="1" x14ac:dyDescent="0.25">
      <c r="A193" s="2" t="s">
        <v>1297</v>
      </c>
      <c r="C193" s="2" t="s">
        <v>1298</v>
      </c>
      <c r="D193" s="2">
        <v>1953</v>
      </c>
      <c r="E193" s="2">
        <f t="shared" si="67"/>
        <v>62</v>
      </c>
      <c r="F193" s="2">
        <v>0</v>
      </c>
      <c r="G193" s="2">
        <v>28</v>
      </c>
      <c r="H193" s="2">
        <v>0</v>
      </c>
      <c r="I193" s="2">
        <v>0</v>
      </c>
      <c r="J193" s="2">
        <v>104463</v>
      </c>
      <c r="K193" s="2">
        <v>104463</v>
      </c>
      <c r="L193" s="2">
        <f t="shared" si="45"/>
        <v>4550397833.6999998</v>
      </c>
      <c r="M193" s="2">
        <v>3074.4781462999999</v>
      </c>
      <c r="N193" s="2">
        <f t="shared" si="46"/>
        <v>133924268.052828</v>
      </c>
      <c r="O193" s="2">
        <f t="shared" si="47"/>
        <v>4.8038721035937506</v>
      </c>
      <c r="P193" s="2">
        <f t="shared" si="48"/>
        <v>12441982.631135618</v>
      </c>
      <c r="Q193" s="2">
        <f t="shared" si="49"/>
        <v>12.441982631135618</v>
      </c>
      <c r="R193" s="2">
        <v>877</v>
      </c>
      <c r="S193" s="2">
        <f t="shared" si="50"/>
        <v>2271.4212299999999</v>
      </c>
      <c r="T193" s="2">
        <f t="shared" si="51"/>
        <v>561280</v>
      </c>
      <c r="U193" s="2">
        <f t="shared" si="52"/>
        <v>24450760000</v>
      </c>
      <c r="V193" s="2">
        <v>140879.69555</v>
      </c>
      <c r="W193" s="2">
        <f t="shared" si="53"/>
        <v>42.94013120364</v>
      </c>
      <c r="X193" s="2">
        <f t="shared" si="54"/>
        <v>26.681769058996704</v>
      </c>
      <c r="Y193" s="2">
        <f t="shared" si="55"/>
        <v>3.4341041539411417</v>
      </c>
      <c r="Z193" s="2">
        <f t="shared" si="56"/>
        <v>33.977395582293134</v>
      </c>
      <c r="AA193" s="2">
        <f t="shared" si="57"/>
        <v>0.33324892804539102</v>
      </c>
      <c r="AB193" s="2" t="e">
        <f t="shared" si="58"/>
        <v>#DIV/0!</v>
      </c>
      <c r="AC193" s="2">
        <v>0</v>
      </c>
      <c r="AD193" s="2" t="e">
        <f t="shared" si="59"/>
        <v>#DIV/0!</v>
      </c>
      <c r="AE193" s="2">
        <v>1629.33</v>
      </c>
      <c r="AF193" s="2">
        <f t="shared" si="60"/>
        <v>182.56106346876328</v>
      </c>
      <c r="AG193" s="2">
        <f t="shared" si="61"/>
        <v>0.26019916241497093</v>
      </c>
      <c r="AH193" s="2">
        <f t="shared" si="62"/>
        <v>9.6559494774758448E-2</v>
      </c>
      <c r="AI193" s="2">
        <f t="shared" si="63"/>
        <v>4550397833.6999998</v>
      </c>
      <c r="AJ193" s="2">
        <f t="shared" si="64"/>
        <v>128853021.23999999</v>
      </c>
      <c r="AK193" s="2">
        <f t="shared" si="65"/>
        <v>128.85302124</v>
      </c>
      <c r="AL193" s="2" t="s">
        <v>1299</v>
      </c>
      <c r="AM193" s="2" t="s">
        <v>1300</v>
      </c>
      <c r="AN193" s="2" t="s">
        <v>1301</v>
      </c>
      <c r="AO193" s="2" t="s">
        <v>1302</v>
      </c>
      <c r="AP193" s="2" t="s">
        <v>568</v>
      </c>
      <c r="AQ193" s="2" t="s">
        <v>547</v>
      </c>
      <c r="AR193" s="2" t="s">
        <v>569</v>
      </c>
      <c r="AS193" s="2">
        <v>2</v>
      </c>
      <c r="AT193" s="2" t="s">
        <v>570</v>
      </c>
      <c r="AU193" s="2" t="s">
        <v>571</v>
      </c>
      <c r="AV193" s="2">
        <v>8</v>
      </c>
      <c r="AW193" s="5">
        <v>47</v>
      </c>
      <c r="AX193" s="5">
        <v>51</v>
      </c>
      <c r="AY193" s="5">
        <v>2</v>
      </c>
      <c r="AZ193" s="5">
        <v>8.8000000000000007</v>
      </c>
      <c r="BA193" s="5">
        <v>7.5</v>
      </c>
      <c r="BB193" s="2">
        <v>0</v>
      </c>
      <c r="BC193" s="2">
        <v>0</v>
      </c>
      <c r="BD193" s="5">
        <v>0.1</v>
      </c>
      <c r="BE193" s="5">
        <v>0.1</v>
      </c>
      <c r="BF193" s="5">
        <v>59</v>
      </c>
      <c r="BG193" s="5">
        <v>14.2</v>
      </c>
      <c r="BH193" s="5">
        <v>9.6</v>
      </c>
      <c r="BI193" s="2">
        <v>0</v>
      </c>
      <c r="BJ193" s="2">
        <v>0</v>
      </c>
      <c r="BK193" s="5">
        <v>0.3</v>
      </c>
      <c r="BL193" s="5">
        <v>0.1</v>
      </c>
      <c r="BM193" s="2">
        <v>0</v>
      </c>
      <c r="BN193" s="5">
        <v>0.3</v>
      </c>
      <c r="BO193" s="5">
        <v>246448</v>
      </c>
      <c r="BP193" s="5">
        <v>19717</v>
      </c>
      <c r="BQ193" s="5">
        <v>112</v>
      </c>
      <c r="BR193" s="5">
        <v>9</v>
      </c>
      <c r="BS193" s="5">
        <v>0.16</v>
      </c>
      <c r="BT193" s="5">
        <v>0.01</v>
      </c>
      <c r="BU193" s="5">
        <v>357066</v>
      </c>
      <c r="BV193" s="5">
        <v>162</v>
      </c>
      <c r="BW193" s="5">
        <v>0.24</v>
      </c>
      <c r="BX193" s="5">
        <v>1133435</v>
      </c>
      <c r="BY193" s="5">
        <v>20207</v>
      </c>
      <c r="BZ193" s="5">
        <v>515</v>
      </c>
      <c r="CA193" s="5">
        <v>9</v>
      </c>
      <c r="CB193" s="5">
        <v>0.78</v>
      </c>
      <c r="CC193" s="5">
        <v>0.01</v>
      </c>
      <c r="CD193" s="5">
        <v>2</v>
      </c>
      <c r="CE193" s="5">
        <v>8</v>
      </c>
      <c r="CF193" s="2">
        <v>0</v>
      </c>
      <c r="CG193" s="5">
        <v>1</v>
      </c>
      <c r="CH193" s="5">
        <v>65</v>
      </c>
      <c r="CI193" s="5">
        <v>33</v>
      </c>
      <c r="CJ193" s="5">
        <v>88</v>
      </c>
      <c r="CK193" s="2">
        <v>0</v>
      </c>
      <c r="CL193" s="5">
        <v>1</v>
      </c>
      <c r="CM193" s="2">
        <v>0</v>
      </c>
      <c r="CN193" s="2">
        <v>0</v>
      </c>
      <c r="CO193" s="2">
        <v>0</v>
      </c>
      <c r="CP193" s="2">
        <v>0</v>
      </c>
      <c r="CQ193" s="2">
        <v>0</v>
      </c>
      <c r="CR193" s="5">
        <v>2</v>
      </c>
      <c r="CS193" s="5">
        <v>0.92581000000000002</v>
      </c>
      <c r="CT193" s="5">
        <v>0.78554000000000002</v>
      </c>
      <c r="CU193" s="2" t="s">
        <v>652</v>
      </c>
    </row>
    <row r="194" spans="1:99" s="2" customFormat="1" x14ac:dyDescent="0.25">
      <c r="A194" s="2" t="s">
        <v>1303</v>
      </c>
      <c r="C194" s="2" t="s">
        <v>1304</v>
      </c>
      <c r="D194" s="2">
        <v>1956</v>
      </c>
      <c r="E194" s="2">
        <f t="shared" si="67"/>
        <v>59</v>
      </c>
      <c r="F194" s="2">
        <v>0</v>
      </c>
      <c r="G194" s="2">
        <v>30</v>
      </c>
      <c r="H194" s="2">
        <v>0</v>
      </c>
      <c r="I194" s="2">
        <v>12160</v>
      </c>
      <c r="J194" s="2">
        <v>12160</v>
      </c>
      <c r="K194" s="2">
        <v>12160</v>
      </c>
      <c r="L194" s="2">
        <f t="shared" si="45"/>
        <v>529688384</v>
      </c>
      <c r="M194" s="2">
        <v>715</v>
      </c>
      <c r="N194" s="2">
        <f t="shared" si="46"/>
        <v>31145400</v>
      </c>
      <c r="O194" s="2">
        <f t="shared" si="47"/>
        <v>1.1171875</v>
      </c>
      <c r="P194" s="2">
        <f t="shared" si="48"/>
        <v>2893504.9</v>
      </c>
      <c r="Q194" s="2">
        <f t="shared" si="49"/>
        <v>2.8935048999999999</v>
      </c>
      <c r="R194" s="2">
        <v>929</v>
      </c>
      <c r="S194" s="2">
        <f t="shared" si="50"/>
        <v>2406.1007099999997</v>
      </c>
      <c r="T194" s="2">
        <f t="shared" si="51"/>
        <v>594560</v>
      </c>
      <c r="U194" s="2">
        <f t="shared" si="52"/>
        <v>25900520000</v>
      </c>
      <c r="V194" s="2">
        <v>57815.521322000001</v>
      </c>
      <c r="W194" s="2">
        <f t="shared" si="53"/>
        <v>17.622170898945598</v>
      </c>
      <c r="X194" s="2">
        <f t="shared" si="54"/>
        <v>10.949912845258869</v>
      </c>
      <c r="Y194" s="2">
        <f t="shared" si="55"/>
        <v>2.9224170216381791</v>
      </c>
      <c r="Z194" s="2">
        <f t="shared" si="56"/>
        <v>17.006953964309336</v>
      </c>
      <c r="AA194" s="2">
        <f t="shared" si="57"/>
        <v>1.174880570231015</v>
      </c>
      <c r="AB194" s="2" t="e">
        <f t="shared" si="58"/>
        <v>#DIV/0!</v>
      </c>
      <c r="AC194" s="2">
        <v>0</v>
      </c>
      <c r="AD194" s="2" t="e">
        <f t="shared" si="59"/>
        <v>#DIV/0!</v>
      </c>
      <c r="AE194" s="2">
        <v>1821.7</v>
      </c>
      <c r="AF194" s="2">
        <f t="shared" si="60"/>
        <v>831.55244755244757</v>
      </c>
      <c r="AG194" s="2">
        <f t="shared" si="61"/>
        <v>0.27006918146344394</v>
      </c>
      <c r="AH194" s="2">
        <f t="shared" si="62"/>
        <v>0.1929116853066975</v>
      </c>
      <c r="AI194" s="2">
        <f t="shared" si="63"/>
        <v>529688384</v>
      </c>
      <c r="AJ194" s="2">
        <f t="shared" si="64"/>
        <v>14999116.800000001</v>
      </c>
      <c r="AK194" s="2">
        <f t="shared" si="65"/>
        <v>14.999116800000001</v>
      </c>
      <c r="AL194" s="2" t="s">
        <v>574</v>
      </c>
      <c r="AM194" s="2" t="s">
        <v>575</v>
      </c>
      <c r="AN194" s="2" t="s">
        <v>576</v>
      </c>
      <c r="AO194" s="2" t="s">
        <v>577</v>
      </c>
      <c r="AP194" s="2" t="s">
        <v>546</v>
      </c>
      <c r="AQ194" s="2" t="s">
        <v>547</v>
      </c>
      <c r="AR194" s="2" t="s">
        <v>548</v>
      </c>
      <c r="AS194" s="2">
        <v>2</v>
      </c>
      <c r="AT194" s="2" t="s">
        <v>549</v>
      </c>
      <c r="AU194" s="2" t="s">
        <v>550</v>
      </c>
      <c r="AV194" s="2">
        <v>8</v>
      </c>
      <c r="AW194" s="5">
        <v>58</v>
      </c>
      <c r="AX194" s="5">
        <v>41</v>
      </c>
      <c r="AY194" s="5">
        <v>2</v>
      </c>
      <c r="AZ194" s="5">
        <v>8.5</v>
      </c>
      <c r="BA194" s="5">
        <v>7.3</v>
      </c>
      <c r="BB194" s="2">
        <v>0</v>
      </c>
      <c r="BC194" s="2">
        <v>0</v>
      </c>
      <c r="BD194" s="5">
        <v>0.1</v>
      </c>
      <c r="BE194" s="5">
        <v>0.2</v>
      </c>
      <c r="BF194" s="5">
        <v>59.5</v>
      </c>
      <c r="BG194" s="5">
        <v>13.5</v>
      </c>
      <c r="BH194" s="5">
        <v>10.1</v>
      </c>
      <c r="BI194" s="2">
        <v>0</v>
      </c>
      <c r="BJ194" s="2">
        <v>0</v>
      </c>
      <c r="BK194" s="5">
        <v>0.4</v>
      </c>
      <c r="BL194" s="5">
        <v>0.1</v>
      </c>
      <c r="BM194" s="2">
        <v>0</v>
      </c>
      <c r="BN194" s="5">
        <v>0.3</v>
      </c>
      <c r="BO194" s="5">
        <v>270334</v>
      </c>
      <c r="BP194" s="5">
        <v>22081</v>
      </c>
      <c r="BQ194" s="5">
        <v>108</v>
      </c>
      <c r="BR194" s="5">
        <v>9</v>
      </c>
      <c r="BS194" s="5">
        <v>0.16</v>
      </c>
      <c r="BT194" s="5">
        <v>0.01</v>
      </c>
      <c r="BU194" s="5">
        <v>394636</v>
      </c>
      <c r="BV194" s="5">
        <v>157</v>
      </c>
      <c r="BW194" s="5">
        <v>0.23</v>
      </c>
      <c r="BX194" s="5">
        <v>1292227</v>
      </c>
      <c r="BY194" s="5">
        <v>22079</v>
      </c>
      <c r="BZ194" s="5">
        <v>515</v>
      </c>
      <c r="CA194" s="5">
        <v>9</v>
      </c>
      <c r="CB194" s="5">
        <v>0.8</v>
      </c>
      <c r="CC194" s="5">
        <v>0.01</v>
      </c>
      <c r="CD194" s="5">
        <v>2</v>
      </c>
      <c r="CE194" s="5">
        <v>8</v>
      </c>
      <c r="CF194" s="5">
        <v>1</v>
      </c>
      <c r="CG194" s="5">
        <v>2</v>
      </c>
      <c r="CH194" s="5">
        <v>64</v>
      </c>
      <c r="CI194" s="5">
        <v>32</v>
      </c>
      <c r="CJ194" s="5">
        <v>85</v>
      </c>
      <c r="CK194" s="2">
        <v>0</v>
      </c>
      <c r="CL194" s="5">
        <v>1</v>
      </c>
      <c r="CM194" s="2">
        <v>0</v>
      </c>
      <c r="CN194" s="2">
        <v>0</v>
      </c>
      <c r="CO194" s="2">
        <v>0</v>
      </c>
      <c r="CP194" s="2">
        <v>0</v>
      </c>
      <c r="CQ194" s="5">
        <v>1</v>
      </c>
      <c r="CR194" s="5">
        <v>3</v>
      </c>
      <c r="CS194" s="5">
        <v>0.94864000000000004</v>
      </c>
      <c r="CT194" s="5">
        <v>0.86246</v>
      </c>
      <c r="CU194" s="2" t="s">
        <v>138</v>
      </c>
    </row>
    <row r="195" spans="1:99" s="2" customFormat="1" x14ac:dyDescent="0.25">
      <c r="A195" s="2" t="s">
        <v>1305</v>
      </c>
      <c r="C195" s="2" t="s">
        <v>1306</v>
      </c>
      <c r="D195" s="2">
        <v>1902</v>
      </c>
      <c r="E195" s="2">
        <f t="shared" si="67"/>
        <v>113</v>
      </c>
      <c r="F195" s="2">
        <v>0</v>
      </c>
      <c r="G195" s="2">
        <v>26</v>
      </c>
      <c r="H195" s="2">
        <v>0</v>
      </c>
      <c r="I195" s="2">
        <v>3140</v>
      </c>
      <c r="J195" s="2">
        <v>3140</v>
      </c>
      <c r="K195" s="2">
        <v>3140</v>
      </c>
      <c r="L195" s="2">
        <f t="shared" ref="L195:L198" si="68">K195*43559.9</f>
        <v>136778086</v>
      </c>
      <c r="M195" s="2">
        <v>340</v>
      </c>
      <c r="N195" s="2">
        <f t="shared" ref="N195:N198" si="69">M195*43560</f>
        <v>14810400</v>
      </c>
      <c r="O195" s="2">
        <f t="shared" ref="O195:O198" si="70">M195*0.0015625</f>
        <v>0.53125</v>
      </c>
      <c r="P195" s="2">
        <f t="shared" ref="P195:P198" si="71">M195*4046.86</f>
        <v>1375932.4000000001</v>
      </c>
      <c r="Q195" s="2">
        <f t="shared" ref="Q195:Q198" si="72">M195*0.00404686</f>
        <v>1.3759324000000002</v>
      </c>
      <c r="R195" s="2">
        <v>249</v>
      </c>
      <c r="S195" s="2">
        <f t="shared" ref="S195:S198" si="73">R195*2.58999</f>
        <v>644.90751</v>
      </c>
      <c r="T195" s="2">
        <f t="shared" ref="T195:T198" si="74">R195*640</f>
        <v>159360</v>
      </c>
      <c r="U195" s="2">
        <f t="shared" ref="U195:U198" si="75">R195*27880000</f>
        <v>6942120000</v>
      </c>
      <c r="V195" s="2">
        <v>36065.935561999999</v>
      </c>
      <c r="W195" s="2">
        <f t="shared" ref="W195:W198" si="76">V195*0.0003048</f>
        <v>10.992897159297598</v>
      </c>
      <c r="X195" s="2">
        <f t="shared" ref="X195:X198" si="77">V195*0.000189394</f>
        <v>6.8306717998294282</v>
      </c>
      <c r="Y195" s="2">
        <f t="shared" ref="Y195:Y198" si="78">X195/(2*(SQRT(3.1416*O195)))</f>
        <v>2.6436776990656869</v>
      </c>
      <c r="Z195" s="2">
        <f t="shared" ref="Z195:Z198" si="79">L195/N195</f>
        <v>9.2352729163290661</v>
      </c>
      <c r="AA195" s="2">
        <f t="shared" ref="AA195:AA198" si="80">W195/AK195</f>
        <v>2.8382484208878029</v>
      </c>
      <c r="AB195" s="2" t="e">
        <f t="shared" ref="AB195:AB198" si="81">3*Z195/AC195</f>
        <v>#DIV/0!</v>
      </c>
      <c r="AC195" s="2">
        <v>0</v>
      </c>
      <c r="AD195" s="2" t="e">
        <f t="shared" ref="AD195:AD198" si="82">Z195/AC195</f>
        <v>#DIV/0!</v>
      </c>
      <c r="AE195" s="2">
        <v>661.33399999999995</v>
      </c>
      <c r="AF195" s="2">
        <f t="shared" ref="AF195:AF198" si="83">T195/M195</f>
        <v>468.70588235294116</v>
      </c>
      <c r="AG195" s="2">
        <f t="shared" ref="AG195:AG198" si="84">50*Z195*SQRT(3.1416)*(SQRT(N195))^-1</f>
        <v>0.21267272140501653</v>
      </c>
      <c r="AH195" s="2">
        <f t="shared" ref="AH195:AH198" si="85">P195/AJ195</f>
        <v>0.35525102299764388</v>
      </c>
      <c r="AI195" s="2">
        <f t="shared" ref="AI195:AI198" si="86">J195*43559.9</f>
        <v>136778086</v>
      </c>
      <c r="AJ195" s="2">
        <f t="shared" ref="AJ195:AJ198" si="87">J195*1233.48</f>
        <v>3873127.2</v>
      </c>
      <c r="AK195" s="2">
        <f t="shared" ref="AK195:AK198" si="88">AJ195/10^6</f>
        <v>3.8731272000000003</v>
      </c>
      <c r="AL195" s="2" t="s">
        <v>612</v>
      </c>
      <c r="AM195" s="2" t="s">
        <v>613</v>
      </c>
      <c r="AN195" s="2" t="s">
        <v>614</v>
      </c>
      <c r="AO195" s="2" t="s">
        <v>615</v>
      </c>
      <c r="AP195" s="2" t="s">
        <v>616</v>
      </c>
      <c r="AQ195" s="2" t="s">
        <v>617</v>
      </c>
      <c r="AR195" s="2" t="s">
        <v>618</v>
      </c>
      <c r="AS195" s="2">
        <v>1</v>
      </c>
      <c r="AT195" s="2" t="s">
        <v>619</v>
      </c>
      <c r="AU195" s="2" t="s">
        <v>620</v>
      </c>
      <c r="AV195" s="2">
        <v>8</v>
      </c>
      <c r="AW195" s="5">
        <v>83</v>
      </c>
      <c r="AX195" s="5">
        <v>17</v>
      </c>
      <c r="AY195" s="2">
        <v>0</v>
      </c>
      <c r="AZ195" s="5">
        <v>7.7</v>
      </c>
      <c r="BA195" s="5">
        <v>13.7</v>
      </c>
      <c r="BB195" s="2">
        <v>0</v>
      </c>
      <c r="BC195" s="5">
        <v>0.1</v>
      </c>
      <c r="BD195" s="2">
        <v>0</v>
      </c>
      <c r="BE195" s="5">
        <v>0.1</v>
      </c>
      <c r="BF195" s="5">
        <v>60</v>
      </c>
      <c r="BG195" s="5">
        <v>3.8</v>
      </c>
      <c r="BH195" s="5">
        <v>8.6999999999999993</v>
      </c>
      <c r="BI195" s="2">
        <v>0</v>
      </c>
      <c r="BJ195" s="2">
        <v>0</v>
      </c>
      <c r="BK195" s="5">
        <v>5.0999999999999996</v>
      </c>
      <c r="BL195" s="5">
        <v>0.7</v>
      </c>
      <c r="BM195" s="2">
        <v>0</v>
      </c>
      <c r="BN195" s="2">
        <v>0</v>
      </c>
      <c r="BO195" s="5">
        <v>111237</v>
      </c>
      <c r="BP195" s="5">
        <v>10145</v>
      </c>
      <c r="BQ195" s="5">
        <v>143</v>
      </c>
      <c r="BR195" s="5">
        <v>13</v>
      </c>
      <c r="BS195" s="5">
        <v>0.19</v>
      </c>
      <c r="BT195" s="5">
        <v>0.02</v>
      </c>
      <c r="BU195" s="5">
        <v>172653</v>
      </c>
      <c r="BV195" s="5">
        <v>222</v>
      </c>
      <c r="BW195" s="5">
        <v>0.3</v>
      </c>
      <c r="BX195" s="5">
        <v>512474</v>
      </c>
      <c r="BY195" s="5">
        <v>5793</v>
      </c>
      <c r="BZ195" s="5">
        <v>658</v>
      </c>
      <c r="CA195" s="5">
        <v>7</v>
      </c>
      <c r="CB195" s="5">
        <v>0.87</v>
      </c>
      <c r="CC195" s="5">
        <v>0.01</v>
      </c>
      <c r="CD195" s="5">
        <v>1</v>
      </c>
      <c r="CE195" s="5">
        <v>6</v>
      </c>
      <c r="CF195" s="5">
        <v>4</v>
      </c>
      <c r="CG195" s="5">
        <v>10</v>
      </c>
      <c r="CH195" s="5">
        <v>66</v>
      </c>
      <c r="CI195" s="5">
        <v>23</v>
      </c>
      <c r="CJ195" s="5">
        <v>60</v>
      </c>
      <c r="CK195" s="2">
        <v>0</v>
      </c>
      <c r="CL195" s="2">
        <v>0</v>
      </c>
      <c r="CM195" s="2">
        <v>0</v>
      </c>
      <c r="CN195" s="2">
        <v>0</v>
      </c>
      <c r="CO195" s="2">
        <v>0</v>
      </c>
      <c r="CP195" s="2">
        <v>0</v>
      </c>
      <c r="CQ195" s="5">
        <v>6</v>
      </c>
      <c r="CR195" s="5">
        <v>24</v>
      </c>
      <c r="CS195" s="5">
        <v>0.83494000000000002</v>
      </c>
      <c r="CT195" s="5">
        <v>0.43819999999999998</v>
      </c>
      <c r="CU195" s="2" t="s">
        <v>138</v>
      </c>
    </row>
    <row r="196" spans="1:99" s="2" customFormat="1" x14ac:dyDescent="0.25">
      <c r="A196" s="2" t="s">
        <v>1307</v>
      </c>
      <c r="C196" s="2" t="s">
        <v>1308</v>
      </c>
      <c r="D196" s="2">
        <v>1930</v>
      </c>
      <c r="E196" s="2">
        <f t="shared" si="67"/>
        <v>85</v>
      </c>
      <c r="F196" s="2">
        <v>0</v>
      </c>
      <c r="G196" s="2">
        <v>15</v>
      </c>
      <c r="H196" s="2">
        <v>0</v>
      </c>
      <c r="I196" s="2">
        <v>7339</v>
      </c>
      <c r="J196" s="2">
        <v>7339</v>
      </c>
      <c r="K196" s="2">
        <v>7339</v>
      </c>
      <c r="L196" s="2">
        <f t="shared" si="68"/>
        <v>319686106.10000002</v>
      </c>
      <c r="M196" s="2">
        <v>340</v>
      </c>
      <c r="N196" s="2">
        <f t="shared" si="69"/>
        <v>14810400</v>
      </c>
      <c r="O196" s="2">
        <f t="shared" si="70"/>
        <v>0.53125</v>
      </c>
      <c r="P196" s="2">
        <f t="shared" si="71"/>
        <v>1375932.4000000001</v>
      </c>
      <c r="Q196" s="2">
        <f t="shared" si="72"/>
        <v>1.3759324000000002</v>
      </c>
      <c r="R196" s="2">
        <v>182</v>
      </c>
      <c r="S196" s="2">
        <f t="shared" si="73"/>
        <v>471.37817999999999</v>
      </c>
      <c r="T196" s="2">
        <f t="shared" si="74"/>
        <v>116480</v>
      </c>
      <c r="U196" s="2">
        <f t="shared" si="75"/>
        <v>5074160000</v>
      </c>
      <c r="V196" s="2">
        <v>46938.432256</v>
      </c>
      <c r="W196" s="2">
        <f t="shared" si="76"/>
        <v>14.306834151628799</v>
      </c>
      <c r="X196" s="2">
        <f t="shared" si="77"/>
        <v>8.8898574386928644</v>
      </c>
      <c r="Y196" s="2">
        <f t="shared" si="78"/>
        <v>3.4406451586698119</v>
      </c>
      <c r="Z196" s="2">
        <f t="shared" si="79"/>
        <v>21.585244564630262</v>
      </c>
      <c r="AA196" s="2">
        <f t="shared" si="80"/>
        <v>1.5804273725351821</v>
      </c>
      <c r="AB196" s="2" t="e">
        <f t="shared" si="81"/>
        <v>#DIV/0!</v>
      </c>
      <c r="AC196" s="2">
        <v>0</v>
      </c>
      <c r="AD196" s="2" t="e">
        <f t="shared" si="82"/>
        <v>#DIV/0!</v>
      </c>
      <c r="AE196" s="2">
        <v>661.33399999999995</v>
      </c>
      <c r="AF196" s="2">
        <f t="shared" si="83"/>
        <v>342.58823529411762</v>
      </c>
      <c r="AG196" s="2">
        <f t="shared" si="84"/>
        <v>0.49707168865968682</v>
      </c>
      <c r="AH196" s="2">
        <f t="shared" si="85"/>
        <v>0.15199457858190513</v>
      </c>
      <c r="AI196" s="2">
        <f t="shared" si="86"/>
        <v>319686106.10000002</v>
      </c>
      <c r="AJ196" s="2">
        <f t="shared" si="87"/>
        <v>9052509.7200000007</v>
      </c>
      <c r="AK196" s="2">
        <f t="shared" si="88"/>
        <v>9.0525097200000015</v>
      </c>
      <c r="AL196" s="2" t="s">
        <v>678</v>
      </c>
      <c r="AM196" s="2" t="s">
        <v>133</v>
      </c>
      <c r="AN196" s="2" t="s">
        <v>679</v>
      </c>
      <c r="AO196" s="2" t="s">
        <v>680</v>
      </c>
      <c r="AP196" s="2" t="s">
        <v>616</v>
      </c>
      <c r="AQ196" s="2" t="s">
        <v>617</v>
      </c>
      <c r="AR196" s="2" t="s">
        <v>618</v>
      </c>
      <c r="AS196" s="2">
        <v>1</v>
      </c>
      <c r="AT196" s="2" t="s">
        <v>619</v>
      </c>
      <c r="AU196" s="2" t="s">
        <v>620</v>
      </c>
      <c r="AV196" s="2">
        <v>8</v>
      </c>
      <c r="AW196" s="5">
        <v>83</v>
      </c>
      <c r="AX196" s="5">
        <v>17</v>
      </c>
      <c r="AY196" s="2">
        <v>0</v>
      </c>
      <c r="AZ196" s="5">
        <v>7.7</v>
      </c>
      <c r="BA196" s="5">
        <v>13.7</v>
      </c>
      <c r="BB196" s="2">
        <v>0</v>
      </c>
      <c r="BC196" s="5">
        <v>0.1</v>
      </c>
      <c r="BD196" s="2">
        <v>0</v>
      </c>
      <c r="BE196" s="5">
        <v>0.1</v>
      </c>
      <c r="BF196" s="5">
        <v>60</v>
      </c>
      <c r="BG196" s="5">
        <v>3.8</v>
      </c>
      <c r="BH196" s="5">
        <v>8.6999999999999993</v>
      </c>
      <c r="BI196" s="2">
        <v>0</v>
      </c>
      <c r="BJ196" s="2">
        <v>0</v>
      </c>
      <c r="BK196" s="5">
        <v>5.0999999999999996</v>
      </c>
      <c r="BL196" s="5">
        <v>0.7</v>
      </c>
      <c r="BM196" s="2">
        <v>0</v>
      </c>
      <c r="BN196" s="2">
        <v>0</v>
      </c>
      <c r="BO196" s="5">
        <v>111237</v>
      </c>
      <c r="BP196" s="5">
        <v>10145</v>
      </c>
      <c r="BQ196" s="5">
        <v>143</v>
      </c>
      <c r="BR196" s="5">
        <v>13</v>
      </c>
      <c r="BS196" s="5">
        <v>0.19</v>
      </c>
      <c r="BT196" s="5">
        <v>0.02</v>
      </c>
      <c r="BU196" s="5">
        <v>172653</v>
      </c>
      <c r="BV196" s="5">
        <v>222</v>
      </c>
      <c r="BW196" s="5">
        <v>0.3</v>
      </c>
      <c r="BX196" s="5">
        <v>512474</v>
      </c>
      <c r="BY196" s="5">
        <v>5793</v>
      </c>
      <c r="BZ196" s="5">
        <v>658</v>
      </c>
      <c r="CA196" s="5">
        <v>7</v>
      </c>
      <c r="CB196" s="5">
        <v>0.87</v>
      </c>
      <c r="CC196" s="5">
        <v>0.01</v>
      </c>
      <c r="CD196" s="5">
        <v>1</v>
      </c>
      <c r="CE196" s="5">
        <v>6</v>
      </c>
      <c r="CF196" s="5">
        <v>4</v>
      </c>
      <c r="CG196" s="5">
        <v>10</v>
      </c>
      <c r="CH196" s="5">
        <v>66</v>
      </c>
      <c r="CI196" s="5">
        <v>23</v>
      </c>
      <c r="CJ196" s="5">
        <v>60</v>
      </c>
      <c r="CK196" s="2">
        <v>0</v>
      </c>
      <c r="CL196" s="2">
        <v>0</v>
      </c>
      <c r="CM196" s="2">
        <v>0</v>
      </c>
      <c r="CN196" s="2">
        <v>0</v>
      </c>
      <c r="CO196" s="2">
        <v>0</v>
      </c>
      <c r="CP196" s="2">
        <v>0</v>
      </c>
      <c r="CQ196" s="5">
        <v>6</v>
      </c>
      <c r="CR196" s="5">
        <v>24</v>
      </c>
      <c r="CS196" s="5">
        <v>0.83494000000000002</v>
      </c>
      <c r="CT196" s="5">
        <v>0.43819999999999998</v>
      </c>
      <c r="CU196" s="2" t="s">
        <v>138</v>
      </c>
    </row>
    <row r="197" spans="1:99" s="2" customFormat="1" x14ac:dyDescent="0.25">
      <c r="A197" s="2" t="s">
        <v>1309</v>
      </c>
      <c r="C197" s="2" t="s">
        <v>1310</v>
      </c>
      <c r="D197" s="2">
        <v>1912</v>
      </c>
      <c r="E197" s="2">
        <f t="shared" si="67"/>
        <v>103</v>
      </c>
      <c r="F197" s="2">
        <v>0</v>
      </c>
      <c r="G197" s="2">
        <v>33</v>
      </c>
      <c r="H197" s="2">
        <v>548300</v>
      </c>
      <c r="I197" s="2">
        <v>70000</v>
      </c>
      <c r="J197" s="2">
        <v>50000</v>
      </c>
      <c r="K197" s="2">
        <v>70000</v>
      </c>
      <c r="L197" s="2">
        <f t="shared" si="68"/>
        <v>3049193000</v>
      </c>
      <c r="M197" s="2">
        <v>2000</v>
      </c>
      <c r="N197" s="2">
        <f t="shared" si="69"/>
        <v>87120000</v>
      </c>
      <c r="O197" s="2">
        <f t="shared" si="70"/>
        <v>3.125</v>
      </c>
      <c r="P197" s="2">
        <f t="shared" si="71"/>
        <v>8093720</v>
      </c>
      <c r="Q197" s="2">
        <f t="shared" si="72"/>
        <v>8.0937200000000011</v>
      </c>
      <c r="R197" s="2">
        <v>3453</v>
      </c>
      <c r="S197" s="2">
        <f t="shared" si="73"/>
        <v>8943.2354699999996</v>
      </c>
      <c r="T197" s="2">
        <f t="shared" si="74"/>
        <v>2209920</v>
      </c>
      <c r="U197" s="2">
        <f t="shared" si="75"/>
        <v>96269640000</v>
      </c>
      <c r="W197" s="2">
        <f t="shared" si="76"/>
        <v>0</v>
      </c>
      <c r="X197" s="2">
        <f t="shared" si="77"/>
        <v>0</v>
      </c>
      <c r="Y197" s="2">
        <f t="shared" si="78"/>
        <v>0</v>
      </c>
      <c r="Z197" s="2">
        <f t="shared" si="79"/>
        <v>34.999919651056018</v>
      </c>
      <c r="AA197" s="2">
        <f t="shared" si="80"/>
        <v>0</v>
      </c>
      <c r="AB197" s="2" t="e">
        <f t="shared" si="81"/>
        <v>#DIV/0!</v>
      </c>
      <c r="AC197" s="2">
        <v>0</v>
      </c>
      <c r="AD197" s="2" t="e">
        <f t="shared" si="82"/>
        <v>#DIV/0!</v>
      </c>
      <c r="AE197" s="2" t="s">
        <v>133</v>
      </c>
      <c r="AF197" s="2">
        <f t="shared" si="83"/>
        <v>1104.96</v>
      </c>
      <c r="AG197" s="2">
        <f t="shared" si="84"/>
        <v>0.33231776812360664</v>
      </c>
      <c r="AH197" s="2">
        <f t="shared" si="85"/>
        <v>0.13123390731912962</v>
      </c>
      <c r="AI197" s="2">
        <f t="shared" si="86"/>
        <v>2177995000</v>
      </c>
      <c r="AJ197" s="2">
        <f t="shared" si="87"/>
        <v>61674000</v>
      </c>
      <c r="AK197" s="2">
        <f t="shared" si="88"/>
        <v>61.673999999999999</v>
      </c>
      <c r="AL197" s="2" t="s">
        <v>133</v>
      </c>
      <c r="AM197" s="2" t="s">
        <v>133</v>
      </c>
      <c r="AN197" s="2" t="s">
        <v>133</v>
      </c>
      <c r="AO197" s="2" t="s">
        <v>133</v>
      </c>
      <c r="AP197" s="2" t="s">
        <v>133</v>
      </c>
      <c r="AQ197" s="2" t="s">
        <v>133</v>
      </c>
      <c r="AR197" s="2" t="s">
        <v>133</v>
      </c>
      <c r="AS197" s="2">
        <v>0</v>
      </c>
      <c r="AT197" s="2" t="s">
        <v>133</v>
      </c>
      <c r="AU197" s="2" t="s">
        <v>133</v>
      </c>
      <c r="AV197" s="2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2">
        <v>0</v>
      </c>
      <c r="BH197" s="2">
        <v>0</v>
      </c>
      <c r="BI197" s="2">
        <v>0</v>
      </c>
      <c r="BJ197" s="2">
        <v>0</v>
      </c>
      <c r="BK197" s="2">
        <v>0</v>
      </c>
      <c r="BL197" s="2">
        <v>0</v>
      </c>
      <c r="BM197" s="2">
        <v>0</v>
      </c>
      <c r="BN197" s="2">
        <v>0</v>
      </c>
      <c r="BO197" s="2">
        <v>0</v>
      </c>
      <c r="BP197" s="2">
        <v>0</v>
      </c>
      <c r="BQ197" s="2">
        <v>0</v>
      </c>
      <c r="BR197" s="2">
        <v>0</v>
      </c>
      <c r="BS197" s="2">
        <v>0</v>
      </c>
      <c r="BT197" s="2">
        <v>0</v>
      </c>
      <c r="BU197" s="2">
        <v>0</v>
      </c>
      <c r="BV197" s="2">
        <v>0</v>
      </c>
      <c r="BW197" s="2">
        <v>0</v>
      </c>
      <c r="BX197" s="2">
        <v>0</v>
      </c>
      <c r="BY197" s="2">
        <v>0</v>
      </c>
      <c r="BZ197" s="2">
        <v>0</v>
      </c>
      <c r="CA197" s="2">
        <v>0</v>
      </c>
      <c r="CB197" s="2">
        <v>0</v>
      </c>
      <c r="CC197" s="2">
        <v>0</v>
      </c>
      <c r="CD197" s="2">
        <v>0</v>
      </c>
      <c r="CE197" s="2">
        <v>0</v>
      </c>
      <c r="CF197" s="2">
        <v>0</v>
      </c>
      <c r="CG197" s="2">
        <v>0</v>
      </c>
      <c r="CH197" s="2">
        <v>0</v>
      </c>
      <c r="CI197" s="2">
        <v>0</v>
      </c>
      <c r="CJ197" s="2">
        <v>0</v>
      </c>
      <c r="CK197" s="2">
        <v>0</v>
      </c>
      <c r="CL197" s="2">
        <v>0</v>
      </c>
      <c r="CM197" s="2">
        <v>0</v>
      </c>
      <c r="CN197" s="2">
        <v>0</v>
      </c>
      <c r="CO197" s="2">
        <v>0</v>
      </c>
      <c r="CP197" s="2">
        <v>0</v>
      </c>
      <c r="CQ197" s="2">
        <v>0</v>
      </c>
      <c r="CR197" s="2">
        <v>0</v>
      </c>
      <c r="CS197" s="2">
        <v>0</v>
      </c>
      <c r="CT197" s="2">
        <v>0</v>
      </c>
      <c r="CU197" s="2" t="s">
        <v>138</v>
      </c>
    </row>
    <row r="198" spans="1:99" s="2" customFormat="1" x14ac:dyDescent="0.25">
      <c r="A198" s="2" t="s">
        <v>1311</v>
      </c>
      <c r="C198" s="2" t="s">
        <v>1312</v>
      </c>
      <c r="D198" s="2">
        <v>1987</v>
      </c>
      <c r="E198" s="2">
        <f t="shared" si="67"/>
        <v>28</v>
      </c>
      <c r="F198" s="2">
        <v>0</v>
      </c>
      <c r="G198" s="2">
        <v>27.5</v>
      </c>
      <c r="H198" s="2">
        <v>0</v>
      </c>
      <c r="I198" s="2">
        <v>2250000</v>
      </c>
      <c r="J198" s="2">
        <v>2250000</v>
      </c>
      <c r="K198" s="2">
        <v>2250000</v>
      </c>
      <c r="L198" s="2">
        <f t="shared" si="68"/>
        <v>98009775000</v>
      </c>
      <c r="M198" s="2">
        <v>28160</v>
      </c>
      <c r="N198" s="2">
        <f t="shared" si="69"/>
        <v>1226649600</v>
      </c>
      <c r="O198" s="2">
        <f t="shared" si="70"/>
        <v>44</v>
      </c>
      <c r="P198" s="2">
        <f t="shared" si="71"/>
        <v>113959577.60000001</v>
      </c>
      <c r="Q198" s="2">
        <f t="shared" si="72"/>
        <v>113.9595776</v>
      </c>
      <c r="R198" s="2">
        <v>234</v>
      </c>
      <c r="S198" s="2">
        <f t="shared" si="73"/>
        <v>606.05765999999994</v>
      </c>
      <c r="T198" s="2">
        <f t="shared" si="74"/>
        <v>149760</v>
      </c>
      <c r="U198" s="2">
        <f t="shared" si="75"/>
        <v>6523920000</v>
      </c>
      <c r="V198" s="2">
        <v>799648.25430000003</v>
      </c>
      <c r="W198" s="2">
        <f t="shared" si="76"/>
        <v>243.73278791063998</v>
      </c>
      <c r="X198" s="2">
        <f t="shared" si="77"/>
        <v>151.44858147489421</v>
      </c>
      <c r="Y198" s="2">
        <f t="shared" si="78"/>
        <v>6.4407053561835337</v>
      </c>
      <c r="Z198" s="2">
        <f t="shared" si="79"/>
        <v>79.900384755353116</v>
      </c>
      <c r="AA198" s="2">
        <f t="shared" si="80"/>
        <v>8.7821191681940525E-2</v>
      </c>
      <c r="AB198" s="2" t="e">
        <f t="shared" si="81"/>
        <v>#DIV/0!</v>
      </c>
      <c r="AC198" s="2">
        <v>0</v>
      </c>
      <c r="AD198" s="2" t="e">
        <f t="shared" si="82"/>
        <v>#DIV/0!</v>
      </c>
      <c r="AE198" s="2">
        <v>414.08</v>
      </c>
      <c r="AF198" s="2">
        <f t="shared" si="83"/>
        <v>5.3181818181818183</v>
      </c>
      <c r="AG198" s="2">
        <f t="shared" si="84"/>
        <v>0.20217807553611225</v>
      </c>
      <c r="AH198" s="2">
        <f t="shared" si="85"/>
        <v>4.1061631445629895E-2</v>
      </c>
      <c r="AI198" s="2">
        <f t="shared" si="86"/>
        <v>98009775000</v>
      </c>
      <c r="AJ198" s="2">
        <f t="shared" si="87"/>
        <v>2775330000</v>
      </c>
      <c r="AK198" s="2">
        <f t="shared" si="88"/>
        <v>2775.33</v>
      </c>
      <c r="AL198" s="2" t="s">
        <v>506</v>
      </c>
      <c r="AM198" s="2" t="s">
        <v>133</v>
      </c>
      <c r="AN198" s="2" t="s">
        <v>133</v>
      </c>
      <c r="AO198" s="2" t="s">
        <v>507</v>
      </c>
      <c r="AP198" s="2" t="s">
        <v>508</v>
      </c>
      <c r="AQ198" s="2" t="s">
        <v>509</v>
      </c>
      <c r="AR198" s="2" t="s">
        <v>510</v>
      </c>
      <c r="AS198" s="2">
        <v>2</v>
      </c>
      <c r="AT198" s="2" t="s">
        <v>511</v>
      </c>
      <c r="AU198" s="2" t="s">
        <v>512</v>
      </c>
      <c r="AV198" s="2">
        <v>7</v>
      </c>
      <c r="AW198" s="5">
        <v>79</v>
      </c>
      <c r="AX198" s="5">
        <v>19</v>
      </c>
      <c r="AY198" s="5">
        <v>2</v>
      </c>
      <c r="AZ198" s="5">
        <v>19.3</v>
      </c>
      <c r="BA198" s="5">
        <v>1.1000000000000001</v>
      </c>
      <c r="BB198" s="5">
        <v>0.1</v>
      </c>
      <c r="BC198" s="5">
        <v>0.3</v>
      </c>
      <c r="BD198" s="5">
        <v>0.2</v>
      </c>
      <c r="BE198" s="5">
        <v>0.8</v>
      </c>
      <c r="BF198" s="5">
        <v>38.6</v>
      </c>
      <c r="BG198" s="5">
        <v>22.1</v>
      </c>
      <c r="BH198" s="5">
        <v>16</v>
      </c>
      <c r="BI198" s="2">
        <v>0</v>
      </c>
      <c r="BJ198" s="2">
        <v>0</v>
      </c>
      <c r="BK198" s="5">
        <v>0.8</v>
      </c>
      <c r="BL198" s="5">
        <v>0.8</v>
      </c>
      <c r="BM198" s="2">
        <v>0</v>
      </c>
      <c r="BN198" s="2">
        <v>0</v>
      </c>
      <c r="BO198" s="5">
        <v>45830</v>
      </c>
      <c r="BP198" s="5">
        <v>4069</v>
      </c>
      <c r="BQ198" s="5">
        <v>73</v>
      </c>
      <c r="BR198" s="5">
        <v>6</v>
      </c>
      <c r="BS198" s="5">
        <v>0.16</v>
      </c>
      <c r="BT198" s="5">
        <v>0.01</v>
      </c>
      <c r="BU198" s="5">
        <v>72331</v>
      </c>
      <c r="BV198" s="5">
        <v>114</v>
      </c>
      <c r="BW198" s="5">
        <v>0.25</v>
      </c>
      <c r="BX198" s="5">
        <v>236055</v>
      </c>
      <c r="BY198" s="5">
        <v>13161</v>
      </c>
      <c r="BZ198" s="5">
        <v>374</v>
      </c>
      <c r="CA198" s="5">
        <v>21</v>
      </c>
      <c r="CB198" s="5">
        <v>0.64</v>
      </c>
      <c r="CC198" s="5">
        <v>0.04</v>
      </c>
      <c r="CD198" s="5">
        <v>8</v>
      </c>
      <c r="CE198" s="5">
        <v>16</v>
      </c>
      <c r="CF198" s="5">
        <v>2</v>
      </c>
      <c r="CG198" s="5">
        <v>3</v>
      </c>
      <c r="CH198" s="5">
        <v>60</v>
      </c>
      <c r="CI198" s="5">
        <v>29</v>
      </c>
      <c r="CJ198" s="5">
        <v>77</v>
      </c>
      <c r="CK198" s="2">
        <v>0</v>
      </c>
      <c r="CL198" s="2">
        <v>0</v>
      </c>
      <c r="CM198" s="2">
        <v>0</v>
      </c>
      <c r="CN198" s="2">
        <v>0</v>
      </c>
      <c r="CO198" s="2">
        <v>0</v>
      </c>
      <c r="CP198" s="2">
        <v>0</v>
      </c>
      <c r="CQ198" s="5">
        <v>1</v>
      </c>
      <c r="CR198" s="5">
        <v>4</v>
      </c>
      <c r="CS198" s="5">
        <v>0.73104000000000002</v>
      </c>
      <c r="CT198" s="5">
        <v>0.27088000000000001</v>
      </c>
      <c r="CU198" s="2" t="s">
        <v>138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2017-01-29T17:32:10Z</dcterms:created>
  <dcterms:modified xsi:type="dcterms:W3CDTF">2017-01-29T17:32:40Z</dcterms:modified>
</cp:coreProperties>
</file>