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 activeTab="1"/>
  </bookViews>
  <sheets>
    <sheet name="OR Reservoirs" sheetId="1" r:id="rId1"/>
    <sheet name="Heading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91" i="1" l="1"/>
  <c r="AK91" i="1" s="1"/>
  <c r="AI91" i="1"/>
  <c r="AH91" i="1"/>
  <c r="X91" i="1"/>
  <c r="Y91" i="1" s="1"/>
  <c r="W91" i="1"/>
  <c r="AA91" i="1" s="1"/>
  <c r="U91" i="1"/>
  <c r="T91" i="1"/>
  <c r="AF91" i="1" s="1"/>
  <c r="S91" i="1"/>
  <c r="Q91" i="1"/>
  <c r="P91" i="1"/>
  <c r="O91" i="1"/>
  <c r="N91" i="1"/>
  <c r="L91" i="1"/>
  <c r="E91" i="1"/>
  <c r="AJ90" i="1"/>
  <c r="AK90" i="1" s="1"/>
  <c r="AA90" i="1" s="1"/>
  <c r="AI90" i="1"/>
  <c r="AF90" i="1"/>
  <c r="Z90" i="1"/>
  <c r="X90" i="1"/>
  <c r="Y90" i="1" s="1"/>
  <c r="W90" i="1"/>
  <c r="U90" i="1"/>
  <c r="T90" i="1"/>
  <c r="S90" i="1"/>
  <c r="Q90" i="1"/>
  <c r="P90" i="1"/>
  <c r="O90" i="1"/>
  <c r="N90" i="1"/>
  <c r="L90" i="1"/>
  <c r="E90" i="1"/>
  <c r="AJ89" i="1"/>
  <c r="AK89" i="1" s="1"/>
  <c r="AI89" i="1"/>
  <c r="AH89" i="1"/>
  <c r="AD89" i="1"/>
  <c r="AB89" i="1"/>
  <c r="X89" i="1"/>
  <c r="W89" i="1"/>
  <c r="U89" i="1"/>
  <c r="T89" i="1"/>
  <c r="AF89" i="1" s="1"/>
  <c r="S89" i="1"/>
  <c r="Q89" i="1"/>
  <c r="P89" i="1"/>
  <c r="O89" i="1"/>
  <c r="Y89" i="1" s="1"/>
  <c r="N89" i="1"/>
  <c r="L89" i="1"/>
  <c r="Z89" i="1" s="1"/>
  <c r="AG89" i="1" s="1"/>
  <c r="E89" i="1"/>
  <c r="AK88" i="1"/>
  <c r="AJ88" i="1"/>
  <c r="AI88" i="1"/>
  <c r="AG88" i="1"/>
  <c r="AF88" i="1"/>
  <c r="Z88" i="1"/>
  <c r="X88" i="1"/>
  <c r="Y88" i="1" s="1"/>
  <c r="W88" i="1"/>
  <c r="AA88" i="1" s="1"/>
  <c r="U88" i="1"/>
  <c r="T88" i="1"/>
  <c r="S88" i="1"/>
  <c r="Q88" i="1"/>
  <c r="P88" i="1"/>
  <c r="AH88" i="1" s="1"/>
  <c r="O88" i="1"/>
  <c r="N88" i="1"/>
  <c r="L88" i="1"/>
  <c r="E88" i="1"/>
  <c r="AJ87" i="1"/>
  <c r="AK87" i="1" s="1"/>
  <c r="AI87" i="1"/>
  <c r="AH87" i="1"/>
  <c r="AB87" i="1"/>
  <c r="X87" i="1"/>
  <c r="W87" i="1"/>
  <c r="U87" i="1"/>
  <c r="T87" i="1"/>
  <c r="AF87" i="1" s="1"/>
  <c r="S87" i="1"/>
  <c r="Q87" i="1"/>
  <c r="P87" i="1"/>
  <c r="O87" i="1"/>
  <c r="Y87" i="1" s="1"/>
  <c r="N87" i="1"/>
  <c r="Z87" i="1" s="1"/>
  <c r="AG87" i="1" s="1"/>
  <c r="L87" i="1"/>
  <c r="E87" i="1"/>
  <c r="AK86" i="1"/>
  <c r="AJ86" i="1"/>
  <c r="AI86" i="1"/>
  <c r="AG86" i="1"/>
  <c r="AF86" i="1"/>
  <c r="X86" i="1"/>
  <c r="Y86" i="1" s="1"/>
  <c r="W86" i="1"/>
  <c r="AA86" i="1" s="1"/>
  <c r="U86" i="1"/>
  <c r="T86" i="1"/>
  <c r="S86" i="1"/>
  <c r="Q86" i="1"/>
  <c r="P86" i="1"/>
  <c r="AH86" i="1" s="1"/>
  <c r="O86" i="1"/>
  <c r="N86" i="1"/>
  <c r="L86" i="1"/>
  <c r="Z86" i="1" s="1"/>
  <c r="E86" i="1"/>
  <c r="AJ85" i="1"/>
  <c r="AK85" i="1" s="1"/>
  <c r="AI85" i="1"/>
  <c r="AH85" i="1"/>
  <c r="X85" i="1"/>
  <c r="W85" i="1"/>
  <c r="AA85" i="1" s="1"/>
  <c r="U85" i="1"/>
  <c r="T85" i="1"/>
  <c r="AF85" i="1" s="1"/>
  <c r="S85" i="1"/>
  <c r="Q85" i="1"/>
  <c r="P85" i="1"/>
  <c r="O85" i="1"/>
  <c r="Y85" i="1" s="1"/>
  <c r="N85" i="1"/>
  <c r="L85" i="1"/>
  <c r="E85" i="1"/>
  <c r="AK84" i="1"/>
  <c r="AA84" i="1" s="1"/>
  <c r="AJ84" i="1"/>
  <c r="AI84" i="1"/>
  <c r="AF84" i="1"/>
  <c r="X84" i="1"/>
  <c r="Y84" i="1" s="1"/>
  <c r="W84" i="1"/>
  <c r="U84" i="1"/>
  <c r="T84" i="1"/>
  <c r="S84" i="1"/>
  <c r="Q84" i="1"/>
  <c r="P84" i="1"/>
  <c r="AH84" i="1" s="1"/>
  <c r="O84" i="1"/>
  <c r="N84" i="1"/>
  <c r="L84" i="1"/>
  <c r="Z84" i="1" s="1"/>
  <c r="AK83" i="1"/>
  <c r="AJ83" i="1"/>
  <c r="AI83" i="1"/>
  <c r="AH83" i="1"/>
  <c r="X83" i="1"/>
  <c r="Y83" i="1" s="1"/>
  <c r="W83" i="1"/>
  <c r="U83" i="1"/>
  <c r="T83" i="1"/>
  <c r="AF83" i="1" s="1"/>
  <c r="S83" i="1"/>
  <c r="Q83" i="1"/>
  <c r="P83" i="1"/>
  <c r="O83" i="1"/>
  <c r="N83" i="1"/>
  <c r="L83" i="1"/>
  <c r="AJ82" i="1"/>
  <c r="AK82" i="1" s="1"/>
  <c r="AI82" i="1"/>
  <c r="AH82" i="1"/>
  <c r="X82" i="1"/>
  <c r="Y82" i="1" s="1"/>
  <c r="W82" i="1"/>
  <c r="AA82" i="1" s="1"/>
  <c r="U82" i="1"/>
  <c r="T82" i="1"/>
  <c r="AF82" i="1" s="1"/>
  <c r="S82" i="1"/>
  <c r="Q82" i="1"/>
  <c r="P82" i="1"/>
  <c r="O82" i="1"/>
  <c r="N82" i="1"/>
  <c r="L82" i="1"/>
  <c r="Z82" i="1" s="1"/>
  <c r="E82" i="1"/>
  <c r="AJ81" i="1"/>
  <c r="AK81" i="1" s="1"/>
  <c r="AI81" i="1"/>
  <c r="AF81" i="1"/>
  <c r="AA81" i="1"/>
  <c r="Z81" i="1"/>
  <c r="X81" i="1"/>
  <c r="Y81" i="1" s="1"/>
  <c r="W81" i="1"/>
  <c r="U81" i="1"/>
  <c r="T81" i="1"/>
  <c r="S81" i="1"/>
  <c r="Q81" i="1"/>
  <c r="P81" i="1"/>
  <c r="AH81" i="1" s="1"/>
  <c r="O81" i="1"/>
  <c r="N81" i="1"/>
  <c r="L81" i="1"/>
  <c r="E81" i="1"/>
  <c r="AJ80" i="1"/>
  <c r="AK80" i="1" s="1"/>
  <c r="AI80" i="1"/>
  <c r="AH80" i="1"/>
  <c r="AD80" i="1"/>
  <c r="X80" i="1"/>
  <c r="W80" i="1"/>
  <c r="AA80" i="1" s="1"/>
  <c r="U80" i="1"/>
  <c r="T80" i="1"/>
  <c r="AF80" i="1" s="1"/>
  <c r="S80" i="1"/>
  <c r="Q80" i="1"/>
  <c r="P80" i="1"/>
  <c r="O80" i="1"/>
  <c r="Y80" i="1" s="1"/>
  <c r="N80" i="1"/>
  <c r="L80" i="1"/>
  <c r="Z80" i="1" s="1"/>
  <c r="AG80" i="1" s="1"/>
  <c r="E80" i="1"/>
  <c r="AK79" i="1"/>
  <c r="AJ79" i="1"/>
  <c r="AI79" i="1"/>
  <c r="AG79" i="1"/>
  <c r="AF79" i="1"/>
  <c r="Z79" i="1"/>
  <c r="X79" i="1"/>
  <c r="Y79" i="1" s="1"/>
  <c r="W79" i="1"/>
  <c r="AA79" i="1" s="1"/>
  <c r="U79" i="1"/>
  <c r="T79" i="1"/>
  <c r="S79" i="1"/>
  <c r="Q79" i="1"/>
  <c r="P79" i="1"/>
  <c r="AH79" i="1" s="1"/>
  <c r="O79" i="1"/>
  <c r="N79" i="1"/>
  <c r="L79" i="1"/>
  <c r="E79" i="1"/>
  <c r="AJ78" i="1"/>
  <c r="AK78" i="1" s="1"/>
  <c r="AI78" i="1"/>
  <c r="AH78" i="1"/>
  <c r="X78" i="1"/>
  <c r="W78" i="1"/>
  <c r="U78" i="1"/>
  <c r="T78" i="1"/>
  <c r="AF78" i="1" s="1"/>
  <c r="S78" i="1"/>
  <c r="Q78" i="1"/>
  <c r="P78" i="1"/>
  <c r="O78" i="1"/>
  <c r="Y78" i="1" s="1"/>
  <c r="N78" i="1"/>
  <c r="L78" i="1"/>
  <c r="E78" i="1"/>
  <c r="AK77" i="1"/>
  <c r="AJ77" i="1"/>
  <c r="AI77" i="1"/>
  <c r="AF77" i="1"/>
  <c r="X77" i="1"/>
  <c r="Y77" i="1" s="1"/>
  <c r="W77" i="1"/>
  <c r="AA77" i="1" s="1"/>
  <c r="U77" i="1"/>
  <c r="T77" i="1"/>
  <c r="S77" i="1"/>
  <c r="Q77" i="1"/>
  <c r="P77" i="1"/>
  <c r="AH77" i="1" s="1"/>
  <c r="O77" i="1"/>
  <c r="N77" i="1"/>
  <c r="L77" i="1"/>
  <c r="Z77" i="1" s="1"/>
  <c r="E77" i="1"/>
  <c r="AJ76" i="1"/>
  <c r="AK76" i="1" s="1"/>
  <c r="AI76" i="1"/>
  <c r="AH76" i="1"/>
  <c r="X76" i="1"/>
  <c r="Y76" i="1" s="1"/>
  <c r="W76" i="1"/>
  <c r="AA76" i="1" s="1"/>
  <c r="U76" i="1"/>
  <c r="T76" i="1"/>
  <c r="AF76" i="1" s="1"/>
  <c r="S76" i="1"/>
  <c r="Q76" i="1"/>
  <c r="P76" i="1"/>
  <c r="O76" i="1"/>
  <c r="N76" i="1"/>
  <c r="L76" i="1"/>
  <c r="E76" i="1"/>
  <c r="AJ75" i="1"/>
  <c r="AK75" i="1" s="1"/>
  <c r="AI75" i="1"/>
  <c r="AF75" i="1"/>
  <c r="X75" i="1"/>
  <c r="Y75" i="1" s="1"/>
  <c r="W75" i="1"/>
  <c r="AA75" i="1" s="1"/>
  <c r="U75" i="1"/>
  <c r="T75" i="1"/>
  <c r="S75" i="1"/>
  <c r="Q75" i="1"/>
  <c r="P75" i="1"/>
  <c r="AH75" i="1" s="1"/>
  <c r="O75" i="1"/>
  <c r="N75" i="1"/>
  <c r="L75" i="1"/>
  <c r="Z75" i="1" s="1"/>
  <c r="E75" i="1"/>
  <c r="AJ74" i="1"/>
  <c r="AK74" i="1" s="1"/>
  <c r="AI74" i="1"/>
  <c r="AH74" i="1"/>
  <c r="X74" i="1"/>
  <c r="Y74" i="1" s="1"/>
  <c r="W74" i="1"/>
  <c r="AA74" i="1" s="1"/>
  <c r="U74" i="1"/>
  <c r="T74" i="1"/>
  <c r="AF74" i="1" s="1"/>
  <c r="S74" i="1"/>
  <c r="Q74" i="1"/>
  <c r="P74" i="1"/>
  <c r="O74" i="1"/>
  <c r="N74" i="1"/>
  <c r="L74" i="1"/>
  <c r="E74" i="1"/>
  <c r="AJ73" i="1"/>
  <c r="AK73" i="1" s="1"/>
  <c r="AA73" i="1" s="1"/>
  <c r="AI73" i="1"/>
  <c r="AF73" i="1"/>
  <c r="Z73" i="1"/>
  <c r="X73" i="1"/>
  <c r="Y73" i="1" s="1"/>
  <c r="W73" i="1"/>
  <c r="U73" i="1"/>
  <c r="T73" i="1"/>
  <c r="S73" i="1"/>
  <c r="Q73" i="1"/>
  <c r="P73" i="1"/>
  <c r="O73" i="1"/>
  <c r="N73" i="1"/>
  <c r="L73" i="1"/>
  <c r="E73" i="1"/>
  <c r="AJ72" i="1"/>
  <c r="AK72" i="1" s="1"/>
  <c r="AI72" i="1"/>
  <c r="AH72" i="1"/>
  <c r="AD72" i="1"/>
  <c r="AB72" i="1"/>
  <c r="X72" i="1"/>
  <c r="W72" i="1"/>
  <c r="U72" i="1"/>
  <c r="T72" i="1"/>
  <c r="AF72" i="1" s="1"/>
  <c r="S72" i="1"/>
  <c r="Q72" i="1"/>
  <c r="P72" i="1"/>
  <c r="O72" i="1"/>
  <c r="Y72" i="1" s="1"/>
  <c r="N72" i="1"/>
  <c r="L72" i="1"/>
  <c r="Z72" i="1" s="1"/>
  <c r="AG72" i="1" s="1"/>
  <c r="E72" i="1"/>
  <c r="AK71" i="1"/>
  <c r="AJ71" i="1"/>
  <c r="AI71" i="1"/>
  <c r="AG71" i="1"/>
  <c r="AF71" i="1"/>
  <c r="Z71" i="1"/>
  <c r="X71" i="1"/>
  <c r="Y71" i="1" s="1"/>
  <c r="W71" i="1"/>
  <c r="AA71" i="1" s="1"/>
  <c r="U71" i="1"/>
  <c r="T71" i="1"/>
  <c r="S71" i="1"/>
  <c r="Q71" i="1"/>
  <c r="P71" i="1"/>
  <c r="AH71" i="1" s="1"/>
  <c r="O71" i="1"/>
  <c r="N71" i="1"/>
  <c r="L71" i="1"/>
  <c r="E71" i="1"/>
  <c r="AJ70" i="1"/>
  <c r="AK70" i="1" s="1"/>
  <c r="AI70" i="1"/>
  <c r="AH70" i="1"/>
  <c r="X70" i="1"/>
  <c r="W70" i="1"/>
  <c r="U70" i="1"/>
  <c r="T70" i="1"/>
  <c r="AF70" i="1" s="1"/>
  <c r="S70" i="1"/>
  <c r="Q70" i="1"/>
  <c r="P70" i="1"/>
  <c r="O70" i="1"/>
  <c r="Y70" i="1" s="1"/>
  <c r="N70" i="1"/>
  <c r="L70" i="1"/>
  <c r="E70" i="1"/>
  <c r="AK69" i="1"/>
  <c r="AJ69" i="1"/>
  <c r="AI69" i="1"/>
  <c r="AG69" i="1"/>
  <c r="AF69" i="1"/>
  <c r="X69" i="1"/>
  <c r="Y69" i="1" s="1"/>
  <c r="W69" i="1"/>
  <c r="AA69" i="1" s="1"/>
  <c r="U69" i="1"/>
  <c r="T69" i="1"/>
  <c r="S69" i="1"/>
  <c r="Q69" i="1"/>
  <c r="P69" i="1"/>
  <c r="AH69" i="1" s="1"/>
  <c r="O69" i="1"/>
  <c r="N69" i="1"/>
  <c r="L69" i="1"/>
  <c r="Z69" i="1" s="1"/>
  <c r="E69" i="1"/>
  <c r="AJ68" i="1"/>
  <c r="AK68" i="1" s="1"/>
  <c r="AI68" i="1"/>
  <c r="AH68" i="1"/>
  <c r="X68" i="1"/>
  <c r="W68" i="1"/>
  <c r="AA68" i="1" s="1"/>
  <c r="U68" i="1"/>
  <c r="T68" i="1"/>
  <c r="AF68" i="1" s="1"/>
  <c r="S68" i="1"/>
  <c r="Q68" i="1"/>
  <c r="P68" i="1"/>
  <c r="O68" i="1"/>
  <c r="Y68" i="1" s="1"/>
  <c r="N68" i="1"/>
  <c r="L68" i="1"/>
  <c r="E68" i="1"/>
  <c r="AK67" i="1"/>
  <c r="AJ67" i="1"/>
  <c r="AI67" i="1"/>
  <c r="AF67" i="1"/>
  <c r="AA67" i="1"/>
  <c r="X67" i="1"/>
  <c r="Y67" i="1" s="1"/>
  <c r="W67" i="1"/>
  <c r="U67" i="1"/>
  <c r="T67" i="1"/>
  <c r="S67" i="1"/>
  <c r="Q67" i="1"/>
  <c r="P67" i="1"/>
  <c r="AH67" i="1" s="1"/>
  <c r="O67" i="1"/>
  <c r="N67" i="1"/>
  <c r="L67" i="1"/>
  <c r="Z67" i="1" s="1"/>
  <c r="E67" i="1"/>
  <c r="AJ66" i="1"/>
  <c r="AK66" i="1" s="1"/>
  <c r="AI66" i="1"/>
  <c r="AH66" i="1"/>
  <c r="X66" i="1"/>
  <c r="Y66" i="1" s="1"/>
  <c r="W66" i="1"/>
  <c r="AA66" i="1" s="1"/>
  <c r="U66" i="1"/>
  <c r="T66" i="1"/>
  <c r="AF66" i="1" s="1"/>
  <c r="S66" i="1"/>
  <c r="Q66" i="1"/>
  <c r="P66" i="1"/>
  <c r="O66" i="1"/>
  <c r="N66" i="1"/>
  <c r="L66" i="1"/>
  <c r="E66" i="1"/>
  <c r="AJ65" i="1"/>
  <c r="AK65" i="1" s="1"/>
  <c r="AA65" i="1" s="1"/>
  <c r="AI65" i="1"/>
  <c r="AF65" i="1"/>
  <c r="Z65" i="1"/>
  <c r="X65" i="1"/>
  <c r="Y65" i="1" s="1"/>
  <c r="W65" i="1"/>
  <c r="U65" i="1"/>
  <c r="T65" i="1"/>
  <c r="S65" i="1"/>
  <c r="Q65" i="1"/>
  <c r="P65" i="1"/>
  <c r="O65" i="1"/>
  <c r="N65" i="1"/>
  <c r="L65" i="1"/>
  <c r="E65" i="1"/>
  <c r="AJ64" i="1"/>
  <c r="AK64" i="1" s="1"/>
  <c r="AI64" i="1"/>
  <c r="AH64" i="1"/>
  <c r="AB64" i="1"/>
  <c r="X64" i="1"/>
  <c r="W64" i="1"/>
  <c r="U64" i="1"/>
  <c r="T64" i="1"/>
  <c r="AF64" i="1" s="1"/>
  <c r="S64" i="1"/>
  <c r="Q64" i="1"/>
  <c r="P64" i="1"/>
  <c r="O64" i="1"/>
  <c r="Y64" i="1" s="1"/>
  <c r="N64" i="1"/>
  <c r="L64" i="1"/>
  <c r="Z64" i="1" s="1"/>
  <c r="AG64" i="1" s="1"/>
  <c r="E64" i="1"/>
  <c r="AK63" i="1"/>
  <c r="AJ63" i="1"/>
  <c r="AI63" i="1"/>
  <c r="AF63" i="1"/>
  <c r="Z63" i="1"/>
  <c r="X63" i="1"/>
  <c r="Y63" i="1" s="1"/>
  <c r="W63" i="1"/>
  <c r="AA63" i="1" s="1"/>
  <c r="U63" i="1"/>
  <c r="T63" i="1"/>
  <c r="S63" i="1"/>
  <c r="Q63" i="1"/>
  <c r="P63" i="1"/>
  <c r="AH63" i="1" s="1"/>
  <c r="O63" i="1"/>
  <c r="N63" i="1"/>
  <c r="L63" i="1"/>
  <c r="E63" i="1"/>
  <c r="AJ62" i="1"/>
  <c r="AK62" i="1" s="1"/>
  <c r="AI62" i="1"/>
  <c r="AH62" i="1"/>
  <c r="X62" i="1"/>
  <c r="W62" i="1"/>
  <c r="U62" i="1"/>
  <c r="T62" i="1"/>
  <c r="AF62" i="1" s="1"/>
  <c r="S62" i="1"/>
  <c r="Q62" i="1"/>
  <c r="P62" i="1"/>
  <c r="O62" i="1"/>
  <c r="Y62" i="1" s="1"/>
  <c r="N62" i="1"/>
  <c r="L62" i="1"/>
  <c r="E62" i="1"/>
  <c r="AK61" i="1"/>
  <c r="AJ61" i="1"/>
  <c r="AI61" i="1"/>
  <c r="AG61" i="1"/>
  <c r="AF61" i="1"/>
  <c r="X61" i="1"/>
  <c r="Y61" i="1" s="1"/>
  <c r="W61" i="1"/>
  <c r="U61" i="1"/>
  <c r="T61" i="1"/>
  <c r="S61" i="1"/>
  <c r="Q61" i="1"/>
  <c r="P61" i="1"/>
  <c r="AH61" i="1" s="1"/>
  <c r="O61" i="1"/>
  <c r="N61" i="1"/>
  <c r="L61" i="1"/>
  <c r="Z61" i="1" s="1"/>
  <c r="E61" i="1"/>
  <c r="AJ60" i="1"/>
  <c r="AK60" i="1" s="1"/>
  <c r="AI60" i="1"/>
  <c r="AH60" i="1"/>
  <c r="X60" i="1"/>
  <c r="Y60" i="1" s="1"/>
  <c r="W60" i="1"/>
  <c r="AA60" i="1" s="1"/>
  <c r="U60" i="1"/>
  <c r="T60" i="1"/>
  <c r="AF60" i="1" s="1"/>
  <c r="S60" i="1"/>
  <c r="Q60" i="1"/>
  <c r="P60" i="1"/>
  <c r="O60" i="1"/>
  <c r="N60" i="1"/>
  <c r="L60" i="1"/>
  <c r="E60" i="1"/>
  <c r="AJ59" i="1"/>
  <c r="AK59" i="1" s="1"/>
  <c r="AA59" i="1" s="1"/>
  <c r="AI59" i="1"/>
  <c r="AF59" i="1"/>
  <c r="X59" i="1"/>
  <c r="Y59" i="1" s="1"/>
  <c r="W59" i="1"/>
  <c r="U59" i="1"/>
  <c r="T59" i="1"/>
  <c r="S59" i="1"/>
  <c r="Q59" i="1"/>
  <c r="P59" i="1"/>
  <c r="O59" i="1"/>
  <c r="N59" i="1"/>
  <c r="L59" i="1"/>
  <c r="Z59" i="1" s="1"/>
  <c r="E59" i="1"/>
  <c r="AJ58" i="1"/>
  <c r="AK58" i="1" s="1"/>
  <c r="AI58" i="1"/>
  <c r="AH58" i="1"/>
  <c r="X58" i="1"/>
  <c r="Y58" i="1" s="1"/>
  <c r="W58" i="1"/>
  <c r="AA58" i="1" s="1"/>
  <c r="U58" i="1"/>
  <c r="T58" i="1"/>
  <c r="AF58" i="1" s="1"/>
  <c r="S58" i="1"/>
  <c r="Q58" i="1"/>
  <c r="P58" i="1"/>
  <c r="O58" i="1"/>
  <c r="N58" i="1"/>
  <c r="L58" i="1"/>
  <c r="Z58" i="1" s="1"/>
  <c r="AD58" i="1" s="1"/>
  <c r="E58" i="1"/>
  <c r="AJ57" i="1"/>
  <c r="AK57" i="1" s="1"/>
  <c r="AI57" i="1"/>
  <c r="AF57" i="1"/>
  <c r="Z57" i="1"/>
  <c r="X57" i="1"/>
  <c r="W57" i="1"/>
  <c r="AA57" i="1" s="1"/>
  <c r="U57" i="1"/>
  <c r="T57" i="1"/>
  <c r="S57" i="1"/>
  <c r="Q57" i="1"/>
  <c r="P57" i="1"/>
  <c r="AH57" i="1" s="1"/>
  <c r="O57" i="1"/>
  <c r="Y57" i="1" s="1"/>
  <c r="N57" i="1"/>
  <c r="L57" i="1"/>
  <c r="E57" i="1"/>
  <c r="AK56" i="1"/>
  <c r="AJ56" i="1"/>
  <c r="AI56" i="1"/>
  <c r="AH56" i="1"/>
  <c r="AF56" i="1"/>
  <c r="X56" i="1"/>
  <c r="Y56" i="1" s="1"/>
  <c r="W56" i="1"/>
  <c r="AA56" i="1" s="1"/>
  <c r="U56" i="1"/>
  <c r="T56" i="1"/>
  <c r="S56" i="1"/>
  <c r="Q56" i="1"/>
  <c r="P56" i="1"/>
  <c r="O56" i="1"/>
  <c r="N56" i="1"/>
  <c r="L56" i="1"/>
  <c r="Z56" i="1" s="1"/>
  <c r="AD56" i="1" s="1"/>
  <c r="E56" i="1"/>
  <c r="AJ55" i="1"/>
  <c r="AK55" i="1" s="1"/>
  <c r="AI55" i="1"/>
  <c r="AF55" i="1"/>
  <c r="Z55" i="1"/>
  <c r="X55" i="1"/>
  <c r="W55" i="1"/>
  <c r="U55" i="1"/>
  <c r="T55" i="1"/>
  <c r="S55" i="1"/>
  <c r="Q55" i="1"/>
  <c r="P55" i="1"/>
  <c r="AH55" i="1" s="1"/>
  <c r="O55" i="1"/>
  <c r="Y55" i="1" s="1"/>
  <c r="N55" i="1"/>
  <c r="L55" i="1"/>
  <c r="E55" i="1"/>
  <c r="AK54" i="1"/>
  <c r="AJ54" i="1"/>
  <c r="AI54" i="1"/>
  <c r="AH54" i="1"/>
  <c r="AF54" i="1"/>
  <c r="X54" i="1"/>
  <c r="Y54" i="1" s="1"/>
  <c r="W54" i="1"/>
  <c r="AA54" i="1" s="1"/>
  <c r="U54" i="1"/>
  <c r="T54" i="1"/>
  <c r="S54" i="1"/>
  <c r="Q54" i="1"/>
  <c r="P54" i="1"/>
  <c r="O54" i="1"/>
  <c r="N54" i="1"/>
  <c r="L54" i="1"/>
  <c r="Z54" i="1" s="1"/>
  <c r="AD54" i="1" s="1"/>
  <c r="E54" i="1"/>
  <c r="AJ53" i="1"/>
  <c r="AK53" i="1" s="1"/>
  <c r="AI53" i="1"/>
  <c r="AF53" i="1"/>
  <c r="Z53" i="1"/>
  <c r="X53" i="1"/>
  <c r="W53" i="1"/>
  <c r="U53" i="1"/>
  <c r="T53" i="1"/>
  <c r="S53" i="1"/>
  <c r="Q53" i="1"/>
  <c r="P53" i="1"/>
  <c r="AH53" i="1" s="1"/>
  <c r="O53" i="1"/>
  <c r="Y53" i="1" s="1"/>
  <c r="N53" i="1"/>
  <c r="L53" i="1"/>
  <c r="E53" i="1"/>
  <c r="AK52" i="1"/>
  <c r="AJ52" i="1"/>
  <c r="AI52" i="1"/>
  <c r="AH52" i="1"/>
  <c r="AF52" i="1"/>
  <c r="X52" i="1"/>
  <c r="Y52" i="1" s="1"/>
  <c r="W52" i="1"/>
  <c r="AA52" i="1" s="1"/>
  <c r="U52" i="1"/>
  <c r="T52" i="1"/>
  <c r="S52" i="1"/>
  <c r="Q52" i="1"/>
  <c r="P52" i="1"/>
  <c r="O52" i="1"/>
  <c r="N52" i="1"/>
  <c r="L52" i="1"/>
  <c r="Z52" i="1" s="1"/>
  <c r="AD52" i="1" s="1"/>
  <c r="E52" i="1"/>
  <c r="AJ51" i="1"/>
  <c r="AK51" i="1" s="1"/>
  <c r="AI51" i="1"/>
  <c r="AF51" i="1"/>
  <c r="Z51" i="1"/>
  <c r="X51" i="1"/>
  <c r="W51" i="1"/>
  <c r="U51" i="1"/>
  <c r="T51" i="1"/>
  <c r="S51" i="1"/>
  <c r="Q51" i="1"/>
  <c r="P51" i="1"/>
  <c r="AH51" i="1" s="1"/>
  <c r="O51" i="1"/>
  <c r="Y51" i="1" s="1"/>
  <c r="N51" i="1"/>
  <c r="L51" i="1"/>
  <c r="E51" i="1"/>
  <c r="AK50" i="1"/>
  <c r="AJ50" i="1"/>
  <c r="AI50" i="1"/>
  <c r="AH50" i="1"/>
  <c r="AF50" i="1"/>
  <c r="X50" i="1"/>
  <c r="Y50" i="1" s="1"/>
  <c r="W50" i="1"/>
  <c r="AA50" i="1" s="1"/>
  <c r="U50" i="1"/>
  <c r="T50" i="1"/>
  <c r="S50" i="1"/>
  <c r="Q50" i="1"/>
  <c r="P50" i="1"/>
  <c r="O50" i="1"/>
  <c r="N50" i="1"/>
  <c r="L50" i="1"/>
  <c r="Z50" i="1" s="1"/>
  <c r="AD50" i="1" s="1"/>
  <c r="E50" i="1"/>
  <c r="AJ49" i="1"/>
  <c r="AK49" i="1" s="1"/>
  <c r="AI49" i="1"/>
  <c r="Z49" i="1"/>
  <c r="AG49" i="1" s="1"/>
  <c r="X49" i="1"/>
  <c r="Y49" i="1" s="1"/>
  <c r="W49" i="1"/>
  <c r="AA49" i="1" s="1"/>
  <c r="U49" i="1"/>
  <c r="T49" i="1"/>
  <c r="AF49" i="1" s="1"/>
  <c r="S49" i="1"/>
  <c r="Q49" i="1"/>
  <c r="P49" i="1"/>
  <c r="AH49" i="1" s="1"/>
  <c r="O49" i="1"/>
  <c r="N49" i="1"/>
  <c r="L49" i="1"/>
  <c r="E49" i="1"/>
  <c r="AJ48" i="1"/>
  <c r="AK48" i="1" s="1"/>
  <c r="AA48" i="1" s="1"/>
  <c r="AI48" i="1"/>
  <c r="AF48" i="1"/>
  <c r="X48" i="1"/>
  <c r="Y48" i="1" s="1"/>
  <c r="W48" i="1"/>
  <c r="U48" i="1"/>
  <c r="T48" i="1"/>
  <c r="S48" i="1"/>
  <c r="Q48" i="1"/>
  <c r="P48" i="1"/>
  <c r="AH48" i="1" s="1"/>
  <c r="O48" i="1"/>
  <c r="N48" i="1"/>
  <c r="L48" i="1"/>
  <c r="Z48" i="1" s="1"/>
  <c r="E48" i="1"/>
  <c r="AJ47" i="1"/>
  <c r="AK47" i="1" s="1"/>
  <c r="AI47" i="1"/>
  <c r="AF47" i="1"/>
  <c r="Z47" i="1"/>
  <c r="AG47" i="1" s="1"/>
  <c r="X47" i="1"/>
  <c r="W47" i="1"/>
  <c r="AA47" i="1" s="1"/>
  <c r="U47" i="1"/>
  <c r="T47" i="1"/>
  <c r="S47" i="1"/>
  <c r="Q47" i="1"/>
  <c r="P47" i="1"/>
  <c r="AH47" i="1" s="1"/>
  <c r="O47" i="1"/>
  <c r="Y47" i="1" s="1"/>
  <c r="N47" i="1"/>
  <c r="L47" i="1"/>
  <c r="E47" i="1"/>
  <c r="AK46" i="1"/>
  <c r="AA46" i="1" s="1"/>
  <c r="AJ46" i="1"/>
  <c r="AI46" i="1"/>
  <c r="AF46" i="1"/>
  <c r="Z46" i="1"/>
  <c r="X46" i="1"/>
  <c r="Y46" i="1" s="1"/>
  <c r="W46" i="1"/>
  <c r="U46" i="1"/>
  <c r="T46" i="1"/>
  <c r="S46" i="1"/>
  <c r="Q46" i="1"/>
  <c r="P46" i="1"/>
  <c r="AH46" i="1" s="1"/>
  <c r="O46" i="1"/>
  <c r="N46" i="1"/>
  <c r="L46" i="1"/>
  <c r="E46" i="1"/>
  <c r="AJ45" i="1"/>
  <c r="AK45" i="1" s="1"/>
  <c r="AI45" i="1"/>
  <c r="X45" i="1"/>
  <c r="Y45" i="1" s="1"/>
  <c r="W45" i="1"/>
  <c r="U45" i="1"/>
  <c r="T45" i="1"/>
  <c r="AF45" i="1" s="1"/>
  <c r="S45" i="1"/>
  <c r="Q45" i="1"/>
  <c r="P45" i="1"/>
  <c r="AH45" i="1" s="1"/>
  <c r="O45" i="1"/>
  <c r="N45" i="1"/>
  <c r="Z45" i="1" s="1"/>
  <c r="AD45" i="1" s="1"/>
  <c r="L45" i="1"/>
  <c r="E45" i="1"/>
  <c r="AJ44" i="1"/>
  <c r="AK44" i="1" s="1"/>
  <c r="AI44" i="1"/>
  <c r="AF44" i="1"/>
  <c r="X44" i="1"/>
  <c r="Y44" i="1" s="1"/>
  <c r="W44" i="1"/>
  <c r="AA44" i="1" s="1"/>
  <c r="U44" i="1"/>
  <c r="T44" i="1"/>
  <c r="S44" i="1"/>
  <c r="Q44" i="1"/>
  <c r="P44" i="1"/>
  <c r="AH44" i="1" s="1"/>
  <c r="O44" i="1"/>
  <c r="N44" i="1"/>
  <c r="Z44" i="1" s="1"/>
  <c r="L44" i="1"/>
  <c r="E44" i="1"/>
  <c r="AJ43" i="1"/>
  <c r="AK43" i="1" s="1"/>
  <c r="AI43" i="1"/>
  <c r="X43" i="1"/>
  <c r="Y43" i="1" s="1"/>
  <c r="W43" i="1"/>
  <c r="AA43" i="1" s="1"/>
  <c r="U43" i="1"/>
  <c r="T43" i="1"/>
  <c r="AF43" i="1" s="1"/>
  <c r="S43" i="1"/>
  <c r="Q43" i="1"/>
  <c r="P43" i="1"/>
  <c r="AH43" i="1" s="1"/>
  <c r="O43" i="1"/>
  <c r="N43" i="1"/>
  <c r="Z43" i="1" s="1"/>
  <c r="AB43" i="1" s="1"/>
  <c r="L43" i="1"/>
  <c r="E43" i="1"/>
  <c r="AJ42" i="1"/>
  <c r="AK42" i="1" s="1"/>
  <c r="AI42" i="1"/>
  <c r="AF42" i="1"/>
  <c r="AB42" i="1"/>
  <c r="X42" i="1"/>
  <c r="Y42" i="1" s="1"/>
  <c r="W42" i="1"/>
  <c r="AA42" i="1" s="1"/>
  <c r="U42" i="1"/>
  <c r="T42" i="1"/>
  <c r="S42" i="1"/>
  <c r="Q42" i="1"/>
  <c r="P42" i="1"/>
  <c r="AH42" i="1" s="1"/>
  <c r="O42" i="1"/>
  <c r="N42" i="1"/>
  <c r="L42" i="1"/>
  <c r="Z42" i="1" s="1"/>
  <c r="E42" i="1"/>
  <c r="AJ41" i="1"/>
  <c r="AK41" i="1" s="1"/>
  <c r="AI41" i="1"/>
  <c r="Z41" i="1"/>
  <c r="X41" i="1"/>
  <c r="W41" i="1"/>
  <c r="AA41" i="1" s="1"/>
  <c r="U41" i="1"/>
  <c r="T41" i="1"/>
  <c r="AF41" i="1" s="1"/>
  <c r="S41" i="1"/>
  <c r="Q41" i="1"/>
  <c r="P41" i="1"/>
  <c r="AH41" i="1" s="1"/>
  <c r="O41" i="1"/>
  <c r="Y41" i="1" s="1"/>
  <c r="N41" i="1"/>
  <c r="L41" i="1"/>
  <c r="E41" i="1"/>
  <c r="AK40" i="1"/>
  <c r="AJ40" i="1"/>
  <c r="AI40" i="1"/>
  <c r="AF40" i="1"/>
  <c r="AA40" i="1"/>
  <c r="X40" i="1"/>
  <c r="Y40" i="1" s="1"/>
  <c r="W40" i="1"/>
  <c r="U40" i="1"/>
  <c r="T40" i="1"/>
  <c r="S40" i="1"/>
  <c r="Q40" i="1"/>
  <c r="P40" i="1"/>
  <c r="AH40" i="1" s="1"/>
  <c r="O40" i="1"/>
  <c r="N40" i="1"/>
  <c r="L40" i="1"/>
  <c r="Z40" i="1" s="1"/>
  <c r="E40" i="1"/>
  <c r="AJ39" i="1"/>
  <c r="AK39" i="1" s="1"/>
  <c r="AI39" i="1"/>
  <c r="Z39" i="1"/>
  <c r="AG39" i="1" s="1"/>
  <c r="X39" i="1"/>
  <c r="W39" i="1"/>
  <c r="U39" i="1"/>
  <c r="T39" i="1"/>
  <c r="AF39" i="1" s="1"/>
  <c r="S39" i="1"/>
  <c r="Q39" i="1"/>
  <c r="P39" i="1"/>
  <c r="AH39" i="1" s="1"/>
  <c r="O39" i="1"/>
  <c r="Y39" i="1" s="1"/>
  <c r="N39" i="1"/>
  <c r="L39" i="1"/>
  <c r="E39" i="1"/>
  <c r="AK38" i="1"/>
  <c r="AJ38" i="1"/>
  <c r="AI38" i="1"/>
  <c r="AH38" i="1"/>
  <c r="AF38" i="1"/>
  <c r="X38" i="1"/>
  <c r="Y38" i="1" s="1"/>
  <c r="W38" i="1"/>
  <c r="AA38" i="1" s="1"/>
  <c r="U38" i="1"/>
  <c r="T38" i="1"/>
  <c r="S38" i="1"/>
  <c r="Q38" i="1"/>
  <c r="P38" i="1"/>
  <c r="O38" i="1"/>
  <c r="N38" i="1"/>
  <c r="L38" i="1"/>
  <c r="Z38" i="1" s="1"/>
  <c r="E38" i="1"/>
  <c r="AJ37" i="1"/>
  <c r="AK37" i="1" s="1"/>
  <c r="AI37" i="1"/>
  <c r="AD37" i="1"/>
  <c r="Z37" i="1"/>
  <c r="AB37" i="1" s="1"/>
  <c r="X37" i="1"/>
  <c r="W37" i="1"/>
  <c r="AA37" i="1" s="1"/>
  <c r="U37" i="1"/>
  <c r="T37" i="1"/>
  <c r="AF37" i="1" s="1"/>
  <c r="S37" i="1"/>
  <c r="Q37" i="1"/>
  <c r="P37" i="1"/>
  <c r="AH37" i="1" s="1"/>
  <c r="O37" i="1"/>
  <c r="Y37" i="1" s="1"/>
  <c r="N37" i="1"/>
  <c r="L37" i="1"/>
  <c r="E37" i="1"/>
  <c r="AK36" i="1"/>
  <c r="AJ36" i="1"/>
  <c r="AI36" i="1"/>
  <c r="AH36" i="1"/>
  <c r="AF36" i="1"/>
  <c r="AA36" i="1"/>
  <c r="X36" i="1"/>
  <c r="Y36" i="1" s="1"/>
  <c r="W36" i="1"/>
  <c r="U36" i="1"/>
  <c r="T36" i="1"/>
  <c r="S36" i="1"/>
  <c r="Q36" i="1"/>
  <c r="P36" i="1"/>
  <c r="O36" i="1"/>
  <c r="N36" i="1"/>
  <c r="L36" i="1"/>
  <c r="Z36" i="1" s="1"/>
  <c r="E36" i="1"/>
  <c r="AJ35" i="1"/>
  <c r="AK35" i="1" s="1"/>
  <c r="AI35" i="1"/>
  <c r="AD35" i="1"/>
  <c r="Z35" i="1"/>
  <c r="AB35" i="1" s="1"/>
  <c r="X35" i="1"/>
  <c r="W35" i="1"/>
  <c r="U35" i="1"/>
  <c r="T35" i="1"/>
  <c r="AF35" i="1" s="1"/>
  <c r="S35" i="1"/>
  <c r="Q35" i="1"/>
  <c r="P35" i="1"/>
  <c r="AH35" i="1" s="1"/>
  <c r="O35" i="1"/>
  <c r="Y35" i="1" s="1"/>
  <c r="N35" i="1"/>
  <c r="L35" i="1"/>
  <c r="E35" i="1"/>
  <c r="AK34" i="1"/>
  <c r="AJ34" i="1"/>
  <c r="AI34" i="1"/>
  <c r="AH34" i="1"/>
  <c r="AF34" i="1"/>
  <c r="X34" i="1"/>
  <c r="Y34" i="1" s="1"/>
  <c r="W34" i="1"/>
  <c r="AA34" i="1" s="1"/>
  <c r="U34" i="1"/>
  <c r="T34" i="1"/>
  <c r="S34" i="1"/>
  <c r="Q34" i="1"/>
  <c r="P34" i="1"/>
  <c r="O34" i="1"/>
  <c r="N34" i="1"/>
  <c r="L34" i="1"/>
  <c r="Z34" i="1" s="1"/>
  <c r="E34" i="1"/>
  <c r="AJ33" i="1"/>
  <c r="AK33" i="1" s="1"/>
  <c r="AI33" i="1"/>
  <c r="AD33" i="1"/>
  <c r="Z33" i="1"/>
  <c r="AB33" i="1" s="1"/>
  <c r="X33" i="1"/>
  <c r="W33" i="1"/>
  <c r="AA33" i="1" s="1"/>
  <c r="U33" i="1"/>
  <c r="T33" i="1"/>
  <c r="AF33" i="1" s="1"/>
  <c r="S33" i="1"/>
  <c r="Q33" i="1"/>
  <c r="P33" i="1"/>
  <c r="AH33" i="1" s="1"/>
  <c r="O33" i="1"/>
  <c r="Y33" i="1" s="1"/>
  <c r="N33" i="1"/>
  <c r="L33" i="1"/>
  <c r="E33" i="1"/>
  <c r="AK32" i="1"/>
  <c r="AJ32" i="1"/>
  <c r="AI32" i="1"/>
  <c r="AH32" i="1"/>
  <c r="AF32" i="1"/>
  <c r="AA32" i="1"/>
  <c r="X32" i="1"/>
  <c r="Y32" i="1" s="1"/>
  <c r="W32" i="1"/>
  <c r="U32" i="1"/>
  <c r="T32" i="1"/>
  <c r="S32" i="1"/>
  <c r="Q32" i="1"/>
  <c r="P32" i="1"/>
  <c r="O32" i="1"/>
  <c r="N32" i="1"/>
  <c r="L32" i="1"/>
  <c r="Z32" i="1" s="1"/>
  <c r="E32" i="1"/>
  <c r="AJ31" i="1"/>
  <c r="AK31" i="1" s="1"/>
  <c r="AI31" i="1"/>
  <c r="AD31" i="1"/>
  <c r="Z31" i="1"/>
  <c r="AB31" i="1" s="1"/>
  <c r="X31" i="1"/>
  <c r="W31" i="1"/>
  <c r="U31" i="1"/>
  <c r="T31" i="1"/>
  <c r="AF31" i="1" s="1"/>
  <c r="S31" i="1"/>
  <c r="Q31" i="1"/>
  <c r="P31" i="1"/>
  <c r="AH31" i="1" s="1"/>
  <c r="O31" i="1"/>
  <c r="Y31" i="1" s="1"/>
  <c r="N31" i="1"/>
  <c r="L31" i="1"/>
  <c r="E31" i="1"/>
  <c r="AK30" i="1"/>
  <c r="AJ30" i="1"/>
  <c r="AI30" i="1"/>
  <c r="AH30" i="1"/>
  <c r="AF30" i="1"/>
  <c r="X30" i="1"/>
  <c r="Y30" i="1" s="1"/>
  <c r="W30" i="1"/>
  <c r="AA30" i="1" s="1"/>
  <c r="U30" i="1"/>
  <c r="T30" i="1"/>
  <c r="S30" i="1"/>
  <c r="Q30" i="1"/>
  <c r="P30" i="1"/>
  <c r="O30" i="1"/>
  <c r="N30" i="1"/>
  <c r="L30" i="1"/>
  <c r="Z30" i="1" s="1"/>
  <c r="E30" i="1"/>
  <c r="AJ29" i="1"/>
  <c r="AK29" i="1" s="1"/>
  <c r="AI29" i="1"/>
  <c r="AD29" i="1"/>
  <c r="Z29" i="1"/>
  <c r="AB29" i="1" s="1"/>
  <c r="X29" i="1"/>
  <c r="W29" i="1"/>
  <c r="AA29" i="1" s="1"/>
  <c r="U29" i="1"/>
  <c r="T29" i="1"/>
  <c r="AF29" i="1" s="1"/>
  <c r="S29" i="1"/>
  <c r="Q29" i="1"/>
  <c r="P29" i="1"/>
  <c r="AH29" i="1" s="1"/>
  <c r="O29" i="1"/>
  <c r="Y29" i="1" s="1"/>
  <c r="N29" i="1"/>
  <c r="L29" i="1"/>
  <c r="E29" i="1"/>
  <c r="AK28" i="1"/>
  <c r="AJ28" i="1"/>
  <c r="AI28" i="1"/>
  <c r="AH28" i="1"/>
  <c r="AF28" i="1"/>
  <c r="AA28" i="1"/>
  <c r="X28" i="1"/>
  <c r="Y28" i="1" s="1"/>
  <c r="W28" i="1"/>
  <c r="U28" i="1"/>
  <c r="T28" i="1"/>
  <c r="S28" i="1"/>
  <c r="Q28" i="1"/>
  <c r="P28" i="1"/>
  <c r="O28" i="1"/>
  <c r="N28" i="1"/>
  <c r="L28" i="1"/>
  <c r="Z28" i="1" s="1"/>
  <c r="E28" i="1"/>
  <c r="AJ27" i="1"/>
  <c r="AK27" i="1" s="1"/>
  <c r="AI27" i="1"/>
  <c r="AD27" i="1"/>
  <c r="Z27" i="1"/>
  <c r="AB27" i="1" s="1"/>
  <c r="X27" i="1"/>
  <c r="W27" i="1"/>
  <c r="U27" i="1"/>
  <c r="T27" i="1"/>
  <c r="AF27" i="1" s="1"/>
  <c r="S27" i="1"/>
  <c r="Q27" i="1"/>
  <c r="P27" i="1"/>
  <c r="AH27" i="1" s="1"/>
  <c r="O27" i="1"/>
  <c r="Y27" i="1" s="1"/>
  <c r="N27" i="1"/>
  <c r="L27" i="1"/>
  <c r="E27" i="1"/>
  <c r="AK26" i="1"/>
  <c r="AJ26" i="1"/>
  <c r="AI26" i="1"/>
  <c r="AH26" i="1"/>
  <c r="AF26" i="1"/>
  <c r="X26" i="1"/>
  <c r="Y26" i="1" s="1"/>
  <c r="W26" i="1"/>
  <c r="AA26" i="1" s="1"/>
  <c r="U26" i="1"/>
  <c r="T26" i="1"/>
  <c r="S26" i="1"/>
  <c r="Q26" i="1"/>
  <c r="P26" i="1"/>
  <c r="O26" i="1"/>
  <c r="N26" i="1"/>
  <c r="L26" i="1"/>
  <c r="Z26" i="1" s="1"/>
  <c r="E26" i="1"/>
  <c r="AJ25" i="1"/>
  <c r="AK25" i="1" s="1"/>
  <c r="AI25" i="1"/>
  <c r="AD25" i="1"/>
  <c r="Z25" i="1"/>
  <c r="AB25" i="1" s="1"/>
  <c r="X25" i="1"/>
  <c r="W25" i="1"/>
  <c r="AA25" i="1" s="1"/>
  <c r="U25" i="1"/>
  <c r="T25" i="1"/>
  <c r="AF25" i="1" s="1"/>
  <c r="S25" i="1"/>
  <c r="Q25" i="1"/>
  <c r="P25" i="1"/>
  <c r="AH25" i="1" s="1"/>
  <c r="O25" i="1"/>
  <c r="Y25" i="1" s="1"/>
  <c r="N25" i="1"/>
  <c r="L25" i="1"/>
  <c r="E25" i="1"/>
  <c r="AK24" i="1"/>
  <c r="AJ24" i="1"/>
  <c r="AI24" i="1"/>
  <c r="AH24" i="1"/>
  <c r="AF24" i="1"/>
  <c r="AA24" i="1"/>
  <c r="X24" i="1"/>
  <c r="Y24" i="1" s="1"/>
  <c r="W24" i="1"/>
  <c r="U24" i="1"/>
  <c r="T24" i="1"/>
  <c r="S24" i="1"/>
  <c r="Q24" i="1"/>
  <c r="P24" i="1"/>
  <c r="O24" i="1"/>
  <c r="N24" i="1"/>
  <c r="L24" i="1"/>
  <c r="Z24" i="1" s="1"/>
  <c r="E24" i="1"/>
  <c r="AJ23" i="1"/>
  <c r="AK23" i="1" s="1"/>
  <c r="AI23" i="1"/>
  <c r="AD23" i="1"/>
  <c r="Z23" i="1"/>
  <c r="AB23" i="1" s="1"/>
  <c r="X23" i="1"/>
  <c r="W23" i="1"/>
  <c r="U23" i="1"/>
  <c r="T23" i="1"/>
  <c r="AF23" i="1" s="1"/>
  <c r="S23" i="1"/>
  <c r="Q23" i="1"/>
  <c r="P23" i="1"/>
  <c r="AH23" i="1" s="1"/>
  <c r="O23" i="1"/>
  <c r="Y23" i="1" s="1"/>
  <c r="N23" i="1"/>
  <c r="L23" i="1"/>
  <c r="E23" i="1"/>
  <c r="AK22" i="1"/>
  <c r="AJ22" i="1"/>
  <c r="AI22" i="1"/>
  <c r="AH22" i="1"/>
  <c r="AF22" i="1"/>
  <c r="X22" i="1"/>
  <c r="Y22" i="1" s="1"/>
  <c r="W22" i="1"/>
  <c r="AA22" i="1" s="1"/>
  <c r="U22" i="1"/>
  <c r="T22" i="1"/>
  <c r="S22" i="1"/>
  <c r="Q22" i="1"/>
  <c r="P22" i="1"/>
  <c r="O22" i="1"/>
  <c r="N22" i="1"/>
  <c r="L22" i="1"/>
  <c r="Z22" i="1" s="1"/>
  <c r="AG22" i="1" s="1"/>
  <c r="E22" i="1"/>
  <c r="AJ21" i="1"/>
  <c r="AK21" i="1" s="1"/>
  <c r="AI21" i="1"/>
  <c r="AD21" i="1"/>
  <c r="Z21" i="1"/>
  <c r="AB21" i="1" s="1"/>
  <c r="X21" i="1"/>
  <c r="W21" i="1"/>
  <c r="AA21" i="1" s="1"/>
  <c r="U21" i="1"/>
  <c r="T21" i="1"/>
  <c r="AF21" i="1" s="1"/>
  <c r="S21" i="1"/>
  <c r="Q21" i="1"/>
  <c r="P21" i="1"/>
  <c r="AH21" i="1" s="1"/>
  <c r="O21" i="1"/>
  <c r="Y21" i="1" s="1"/>
  <c r="N21" i="1"/>
  <c r="L21" i="1"/>
  <c r="E21" i="1"/>
  <c r="AK20" i="1"/>
  <c r="AJ20" i="1"/>
  <c r="AI20" i="1"/>
  <c r="AH20" i="1"/>
  <c r="AF20" i="1"/>
  <c r="AA20" i="1"/>
  <c r="X20" i="1"/>
  <c r="Y20" i="1" s="1"/>
  <c r="W20" i="1"/>
  <c r="U20" i="1"/>
  <c r="T20" i="1"/>
  <c r="S20" i="1"/>
  <c r="Q20" i="1"/>
  <c r="P20" i="1"/>
  <c r="O20" i="1"/>
  <c r="N20" i="1"/>
  <c r="L20" i="1"/>
  <c r="Z20" i="1" s="1"/>
  <c r="E20" i="1"/>
  <c r="AJ19" i="1"/>
  <c r="AK19" i="1" s="1"/>
  <c r="AI19" i="1"/>
  <c r="AD19" i="1"/>
  <c r="Z19" i="1"/>
  <c r="AB19" i="1" s="1"/>
  <c r="X19" i="1"/>
  <c r="W19" i="1"/>
  <c r="U19" i="1"/>
  <c r="T19" i="1"/>
  <c r="AF19" i="1" s="1"/>
  <c r="S19" i="1"/>
  <c r="Q19" i="1"/>
  <c r="P19" i="1"/>
  <c r="AH19" i="1" s="1"/>
  <c r="O19" i="1"/>
  <c r="Y19" i="1" s="1"/>
  <c r="N19" i="1"/>
  <c r="L19" i="1"/>
  <c r="E19" i="1"/>
  <c r="AK18" i="1"/>
  <c r="AJ18" i="1"/>
  <c r="AI18" i="1"/>
  <c r="AH18" i="1"/>
  <c r="AF18" i="1"/>
  <c r="X18" i="1"/>
  <c r="Y18" i="1" s="1"/>
  <c r="W18" i="1"/>
  <c r="AA18" i="1" s="1"/>
  <c r="U18" i="1"/>
  <c r="T18" i="1"/>
  <c r="S18" i="1"/>
  <c r="Q18" i="1"/>
  <c r="P18" i="1"/>
  <c r="O18" i="1"/>
  <c r="N18" i="1"/>
  <c r="L18" i="1"/>
  <c r="Z18" i="1" s="1"/>
  <c r="AG18" i="1" s="1"/>
  <c r="E18" i="1"/>
  <c r="AJ17" i="1"/>
  <c r="AK17" i="1" s="1"/>
  <c r="AI17" i="1"/>
  <c r="AD17" i="1"/>
  <c r="Z17" i="1"/>
  <c r="AB17" i="1" s="1"/>
  <c r="X17" i="1"/>
  <c r="W17" i="1"/>
  <c r="AA17" i="1" s="1"/>
  <c r="U17" i="1"/>
  <c r="T17" i="1"/>
  <c r="AF17" i="1" s="1"/>
  <c r="S17" i="1"/>
  <c r="Q17" i="1"/>
  <c r="P17" i="1"/>
  <c r="AH17" i="1" s="1"/>
  <c r="O17" i="1"/>
  <c r="Y17" i="1" s="1"/>
  <c r="N17" i="1"/>
  <c r="L17" i="1"/>
  <c r="E17" i="1"/>
  <c r="AK16" i="1"/>
  <c r="AJ16" i="1"/>
  <c r="AI16" i="1"/>
  <c r="AH16" i="1"/>
  <c r="AF16" i="1"/>
  <c r="AA16" i="1"/>
  <c r="X16" i="1"/>
  <c r="Y16" i="1" s="1"/>
  <c r="W16" i="1"/>
  <c r="U16" i="1"/>
  <c r="T16" i="1"/>
  <c r="S16" i="1"/>
  <c r="Q16" i="1"/>
  <c r="P16" i="1"/>
  <c r="O16" i="1"/>
  <c r="N16" i="1"/>
  <c r="L16" i="1"/>
  <c r="Z16" i="1" s="1"/>
  <c r="E16" i="1"/>
  <c r="AJ15" i="1"/>
  <c r="AK15" i="1" s="1"/>
  <c r="AI15" i="1"/>
  <c r="AD15" i="1"/>
  <c r="Z15" i="1"/>
  <c r="AB15" i="1" s="1"/>
  <c r="X15" i="1"/>
  <c r="W15" i="1"/>
  <c r="U15" i="1"/>
  <c r="T15" i="1"/>
  <c r="AF15" i="1" s="1"/>
  <c r="S15" i="1"/>
  <c r="Q15" i="1"/>
  <c r="P15" i="1"/>
  <c r="AH15" i="1" s="1"/>
  <c r="O15" i="1"/>
  <c r="Y15" i="1" s="1"/>
  <c r="N15" i="1"/>
  <c r="L15" i="1"/>
  <c r="E15" i="1"/>
  <c r="AK14" i="1"/>
  <c r="AJ14" i="1"/>
  <c r="AI14" i="1"/>
  <c r="AH14" i="1"/>
  <c r="AF14" i="1"/>
  <c r="X14" i="1"/>
  <c r="Y14" i="1" s="1"/>
  <c r="W14" i="1"/>
  <c r="AA14" i="1" s="1"/>
  <c r="U14" i="1"/>
  <c r="T14" i="1"/>
  <c r="S14" i="1"/>
  <c r="Q14" i="1"/>
  <c r="P14" i="1"/>
  <c r="O14" i="1"/>
  <c r="N14" i="1"/>
  <c r="L14" i="1"/>
  <c r="Z14" i="1" s="1"/>
  <c r="AG14" i="1" s="1"/>
  <c r="E14" i="1"/>
  <c r="AJ13" i="1"/>
  <c r="AK13" i="1" s="1"/>
  <c r="AI13" i="1"/>
  <c r="AD13" i="1"/>
  <c r="Z13" i="1"/>
  <c r="AB13" i="1" s="1"/>
  <c r="X13" i="1"/>
  <c r="W13" i="1"/>
  <c r="AA13" i="1" s="1"/>
  <c r="U13" i="1"/>
  <c r="T13" i="1"/>
  <c r="AF13" i="1" s="1"/>
  <c r="S13" i="1"/>
  <c r="Q13" i="1"/>
  <c r="P13" i="1"/>
  <c r="AH13" i="1" s="1"/>
  <c r="O13" i="1"/>
  <c r="Y13" i="1" s="1"/>
  <c r="N13" i="1"/>
  <c r="L13" i="1"/>
  <c r="E13" i="1"/>
  <c r="AK12" i="1"/>
  <c r="AJ12" i="1"/>
  <c r="AI12" i="1"/>
  <c r="AH12" i="1"/>
  <c r="AF12" i="1"/>
  <c r="AA12" i="1"/>
  <c r="X12" i="1"/>
  <c r="Y12" i="1" s="1"/>
  <c r="W12" i="1"/>
  <c r="U12" i="1"/>
  <c r="T12" i="1"/>
  <c r="S12" i="1"/>
  <c r="Q12" i="1"/>
  <c r="P12" i="1"/>
  <c r="O12" i="1"/>
  <c r="N12" i="1"/>
  <c r="L12" i="1"/>
  <c r="Z12" i="1" s="1"/>
  <c r="E12" i="1"/>
  <c r="AJ11" i="1"/>
  <c r="AK11" i="1" s="1"/>
  <c r="AI11" i="1"/>
  <c r="AD11" i="1"/>
  <c r="Z11" i="1"/>
  <c r="AB11" i="1" s="1"/>
  <c r="X11" i="1"/>
  <c r="W11" i="1"/>
  <c r="U11" i="1"/>
  <c r="T11" i="1"/>
  <c r="AF11" i="1" s="1"/>
  <c r="S11" i="1"/>
  <c r="Q11" i="1"/>
  <c r="P11" i="1"/>
  <c r="AH11" i="1" s="1"/>
  <c r="O11" i="1"/>
  <c r="Y11" i="1" s="1"/>
  <c r="N11" i="1"/>
  <c r="L11" i="1"/>
  <c r="E11" i="1"/>
  <c r="AK10" i="1"/>
  <c r="AJ10" i="1"/>
  <c r="AI10" i="1"/>
  <c r="AH10" i="1"/>
  <c r="AF10" i="1"/>
  <c r="X10" i="1"/>
  <c r="Y10" i="1" s="1"/>
  <c r="W10" i="1"/>
  <c r="AA10" i="1" s="1"/>
  <c r="U10" i="1"/>
  <c r="T10" i="1"/>
  <c r="S10" i="1"/>
  <c r="Q10" i="1"/>
  <c r="P10" i="1"/>
  <c r="O10" i="1"/>
  <c r="N10" i="1"/>
  <c r="L10" i="1"/>
  <c r="Z10" i="1" s="1"/>
  <c r="E10" i="1"/>
  <c r="AJ9" i="1"/>
  <c r="AK9" i="1" s="1"/>
  <c r="AI9" i="1"/>
  <c r="AD9" i="1"/>
  <c r="Z9" i="1"/>
  <c r="AB9" i="1" s="1"/>
  <c r="X9" i="1"/>
  <c r="W9" i="1"/>
  <c r="AA9" i="1" s="1"/>
  <c r="U9" i="1"/>
  <c r="T9" i="1"/>
  <c r="AF9" i="1" s="1"/>
  <c r="S9" i="1"/>
  <c r="Q9" i="1"/>
  <c r="P9" i="1"/>
  <c r="AH9" i="1" s="1"/>
  <c r="O9" i="1"/>
  <c r="Y9" i="1" s="1"/>
  <c r="N9" i="1"/>
  <c r="L9" i="1"/>
  <c r="E9" i="1"/>
  <c r="AK8" i="1"/>
  <c r="AJ8" i="1"/>
  <c r="AI8" i="1"/>
  <c r="AH8" i="1"/>
  <c r="AF8" i="1"/>
  <c r="AA8" i="1"/>
  <c r="X8" i="1"/>
  <c r="Y8" i="1" s="1"/>
  <c r="W8" i="1"/>
  <c r="U8" i="1"/>
  <c r="T8" i="1"/>
  <c r="S8" i="1"/>
  <c r="Q8" i="1"/>
  <c r="P8" i="1"/>
  <c r="O8" i="1"/>
  <c r="N8" i="1"/>
  <c r="L8" i="1"/>
  <c r="Z8" i="1" s="1"/>
  <c r="E8" i="1"/>
  <c r="AJ7" i="1"/>
  <c r="AK7" i="1" s="1"/>
  <c r="AI7" i="1"/>
  <c r="AD7" i="1"/>
  <c r="Z7" i="1"/>
  <c r="AB7" i="1" s="1"/>
  <c r="X7" i="1"/>
  <c r="W7" i="1"/>
  <c r="U7" i="1"/>
  <c r="T7" i="1"/>
  <c r="AF7" i="1" s="1"/>
  <c r="S7" i="1"/>
  <c r="Q7" i="1"/>
  <c r="P7" i="1"/>
  <c r="AH7" i="1" s="1"/>
  <c r="O7" i="1"/>
  <c r="Y7" i="1" s="1"/>
  <c r="N7" i="1"/>
  <c r="L7" i="1"/>
  <c r="E7" i="1"/>
  <c r="AK6" i="1"/>
  <c r="AJ6" i="1"/>
  <c r="AI6" i="1"/>
  <c r="AH6" i="1"/>
  <c r="AF6" i="1"/>
  <c r="X6" i="1"/>
  <c r="Y6" i="1" s="1"/>
  <c r="W6" i="1"/>
  <c r="AA6" i="1" s="1"/>
  <c r="U6" i="1"/>
  <c r="T6" i="1"/>
  <c r="S6" i="1"/>
  <c r="Q6" i="1"/>
  <c r="P6" i="1"/>
  <c r="O6" i="1"/>
  <c r="N6" i="1"/>
  <c r="L6" i="1"/>
  <c r="Z6" i="1" s="1"/>
  <c r="E6" i="1"/>
  <c r="AJ5" i="1"/>
  <c r="AK5" i="1" s="1"/>
  <c r="AI5" i="1"/>
  <c r="AD5" i="1"/>
  <c r="Z5" i="1"/>
  <c r="AB5" i="1" s="1"/>
  <c r="X5" i="1"/>
  <c r="W5" i="1"/>
  <c r="AA5" i="1" s="1"/>
  <c r="U5" i="1"/>
  <c r="T5" i="1"/>
  <c r="AF5" i="1" s="1"/>
  <c r="S5" i="1"/>
  <c r="Q5" i="1"/>
  <c r="P5" i="1"/>
  <c r="AH5" i="1" s="1"/>
  <c r="O5" i="1"/>
  <c r="Y5" i="1" s="1"/>
  <c r="N5" i="1"/>
  <c r="L5" i="1"/>
  <c r="E5" i="1"/>
  <c r="AK4" i="1"/>
  <c r="AJ4" i="1"/>
  <c r="AI4" i="1"/>
  <c r="AH4" i="1"/>
  <c r="AF4" i="1"/>
  <c r="AA4" i="1"/>
  <c r="X4" i="1"/>
  <c r="Y4" i="1" s="1"/>
  <c r="W4" i="1"/>
  <c r="U4" i="1"/>
  <c r="T4" i="1"/>
  <c r="S4" i="1"/>
  <c r="Q4" i="1"/>
  <c r="P4" i="1"/>
  <c r="O4" i="1"/>
  <c r="N4" i="1"/>
  <c r="L4" i="1"/>
  <c r="Z4" i="1" s="1"/>
  <c r="AG4" i="1" s="1"/>
  <c r="E4" i="1"/>
  <c r="AJ3" i="1"/>
  <c r="AK3" i="1" s="1"/>
  <c r="AI3" i="1"/>
  <c r="AD3" i="1"/>
  <c r="Z3" i="1"/>
  <c r="AB3" i="1" s="1"/>
  <c r="X3" i="1"/>
  <c r="W3" i="1"/>
  <c r="U3" i="1"/>
  <c r="T3" i="1"/>
  <c r="AF3" i="1" s="1"/>
  <c r="S3" i="1"/>
  <c r="Q3" i="1"/>
  <c r="P3" i="1"/>
  <c r="AH3" i="1" s="1"/>
  <c r="O3" i="1"/>
  <c r="Y3" i="1" s="1"/>
  <c r="N3" i="1"/>
  <c r="L3" i="1"/>
  <c r="E3" i="1"/>
  <c r="AB6" i="1" l="1"/>
  <c r="AD6" i="1"/>
  <c r="AB10" i="1"/>
  <c r="AD10" i="1"/>
  <c r="AD26" i="1"/>
  <c r="AB26" i="1"/>
  <c r="AD30" i="1"/>
  <c r="AB30" i="1"/>
  <c r="AD34" i="1"/>
  <c r="AB34" i="1"/>
  <c r="AG34" i="1"/>
  <c r="AD38" i="1"/>
  <c r="AB38" i="1"/>
  <c r="AG38" i="1"/>
  <c r="AD44" i="1"/>
  <c r="AB44" i="1"/>
  <c r="AG44" i="1"/>
  <c r="AD48" i="1"/>
  <c r="AG48" i="1"/>
  <c r="AB48" i="1"/>
  <c r="AG41" i="1"/>
  <c r="AB41" i="1"/>
  <c r="AD41" i="1"/>
  <c r="AD46" i="1"/>
  <c r="AB46" i="1"/>
  <c r="AA3" i="1"/>
  <c r="AB8" i="1"/>
  <c r="AD8" i="1"/>
  <c r="AG8" i="1"/>
  <c r="AD12" i="1"/>
  <c r="AB12" i="1"/>
  <c r="AG12" i="1"/>
  <c r="AD16" i="1"/>
  <c r="AB16" i="1"/>
  <c r="AD20" i="1"/>
  <c r="AB20" i="1"/>
  <c r="AG20" i="1"/>
  <c r="AD24" i="1"/>
  <c r="AB24" i="1"/>
  <c r="AG46" i="1"/>
  <c r="AG6" i="1"/>
  <c r="AG10" i="1"/>
  <c r="AD14" i="1"/>
  <c r="AB14" i="1"/>
  <c r="AB18" i="1"/>
  <c r="AD18" i="1"/>
  <c r="AB22" i="1"/>
  <c r="AD22" i="1"/>
  <c r="AG26" i="1"/>
  <c r="AG30" i="1"/>
  <c r="AB4" i="1"/>
  <c r="AD4" i="1"/>
  <c r="AA7" i="1"/>
  <c r="AA11" i="1"/>
  <c r="AA15" i="1"/>
  <c r="AG16" i="1"/>
  <c r="AA19" i="1"/>
  <c r="AA23" i="1"/>
  <c r="AG24" i="1"/>
  <c r="AA27" i="1"/>
  <c r="AD28" i="1"/>
  <c r="AB28" i="1"/>
  <c r="AG28" i="1"/>
  <c r="AA31" i="1"/>
  <c r="AD32" i="1"/>
  <c r="AB32" i="1"/>
  <c r="AG32" i="1"/>
  <c r="AA35" i="1"/>
  <c r="AB36" i="1"/>
  <c r="AD36" i="1"/>
  <c r="AG36" i="1"/>
  <c r="AD40" i="1"/>
  <c r="AG40" i="1"/>
  <c r="AB40" i="1"/>
  <c r="AD42" i="1"/>
  <c r="AG42" i="1"/>
  <c r="AG43" i="1"/>
  <c r="AD43" i="1"/>
  <c r="AG45" i="1"/>
  <c r="AB45" i="1"/>
  <c r="AD63" i="1"/>
  <c r="AB63" i="1"/>
  <c r="AD90" i="1"/>
  <c r="AB90" i="1"/>
  <c r="AG90" i="1"/>
  <c r="AG52" i="1"/>
  <c r="AG56" i="1"/>
  <c r="AD69" i="1"/>
  <c r="AB69" i="1"/>
  <c r="AH73" i="1"/>
  <c r="AG82" i="1"/>
  <c r="AB82" i="1"/>
  <c r="AD86" i="1"/>
  <c r="AB86" i="1"/>
  <c r="AH90" i="1"/>
  <c r="AG3" i="1"/>
  <c r="AG5" i="1"/>
  <c r="AG7" i="1"/>
  <c r="AG9" i="1"/>
  <c r="AG11" i="1"/>
  <c r="AG13" i="1"/>
  <c r="AG15" i="1"/>
  <c r="AG17" i="1"/>
  <c r="AG19" i="1"/>
  <c r="AG21" i="1"/>
  <c r="AG23" i="1"/>
  <c r="AG25" i="1"/>
  <c r="AG27" i="1"/>
  <c r="AG29" i="1"/>
  <c r="AG31" i="1"/>
  <c r="AG33" i="1"/>
  <c r="AG35" i="1"/>
  <c r="AG37" i="1"/>
  <c r="AA39" i="1"/>
  <c r="AB39" i="1"/>
  <c r="AB47" i="1"/>
  <c r="AD49" i="1"/>
  <c r="AB51" i="1"/>
  <c r="AG51" i="1"/>
  <c r="AB53" i="1"/>
  <c r="AG53" i="1"/>
  <c r="AB55" i="1"/>
  <c r="AG55" i="1"/>
  <c r="AB57" i="1"/>
  <c r="AG57" i="1"/>
  <c r="AH59" i="1"/>
  <c r="AD61" i="1"/>
  <c r="AB61" i="1"/>
  <c r="AA61" i="1"/>
  <c r="AG63" i="1"/>
  <c r="AD64" i="1"/>
  <c r="AH65" i="1"/>
  <c r="AD67" i="1"/>
  <c r="AB67" i="1"/>
  <c r="AG67" i="1"/>
  <c r="AA72" i="1"/>
  <c r="Z74" i="1"/>
  <c r="AD79" i="1"/>
  <c r="AB79" i="1"/>
  <c r="AD84" i="1"/>
  <c r="AB84" i="1"/>
  <c r="AG84" i="1"/>
  <c r="AA89" i="1"/>
  <c r="Z91" i="1"/>
  <c r="AG58" i="1"/>
  <c r="AB58" i="1"/>
  <c r="AD73" i="1"/>
  <c r="AB73" i="1"/>
  <c r="AG73" i="1"/>
  <c r="AD77" i="1"/>
  <c r="AB77" i="1"/>
  <c r="AB49" i="1"/>
  <c r="AG50" i="1"/>
  <c r="AG54" i="1"/>
  <c r="AD65" i="1"/>
  <c r="AB65" i="1"/>
  <c r="AG65" i="1"/>
  <c r="AD75" i="1"/>
  <c r="AB75" i="1"/>
  <c r="AG75" i="1"/>
  <c r="AD39" i="1"/>
  <c r="AA45" i="1"/>
  <c r="AD47" i="1"/>
  <c r="AB50" i="1"/>
  <c r="AA51" i="1"/>
  <c r="AD51" i="1"/>
  <c r="AB52" i="1"/>
  <c r="AA53" i="1"/>
  <c r="AD53" i="1"/>
  <c r="AB54" i="1"/>
  <c r="AA55" i="1"/>
  <c r="AD55" i="1"/>
  <c r="AB56" i="1"/>
  <c r="AD57" i="1"/>
  <c r="AD59" i="1"/>
  <c r="AB59" i="1"/>
  <c r="AG59" i="1"/>
  <c r="AA64" i="1"/>
  <c r="Z66" i="1"/>
  <c r="AD71" i="1"/>
  <c r="AB71" i="1"/>
  <c r="AG77" i="1"/>
  <c r="AB80" i="1"/>
  <c r="AD81" i="1"/>
  <c r="AB81" i="1"/>
  <c r="AG81" i="1"/>
  <c r="AD82" i="1"/>
  <c r="Z83" i="1"/>
  <c r="AA83" i="1"/>
  <c r="AD88" i="1"/>
  <c r="AB88" i="1"/>
  <c r="Z62" i="1"/>
  <c r="AA62" i="1"/>
  <c r="Z70" i="1"/>
  <c r="AA70" i="1"/>
  <c r="Z78" i="1"/>
  <c r="AA78" i="1"/>
  <c r="AA87" i="1"/>
  <c r="AD87" i="1"/>
  <c r="Z60" i="1"/>
  <c r="Z68" i="1"/>
  <c r="Z76" i="1"/>
  <c r="Z85" i="1"/>
  <c r="AG60" i="1" l="1"/>
  <c r="AD60" i="1"/>
  <c r="AB60" i="1"/>
  <c r="AG78" i="1"/>
  <c r="AD78" i="1"/>
  <c r="AB78" i="1"/>
  <c r="AG62" i="1"/>
  <c r="AD62" i="1"/>
  <c r="AB62" i="1"/>
  <c r="AD83" i="1"/>
  <c r="AB83" i="1"/>
  <c r="AG83" i="1"/>
  <c r="AG91" i="1"/>
  <c r="AB91" i="1"/>
  <c r="AD91" i="1"/>
  <c r="AG85" i="1"/>
  <c r="AD85" i="1"/>
  <c r="AB85" i="1"/>
  <c r="AG66" i="1"/>
  <c r="AB66" i="1"/>
  <c r="AD66" i="1"/>
  <c r="AG76" i="1"/>
  <c r="AD76" i="1"/>
  <c r="AB76" i="1"/>
  <c r="AG70" i="1"/>
  <c r="AD70" i="1"/>
  <c r="AB70" i="1"/>
  <c r="AG68" i="1"/>
  <c r="AD68" i="1"/>
  <c r="AB68" i="1"/>
  <c r="AG74" i="1"/>
  <c r="AB74" i="1"/>
  <c r="AD74" i="1"/>
</calcChain>
</file>

<file path=xl/sharedStrings.xml><?xml version="1.0" encoding="utf-8"?>
<sst xmlns="http://schemas.openxmlformats.org/spreadsheetml/2006/main" count="1485" uniqueCount="752">
  <si>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</si>
  <si>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</si>
  <si>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</si>
  <si>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</si>
  <si>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</si>
  <si>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</si>
  <si>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</si>
  <si>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</si>
  <si>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</si>
  <si>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</si>
  <si>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</si>
  <si>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</si>
  <si>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</si>
  <si>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</si>
  <si>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</si>
  <si>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</si>
  <si>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</si>
  <si>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</si>
  <si>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</si>
  <si>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</si>
  <si>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</si>
  <si>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</si>
  <si>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</si>
  <si>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</si>
  <si>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</si>
  <si>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</si>
  <si>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</si>
  <si>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</si>
  <si>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</si>
  <si>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</si>
  <si>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</si>
  <si>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</si>
  <si>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</si>
  <si>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</si>
  <si>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</si>
  <si>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</si>
  <si>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</si>
  <si>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</si>
  <si>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</si>
  <si>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</si>
  <si>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</si>
  <si>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</si>
  <si>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</si>
  <si>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</si>
  <si>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</si>
  <si>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</si>
  <si>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</si>
  <si>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</si>
  <si>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</si>
  <si>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</si>
  <si>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</si>
  <si>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</si>
  <si>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</si>
  <si>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</si>
  <si>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</si>
  <si>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</si>
  <si>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</si>
  <si>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</si>
  <si>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</si>
  <si>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</si>
  <si>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</si>
  <si>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</si>
  <si>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</si>
  <si>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</si>
  <si>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</si>
  <si>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</si>
  <si>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</si>
  <si>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</si>
  <si>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</si>
  <si>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</si>
  <si>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</si>
  <si>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</si>
  <si>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</si>
  <si>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</si>
  <si>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</si>
  <si>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</si>
  <si>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</si>
  <si>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</si>
  <si>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</si>
  <si>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</si>
  <si>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</si>
  <si>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</si>
  <si>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</si>
  <si>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</si>
  <si>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</si>
  <si>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</si>
  <si>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</si>
  <si>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</si>
  <si>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</si>
  <si>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</si>
  <si>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</si>
  <si>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</si>
  <si>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</si>
  <si>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</si>
  <si>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</si>
  <si>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</si>
  <si>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</si>
  <si>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</si>
  <si>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</si>
  <si>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</si>
  <si>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</si>
  <si>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</si>
  <si>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</si>
  <si>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</si>
  <si>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</si>
  <si>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</si>
  <si>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</si>
  <si>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</si>
  <si>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</si>
  <si>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</si>
  <si>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</si>
  <si>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</si>
  <si>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</si>
  <si>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</si>
  <si>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</si>
  <si>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</si>
  <si>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</si>
  <si>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</si>
  <si>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</si>
  <si>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</si>
  <si>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</si>
  <si>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</si>
  <si>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</si>
  <si>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</si>
  <si>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</si>
  <si>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</si>
  <si>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</si>
  <si>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</si>
  <si>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</si>
  <si>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</si>
  <si>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</si>
  <si>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BONNEVILLE LOCK AND DAM</t>
  </si>
  <si>
    <t>LAKE BONNEVILLE</t>
  </si>
  <si>
    <t>OR00001</t>
  </si>
  <si>
    <t>ND</t>
  </si>
  <si>
    <t>Surface area from NID</t>
  </si>
  <si>
    <t>THE DALLES LOCK AND DAM</t>
  </si>
  <si>
    <t>LAKE CELILO</t>
  </si>
  <si>
    <t>OR00002</t>
  </si>
  <si>
    <t>DETROIT</t>
  </si>
  <si>
    <t>DETROIT LAKE</t>
  </si>
  <si>
    <t>OR00004</t>
  </si>
  <si>
    <t>14.54</t>
  </si>
  <si>
    <t>1535</t>
  </si>
  <si>
    <t>17090005012370</t>
  </si>
  <si>
    <t>52758</t>
  </si>
  <si>
    <t>17090005</t>
  </si>
  <si>
    <t>2.32</t>
  </si>
  <si>
    <t>17090005004</t>
  </si>
  <si>
    <t>53930</t>
  </si>
  <si>
    <t>COTTAGE GROVE</t>
  </si>
  <si>
    <t>COTTAGE GROVE LAKE</t>
  </si>
  <si>
    <t>OR00005</t>
  </si>
  <si>
    <t>4.153</t>
  </si>
  <si>
    <t>Cottage Grove Lake</t>
  </si>
  <si>
    <t>17090002003761</t>
  </si>
  <si>
    <t>52572</t>
  </si>
  <si>
    <t>17090002</t>
  </si>
  <si>
    <t>1.16</t>
  </si>
  <si>
    <t>17090002009</t>
  </si>
  <si>
    <t>53744</t>
  </si>
  <si>
    <t>DEXTER</t>
  </si>
  <si>
    <t>DEXTER LAKE</t>
  </si>
  <si>
    <t>OR00006</t>
  </si>
  <si>
    <t>3.578</t>
  </si>
  <si>
    <t>697</t>
  </si>
  <si>
    <t>Dexter Reservoir</t>
  </si>
  <si>
    <t>17090001001051</t>
  </si>
  <si>
    <t>55708</t>
  </si>
  <si>
    <t>17090001</t>
  </si>
  <si>
    <t>1.91</t>
  </si>
  <si>
    <t>17090001013</t>
  </si>
  <si>
    <t>56959</t>
  </si>
  <si>
    <t>FALL CREEK</t>
  </si>
  <si>
    <t>FALL CREEK LAKE</t>
  </si>
  <si>
    <t>OR00007</t>
  </si>
  <si>
    <t>6.946</t>
  </si>
  <si>
    <t>834</t>
  </si>
  <si>
    <t>Fall Creek Lake</t>
  </si>
  <si>
    <t>17090001001050</t>
  </si>
  <si>
    <t>55702</t>
  </si>
  <si>
    <t>1.42</t>
  </si>
  <si>
    <t>17090001105</t>
  </si>
  <si>
    <t>56953</t>
  </si>
  <si>
    <t>DORENA</t>
  </si>
  <si>
    <t>DORENA LAKE</t>
  </si>
  <si>
    <t>OR00008</t>
  </si>
  <si>
    <t>6.903</t>
  </si>
  <si>
    <t>Dorena Lake</t>
  </si>
  <si>
    <t>17090002003709</t>
  </si>
  <si>
    <t>55710</t>
  </si>
  <si>
    <t>0.5</t>
  </si>
  <si>
    <t>17090002037</t>
  </si>
  <si>
    <t>56966</t>
  </si>
  <si>
    <t>LOOKOUT POINT</t>
  </si>
  <si>
    <t>LOOKOUT POINT LAKE</t>
  </si>
  <si>
    <t>OR00009</t>
  </si>
  <si>
    <t>16.544</t>
  </si>
  <si>
    <t>929</t>
  </si>
  <si>
    <t>Lookout Point Lake</t>
  </si>
  <si>
    <t>17090001001052</t>
  </si>
  <si>
    <t>55706</t>
  </si>
  <si>
    <t>GREEN PETER</t>
  </si>
  <si>
    <t>GREEN PETER LAKE</t>
  </si>
  <si>
    <t>OR00010</t>
  </si>
  <si>
    <t>14.262</t>
  </si>
  <si>
    <t>1010</t>
  </si>
  <si>
    <t>Green Peter Lake</t>
  </si>
  <si>
    <t>17090006008631</t>
  </si>
  <si>
    <t>55912</t>
  </si>
  <si>
    <t>17090006</t>
  </si>
  <si>
    <t>2.39</t>
  </si>
  <si>
    <t>17090006028</t>
  </si>
  <si>
    <t>57165</t>
  </si>
  <si>
    <t>JOHN DAY LOCK AND DAM</t>
  </si>
  <si>
    <t>UMATILLA</t>
  </si>
  <si>
    <t>OR00011</t>
  </si>
  <si>
    <t>202.497</t>
  </si>
  <si>
    <t>80.8</t>
  </si>
  <si>
    <t>17070101006096</t>
  </si>
  <si>
    <t>51409</t>
  </si>
  <si>
    <t>17070101</t>
  </si>
  <si>
    <t>4.57</t>
  </si>
  <si>
    <t>17070101001</t>
  </si>
  <si>
    <t>52559</t>
  </si>
  <si>
    <t>FOSTER</t>
  </si>
  <si>
    <t>FOSTER LAKE</t>
  </si>
  <si>
    <t>OR00012</t>
  </si>
  <si>
    <t>4.256</t>
  </si>
  <si>
    <t>637</t>
  </si>
  <si>
    <t>Foster Lake</t>
  </si>
  <si>
    <t>17090006008516</t>
  </si>
  <si>
    <t>52780</t>
  </si>
  <si>
    <t>2.29</t>
  </si>
  <si>
    <t>17090006012</t>
  </si>
  <si>
    <t>53952</t>
  </si>
  <si>
    <t>BLUE RIVER</t>
  </si>
  <si>
    <t>BLUE RIVER LAKE</t>
  </si>
  <si>
    <t>OR00013</t>
  </si>
  <si>
    <t>3.225</t>
  </si>
  <si>
    <t>1350</t>
  </si>
  <si>
    <t>Blue River Lake</t>
  </si>
  <si>
    <t>17090004007112</t>
  </si>
  <si>
    <t>55689</t>
  </si>
  <si>
    <t>17090004</t>
  </si>
  <si>
    <t>0.73</t>
  </si>
  <si>
    <t>17090004065</t>
  </si>
  <si>
    <t>56943</t>
  </si>
  <si>
    <t>HILLS CREEK</t>
  </si>
  <si>
    <t>HILLS CREEK LAKE</t>
  </si>
  <si>
    <t>OR00014</t>
  </si>
  <si>
    <t>10.489</t>
  </si>
  <si>
    <t>1543</t>
  </si>
  <si>
    <t>Hills Creek Lake</t>
  </si>
  <si>
    <t>17090001005308</t>
  </si>
  <si>
    <t>56646</t>
  </si>
  <si>
    <t>1.54</t>
  </si>
  <si>
    <t>17090001038</t>
  </si>
  <si>
    <t>57904</t>
  </si>
  <si>
    <t>COUGAR</t>
  </si>
  <si>
    <t>SOUTH FORK MCKENZIE RIVER</t>
  </si>
  <si>
    <t>OR00015</t>
  </si>
  <si>
    <t>4.572</t>
  </si>
  <si>
    <t>1690</t>
  </si>
  <si>
    <t>17090004007144</t>
  </si>
  <si>
    <t>52701</t>
  </si>
  <si>
    <t>1.94</t>
  </si>
  <si>
    <t>17090004022</t>
  </si>
  <si>
    <t>53873</t>
  </si>
  <si>
    <t>FERN RIDGE</t>
  </si>
  <si>
    <t>FERN RIDGE LAKE</t>
  </si>
  <si>
    <t>OR00016</t>
  </si>
  <si>
    <t>25.755</t>
  </si>
  <si>
    <t>Warren Slough</t>
  </si>
  <si>
    <t>17090003017645</t>
  </si>
  <si>
    <t>52632</t>
  </si>
  <si>
    <t>17090003</t>
  </si>
  <si>
    <t>0.91</t>
  </si>
  <si>
    <t>17090003040</t>
  </si>
  <si>
    <t>53804</t>
  </si>
  <si>
    <t>Somerville, The Res</t>
  </si>
  <si>
    <t>Little Grassy Reservoir</t>
  </si>
  <si>
    <t>OR00019</t>
  </si>
  <si>
    <t>FISH LAKE</t>
  </si>
  <si>
    <t>OR00021</t>
  </si>
  <si>
    <t>1.551</t>
  </si>
  <si>
    <t>1412.4</t>
  </si>
  <si>
    <t>Fish Lake</t>
  </si>
  <si>
    <t>17100307001170</t>
  </si>
  <si>
    <t>55865</t>
  </si>
  <si>
    <t>17100307</t>
  </si>
  <si>
    <t>0.41</t>
  </si>
  <si>
    <t>17100307030</t>
  </si>
  <si>
    <t>57117</t>
  </si>
  <si>
    <t>Four Mile Lake Dam (USBR)</t>
  </si>
  <si>
    <t>NONE</t>
  </si>
  <si>
    <t>OR00022</t>
  </si>
  <si>
    <t>2.532</t>
  </si>
  <si>
    <t>1750.8</t>
  </si>
  <si>
    <t>Fourmile Lake</t>
  </si>
  <si>
    <t>18010203000427</t>
  </si>
  <si>
    <t>Drews Res</t>
  </si>
  <si>
    <t>OR00049</t>
  </si>
  <si>
    <t>18.994</t>
  </si>
  <si>
    <t>1498.1</t>
  </si>
  <si>
    <t>Drews Reservoir</t>
  </si>
  <si>
    <t>18020001001188</t>
  </si>
  <si>
    <t>57213</t>
  </si>
  <si>
    <t>18020001</t>
  </si>
  <si>
    <t>1.12</t>
  </si>
  <si>
    <t>18020001002</t>
  </si>
  <si>
    <t>58479</t>
  </si>
  <si>
    <t>Anderson-Lower (Malheur)</t>
  </si>
  <si>
    <t>OR00053</t>
  </si>
  <si>
    <t>Beede North</t>
  </si>
  <si>
    <t>OR00065</t>
  </si>
  <si>
    <t>WARM SPRINGS</t>
  </si>
  <si>
    <t>OR00082</t>
  </si>
  <si>
    <t>OCHOCO</t>
  </si>
  <si>
    <t>OR00098</t>
  </si>
  <si>
    <t>4.196</t>
  </si>
  <si>
    <t>Ochoco Reservoir</t>
  </si>
  <si>
    <t>17070305009769</t>
  </si>
  <si>
    <t>52281</t>
  </si>
  <si>
    <t>17070305</t>
  </si>
  <si>
    <t>0.56</t>
  </si>
  <si>
    <t>17070305024</t>
  </si>
  <si>
    <t>53434</t>
  </si>
  <si>
    <t>Antelope (Malheur)</t>
  </si>
  <si>
    <t>ANTELOPE DAM</t>
  </si>
  <si>
    <t>OR00122</t>
  </si>
  <si>
    <t>13.337</t>
  </si>
  <si>
    <t>1316.1</t>
  </si>
  <si>
    <t>Antelope Reservoir</t>
  </si>
  <si>
    <t>17050108001505</t>
  </si>
  <si>
    <t>56559</t>
  </si>
  <si>
    <t>17050108</t>
  </si>
  <si>
    <t>0.34</t>
  </si>
  <si>
    <t>17050108015</t>
  </si>
  <si>
    <t>57815</t>
  </si>
  <si>
    <t>Edna Lake</t>
  </si>
  <si>
    <t>OR00140</t>
  </si>
  <si>
    <t>Clear Lake</t>
  </si>
  <si>
    <t>OR00141</t>
  </si>
  <si>
    <t>1.255</t>
  </si>
  <si>
    <t>70.1</t>
  </si>
  <si>
    <t>17100304000652</t>
  </si>
  <si>
    <t>Thompson Valley Reservoir</t>
  </si>
  <si>
    <t>OR00145</t>
  </si>
  <si>
    <t>8.737</t>
  </si>
  <si>
    <t>Thompson Reservoir</t>
  </si>
  <si>
    <t>17120005001399</t>
  </si>
  <si>
    <t>55243</t>
  </si>
  <si>
    <t>17120005</t>
  </si>
  <si>
    <t>17120005012</t>
  </si>
  <si>
    <t>56482</t>
  </si>
  <si>
    <t>White Line Reservoir</t>
  </si>
  <si>
    <t>OR00152</t>
  </si>
  <si>
    <t>1.165</t>
  </si>
  <si>
    <t>1337.8</t>
  </si>
  <si>
    <t>Whiteline Reservoir</t>
  </si>
  <si>
    <t>18010204002163</t>
  </si>
  <si>
    <t>Guano Canyon Dam</t>
  </si>
  <si>
    <t>OR00174</t>
  </si>
  <si>
    <t>Pony Creek - Upper</t>
  </si>
  <si>
    <t>OR00200</t>
  </si>
  <si>
    <t>Willow Creek (Jackson)</t>
  </si>
  <si>
    <t>OR00212</t>
  </si>
  <si>
    <t>Chickahominy Reservoir</t>
  </si>
  <si>
    <t>Chickahominy Creek Dam</t>
  </si>
  <si>
    <t>OR00228</t>
  </si>
  <si>
    <t>1.962</t>
  </si>
  <si>
    <t>17120004002775</t>
  </si>
  <si>
    <t>55606</t>
  </si>
  <si>
    <t>17120004</t>
  </si>
  <si>
    <t>0.68</t>
  </si>
  <si>
    <t>17120004049</t>
  </si>
  <si>
    <t>56856</t>
  </si>
  <si>
    <t>Lake Oswego</t>
  </si>
  <si>
    <t>OR00237</t>
  </si>
  <si>
    <t>1.7</t>
  </si>
  <si>
    <t>30.2</t>
  </si>
  <si>
    <t>17090012000369</t>
  </si>
  <si>
    <t>Wickiup Reservoir (USBR)</t>
  </si>
  <si>
    <t>OR00276</t>
  </si>
  <si>
    <t>41.157</t>
  </si>
  <si>
    <t>Wickiup Reservoir</t>
  </si>
  <si>
    <t>17070301000907</t>
  </si>
  <si>
    <t>51986</t>
  </si>
  <si>
    <t>17070301</t>
  </si>
  <si>
    <t>1.53</t>
  </si>
  <si>
    <t>17070301042</t>
  </si>
  <si>
    <t>53137</t>
  </si>
  <si>
    <t>CRANE PRAIRIE</t>
  </si>
  <si>
    <t>OR00279</t>
  </si>
  <si>
    <t>16.777</t>
  </si>
  <si>
    <t>Crane Prairie Reservoir</t>
  </si>
  <si>
    <t>17070301000895</t>
  </si>
  <si>
    <t>51989</t>
  </si>
  <si>
    <t>0.77</t>
  </si>
  <si>
    <t>17070301073</t>
  </si>
  <si>
    <t>53140</t>
  </si>
  <si>
    <t>DEVELOPMENT NO. 2 DAM</t>
  </si>
  <si>
    <t>BULL RUN RESERVOIR NO. 2 (RES)</t>
  </si>
  <si>
    <t>OR00317</t>
  </si>
  <si>
    <t>1.837</t>
  </si>
  <si>
    <t>261.8</t>
  </si>
  <si>
    <t>17080001017571</t>
  </si>
  <si>
    <t>56694</t>
  </si>
  <si>
    <t>17080001</t>
  </si>
  <si>
    <t>17080001034</t>
  </si>
  <si>
    <t>57952</t>
  </si>
  <si>
    <t>WASCO</t>
  </si>
  <si>
    <t>Clear Lake Dam</t>
  </si>
  <si>
    <t>OR00326</t>
  </si>
  <si>
    <t>2.109</t>
  </si>
  <si>
    <t>17070306002028</t>
  </si>
  <si>
    <t>52173</t>
  </si>
  <si>
    <t>17070306</t>
  </si>
  <si>
    <t>0.46</t>
  </si>
  <si>
    <t>17070306021</t>
  </si>
  <si>
    <t>53324</t>
  </si>
  <si>
    <t>Siltcoos Lake</t>
  </si>
  <si>
    <t>OR00358</t>
  </si>
  <si>
    <t>12.675</t>
  </si>
  <si>
    <t>17100207000082</t>
  </si>
  <si>
    <t>55932</t>
  </si>
  <si>
    <t>17100207</t>
  </si>
  <si>
    <t>0.55</t>
  </si>
  <si>
    <t>17100207017</t>
  </si>
  <si>
    <t>57185</t>
  </si>
  <si>
    <t>Tahkenitch Lake</t>
  </si>
  <si>
    <t>OR00359</t>
  </si>
  <si>
    <t>8.574</t>
  </si>
  <si>
    <t>17100207000084</t>
  </si>
  <si>
    <t>53160</t>
  </si>
  <si>
    <t>0.4</t>
  </si>
  <si>
    <t>17100207002</t>
  </si>
  <si>
    <t>54360</t>
  </si>
  <si>
    <t>Renner Dam</t>
  </si>
  <si>
    <t>OR00364</t>
  </si>
  <si>
    <t>2.101</t>
  </si>
  <si>
    <t>1511.8</t>
  </si>
  <si>
    <t>Renner Lake</t>
  </si>
  <si>
    <t>18020001001237</t>
  </si>
  <si>
    <t>Hart Lake Res</t>
  </si>
  <si>
    <t>OR00375</t>
  </si>
  <si>
    <t>29.158</t>
  </si>
  <si>
    <t>1363.4</t>
  </si>
  <si>
    <t>Hart Lake</t>
  </si>
  <si>
    <t>17120007341479</t>
  </si>
  <si>
    <t>55830</t>
  </si>
  <si>
    <t>17120007</t>
  </si>
  <si>
    <t>17120007001</t>
  </si>
  <si>
    <t>57081</t>
  </si>
  <si>
    <t>Crescent Lake Dam</t>
  </si>
  <si>
    <t>OR00381</t>
  </si>
  <si>
    <t>15.475</t>
  </si>
  <si>
    <t>17070302000357</t>
  </si>
  <si>
    <t>51992</t>
  </si>
  <si>
    <t>17070302</t>
  </si>
  <si>
    <t>0.53</t>
  </si>
  <si>
    <t>17070302004</t>
  </si>
  <si>
    <t>53143</t>
  </si>
  <si>
    <t>Willow Creek 3 (Malheur)</t>
  </si>
  <si>
    <t>Malheur No. 3</t>
  </si>
  <si>
    <t>OR00390</t>
  </si>
  <si>
    <t>2.076</t>
  </si>
  <si>
    <t>Malheur Reservoir</t>
  </si>
  <si>
    <t>17050119001844</t>
  </si>
  <si>
    <t>55653</t>
  </si>
  <si>
    <t>17050119</t>
  </si>
  <si>
    <t>0.28</t>
  </si>
  <si>
    <t>17050119027</t>
  </si>
  <si>
    <t>56902</t>
  </si>
  <si>
    <t>Wallowa Lake Res.</t>
  </si>
  <si>
    <t>OR00465</t>
  </si>
  <si>
    <t>6.443</t>
  </si>
  <si>
    <t>1332.6</t>
  </si>
  <si>
    <t>Wallowa Lake</t>
  </si>
  <si>
    <t>17060105000741</t>
  </si>
  <si>
    <t>50149</t>
  </si>
  <si>
    <t>17060105</t>
  </si>
  <si>
    <t>0.85</t>
  </si>
  <si>
    <t>17060105052</t>
  </si>
  <si>
    <t>51292</t>
  </si>
  <si>
    <t>Clark Lake</t>
  </si>
  <si>
    <t>OR00512</t>
  </si>
  <si>
    <t>Trask River Barney Res.</t>
  </si>
  <si>
    <t>ES Mills Dam</t>
  </si>
  <si>
    <t>OR00525</t>
  </si>
  <si>
    <t>Cottonwood - Lake Co.</t>
  </si>
  <si>
    <t>OR00535</t>
  </si>
  <si>
    <t>North Fork Arch (Clackamas)</t>
  </si>
  <si>
    <t>North Fork (res)</t>
  </si>
  <si>
    <t>OR00550</t>
  </si>
  <si>
    <t>LINK RIVER DIVERSION</t>
  </si>
  <si>
    <t>OR00557</t>
  </si>
  <si>
    <t>236.233</t>
  </si>
  <si>
    <t>Upper Klamath Lake</t>
  </si>
  <si>
    <t>18010203003572</t>
  </si>
  <si>
    <t>58714</t>
  </si>
  <si>
    <t>18010203</t>
  </si>
  <si>
    <t>1.15</t>
  </si>
  <si>
    <t>18010203018</t>
  </si>
  <si>
    <t>60011</t>
  </si>
  <si>
    <t>Round Valley Reservoir</t>
  </si>
  <si>
    <t>OR00572</t>
  </si>
  <si>
    <t>1.257</t>
  </si>
  <si>
    <t>1504.5</t>
  </si>
  <si>
    <t>18010204002282</t>
  </si>
  <si>
    <t>MASON</t>
  </si>
  <si>
    <t>Phillips Lake</t>
  </si>
  <si>
    <t>OR00577</t>
  </si>
  <si>
    <t>9.088</t>
  </si>
  <si>
    <t>Mason Reservoir</t>
  </si>
  <si>
    <t>17050203006928</t>
  </si>
  <si>
    <t>49909</t>
  </si>
  <si>
    <t>17050203</t>
  </si>
  <si>
    <t>0.62</t>
  </si>
  <si>
    <t>17050203069</t>
  </si>
  <si>
    <t>51049</t>
  </si>
  <si>
    <t>BULLY CREEK</t>
  </si>
  <si>
    <t>OR00578</t>
  </si>
  <si>
    <t>2.474</t>
  </si>
  <si>
    <t>Bully Creek Reservoir</t>
  </si>
  <si>
    <t>17050118002409</t>
  </si>
  <si>
    <t>49511</t>
  </si>
  <si>
    <t>17050118</t>
  </si>
  <si>
    <t>0.43</t>
  </si>
  <si>
    <t>17050118001</t>
  </si>
  <si>
    <t>50650</t>
  </si>
  <si>
    <t>ARTHUR R. BOWMAN</t>
  </si>
  <si>
    <t>Bowman Dam</t>
  </si>
  <si>
    <t>OR00579</t>
  </si>
  <si>
    <t>9.236</t>
  </si>
  <si>
    <t>Prineville Reservoir</t>
  </si>
  <si>
    <t>17070304003611</t>
  </si>
  <si>
    <t>55676</t>
  </si>
  <si>
    <t>17070304</t>
  </si>
  <si>
    <t>17070304075</t>
  </si>
  <si>
    <t>56936</t>
  </si>
  <si>
    <t>HOWARD PRAIRIE</t>
  </si>
  <si>
    <t>OR00580</t>
  </si>
  <si>
    <t>7.973</t>
  </si>
  <si>
    <t>Howard Prairie Lake</t>
  </si>
  <si>
    <t>18010206001019</t>
  </si>
  <si>
    <t>EMIGRANT</t>
  </si>
  <si>
    <t>OR00581</t>
  </si>
  <si>
    <t>3.157</t>
  </si>
  <si>
    <t>Emigrant Lake</t>
  </si>
  <si>
    <t>17100308006269</t>
  </si>
  <si>
    <t>55867</t>
  </si>
  <si>
    <t>17100308</t>
  </si>
  <si>
    <t>17100308051</t>
  </si>
  <si>
    <t>57119</t>
  </si>
  <si>
    <t>OWYHEE</t>
  </si>
  <si>
    <t>OR00582</t>
  </si>
  <si>
    <t>44.63</t>
  </si>
  <si>
    <t>Lake Owyhee</t>
  </si>
  <si>
    <t>17050110002049</t>
  </si>
  <si>
    <t>55784</t>
  </si>
  <si>
    <t>17050110</t>
  </si>
  <si>
    <t>17050110104</t>
  </si>
  <si>
    <t>57035</t>
  </si>
  <si>
    <t>McKay Res. (USBR)</t>
  </si>
  <si>
    <t>OR00583</t>
  </si>
  <si>
    <t>4.519</t>
  </si>
  <si>
    <t>McKay Reservoir</t>
  </si>
  <si>
    <t>17070103004024</t>
  </si>
  <si>
    <t>56387</t>
  </si>
  <si>
    <t>17070103</t>
  </si>
  <si>
    <t>0.7</t>
  </si>
  <si>
    <t>17070103037</t>
  </si>
  <si>
    <t>57640</t>
  </si>
  <si>
    <t>GERBER</t>
  </si>
  <si>
    <t>OR00584</t>
  </si>
  <si>
    <t>15.427</t>
  </si>
  <si>
    <t>Gerber Reservoir</t>
  </si>
  <si>
    <t>18010204002255</t>
  </si>
  <si>
    <t>58721</t>
  </si>
  <si>
    <t>18010204</t>
  </si>
  <si>
    <t>1.11</t>
  </si>
  <si>
    <t>18010204018</t>
  </si>
  <si>
    <t>60017</t>
  </si>
  <si>
    <t>LOST RIVER DIVERSION</t>
  </si>
  <si>
    <t>OR00586</t>
  </si>
  <si>
    <t>AGENCY VALLEY</t>
  </si>
  <si>
    <t>OR00589</t>
  </si>
  <si>
    <t>7.255</t>
  </si>
  <si>
    <t>Beulah Reservoir</t>
  </si>
  <si>
    <t>17050116004636</t>
  </si>
  <si>
    <t>56668</t>
  </si>
  <si>
    <t>17050116</t>
  </si>
  <si>
    <t>0.25</t>
  </si>
  <si>
    <t>17050116006</t>
  </si>
  <si>
    <t>57929</t>
  </si>
  <si>
    <t>COLD SPRINGS</t>
  </si>
  <si>
    <t>OR00590</t>
  </si>
  <si>
    <t>5.828</t>
  </si>
  <si>
    <t>Cold Springs Reservoir</t>
  </si>
  <si>
    <t>17070103003760</t>
  </si>
  <si>
    <t>56389</t>
  </si>
  <si>
    <t>17070103074</t>
  </si>
  <si>
    <t>57645</t>
  </si>
  <si>
    <t>THIEF VALLEY</t>
  </si>
  <si>
    <t>OR00592</t>
  </si>
  <si>
    <t>3.039</t>
  </si>
  <si>
    <t>Thief Valley Reservoir</t>
  </si>
  <si>
    <t>17050203006118</t>
  </si>
  <si>
    <t>49885</t>
  </si>
  <si>
    <t>0.61</t>
  </si>
  <si>
    <t>17050203045</t>
  </si>
  <si>
    <t>51025</t>
  </si>
  <si>
    <t>UNITY</t>
  </si>
  <si>
    <t>OR00593</t>
  </si>
  <si>
    <t>3.729</t>
  </si>
  <si>
    <t>Unity Reservoir</t>
  </si>
  <si>
    <t>17050202004614</t>
  </si>
  <si>
    <t>49843</t>
  </si>
  <si>
    <t>17050202</t>
  </si>
  <si>
    <t>17050202016</t>
  </si>
  <si>
    <t>50983</t>
  </si>
  <si>
    <t>WILLAMETTE FALLS</t>
  </si>
  <si>
    <t>OR00596</t>
  </si>
  <si>
    <t>WILLIAM L. JESS</t>
  </si>
  <si>
    <t>LOST CREEK LAKE</t>
  </si>
  <si>
    <t>OR00612</t>
  </si>
  <si>
    <t>12.768</t>
  </si>
  <si>
    <t>570.6</t>
  </si>
  <si>
    <t>Lost Creek Lake</t>
  </si>
  <si>
    <t>17100307006266</t>
  </si>
  <si>
    <t>53797</t>
  </si>
  <si>
    <t>1.61</t>
  </si>
  <si>
    <t>17100307076</t>
  </si>
  <si>
    <t>55011</t>
  </si>
  <si>
    <t>MCNARY LOCK AND DAM</t>
  </si>
  <si>
    <t>LAKE WALLULA</t>
  </si>
  <si>
    <t>OR00616</t>
  </si>
  <si>
    <t>103.821</t>
  </si>
  <si>
    <t>103.6</t>
  </si>
  <si>
    <t>West Channel</t>
  </si>
  <si>
    <t>17070101005169</t>
  </si>
  <si>
    <t>51420</t>
  </si>
  <si>
    <t>4.55</t>
  </si>
  <si>
    <t>17070101038</t>
  </si>
  <si>
    <t>52570</t>
  </si>
  <si>
    <t>Carty Reservoir</t>
  </si>
  <si>
    <t>OR00619</t>
  </si>
  <si>
    <t>Rock Creek Reservoir (Malheur)</t>
  </si>
  <si>
    <t>OR00623</t>
  </si>
  <si>
    <t>APPLEGATE</t>
  </si>
  <si>
    <t>APPLEGATE RESERVOIR</t>
  </si>
  <si>
    <t>OR00624</t>
  </si>
  <si>
    <t>3.843</t>
  </si>
  <si>
    <t>Applegate Lake</t>
  </si>
  <si>
    <t>17100309003967</t>
  </si>
  <si>
    <t>54010</t>
  </si>
  <si>
    <t>17100309</t>
  </si>
  <si>
    <t>1.03</t>
  </si>
  <si>
    <t>17100309028</t>
  </si>
  <si>
    <t>55224</t>
  </si>
  <si>
    <t>Berry Creek Dam</t>
  </si>
  <si>
    <t>Ben Irving Reservoir</t>
  </si>
  <si>
    <t>OR00640</t>
  </si>
  <si>
    <t>Petes Slough</t>
  </si>
  <si>
    <t>OR00643</t>
  </si>
  <si>
    <t>Smith-Bybee Lakes</t>
  </si>
  <si>
    <t>OR00680</t>
  </si>
  <si>
    <t>SUTTLE</t>
  </si>
  <si>
    <t>OR00718</t>
  </si>
  <si>
    <t>1.072</t>
  </si>
  <si>
    <t>Suttle Lake</t>
  </si>
  <si>
    <t>17070301000834</t>
  </si>
  <si>
    <t>Willow Creek (Morrow)</t>
  </si>
  <si>
    <t>OR00746</t>
  </si>
  <si>
    <t>Galesville Res.</t>
  </si>
  <si>
    <t>OR00748</t>
  </si>
  <si>
    <t>Eel Lake Res</t>
  </si>
  <si>
    <t>OR01638</t>
  </si>
  <si>
    <t>Rivers End  Dam</t>
  </si>
  <si>
    <t>Rivers End Ranch Dam</t>
  </si>
  <si>
    <t>OR02852</t>
  </si>
  <si>
    <t>Round Barn Res</t>
  </si>
  <si>
    <t>OR02909</t>
  </si>
  <si>
    <t>Tumalo Dam</t>
  </si>
  <si>
    <t>OR03321</t>
  </si>
  <si>
    <t>Youngs River Res.</t>
  </si>
  <si>
    <t>OR03632</t>
  </si>
  <si>
    <t>SPARKS</t>
  </si>
  <si>
    <t>OR03708</t>
  </si>
  <si>
    <t>Hope Reservoir</t>
  </si>
  <si>
    <t>OR03758</t>
  </si>
  <si>
    <t>FOURMILE LAKE</t>
  </si>
  <si>
    <t>OR10011</t>
  </si>
  <si>
    <t>HYATT</t>
  </si>
  <si>
    <t>OR10013</t>
  </si>
  <si>
    <t>3.276</t>
  </si>
  <si>
    <t>Hyatt Reservoir</t>
  </si>
  <si>
    <t>18010206001001</t>
  </si>
  <si>
    <t>SCOGGINS</t>
  </si>
  <si>
    <t>OR10020</t>
  </si>
  <si>
    <t>3.608</t>
  </si>
  <si>
    <t>86.3</t>
  </si>
  <si>
    <t>Henry Hagg Lake</t>
  </si>
  <si>
    <t>17090010004615</t>
  </si>
  <si>
    <t>52915</t>
  </si>
  <si>
    <t>17090010</t>
  </si>
  <si>
    <t>0.87</t>
  </si>
  <si>
    <t>17090010023</t>
  </si>
  <si>
    <t>54090</t>
  </si>
  <si>
    <t>WICKIUP</t>
  </si>
  <si>
    <t>OR10022</t>
  </si>
  <si>
    <t>WILLOW CREEK</t>
  </si>
  <si>
    <t>WILLOW CREEK LAKE</t>
  </si>
  <si>
    <t>OR82201</t>
  </si>
  <si>
    <t>WICKIUP EAST DIKE</t>
  </si>
  <si>
    <t>OR82904</t>
  </si>
  <si>
    <t>SPILLWAY DAM</t>
  </si>
  <si>
    <t>Bull Run Reservoir No. 2 Spillway Crest</t>
  </si>
  <si>
    <t>OR83058</t>
  </si>
  <si>
    <t>Dam_name</t>
  </si>
  <si>
    <t>Other_dam_name</t>
  </si>
  <si>
    <t>Year_Cdompleted</t>
  </si>
  <si>
    <t>Reservoir_Age_Normalized</t>
  </si>
  <si>
    <t>Max_Discharge</t>
  </si>
  <si>
    <t>Max_Storage</t>
  </si>
  <si>
    <t>Max_Storage(ML)</t>
  </si>
  <si>
    <t>Max_Storage(ML)_logtrans</t>
  </si>
  <si>
    <t>Max_Storage(ML)_logtrans_standardized</t>
  </si>
  <si>
    <t>NID_Storage (cubic_feet)</t>
  </si>
  <si>
    <t>Surface_Area_(Sq.ft.)</t>
  </si>
  <si>
    <t>Surface_Area_(Sq.Mi.)</t>
  </si>
  <si>
    <t>Surface_Area_(Sq.meters)</t>
  </si>
  <si>
    <t>Surface_Area_(Sq. Kilometers)</t>
  </si>
  <si>
    <t>Drainage_Area_(Sq. Mi.)</t>
  </si>
  <si>
    <t>Drainage_Area_(Sq. km)</t>
  </si>
  <si>
    <t>Drainage_Area_(Acres)</t>
  </si>
  <si>
    <t>Drainage_Area_(Sq._ft.)</t>
  </si>
  <si>
    <t>Shoreline_Surface_Area_Ratio</t>
  </si>
  <si>
    <t>Shoreline_Surface_Area_Ratio_log_transformed</t>
  </si>
  <si>
    <t>Shoreline_Surface_Area_Ratio_log_transformed_standardized</t>
  </si>
  <si>
    <t>Reservoir_Perimeter (ft)</t>
  </si>
  <si>
    <t>Reservoir_Perimeter (miles)</t>
  </si>
  <si>
    <t>Lake_Volume_(cu._ft)</t>
  </si>
  <si>
    <t>Lake_Volume_(cu._meters)</t>
  </si>
  <si>
    <t>Lake_Volume_(cu._meters) in 10^6 m^3</t>
  </si>
  <si>
    <t>RFHP SPARROW_NIDID</t>
  </si>
  <si>
    <t>Permanent_ID</t>
  </si>
  <si>
    <t>E2RF1_ID</t>
  </si>
  <si>
    <t>Pasture_Normalized</t>
  </si>
  <si>
    <t>NIDStateFederal_USACE_DamsSurface_area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</si>
</sst>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91"/>
  <sheetViews>
    <sheetView workbookViewId="0">
      <selection activeCell="A3" sqref="A3:XFD91"/>
    </sheetView>
  </sheetViews>
  <sheetFormatPr defaultRowHeight="15" x14ac:dyDescent="0.25"/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B3" s="2" t="s">
        <v>132</v>
      </c>
      <c r="C3" s="2" t="s">
        <v>133</v>
      </c>
      <c r="D3" s="2">
        <v>1937</v>
      </c>
      <c r="E3" s="2">
        <f t="shared" ref="E3:E66" si="0">2015-D3</f>
        <v>78</v>
      </c>
      <c r="F3" s="2">
        <v>50</v>
      </c>
      <c r="G3" s="2">
        <v>197</v>
      </c>
      <c r="H3" s="2">
        <v>1600000</v>
      </c>
      <c r="I3" s="2">
        <v>537000</v>
      </c>
      <c r="J3" s="2">
        <v>277000</v>
      </c>
      <c r="K3" s="2">
        <v>537000</v>
      </c>
      <c r="L3" s="2">
        <f t="shared" ref="L3:L66" si="1">K3*43559.9</f>
        <v>23391666300</v>
      </c>
      <c r="M3" s="2">
        <v>20600</v>
      </c>
      <c r="N3" s="2">
        <f t="shared" ref="N3:N66" si="2">M3*43560</f>
        <v>897336000</v>
      </c>
      <c r="O3" s="2">
        <f t="shared" ref="O3:O66" si="3">M3*0.0015625</f>
        <v>32.1875</v>
      </c>
      <c r="P3" s="2">
        <f t="shared" ref="P3:P66" si="4">M3*4046.86</f>
        <v>83365316</v>
      </c>
      <c r="Q3" s="2">
        <f t="shared" ref="Q3:Q66" si="5">M3*0.00404686</f>
        <v>83.365316000000007</v>
      </c>
      <c r="R3" s="2">
        <v>240000</v>
      </c>
      <c r="S3" s="2">
        <f t="shared" ref="S3:S66" si="6">R3*2.58999</f>
        <v>621597.6</v>
      </c>
      <c r="T3" s="2">
        <f t="shared" ref="T3:T66" si="7">R3*640</f>
        <v>153600000</v>
      </c>
      <c r="U3" s="2">
        <f t="shared" ref="U3:U66" si="8">R3*27880000</f>
        <v>6691200000000</v>
      </c>
      <c r="W3" s="2">
        <f t="shared" ref="W3:W66" si="9">V3*0.0003048</f>
        <v>0</v>
      </c>
      <c r="X3" s="2">
        <f t="shared" ref="X3:X66" si="10">V3*0.000189394</f>
        <v>0</v>
      </c>
      <c r="Y3" s="2">
        <f t="shared" ref="Y3:Y66" si="11">X3/(2*(SQRT(3.1416*O3)))</f>
        <v>0</v>
      </c>
      <c r="Z3" s="2">
        <f t="shared" ref="Z3:Z66" si="12">L3/N3</f>
        <v>26.067901321244218</v>
      </c>
      <c r="AA3" s="2">
        <f t="shared" ref="AA3:AA66" si="13">W3/AK3</f>
        <v>0</v>
      </c>
      <c r="AB3" s="2">
        <f t="shared" ref="AB3:AB66" si="14">3*Z3/AC3</f>
        <v>1.564074079274653</v>
      </c>
      <c r="AC3" s="2">
        <v>50</v>
      </c>
      <c r="AD3" s="2">
        <f t="shared" ref="AD3:AD66" si="15">Z3/AC3</f>
        <v>0.52135802642488438</v>
      </c>
      <c r="AE3" s="2" t="s">
        <v>134</v>
      </c>
      <c r="AF3" s="2">
        <f t="shared" ref="AF3:AF66" si="16">T3/M3</f>
        <v>7456.3106796116508</v>
      </c>
      <c r="AG3" s="2">
        <f t="shared" ref="AG3:AG66" si="17">50*Z3*SQRT(3.1416)*(SQRT(N3))^-1</f>
        <v>7.7121234189239371E-2</v>
      </c>
      <c r="AH3" s="2">
        <f t="shared" ref="AH3:AH66" si="18">P3/AJ3</f>
        <v>0.24399083851751535</v>
      </c>
      <c r="AI3" s="2">
        <f t="shared" ref="AI3:AI66" si="19">J3*43559.9</f>
        <v>12066092300</v>
      </c>
      <c r="AJ3" s="2">
        <f t="shared" ref="AJ3:AJ66" si="20">J3*1233.48</f>
        <v>341673960</v>
      </c>
      <c r="AK3" s="2">
        <f t="shared" ref="AK3:AK66" si="21">AJ3/10^6</f>
        <v>341.67396000000002</v>
      </c>
      <c r="AL3" s="2" t="s">
        <v>134</v>
      </c>
      <c r="AM3" s="2" t="s">
        <v>134</v>
      </c>
      <c r="AN3" s="2" t="s">
        <v>134</v>
      </c>
      <c r="AO3" s="2" t="s">
        <v>134</v>
      </c>
      <c r="AP3" s="2" t="s">
        <v>134</v>
      </c>
      <c r="AQ3" s="2" t="s">
        <v>134</v>
      </c>
      <c r="AR3" s="2" t="s">
        <v>134</v>
      </c>
      <c r="AS3" s="2">
        <v>0</v>
      </c>
      <c r="AT3" s="2" t="s">
        <v>134</v>
      </c>
      <c r="AU3" s="2" t="s">
        <v>134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 t="s">
        <v>135</v>
      </c>
    </row>
    <row r="4" spans="1:99" s="2" customFormat="1" x14ac:dyDescent="0.25">
      <c r="A4" s="2" t="s">
        <v>136</v>
      </c>
      <c r="B4" s="2" t="s">
        <v>137</v>
      </c>
      <c r="C4" s="2" t="s">
        <v>138</v>
      </c>
      <c r="D4" s="2">
        <v>1957</v>
      </c>
      <c r="E4" s="2">
        <f t="shared" si="0"/>
        <v>58</v>
      </c>
      <c r="F4" s="2">
        <v>114</v>
      </c>
      <c r="G4" s="2">
        <v>200</v>
      </c>
      <c r="H4" s="2">
        <v>2290000</v>
      </c>
      <c r="I4" s="2">
        <v>330000</v>
      </c>
      <c r="J4" s="2">
        <v>277000</v>
      </c>
      <c r="K4" s="2">
        <v>330000</v>
      </c>
      <c r="L4" s="2">
        <f t="shared" si="1"/>
        <v>14374767000</v>
      </c>
      <c r="M4" s="2">
        <v>11200</v>
      </c>
      <c r="N4" s="2">
        <f t="shared" si="2"/>
        <v>487872000</v>
      </c>
      <c r="O4" s="2">
        <f t="shared" si="3"/>
        <v>17.5</v>
      </c>
      <c r="P4" s="2">
        <f t="shared" si="4"/>
        <v>45324832</v>
      </c>
      <c r="Q4" s="2">
        <f t="shared" si="5"/>
        <v>45.324832000000001</v>
      </c>
      <c r="R4" s="2">
        <v>237000</v>
      </c>
      <c r="S4" s="2">
        <f t="shared" si="6"/>
        <v>613827.63</v>
      </c>
      <c r="T4" s="2">
        <f t="shared" si="7"/>
        <v>151680000</v>
      </c>
      <c r="U4" s="2">
        <f t="shared" si="8"/>
        <v>6607560000000</v>
      </c>
      <c r="W4" s="2">
        <f t="shared" si="9"/>
        <v>0</v>
      </c>
      <c r="X4" s="2">
        <f t="shared" si="10"/>
        <v>0</v>
      </c>
      <c r="Y4" s="2">
        <f t="shared" si="11"/>
        <v>0</v>
      </c>
      <c r="Z4" s="2">
        <f t="shared" si="12"/>
        <v>29.464218073593074</v>
      </c>
      <c r="AA4" s="2">
        <f t="shared" si="13"/>
        <v>0</v>
      </c>
      <c r="AB4" s="2">
        <f t="shared" si="14"/>
        <v>0.77537415983139668</v>
      </c>
      <c r="AC4" s="2">
        <v>114</v>
      </c>
      <c r="AD4" s="2">
        <f t="shared" si="15"/>
        <v>0.25845805327713223</v>
      </c>
      <c r="AE4" s="2" t="s">
        <v>134</v>
      </c>
      <c r="AF4" s="2">
        <f t="shared" si="16"/>
        <v>13542.857142857143</v>
      </c>
      <c r="AG4" s="2">
        <f t="shared" si="17"/>
        <v>0.11821903822067828</v>
      </c>
      <c r="AH4" s="2">
        <f t="shared" si="18"/>
        <v>0.13265521317457146</v>
      </c>
      <c r="AI4" s="2">
        <f t="shared" si="19"/>
        <v>12066092300</v>
      </c>
      <c r="AJ4" s="2">
        <f t="shared" si="20"/>
        <v>341673960</v>
      </c>
      <c r="AK4" s="2">
        <f t="shared" si="21"/>
        <v>341.67396000000002</v>
      </c>
      <c r="AL4" s="2" t="s">
        <v>134</v>
      </c>
      <c r="AM4" s="2" t="s">
        <v>134</v>
      </c>
      <c r="AN4" s="2" t="s">
        <v>134</v>
      </c>
      <c r="AO4" s="2" t="s">
        <v>134</v>
      </c>
      <c r="AP4" s="2" t="s">
        <v>134</v>
      </c>
      <c r="AQ4" s="2" t="s">
        <v>134</v>
      </c>
      <c r="AR4" s="2" t="s">
        <v>134</v>
      </c>
      <c r="AS4" s="2">
        <v>0</v>
      </c>
      <c r="AT4" s="2" t="s">
        <v>134</v>
      </c>
      <c r="AU4" s="2" t="s">
        <v>134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0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G4" s="2">
        <v>0</v>
      </c>
      <c r="CH4" s="2">
        <v>0</v>
      </c>
      <c r="CI4" s="2">
        <v>0</v>
      </c>
      <c r="CJ4" s="2">
        <v>0</v>
      </c>
      <c r="CK4" s="2">
        <v>0</v>
      </c>
      <c r="CL4" s="2">
        <v>0</v>
      </c>
      <c r="CM4" s="2">
        <v>0</v>
      </c>
      <c r="CN4" s="2">
        <v>0</v>
      </c>
      <c r="CO4" s="2">
        <v>0</v>
      </c>
      <c r="CP4" s="2">
        <v>0</v>
      </c>
      <c r="CQ4" s="2">
        <v>0</v>
      </c>
      <c r="CR4" s="2">
        <v>0</v>
      </c>
      <c r="CS4" s="2">
        <v>0</v>
      </c>
      <c r="CT4" s="2">
        <v>0</v>
      </c>
      <c r="CU4" s="2" t="s">
        <v>135</v>
      </c>
    </row>
    <row r="5" spans="1:99" s="2" customFormat="1" x14ac:dyDescent="0.25">
      <c r="A5" s="2" t="s">
        <v>139</v>
      </c>
      <c r="B5" s="2" t="s">
        <v>140</v>
      </c>
      <c r="C5" s="2" t="s">
        <v>141</v>
      </c>
      <c r="D5" s="2">
        <v>1953</v>
      </c>
      <c r="E5" s="2">
        <f t="shared" si="0"/>
        <v>62</v>
      </c>
      <c r="F5" s="2">
        <v>364</v>
      </c>
      <c r="G5" s="2">
        <v>463</v>
      </c>
      <c r="H5" s="2">
        <v>176000</v>
      </c>
      <c r="I5" s="2">
        <v>455000</v>
      </c>
      <c r="J5" s="2">
        <v>155000</v>
      </c>
      <c r="K5" s="2">
        <v>455000</v>
      </c>
      <c r="L5" s="2">
        <f t="shared" si="1"/>
        <v>19819754500</v>
      </c>
      <c r="M5" s="2">
        <v>3490</v>
      </c>
      <c r="N5" s="2">
        <f t="shared" si="2"/>
        <v>152024400</v>
      </c>
      <c r="O5" s="2">
        <f t="shared" si="3"/>
        <v>5.453125</v>
      </c>
      <c r="P5" s="2">
        <f t="shared" si="4"/>
        <v>14123541.4</v>
      </c>
      <c r="Q5" s="2">
        <f t="shared" si="5"/>
        <v>14.123541400000001</v>
      </c>
      <c r="R5" s="2">
        <v>438</v>
      </c>
      <c r="S5" s="2">
        <f t="shared" si="6"/>
        <v>1134.41562</v>
      </c>
      <c r="T5" s="2">
        <f t="shared" si="7"/>
        <v>280320</v>
      </c>
      <c r="U5" s="2">
        <f t="shared" si="8"/>
        <v>12211440000</v>
      </c>
      <c r="V5" s="2">
        <v>202110.88284999999</v>
      </c>
      <c r="W5" s="2">
        <f t="shared" si="9"/>
        <v>61.603397092679998</v>
      </c>
      <c r="X5" s="2">
        <f t="shared" si="10"/>
        <v>38.278588546492898</v>
      </c>
      <c r="Y5" s="2">
        <f t="shared" si="11"/>
        <v>4.6241056623193613</v>
      </c>
      <c r="Z5" s="2">
        <f t="shared" si="12"/>
        <v>130.37219354261552</v>
      </c>
      <c r="AA5" s="2">
        <f t="shared" si="13"/>
        <v>0.32221136262094024</v>
      </c>
      <c r="AB5" s="2">
        <f t="shared" si="14"/>
        <v>1.0744961006259521</v>
      </c>
      <c r="AC5" s="2">
        <v>364</v>
      </c>
      <c r="AD5" s="2">
        <f t="shared" si="15"/>
        <v>0.35816536687531736</v>
      </c>
      <c r="AE5" s="2">
        <v>2570.16</v>
      </c>
      <c r="AF5" s="2">
        <f t="shared" si="16"/>
        <v>80.320916905444122</v>
      </c>
      <c r="AG5" s="2">
        <f t="shared" si="17"/>
        <v>0.93707374971290447</v>
      </c>
      <c r="AH5" s="2">
        <f t="shared" si="18"/>
        <v>7.3871989765122964E-2</v>
      </c>
      <c r="AI5" s="2">
        <f t="shared" si="19"/>
        <v>6751784500</v>
      </c>
      <c r="AJ5" s="2">
        <f t="shared" si="20"/>
        <v>191189400</v>
      </c>
      <c r="AK5" s="2">
        <f t="shared" si="21"/>
        <v>191.18940000000001</v>
      </c>
      <c r="AL5" s="2" t="s">
        <v>142</v>
      </c>
      <c r="AM5" s="2" t="s">
        <v>143</v>
      </c>
      <c r="AN5" s="2" t="s">
        <v>134</v>
      </c>
      <c r="AO5" s="2" t="s">
        <v>144</v>
      </c>
      <c r="AP5" s="2" t="s">
        <v>145</v>
      </c>
      <c r="AQ5" s="2" t="s">
        <v>146</v>
      </c>
      <c r="AR5" s="2" t="s">
        <v>147</v>
      </c>
      <c r="AS5" s="2">
        <v>3</v>
      </c>
      <c r="AT5" s="2" t="s">
        <v>148</v>
      </c>
      <c r="AU5" s="2" t="s">
        <v>149</v>
      </c>
      <c r="AV5" s="2">
        <v>2</v>
      </c>
      <c r="AW5" s="5">
        <v>68</v>
      </c>
      <c r="AX5" s="5">
        <v>31</v>
      </c>
      <c r="AY5" s="5">
        <v>1</v>
      </c>
      <c r="AZ5" s="5">
        <v>1.7</v>
      </c>
      <c r="BA5" s="5">
        <v>0.1</v>
      </c>
      <c r="BB5" s="2">
        <v>0</v>
      </c>
      <c r="BC5" s="5">
        <v>0.2</v>
      </c>
      <c r="BD5" s="2">
        <v>0</v>
      </c>
      <c r="BE5" s="5">
        <v>0.1</v>
      </c>
      <c r="BF5" s="5">
        <v>2</v>
      </c>
      <c r="BG5" s="5">
        <v>81.8</v>
      </c>
      <c r="BH5" s="5">
        <v>3.3</v>
      </c>
      <c r="BI5" s="5">
        <v>1.5</v>
      </c>
      <c r="BJ5" s="5">
        <v>3.4</v>
      </c>
      <c r="BK5" s="5">
        <v>0.8</v>
      </c>
      <c r="BL5" s="5">
        <v>0.1</v>
      </c>
      <c r="BM5" s="2">
        <v>0</v>
      </c>
      <c r="BN5" s="5">
        <v>4.8</v>
      </c>
      <c r="BO5" s="5">
        <v>557959</v>
      </c>
      <c r="BP5" s="5">
        <v>50025</v>
      </c>
      <c r="BQ5" s="5">
        <v>396</v>
      </c>
      <c r="BR5" s="5">
        <v>36</v>
      </c>
      <c r="BS5" s="5">
        <v>0.19</v>
      </c>
      <c r="BT5" s="5">
        <v>0.02</v>
      </c>
      <c r="BU5" s="5">
        <v>546837</v>
      </c>
      <c r="BV5" s="5">
        <v>388</v>
      </c>
      <c r="BW5" s="5">
        <v>0.19</v>
      </c>
      <c r="BX5" s="5">
        <v>1309658</v>
      </c>
      <c r="BY5" s="5">
        <v>51614</v>
      </c>
      <c r="BZ5" s="5">
        <v>930</v>
      </c>
      <c r="CA5" s="5">
        <v>37</v>
      </c>
      <c r="CB5" s="5">
        <v>0.56999999999999995</v>
      </c>
      <c r="CC5" s="5">
        <v>0.02</v>
      </c>
      <c r="CD5" s="5">
        <v>1</v>
      </c>
      <c r="CE5" s="5">
        <v>2</v>
      </c>
      <c r="CF5" s="5">
        <v>4</v>
      </c>
      <c r="CG5" s="5">
        <v>7</v>
      </c>
      <c r="CH5" s="5">
        <v>26</v>
      </c>
      <c r="CI5" s="5">
        <v>55</v>
      </c>
      <c r="CJ5" s="5">
        <v>71</v>
      </c>
      <c r="CK5" s="5">
        <v>11</v>
      </c>
      <c r="CL5" s="5">
        <v>10</v>
      </c>
      <c r="CM5" s="5">
        <v>1</v>
      </c>
      <c r="CN5" s="5">
        <v>2</v>
      </c>
      <c r="CO5" s="5">
        <v>1</v>
      </c>
      <c r="CP5" s="5">
        <v>6</v>
      </c>
      <c r="CQ5" s="2">
        <v>0</v>
      </c>
      <c r="CR5" s="5">
        <v>2</v>
      </c>
      <c r="CS5" s="5">
        <v>0.94789000000000001</v>
      </c>
      <c r="CT5" s="5">
        <v>0.96260000000000001</v>
      </c>
      <c r="CU5" s="2" t="s">
        <v>135</v>
      </c>
    </row>
    <row r="6" spans="1:99" s="2" customFormat="1" x14ac:dyDescent="0.25">
      <c r="A6" s="2" t="s">
        <v>150</v>
      </c>
      <c r="B6" s="2" t="s">
        <v>151</v>
      </c>
      <c r="C6" s="2" t="s">
        <v>152</v>
      </c>
      <c r="D6" s="2">
        <v>1942</v>
      </c>
      <c r="E6" s="2">
        <f t="shared" si="0"/>
        <v>73</v>
      </c>
      <c r="F6" s="2">
        <v>76</v>
      </c>
      <c r="G6" s="2">
        <v>103</v>
      </c>
      <c r="H6" s="2">
        <v>40800</v>
      </c>
      <c r="I6" s="2">
        <v>50000</v>
      </c>
      <c r="J6" s="2">
        <v>33000</v>
      </c>
      <c r="K6" s="2">
        <v>50000</v>
      </c>
      <c r="L6" s="2">
        <f t="shared" si="1"/>
        <v>2177995000</v>
      </c>
      <c r="M6" s="2">
        <v>1158</v>
      </c>
      <c r="N6" s="2">
        <f t="shared" si="2"/>
        <v>50442480</v>
      </c>
      <c r="O6" s="2">
        <f t="shared" si="3"/>
        <v>1.8093750000000002</v>
      </c>
      <c r="P6" s="2">
        <f t="shared" si="4"/>
        <v>4686263.88</v>
      </c>
      <c r="Q6" s="2">
        <f t="shared" si="5"/>
        <v>4.6862638800000003</v>
      </c>
      <c r="R6" s="2">
        <v>104</v>
      </c>
      <c r="S6" s="2">
        <f t="shared" si="6"/>
        <v>269.35895999999997</v>
      </c>
      <c r="T6" s="2">
        <f t="shared" si="7"/>
        <v>66560</v>
      </c>
      <c r="U6" s="2">
        <f t="shared" si="8"/>
        <v>2899520000</v>
      </c>
      <c r="V6" s="2">
        <v>56185.492309000001</v>
      </c>
      <c r="W6" s="2">
        <f t="shared" si="9"/>
        <v>17.1253380557832</v>
      </c>
      <c r="X6" s="2">
        <f t="shared" si="10"/>
        <v>10.641195130370747</v>
      </c>
      <c r="Y6" s="2">
        <f t="shared" si="11"/>
        <v>2.2316222074515246</v>
      </c>
      <c r="Z6" s="2">
        <f t="shared" si="12"/>
        <v>43.177793796022719</v>
      </c>
      <c r="AA6" s="2">
        <f t="shared" si="13"/>
        <v>0.42071994523951456</v>
      </c>
      <c r="AB6" s="2">
        <f t="shared" si="14"/>
        <v>1.7043865972114232</v>
      </c>
      <c r="AC6" s="2">
        <v>76</v>
      </c>
      <c r="AD6" s="2">
        <f t="shared" si="15"/>
        <v>0.56812886573714105</v>
      </c>
      <c r="AE6" s="2">
        <v>268.15699999999998</v>
      </c>
      <c r="AF6" s="2">
        <f t="shared" si="16"/>
        <v>57.47841105354059</v>
      </c>
      <c r="AG6" s="2">
        <f t="shared" si="17"/>
        <v>0.53877530467635404</v>
      </c>
      <c r="AH6" s="2">
        <f t="shared" si="18"/>
        <v>0.11512792778450916</v>
      </c>
      <c r="AI6" s="2">
        <f t="shared" si="19"/>
        <v>1437476700</v>
      </c>
      <c r="AJ6" s="2">
        <f t="shared" si="20"/>
        <v>40704840</v>
      </c>
      <c r="AK6" s="2">
        <f t="shared" si="21"/>
        <v>40.704839999999997</v>
      </c>
      <c r="AL6" s="2" t="s">
        <v>153</v>
      </c>
      <c r="AM6" s="2" t="s">
        <v>134</v>
      </c>
      <c r="AN6" s="2" t="s">
        <v>154</v>
      </c>
      <c r="AO6" s="2" t="s">
        <v>155</v>
      </c>
      <c r="AP6" s="2" t="s">
        <v>156</v>
      </c>
      <c r="AQ6" s="2" t="s">
        <v>157</v>
      </c>
      <c r="AR6" s="2" t="s">
        <v>158</v>
      </c>
      <c r="AS6" s="2">
        <v>2</v>
      </c>
      <c r="AT6" s="2" t="s">
        <v>159</v>
      </c>
      <c r="AU6" s="2" t="s">
        <v>160</v>
      </c>
      <c r="AV6" s="2">
        <v>1</v>
      </c>
      <c r="AW6" s="5">
        <v>47</v>
      </c>
      <c r="AX6" s="5">
        <v>51</v>
      </c>
      <c r="AY6" s="5">
        <v>2</v>
      </c>
      <c r="AZ6" s="5">
        <v>1.4</v>
      </c>
      <c r="BA6" s="5">
        <v>0.2</v>
      </c>
      <c r="BB6" s="2">
        <v>0</v>
      </c>
      <c r="BC6" s="2">
        <v>0</v>
      </c>
      <c r="BD6" s="2">
        <v>0</v>
      </c>
      <c r="BE6" s="2">
        <v>0</v>
      </c>
      <c r="BF6" s="5">
        <v>2.7</v>
      </c>
      <c r="BG6" s="5">
        <v>70</v>
      </c>
      <c r="BH6" s="5">
        <v>9</v>
      </c>
      <c r="BI6" s="5">
        <v>6.2</v>
      </c>
      <c r="BJ6" s="5">
        <v>5.7</v>
      </c>
      <c r="BK6" s="5">
        <v>2.6</v>
      </c>
      <c r="BL6" s="5">
        <v>0.4</v>
      </c>
      <c r="BM6" s="2">
        <v>0</v>
      </c>
      <c r="BN6" s="5">
        <v>1.8</v>
      </c>
      <c r="BO6" s="5">
        <v>50997</v>
      </c>
      <c r="BP6" s="5">
        <v>4961</v>
      </c>
      <c r="BQ6" s="5">
        <v>175</v>
      </c>
      <c r="BR6" s="5">
        <v>17</v>
      </c>
      <c r="BS6" s="5">
        <v>0.17</v>
      </c>
      <c r="BT6" s="5">
        <v>0.02</v>
      </c>
      <c r="BU6" s="5">
        <v>52861</v>
      </c>
      <c r="BV6" s="5">
        <v>182</v>
      </c>
      <c r="BW6" s="5">
        <v>0.18</v>
      </c>
      <c r="BX6" s="5">
        <v>71743</v>
      </c>
      <c r="BY6" s="5">
        <v>6357</v>
      </c>
      <c r="BZ6" s="5">
        <v>247</v>
      </c>
      <c r="CA6" s="5">
        <v>22</v>
      </c>
      <c r="CB6" s="5">
        <v>0.3</v>
      </c>
      <c r="CC6" s="5">
        <v>0.03</v>
      </c>
      <c r="CD6" s="5">
        <v>4</v>
      </c>
      <c r="CE6" s="5">
        <v>4</v>
      </c>
      <c r="CF6" s="5">
        <v>10</v>
      </c>
      <c r="CG6" s="5">
        <v>7</v>
      </c>
      <c r="CH6" s="5">
        <v>13</v>
      </c>
      <c r="CI6" s="5">
        <v>60</v>
      </c>
      <c r="CJ6" s="5">
        <v>61</v>
      </c>
      <c r="CK6" s="5">
        <v>5</v>
      </c>
      <c r="CL6" s="5">
        <v>6</v>
      </c>
      <c r="CM6" s="5">
        <v>5</v>
      </c>
      <c r="CN6" s="5">
        <v>7</v>
      </c>
      <c r="CO6" s="5">
        <v>2</v>
      </c>
      <c r="CP6" s="5">
        <v>9</v>
      </c>
      <c r="CQ6" s="5">
        <v>2</v>
      </c>
      <c r="CR6" s="5">
        <v>6</v>
      </c>
      <c r="CS6" s="5">
        <v>0.83282</v>
      </c>
      <c r="CT6" s="5">
        <v>0.87768000000000002</v>
      </c>
      <c r="CU6" s="2" t="s">
        <v>135</v>
      </c>
    </row>
    <row r="7" spans="1:99" s="2" customFormat="1" x14ac:dyDescent="0.25">
      <c r="A7" s="2" t="s">
        <v>161</v>
      </c>
      <c r="B7" s="2" t="s">
        <v>162</v>
      </c>
      <c r="C7" s="2" t="s">
        <v>163</v>
      </c>
      <c r="D7" s="2">
        <v>1955</v>
      </c>
      <c r="E7" s="2">
        <f t="shared" si="0"/>
        <v>60</v>
      </c>
      <c r="F7" s="2">
        <v>60</v>
      </c>
      <c r="G7" s="2">
        <v>117</v>
      </c>
      <c r="H7" s="2">
        <v>270000</v>
      </c>
      <c r="I7" s="2">
        <v>29900</v>
      </c>
      <c r="J7" s="2">
        <v>22200</v>
      </c>
      <c r="K7" s="2">
        <v>29900</v>
      </c>
      <c r="L7" s="2">
        <f t="shared" si="1"/>
        <v>1302441010</v>
      </c>
      <c r="M7" s="2">
        <v>1025</v>
      </c>
      <c r="N7" s="2">
        <f t="shared" si="2"/>
        <v>44649000</v>
      </c>
      <c r="O7" s="2">
        <f t="shared" si="3"/>
        <v>1.6015625</v>
      </c>
      <c r="P7" s="2">
        <f t="shared" si="4"/>
        <v>4148031.5</v>
      </c>
      <c r="Q7" s="2">
        <f t="shared" si="5"/>
        <v>4.1480315000000001</v>
      </c>
      <c r="R7" s="2">
        <v>996</v>
      </c>
      <c r="S7" s="2">
        <f t="shared" si="6"/>
        <v>2579.63004</v>
      </c>
      <c r="T7" s="2">
        <f t="shared" si="7"/>
        <v>637440</v>
      </c>
      <c r="U7" s="2">
        <f t="shared" si="8"/>
        <v>27768480000</v>
      </c>
      <c r="V7" s="2">
        <v>45348.546982</v>
      </c>
      <c r="W7" s="2">
        <f t="shared" si="9"/>
        <v>13.822237120113599</v>
      </c>
      <c r="X7" s="2">
        <f t="shared" si="10"/>
        <v>8.5887427071089082</v>
      </c>
      <c r="Y7" s="2">
        <f t="shared" si="11"/>
        <v>1.9144860548252116</v>
      </c>
      <c r="Z7" s="2">
        <f t="shared" si="12"/>
        <v>29.170664740531702</v>
      </c>
      <c r="AA7" s="2">
        <f t="shared" si="13"/>
        <v>0.50476967093006031</v>
      </c>
      <c r="AB7" s="2">
        <f t="shared" si="14"/>
        <v>1.4585332370265851</v>
      </c>
      <c r="AC7" s="2">
        <v>60</v>
      </c>
      <c r="AD7" s="2">
        <f t="shared" si="15"/>
        <v>0.48617774567552835</v>
      </c>
      <c r="AE7" s="2">
        <v>2892.75</v>
      </c>
      <c r="AF7" s="2">
        <f t="shared" si="16"/>
        <v>621.89268292682925</v>
      </c>
      <c r="AG7" s="2">
        <f t="shared" si="17"/>
        <v>0.38688857603867288</v>
      </c>
      <c r="AH7" s="2">
        <f t="shared" si="18"/>
        <v>0.15148057995732866</v>
      </c>
      <c r="AI7" s="2">
        <f t="shared" si="19"/>
        <v>967029780</v>
      </c>
      <c r="AJ7" s="2">
        <f t="shared" si="20"/>
        <v>27383256</v>
      </c>
      <c r="AK7" s="2">
        <f t="shared" si="21"/>
        <v>27.383255999999999</v>
      </c>
      <c r="AL7" s="2" t="s">
        <v>164</v>
      </c>
      <c r="AM7" s="2" t="s">
        <v>165</v>
      </c>
      <c r="AN7" s="2" t="s">
        <v>166</v>
      </c>
      <c r="AO7" s="2" t="s">
        <v>167</v>
      </c>
      <c r="AP7" s="2" t="s">
        <v>168</v>
      </c>
      <c r="AQ7" s="2" t="s">
        <v>169</v>
      </c>
      <c r="AR7" s="2" t="s">
        <v>170</v>
      </c>
      <c r="AS7" s="2">
        <v>4</v>
      </c>
      <c r="AT7" s="2" t="s">
        <v>171</v>
      </c>
      <c r="AU7" s="2" t="s">
        <v>172</v>
      </c>
      <c r="AV7" s="2">
        <v>1</v>
      </c>
      <c r="AW7" s="5">
        <v>50</v>
      </c>
      <c r="AX7" s="5">
        <v>50</v>
      </c>
      <c r="AY7" s="5">
        <v>1</v>
      </c>
      <c r="AZ7" s="5">
        <v>2.6</v>
      </c>
      <c r="BA7" s="5">
        <v>0.3</v>
      </c>
      <c r="BB7" s="2">
        <v>0</v>
      </c>
      <c r="BC7" s="5">
        <v>0.1</v>
      </c>
      <c r="BD7" s="2">
        <v>0</v>
      </c>
      <c r="BE7" s="5">
        <v>0.1</v>
      </c>
      <c r="BF7" s="5">
        <v>1.2</v>
      </c>
      <c r="BG7" s="5">
        <v>84.3</v>
      </c>
      <c r="BH7" s="5">
        <v>4</v>
      </c>
      <c r="BI7" s="5">
        <v>1.5</v>
      </c>
      <c r="BJ7" s="5">
        <v>2.2999999999999998</v>
      </c>
      <c r="BK7" s="5">
        <v>0.3</v>
      </c>
      <c r="BL7" s="2">
        <v>0</v>
      </c>
      <c r="BM7" s="2">
        <v>0</v>
      </c>
      <c r="BN7" s="5">
        <v>3.2</v>
      </c>
      <c r="BO7" s="5">
        <v>422582</v>
      </c>
      <c r="BP7" s="5">
        <v>43095</v>
      </c>
      <c r="BQ7" s="5">
        <v>162</v>
      </c>
      <c r="BR7" s="5">
        <v>16</v>
      </c>
      <c r="BS7" s="5">
        <v>0.15</v>
      </c>
      <c r="BT7" s="5">
        <v>0.02</v>
      </c>
      <c r="BU7" s="5">
        <v>437087</v>
      </c>
      <c r="BV7" s="5">
        <v>167</v>
      </c>
      <c r="BW7" s="5">
        <v>0.16</v>
      </c>
      <c r="BX7" s="5">
        <v>864990</v>
      </c>
      <c r="BY7" s="5">
        <v>60170</v>
      </c>
      <c r="BZ7" s="5">
        <v>331</v>
      </c>
      <c r="CA7" s="5">
        <v>23</v>
      </c>
      <c r="CB7" s="5">
        <v>0.33</v>
      </c>
      <c r="CC7" s="5">
        <v>0.02</v>
      </c>
      <c r="CD7" s="5">
        <v>1</v>
      </c>
      <c r="CE7" s="5">
        <v>2</v>
      </c>
      <c r="CF7" s="5">
        <v>1</v>
      </c>
      <c r="CG7" s="5">
        <v>1</v>
      </c>
      <c r="CH7" s="5">
        <v>14</v>
      </c>
      <c r="CI7" s="5">
        <v>72</v>
      </c>
      <c r="CJ7" s="5">
        <v>78</v>
      </c>
      <c r="CK7" s="5">
        <v>10</v>
      </c>
      <c r="CL7" s="5">
        <v>11</v>
      </c>
      <c r="CM7" s="5">
        <v>1</v>
      </c>
      <c r="CN7" s="5">
        <v>2</v>
      </c>
      <c r="CO7" s="5">
        <v>1</v>
      </c>
      <c r="CP7" s="5">
        <v>4</v>
      </c>
      <c r="CQ7" s="2">
        <v>0</v>
      </c>
      <c r="CR7" s="5">
        <v>1</v>
      </c>
      <c r="CS7" s="5">
        <v>0.85592999999999997</v>
      </c>
      <c r="CT7" s="5">
        <v>0.86463000000000001</v>
      </c>
      <c r="CU7" s="2" t="s">
        <v>135</v>
      </c>
    </row>
    <row r="8" spans="1:99" s="2" customFormat="1" x14ac:dyDescent="0.25">
      <c r="A8" s="2" t="s">
        <v>173</v>
      </c>
      <c r="B8" s="2" t="s">
        <v>174</v>
      </c>
      <c r="C8" s="2" t="s">
        <v>175</v>
      </c>
      <c r="D8" s="2">
        <v>1965</v>
      </c>
      <c r="E8" s="2">
        <f t="shared" si="0"/>
        <v>50</v>
      </c>
      <c r="F8" s="2">
        <v>181</v>
      </c>
      <c r="G8" s="2">
        <v>205</v>
      </c>
      <c r="H8" s="2">
        <v>82400</v>
      </c>
      <c r="I8" s="2">
        <v>125000</v>
      </c>
      <c r="J8" s="2">
        <v>115000</v>
      </c>
      <c r="K8" s="2">
        <v>125000</v>
      </c>
      <c r="L8" s="2">
        <f t="shared" si="1"/>
        <v>5444987500</v>
      </c>
      <c r="M8" s="2">
        <v>1860</v>
      </c>
      <c r="N8" s="2">
        <f t="shared" si="2"/>
        <v>81021600</v>
      </c>
      <c r="O8" s="2">
        <f t="shared" si="3"/>
        <v>2.90625</v>
      </c>
      <c r="P8" s="2">
        <f t="shared" si="4"/>
        <v>7527159.6000000006</v>
      </c>
      <c r="Q8" s="2">
        <f t="shared" si="5"/>
        <v>7.5271596000000001</v>
      </c>
      <c r="R8" s="2">
        <v>184</v>
      </c>
      <c r="S8" s="2">
        <f t="shared" si="6"/>
        <v>476.55815999999999</v>
      </c>
      <c r="T8" s="2">
        <f t="shared" si="7"/>
        <v>117760</v>
      </c>
      <c r="U8" s="2">
        <f t="shared" si="8"/>
        <v>5129920000</v>
      </c>
      <c r="V8" s="2">
        <v>116580.236</v>
      </c>
      <c r="W8" s="2">
        <f t="shared" si="9"/>
        <v>35.533655932800002</v>
      </c>
      <c r="X8" s="2">
        <f t="shared" si="10"/>
        <v>22.079597216984002</v>
      </c>
      <c r="Y8" s="2">
        <f t="shared" si="11"/>
        <v>3.6535850512965649</v>
      </c>
      <c r="Z8" s="2">
        <f t="shared" si="12"/>
        <v>67.20414679542246</v>
      </c>
      <c r="AA8" s="2">
        <f t="shared" si="13"/>
        <v>0.25050127481526285</v>
      </c>
      <c r="AB8" s="2">
        <f t="shared" si="14"/>
        <v>1.1138808861119744</v>
      </c>
      <c r="AC8" s="2">
        <v>181</v>
      </c>
      <c r="AD8" s="2">
        <f t="shared" si="15"/>
        <v>0.37129362870399152</v>
      </c>
      <c r="AE8" s="2">
        <v>415.29599999999999</v>
      </c>
      <c r="AF8" s="2">
        <f t="shared" si="16"/>
        <v>63.311827956989248</v>
      </c>
      <c r="AG8" s="2">
        <f t="shared" si="17"/>
        <v>0.66166949470968972</v>
      </c>
      <c r="AH8" s="2">
        <f t="shared" si="18"/>
        <v>5.3064145133387197E-2</v>
      </c>
      <c r="AI8" s="2">
        <f t="shared" si="19"/>
        <v>5009388500</v>
      </c>
      <c r="AJ8" s="2">
        <f t="shared" si="20"/>
        <v>141850200</v>
      </c>
      <c r="AK8" s="2">
        <f t="shared" si="21"/>
        <v>141.8502</v>
      </c>
      <c r="AL8" s="2" t="s">
        <v>176</v>
      </c>
      <c r="AM8" s="2" t="s">
        <v>177</v>
      </c>
      <c r="AN8" s="2" t="s">
        <v>178</v>
      </c>
      <c r="AO8" s="2" t="s">
        <v>179</v>
      </c>
      <c r="AP8" s="2" t="s">
        <v>180</v>
      </c>
      <c r="AQ8" s="2" t="s">
        <v>169</v>
      </c>
      <c r="AR8" s="2" t="s">
        <v>181</v>
      </c>
      <c r="AS8" s="2">
        <v>2</v>
      </c>
      <c r="AT8" s="2" t="s">
        <v>182</v>
      </c>
      <c r="AU8" s="2" t="s">
        <v>183</v>
      </c>
      <c r="AV8" s="2">
        <v>1</v>
      </c>
      <c r="AW8" s="5">
        <v>93</v>
      </c>
      <c r="AX8" s="5">
        <v>7</v>
      </c>
      <c r="AY8" s="2">
        <v>0</v>
      </c>
      <c r="AZ8" s="5">
        <v>0.7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5">
        <v>2.6</v>
      </c>
      <c r="BG8" s="5">
        <v>86.7</v>
      </c>
      <c r="BH8" s="5">
        <v>5.3</v>
      </c>
      <c r="BI8" s="5">
        <v>1.2</v>
      </c>
      <c r="BJ8" s="5">
        <v>2.2000000000000002</v>
      </c>
      <c r="BK8" s="2">
        <v>0</v>
      </c>
      <c r="BL8" s="2">
        <v>0</v>
      </c>
      <c r="BM8" s="2">
        <v>0</v>
      </c>
      <c r="BN8" s="5">
        <v>1.2</v>
      </c>
      <c r="BO8" s="5">
        <v>68114</v>
      </c>
      <c r="BP8" s="5">
        <v>6810</v>
      </c>
      <c r="BQ8" s="5">
        <v>201</v>
      </c>
      <c r="BR8" s="5">
        <v>20</v>
      </c>
      <c r="BS8" s="5">
        <v>0.17</v>
      </c>
      <c r="BT8" s="5">
        <v>0.02</v>
      </c>
      <c r="BU8" s="5">
        <v>70948</v>
      </c>
      <c r="BV8" s="5">
        <v>209</v>
      </c>
      <c r="BW8" s="5">
        <v>0.18</v>
      </c>
      <c r="BX8" s="5">
        <v>107594</v>
      </c>
      <c r="BY8" s="5">
        <v>9849</v>
      </c>
      <c r="BZ8" s="5">
        <v>317</v>
      </c>
      <c r="CA8" s="5">
        <v>29</v>
      </c>
      <c r="CB8" s="5">
        <v>0.28999999999999998</v>
      </c>
      <c r="CC8" s="5">
        <v>0.03</v>
      </c>
      <c r="CD8" s="5">
        <v>1</v>
      </c>
      <c r="CE8" s="5">
        <v>1</v>
      </c>
      <c r="CF8" s="2">
        <v>0</v>
      </c>
      <c r="CG8" s="2">
        <v>0</v>
      </c>
      <c r="CH8" s="5">
        <v>18</v>
      </c>
      <c r="CI8" s="5">
        <v>75</v>
      </c>
      <c r="CJ8" s="5">
        <v>88</v>
      </c>
      <c r="CK8" s="5">
        <v>4</v>
      </c>
      <c r="CL8" s="5">
        <v>5</v>
      </c>
      <c r="CM8" s="5">
        <v>1</v>
      </c>
      <c r="CN8" s="5">
        <v>1</v>
      </c>
      <c r="CO8" s="5">
        <v>1</v>
      </c>
      <c r="CP8" s="5">
        <v>4</v>
      </c>
      <c r="CQ8" s="2">
        <v>0</v>
      </c>
      <c r="CR8" s="2">
        <v>0</v>
      </c>
      <c r="CS8" s="5">
        <v>0.81703000000000003</v>
      </c>
      <c r="CT8" s="5">
        <v>0.66754999999999998</v>
      </c>
      <c r="CU8" s="2" t="s">
        <v>135</v>
      </c>
    </row>
    <row r="9" spans="1:99" s="2" customFormat="1" x14ac:dyDescent="0.25">
      <c r="A9" s="2" t="s">
        <v>184</v>
      </c>
      <c r="B9" s="2" t="s">
        <v>185</v>
      </c>
      <c r="C9" s="2" t="s">
        <v>186</v>
      </c>
      <c r="D9" s="2">
        <v>1949</v>
      </c>
      <c r="E9" s="2">
        <f t="shared" si="0"/>
        <v>66</v>
      </c>
      <c r="F9" s="2">
        <v>129</v>
      </c>
      <c r="G9" s="2">
        <v>154</v>
      </c>
      <c r="H9" s="2">
        <v>97500</v>
      </c>
      <c r="I9" s="2">
        <v>131000</v>
      </c>
      <c r="J9" s="2">
        <v>77500</v>
      </c>
      <c r="K9" s="2">
        <v>131000</v>
      </c>
      <c r="L9" s="2">
        <f t="shared" si="1"/>
        <v>5706346900</v>
      </c>
      <c r="M9" s="2">
        <v>1884</v>
      </c>
      <c r="N9" s="2">
        <f t="shared" si="2"/>
        <v>82067040</v>
      </c>
      <c r="O9" s="2">
        <f t="shared" si="3"/>
        <v>2.9437500000000001</v>
      </c>
      <c r="P9" s="2">
        <f t="shared" si="4"/>
        <v>7624284.2400000002</v>
      </c>
      <c r="Q9" s="2">
        <f t="shared" si="5"/>
        <v>7.6242842400000006</v>
      </c>
      <c r="R9" s="2">
        <v>265</v>
      </c>
      <c r="S9" s="2">
        <f t="shared" si="6"/>
        <v>686.34734999999989</v>
      </c>
      <c r="T9" s="2">
        <f t="shared" si="7"/>
        <v>169600</v>
      </c>
      <c r="U9" s="2">
        <f t="shared" si="8"/>
        <v>7388200000</v>
      </c>
      <c r="V9" s="2">
        <v>62230.959239000003</v>
      </c>
      <c r="W9" s="2">
        <f t="shared" si="9"/>
        <v>18.9679963760472</v>
      </c>
      <c r="X9" s="2">
        <f t="shared" si="10"/>
        <v>11.786170294111168</v>
      </c>
      <c r="Y9" s="2">
        <f t="shared" si="11"/>
        <v>1.9378350630594203</v>
      </c>
      <c r="Z9" s="2">
        <f t="shared" si="12"/>
        <v>69.532749079289317</v>
      </c>
      <c r="AA9" s="2">
        <f t="shared" si="13"/>
        <v>0.19842100426119019</v>
      </c>
      <c r="AB9" s="2">
        <f t="shared" si="14"/>
        <v>1.6170406762625422</v>
      </c>
      <c r="AC9" s="2">
        <v>129</v>
      </c>
      <c r="AD9" s="2">
        <f t="shared" si="15"/>
        <v>0.53901355875418078</v>
      </c>
      <c r="AE9" s="2">
        <v>54.809600000000003</v>
      </c>
      <c r="AF9" s="2">
        <f t="shared" si="16"/>
        <v>90.021231422505309</v>
      </c>
      <c r="AG9" s="2">
        <f t="shared" si="17"/>
        <v>0.68022167100477904</v>
      </c>
      <c r="AH9" s="2">
        <f t="shared" si="18"/>
        <v>7.9756348835238772E-2</v>
      </c>
      <c r="AI9" s="2">
        <f t="shared" si="19"/>
        <v>3375892250</v>
      </c>
      <c r="AJ9" s="2">
        <f t="shared" si="20"/>
        <v>95594700</v>
      </c>
      <c r="AK9" s="2">
        <f t="shared" si="21"/>
        <v>95.594700000000003</v>
      </c>
      <c r="AL9" s="2" t="s">
        <v>187</v>
      </c>
      <c r="AM9" s="2" t="s">
        <v>134</v>
      </c>
      <c r="AN9" s="2" t="s">
        <v>188</v>
      </c>
      <c r="AO9" s="2" t="s">
        <v>189</v>
      </c>
      <c r="AP9" s="2" t="s">
        <v>190</v>
      </c>
      <c r="AQ9" s="2" t="s">
        <v>157</v>
      </c>
      <c r="AR9" s="2" t="s">
        <v>191</v>
      </c>
      <c r="AS9" s="2">
        <v>2</v>
      </c>
      <c r="AT9" s="2" t="s">
        <v>192</v>
      </c>
      <c r="AU9" s="2" t="s">
        <v>193</v>
      </c>
      <c r="AV9" s="2">
        <v>2</v>
      </c>
      <c r="AW9" s="5">
        <v>90</v>
      </c>
      <c r="AX9" s="5">
        <v>10</v>
      </c>
      <c r="AY9" s="2">
        <v>0</v>
      </c>
      <c r="AZ9" s="5">
        <v>0.8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5">
        <v>2.1</v>
      </c>
      <c r="BG9" s="5">
        <v>90.3</v>
      </c>
      <c r="BH9" s="5">
        <v>5.6</v>
      </c>
      <c r="BI9" s="5">
        <v>0.3</v>
      </c>
      <c r="BJ9" s="5">
        <v>0.9</v>
      </c>
      <c r="BK9" s="2">
        <v>0</v>
      </c>
      <c r="BL9" s="2">
        <v>0</v>
      </c>
      <c r="BM9" s="2">
        <v>0</v>
      </c>
      <c r="BN9" s="2">
        <v>0</v>
      </c>
      <c r="BO9" s="5">
        <v>8319</v>
      </c>
      <c r="BP9" s="5">
        <v>674</v>
      </c>
      <c r="BQ9" s="5">
        <v>157</v>
      </c>
      <c r="BR9" s="5">
        <v>13</v>
      </c>
      <c r="BS9" s="5">
        <v>0.19</v>
      </c>
      <c r="BT9" s="5">
        <v>0.02</v>
      </c>
      <c r="BU9" s="5">
        <v>8712</v>
      </c>
      <c r="BV9" s="5">
        <v>164</v>
      </c>
      <c r="BW9" s="5">
        <v>0.2</v>
      </c>
      <c r="BX9" s="5">
        <v>17546</v>
      </c>
      <c r="BY9" s="5">
        <v>1852</v>
      </c>
      <c r="BZ9" s="5">
        <v>331</v>
      </c>
      <c r="CA9" s="5">
        <v>35</v>
      </c>
      <c r="CB9" s="5">
        <v>0.39</v>
      </c>
      <c r="CC9" s="5">
        <v>0.04</v>
      </c>
      <c r="CD9" s="5">
        <v>1</v>
      </c>
      <c r="CE9" s="5">
        <v>1</v>
      </c>
      <c r="CF9" s="5">
        <v>1</v>
      </c>
      <c r="CG9" s="5">
        <v>1</v>
      </c>
      <c r="CH9" s="5">
        <v>16</v>
      </c>
      <c r="CI9" s="5">
        <v>78</v>
      </c>
      <c r="CJ9" s="5">
        <v>77</v>
      </c>
      <c r="CK9" s="5">
        <v>1</v>
      </c>
      <c r="CL9" s="5">
        <v>2</v>
      </c>
      <c r="CM9" s="2">
        <v>0</v>
      </c>
      <c r="CN9" s="2">
        <v>0</v>
      </c>
      <c r="CO9" s="5">
        <v>3</v>
      </c>
      <c r="CP9" s="5">
        <v>18</v>
      </c>
      <c r="CQ9" s="2">
        <v>0</v>
      </c>
      <c r="CR9" s="5">
        <v>1</v>
      </c>
      <c r="CS9" s="5">
        <v>0.67786999999999997</v>
      </c>
      <c r="CT9" s="5">
        <v>0.29652000000000001</v>
      </c>
      <c r="CU9" s="2" t="s">
        <v>135</v>
      </c>
    </row>
    <row r="10" spans="1:99" s="2" customFormat="1" x14ac:dyDescent="0.25">
      <c r="A10" s="2" t="s">
        <v>194</v>
      </c>
      <c r="B10" s="2" t="s">
        <v>195</v>
      </c>
      <c r="C10" s="2" t="s">
        <v>196</v>
      </c>
      <c r="D10" s="2">
        <v>1953</v>
      </c>
      <c r="E10" s="2">
        <f t="shared" si="0"/>
        <v>62</v>
      </c>
      <c r="F10" s="2">
        <v>242</v>
      </c>
      <c r="G10" s="2">
        <v>276</v>
      </c>
      <c r="H10" s="2">
        <v>270000</v>
      </c>
      <c r="I10" s="2">
        <v>477700</v>
      </c>
      <c r="J10" s="2">
        <v>455840</v>
      </c>
      <c r="K10" s="2">
        <v>477700</v>
      </c>
      <c r="L10" s="2">
        <f t="shared" si="1"/>
        <v>20808564230</v>
      </c>
      <c r="M10" s="2">
        <v>4360</v>
      </c>
      <c r="N10" s="2">
        <f t="shared" si="2"/>
        <v>189921600</v>
      </c>
      <c r="O10" s="2">
        <f t="shared" si="3"/>
        <v>6.8125</v>
      </c>
      <c r="P10" s="2">
        <f t="shared" si="4"/>
        <v>17644309.600000001</v>
      </c>
      <c r="Q10" s="2">
        <f t="shared" si="5"/>
        <v>17.6443096</v>
      </c>
      <c r="R10" s="2">
        <v>991</v>
      </c>
      <c r="S10" s="2">
        <f t="shared" si="6"/>
        <v>2566.6800899999998</v>
      </c>
      <c r="T10" s="2">
        <f t="shared" si="7"/>
        <v>634240</v>
      </c>
      <c r="U10" s="2">
        <f t="shared" si="8"/>
        <v>27629080000</v>
      </c>
      <c r="V10" s="2">
        <v>165680.07498999999</v>
      </c>
      <c r="W10" s="2">
        <f t="shared" si="9"/>
        <v>50.499286856951997</v>
      </c>
      <c r="X10" s="2">
        <f t="shared" si="10"/>
        <v>31.378812122656061</v>
      </c>
      <c r="Y10" s="2">
        <f t="shared" si="11"/>
        <v>3.3913905169879195</v>
      </c>
      <c r="Z10" s="2">
        <f t="shared" si="12"/>
        <v>109.56396865864652</v>
      </c>
      <c r="AA10" s="2">
        <f t="shared" si="13"/>
        <v>8.9813309762103763E-2</v>
      </c>
      <c r="AB10" s="2">
        <f t="shared" si="14"/>
        <v>1.3582310164295024</v>
      </c>
      <c r="AC10" s="2">
        <v>242</v>
      </c>
      <c r="AD10" s="2">
        <f t="shared" si="15"/>
        <v>0.45274367214316741</v>
      </c>
      <c r="AE10" s="2">
        <v>2892.75</v>
      </c>
      <c r="AF10" s="2">
        <f t="shared" si="16"/>
        <v>145.46788990825689</v>
      </c>
      <c r="AG10" s="2">
        <f t="shared" si="17"/>
        <v>0.70457304343368121</v>
      </c>
      <c r="AH10" s="2">
        <f t="shared" si="18"/>
        <v>3.1380519256285384E-2</v>
      </c>
      <c r="AI10" s="2">
        <f t="shared" si="19"/>
        <v>19856344816</v>
      </c>
      <c r="AJ10" s="2">
        <f t="shared" si="20"/>
        <v>562269523.20000005</v>
      </c>
      <c r="AK10" s="2">
        <f t="shared" si="21"/>
        <v>562.26952320000009</v>
      </c>
      <c r="AL10" s="2" t="s">
        <v>197</v>
      </c>
      <c r="AM10" s="2" t="s">
        <v>198</v>
      </c>
      <c r="AN10" s="2" t="s">
        <v>199</v>
      </c>
      <c r="AO10" s="2" t="s">
        <v>200</v>
      </c>
      <c r="AP10" s="2" t="s">
        <v>201</v>
      </c>
      <c r="AQ10" s="2" t="s">
        <v>169</v>
      </c>
      <c r="AR10" s="2" t="s">
        <v>170</v>
      </c>
      <c r="AS10" s="2">
        <v>4</v>
      </c>
      <c r="AT10" s="2" t="s">
        <v>171</v>
      </c>
      <c r="AU10" s="2" t="s">
        <v>172</v>
      </c>
      <c r="AV10" s="2">
        <v>1</v>
      </c>
      <c r="AW10" s="5">
        <v>50</v>
      </c>
      <c r="AX10" s="5">
        <v>50</v>
      </c>
      <c r="AY10" s="5">
        <v>1</v>
      </c>
      <c r="AZ10" s="5">
        <v>2.6</v>
      </c>
      <c r="BA10" s="5">
        <v>0.3</v>
      </c>
      <c r="BB10" s="2">
        <v>0</v>
      </c>
      <c r="BC10" s="5">
        <v>0.1</v>
      </c>
      <c r="BD10" s="2">
        <v>0</v>
      </c>
      <c r="BE10" s="5">
        <v>0.1</v>
      </c>
      <c r="BF10" s="5">
        <v>1.2</v>
      </c>
      <c r="BG10" s="5">
        <v>84.3</v>
      </c>
      <c r="BH10" s="5">
        <v>4</v>
      </c>
      <c r="BI10" s="5">
        <v>1.5</v>
      </c>
      <c r="BJ10" s="5">
        <v>2.2999999999999998</v>
      </c>
      <c r="BK10" s="5">
        <v>0.3</v>
      </c>
      <c r="BL10" s="2">
        <v>0</v>
      </c>
      <c r="BM10" s="2">
        <v>0</v>
      </c>
      <c r="BN10" s="5">
        <v>3.2</v>
      </c>
      <c r="BO10" s="5">
        <v>422582</v>
      </c>
      <c r="BP10" s="5">
        <v>43095</v>
      </c>
      <c r="BQ10" s="5">
        <v>162</v>
      </c>
      <c r="BR10" s="5">
        <v>16</v>
      </c>
      <c r="BS10" s="5">
        <v>0.15</v>
      </c>
      <c r="BT10" s="5">
        <v>0.02</v>
      </c>
      <c r="BU10" s="5">
        <v>437087</v>
      </c>
      <c r="BV10" s="5">
        <v>167</v>
      </c>
      <c r="BW10" s="5">
        <v>0.16</v>
      </c>
      <c r="BX10" s="5">
        <v>864990</v>
      </c>
      <c r="BY10" s="5">
        <v>60170</v>
      </c>
      <c r="BZ10" s="5">
        <v>331</v>
      </c>
      <c r="CA10" s="5">
        <v>23</v>
      </c>
      <c r="CB10" s="5">
        <v>0.33</v>
      </c>
      <c r="CC10" s="5">
        <v>0.02</v>
      </c>
      <c r="CD10" s="5">
        <v>1</v>
      </c>
      <c r="CE10" s="5">
        <v>2</v>
      </c>
      <c r="CF10" s="5">
        <v>1</v>
      </c>
      <c r="CG10" s="5">
        <v>1</v>
      </c>
      <c r="CH10" s="5">
        <v>14</v>
      </c>
      <c r="CI10" s="5">
        <v>72</v>
      </c>
      <c r="CJ10" s="5">
        <v>78</v>
      </c>
      <c r="CK10" s="5">
        <v>10</v>
      </c>
      <c r="CL10" s="5">
        <v>11</v>
      </c>
      <c r="CM10" s="5">
        <v>1</v>
      </c>
      <c r="CN10" s="5">
        <v>2</v>
      </c>
      <c r="CO10" s="5">
        <v>1</v>
      </c>
      <c r="CP10" s="5">
        <v>4</v>
      </c>
      <c r="CQ10" s="2">
        <v>0</v>
      </c>
      <c r="CR10" s="5">
        <v>1</v>
      </c>
      <c r="CS10" s="5">
        <v>0.85592999999999997</v>
      </c>
      <c r="CT10" s="5">
        <v>0.86463000000000001</v>
      </c>
      <c r="CU10" s="2" t="s">
        <v>135</v>
      </c>
    </row>
    <row r="11" spans="1:99" s="2" customFormat="1" x14ac:dyDescent="0.25">
      <c r="A11" s="2" t="s">
        <v>202</v>
      </c>
      <c r="B11" s="2" t="s">
        <v>203</v>
      </c>
      <c r="C11" s="2" t="s">
        <v>204</v>
      </c>
      <c r="D11" s="2">
        <v>1967</v>
      </c>
      <c r="E11" s="2">
        <f t="shared" si="0"/>
        <v>48</v>
      </c>
      <c r="F11" s="2">
        <v>319</v>
      </c>
      <c r="G11" s="2">
        <v>378</v>
      </c>
      <c r="H11" s="2">
        <v>110000</v>
      </c>
      <c r="I11" s="2">
        <v>430000</v>
      </c>
      <c r="J11" s="2">
        <v>160000</v>
      </c>
      <c r="K11" s="2">
        <v>430000</v>
      </c>
      <c r="L11" s="2">
        <f t="shared" si="1"/>
        <v>18730757000</v>
      </c>
      <c r="M11" s="2">
        <v>3720</v>
      </c>
      <c r="N11" s="2">
        <f t="shared" si="2"/>
        <v>162043200</v>
      </c>
      <c r="O11" s="2">
        <f t="shared" si="3"/>
        <v>5.8125</v>
      </c>
      <c r="P11" s="2">
        <f t="shared" si="4"/>
        <v>15054319.200000001</v>
      </c>
      <c r="Q11" s="2">
        <f t="shared" si="5"/>
        <v>15.0543192</v>
      </c>
      <c r="R11" s="2">
        <v>277</v>
      </c>
      <c r="S11" s="2">
        <f t="shared" si="6"/>
        <v>717.42722999999989</v>
      </c>
      <c r="T11" s="2">
        <f t="shared" si="7"/>
        <v>177280</v>
      </c>
      <c r="U11" s="2">
        <f t="shared" si="8"/>
        <v>7722760000</v>
      </c>
      <c r="V11" s="2">
        <v>278832.44254000002</v>
      </c>
      <c r="W11" s="2">
        <f t="shared" si="9"/>
        <v>84.988128486191997</v>
      </c>
      <c r="X11" s="2">
        <f t="shared" si="10"/>
        <v>52.809191622420769</v>
      </c>
      <c r="Y11" s="2">
        <f t="shared" si="11"/>
        <v>6.1790626249952689</v>
      </c>
      <c r="Z11" s="2">
        <f t="shared" si="12"/>
        <v>115.59113248812662</v>
      </c>
      <c r="AA11" s="2">
        <f t="shared" si="13"/>
        <v>0.43063187326807084</v>
      </c>
      <c r="AB11" s="2">
        <f t="shared" si="14"/>
        <v>1.0870639418946078</v>
      </c>
      <c r="AC11" s="2">
        <v>319</v>
      </c>
      <c r="AD11" s="2">
        <f t="shared" si="15"/>
        <v>0.36235464729820255</v>
      </c>
      <c r="AE11" s="2">
        <v>1580.64</v>
      </c>
      <c r="AF11" s="2">
        <f t="shared" si="16"/>
        <v>47.655913978494624</v>
      </c>
      <c r="AG11" s="2">
        <f t="shared" si="17"/>
        <v>0.80473809697521659</v>
      </c>
      <c r="AH11" s="2">
        <f t="shared" si="18"/>
        <v>7.6279708629244089E-2</v>
      </c>
      <c r="AI11" s="2">
        <f t="shared" si="19"/>
        <v>6969584000</v>
      </c>
      <c r="AJ11" s="2">
        <f t="shared" si="20"/>
        <v>197356800</v>
      </c>
      <c r="AK11" s="2">
        <f t="shared" si="21"/>
        <v>197.35679999999999</v>
      </c>
      <c r="AL11" s="2" t="s">
        <v>205</v>
      </c>
      <c r="AM11" s="2" t="s">
        <v>206</v>
      </c>
      <c r="AN11" s="2" t="s">
        <v>207</v>
      </c>
      <c r="AO11" s="2" t="s">
        <v>208</v>
      </c>
      <c r="AP11" s="2" t="s">
        <v>209</v>
      </c>
      <c r="AQ11" s="2" t="s">
        <v>210</v>
      </c>
      <c r="AR11" s="2" t="s">
        <v>211</v>
      </c>
      <c r="AS11" s="2">
        <v>2</v>
      </c>
      <c r="AT11" s="2" t="s">
        <v>212</v>
      </c>
      <c r="AU11" s="2" t="s">
        <v>213</v>
      </c>
      <c r="AV11" s="2">
        <v>2</v>
      </c>
      <c r="AW11" s="5">
        <v>76</v>
      </c>
      <c r="AX11" s="5">
        <v>24</v>
      </c>
      <c r="AY11" s="2">
        <v>0</v>
      </c>
      <c r="AZ11" s="5">
        <v>1.9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5">
        <v>2</v>
      </c>
      <c r="BG11" s="5">
        <v>78.8</v>
      </c>
      <c r="BH11" s="5">
        <v>5.9</v>
      </c>
      <c r="BI11" s="5">
        <v>2.2999999999999998</v>
      </c>
      <c r="BJ11" s="5">
        <v>4.4000000000000004</v>
      </c>
      <c r="BK11" s="2">
        <v>0</v>
      </c>
      <c r="BL11" s="2">
        <v>0</v>
      </c>
      <c r="BM11" s="2">
        <v>0</v>
      </c>
      <c r="BN11" s="5">
        <v>4.7</v>
      </c>
      <c r="BO11" s="5">
        <v>268184</v>
      </c>
      <c r="BP11" s="5">
        <v>25094</v>
      </c>
      <c r="BQ11" s="5">
        <v>367</v>
      </c>
      <c r="BR11" s="5">
        <v>34</v>
      </c>
      <c r="BS11" s="5">
        <v>0.19</v>
      </c>
      <c r="BT11" s="5">
        <v>0.02</v>
      </c>
      <c r="BU11" s="5">
        <v>266894</v>
      </c>
      <c r="BV11" s="5">
        <v>366</v>
      </c>
      <c r="BW11" s="5">
        <v>0.19</v>
      </c>
      <c r="BX11" s="5">
        <v>587900</v>
      </c>
      <c r="BY11" s="5">
        <v>25473</v>
      </c>
      <c r="BZ11" s="5">
        <v>805</v>
      </c>
      <c r="CA11" s="5">
        <v>35</v>
      </c>
      <c r="CB11" s="5">
        <v>0.42</v>
      </c>
      <c r="CC11" s="5">
        <v>0.02</v>
      </c>
      <c r="CD11" s="2">
        <v>0</v>
      </c>
      <c r="CE11" s="2">
        <v>0</v>
      </c>
      <c r="CF11" s="2">
        <v>0</v>
      </c>
      <c r="CG11" s="2">
        <v>0</v>
      </c>
      <c r="CH11" s="5">
        <v>25</v>
      </c>
      <c r="CI11" s="5">
        <v>59</v>
      </c>
      <c r="CJ11" s="5">
        <v>71</v>
      </c>
      <c r="CK11" s="5">
        <v>13</v>
      </c>
      <c r="CL11" s="5">
        <v>18</v>
      </c>
      <c r="CM11" s="5">
        <v>1</v>
      </c>
      <c r="CN11" s="5">
        <v>2</v>
      </c>
      <c r="CO11" s="5">
        <v>2</v>
      </c>
      <c r="CP11" s="5">
        <v>8</v>
      </c>
      <c r="CQ11" s="2">
        <v>0</v>
      </c>
      <c r="CR11" s="2">
        <v>0</v>
      </c>
      <c r="CS11" s="5">
        <v>0.91125</v>
      </c>
      <c r="CT11" s="5">
        <v>0.72506000000000004</v>
      </c>
      <c r="CU11" s="2" t="s">
        <v>135</v>
      </c>
    </row>
    <row r="12" spans="1:99" s="2" customFormat="1" x14ac:dyDescent="0.25">
      <c r="A12" s="2" t="s">
        <v>214</v>
      </c>
      <c r="B12" s="2" t="s">
        <v>215</v>
      </c>
      <c r="C12" s="2" t="s">
        <v>216</v>
      </c>
      <c r="D12" s="2">
        <v>1968</v>
      </c>
      <c r="E12" s="2">
        <f t="shared" si="0"/>
        <v>47</v>
      </c>
      <c r="F12" s="2">
        <v>113</v>
      </c>
      <c r="G12" s="2">
        <v>230</v>
      </c>
      <c r="H12" s="2">
        <v>2250000</v>
      </c>
      <c r="I12" s="2">
        <v>2530000</v>
      </c>
      <c r="J12" s="2">
        <v>530000</v>
      </c>
      <c r="K12" s="2">
        <v>2530000</v>
      </c>
      <c r="L12" s="2">
        <f t="shared" si="1"/>
        <v>110206547000</v>
      </c>
      <c r="M12" s="2">
        <v>55000</v>
      </c>
      <c r="N12" s="2">
        <f t="shared" si="2"/>
        <v>2395800000</v>
      </c>
      <c r="O12" s="2">
        <f t="shared" si="3"/>
        <v>85.9375</v>
      </c>
      <c r="P12" s="2">
        <f t="shared" si="4"/>
        <v>222577300</v>
      </c>
      <c r="Q12" s="2">
        <f t="shared" si="5"/>
        <v>222.57730000000001</v>
      </c>
      <c r="R12" s="2">
        <v>226000</v>
      </c>
      <c r="S12" s="2">
        <f t="shared" si="6"/>
        <v>585337.74</v>
      </c>
      <c r="T12" s="2">
        <f t="shared" si="7"/>
        <v>144640000</v>
      </c>
      <c r="U12" s="2">
        <f t="shared" si="8"/>
        <v>6300880000000</v>
      </c>
      <c r="V12" s="2">
        <v>1268617.1372</v>
      </c>
      <c r="W12" s="2">
        <f t="shared" si="9"/>
        <v>386.67450341855999</v>
      </c>
      <c r="X12" s="2">
        <f t="shared" si="10"/>
        <v>240.26847408285681</v>
      </c>
      <c r="Y12" s="2">
        <f t="shared" si="11"/>
        <v>7.311390711725406</v>
      </c>
      <c r="Z12" s="2">
        <f t="shared" si="12"/>
        <v>45.999894398530763</v>
      </c>
      <c r="AA12" s="2">
        <f t="shared" si="13"/>
        <v>0.59147658231345457</v>
      </c>
      <c r="AB12" s="2">
        <f t="shared" si="14"/>
        <v>1.2212361344742682</v>
      </c>
      <c r="AC12" s="2">
        <v>113</v>
      </c>
      <c r="AD12" s="2">
        <f t="shared" si="15"/>
        <v>0.40707871149142266</v>
      </c>
      <c r="AE12" s="2">
        <v>183386</v>
      </c>
      <c r="AF12" s="2">
        <f t="shared" si="16"/>
        <v>2629.818181818182</v>
      </c>
      <c r="AG12" s="2">
        <f t="shared" si="17"/>
        <v>8.3286958535901234E-2</v>
      </c>
      <c r="AH12" s="2">
        <f t="shared" si="18"/>
        <v>0.34046532559208154</v>
      </c>
      <c r="AI12" s="2">
        <f t="shared" si="19"/>
        <v>23086747000</v>
      </c>
      <c r="AJ12" s="2">
        <f t="shared" si="20"/>
        <v>653744400</v>
      </c>
      <c r="AK12" s="2">
        <f t="shared" si="21"/>
        <v>653.74440000000004</v>
      </c>
      <c r="AL12" s="2" t="s">
        <v>217</v>
      </c>
      <c r="AM12" s="2" t="s">
        <v>218</v>
      </c>
      <c r="AN12" s="2" t="s">
        <v>134</v>
      </c>
      <c r="AO12" s="2" t="s">
        <v>219</v>
      </c>
      <c r="AP12" s="2" t="s">
        <v>220</v>
      </c>
      <c r="AQ12" s="2" t="s">
        <v>221</v>
      </c>
      <c r="AR12" s="2" t="s">
        <v>222</v>
      </c>
      <c r="AS12" s="2">
        <v>7</v>
      </c>
      <c r="AT12" s="2" t="s">
        <v>223</v>
      </c>
      <c r="AU12" s="2" t="s">
        <v>224</v>
      </c>
      <c r="AV12" s="2">
        <v>3</v>
      </c>
      <c r="AW12" s="5">
        <v>62</v>
      </c>
      <c r="AX12" s="5">
        <v>36</v>
      </c>
      <c r="AY12" s="5">
        <v>1</v>
      </c>
      <c r="AZ12" s="5">
        <v>1.3</v>
      </c>
      <c r="BA12" s="5">
        <v>0.4</v>
      </c>
      <c r="BB12" s="2">
        <v>0</v>
      </c>
      <c r="BC12" s="5">
        <v>0.3</v>
      </c>
      <c r="BD12" s="2">
        <v>0</v>
      </c>
      <c r="BE12" s="5">
        <v>0.3</v>
      </c>
      <c r="BF12" s="5">
        <v>0.7</v>
      </c>
      <c r="BG12" s="5">
        <v>35.799999999999997</v>
      </c>
      <c r="BH12" s="5">
        <v>0.5</v>
      </c>
      <c r="BI12" s="5">
        <v>32.5</v>
      </c>
      <c r="BJ12" s="5">
        <v>11.7</v>
      </c>
      <c r="BK12" s="5">
        <v>3.7</v>
      </c>
      <c r="BL12" s="5">
        <v>9.8000000000000007</v>
      </c>
      <c r="BM12" s="5">
        <v>0.2</v>
      </c>
      <c r="BN12" s="5">
        <v>2.8</v>
      </c>
      <c r="BO12" s="5">
        <v>18167730</v>
      </c>
      <c r="BP12" s="5">
        <v>3428335</v>
      </c>
      <c r="BQ12" s="5">
        <v>34</v>
      </c>
      <c r="BR12" s="5">
        <v>6</v>
      </c>
      <c r="BS12" s="5">
        <v>0.11</v>
      </c>
      <c r="BT12" s="5">
        <v>0.02</v>
      </c>
      <c r="BU12" s="5">
        <v>19467559</v>
      </c>
      <c r="BV12" s="5">
        <v>36</v>
      </c>
      <c r="BW12" s="5">
        <v>0.12</v>
      </c>
      <c r="BX12" s="5">
        <v>83603171</v>
      </c>
      <c r="BY12" s="5">
        <v>6224878</v>
      </c>
      <c r="BZ12" s="5">
        <v>156</v>
      </c>
      <c r="CA12" s="5">
        <v>12</v>
      </c>
      <c r="CB12" s="5">
        <v>0.52</v>
      </c>
      <c r="CC12" s="5">
        <v>0.04</v>
      </c>
      <c r="CD12" s="5">
        <v>8</v>
      </c>
      <c r="CE12" s="5">
        <v>6</v>
      </c>
      <c r="CF12" s="5">
        <v>33</v>
      </c>
      <c r="CG12" s="5">
        <v>26</v>
      </c>
      <c r="CH12" s="5">
        <v>12</v>
      </c>
      <c r="CI12" s="5">
        <v>21</v>
      </c>
      <c r="CJ12" s="5">
        <v>21</v>
      </c>
      <c r="CK12" s="5">
        <v>7</v>
      </c>
      <c r="CL12" s="5">
        <v>3</v>
      </c>
      <c r="CM12" s="5">
        <v>11</v>
      </c>
      <c r="CN12" s="5">
        <v>17</v>
      </c>
      <c r="CO12" s="5">
        <v>3</v>
      </c>
      <c r="CP12" s="5">
        <v>11</v>
      </c>
      <c r="CQ12" s="5">
        <v>5</v>
      </c>
      <c r="CR12" s="5">
        <v>15</v>
      </c>
      <c r="CS12" s="5">
        <v>0.98302999999999996</v>
      </c>
      <c r="CT12" s="5">
        <v>0.95542000000000005</v>
      </c>
      <c r="CU12" s="2" t="s">
        <v>135</v>
      </c>
    </row>
    <row r="13" spans="1:99" s="2" customFormat="1" x14ac:dyDescent="0.25">
      <c r="A13" s="2" t="s">
        <v>225</v>
      </c>
      <c r="B13" s="2" t="s">
        <v>226</v>
      </c>
      <c r="C13" s="2" t="s">
        <v>227</v>
      </c>
      <c r="D13" s="2">
        <v>1967</v>
      </c>
      <c r="E13" s="2">
        <f t="shared" si="0"/>
        <v>48</v>
      </c>
      <c r="F13" s="2">
        <v>123</v>
      </c>
      <c r="G13" s="2">
        <v>126</v>
      </c>
      <c r="H13" s="2">
        <v>195000</v>
      </c>
      <c r="I13" s="2">
        <v>61000</v>
      </c>
      <c r="J13" s="2">
        <v>56000</v>
      </c>
      <c r="K13" s="2">
        <v>61000</v>
      </c>
      <c r="L13" s="2">
        <f t="shared" si="1"/>
        <v>2657153900</v>
      </c>
      <c r="M13" s="2">
        <v>1220</v>
      </c>
      <c r="N13" s="2">
        <f t="shared" si="2"/>
        <v>53143200</v>
      </c>
      <c r="O13" s="2">
        <f t="shared" si="3"/>
        <v>1.90625</v>
      </c>
      <c r="P13" s="2">
        <f t="shared" si="4"/>
        <v>4937169.2</v>
      </c>
      <c r="Q13" s="2">
        <f t="shared" si="5"/>
        <v>4.9371692000000005</v>
      </c>
      <c r="R13" s="2">
        <v>494</v>
      </c>
      <c r="S13" s="2">
        <f t="shared" si="6"/>
        <v>1279.45506</v>
      </c>
      <c r="T13" s="2">
        <f t="shared" si="7"/>
        <v>316160</v>
      </c>
      <c r="U13" s="2">
        <f t="shared" si="8"/>
        <v>13772720000</v>
      </c>
      <c r="V13" s="2">
        <v>57921.239046000002</v>
      </c>
      <c r="W13" s="2">
        <f t="shared" si="9"/>
        <v>17.654393661220801</v>
      </c>
      <c r="X13" s="2">
        <f t="shared" si="10"/>
        <v>10.969935147878125</v>
      </c>
      <c r="Y13" s="2">
        <f t="shared" si="11"/>
        <v>2.2413449036489519</v>
      </c>
      <c r="Z13" s="2">
        <f t="shared" si="12"/>
        <v>49.999885215794308</v>
      </c>
      <c r="AA13" s="2">
        <f t="shared" si="13"/>
        <v>0.25558341413290625</v>
      </c>
      <c r="AB13" s="2">
        <f t="shared" si="14"/>
        <v>1.2195093955071783</v>
      </c>
      <c r="AC13" s="2">
        <v>123</v>
      </c>
      <c r="AD13" s="2">
        <f t="shared" si="15"/>
        <v>0.40650313183572606</v>
      </c>
      <c r="AE13" s="2">
        <v>2480.37</v>
      </c>
      <c r="AF13" s="2">
        <f t="shared" si="16"/>
        <v>259.14754098360658</v>
      </c>
      <c r="AG13" s="2">
        <f t="shared" si="17"/>
        <v>0.60784185966871707</v>
      </c>
      <c r="AH13" s="2">
        <f t="shared" si="18"/>
        <v>7.1475610236311674E-2</v>
      </c>
      <c r="AI13" s="2">
        <f t="shared" si="19"/>
        <v>2439354400</v>
      </c>
      <c r="AJ13" s="2">
        <f t="shared" si="20"/>
        <v>69074880</v>
      </c>
      <c r="AK13" s="2">
        <f t="shared" si="21"/>
        <v>69.074879999999993</v>
      </c>
      <c r="AL13" s="2" t="s">
        <v>228</v>
      </c>
      <c r="AM13" s="2" t="s">
        <v>229</v>
      </c>
      <c r="AN13" s="2" t="s">
        <v>230</v>
      </c>
      <c r="AO13" s="2" t="s">
        <v>231</v>
      </c>
      <c r="AP13" s="2" t="s">
        <v>232</v>
      </c>
      <c r="AQ13" s="2" t="s">
        <v>210</v>
      </c>
      <c r="AR13" s="2" t="s">
        <v>233</v>
      </c>
      <c r="AS13" s="2">
        <v>3</v>
      </c>
      <c r="AT13" s="2" t="s">
        <v>234</v>
      </c>
      <c r="AU13" s="2" t="s">
        <v>235</v>
      </c>
      <c r="AV13" s="2">
        <v>2</v>
      </c>
      <c r="AW13" s="5">
        <v>86</v>
      </c>
      <c r="AX13" s="5">
        <v>14</v>
      </c>
      <c r="AY13" s="2">
        <v>0</v>
      </c>
      <c r="AZ13" s="5">
        <v>1.4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5">
        <v>2.7</v>
      </c>
      <c r="BG13" s="5">
        <v>79.8</v>
      </c>
      <c r="BH13" s="5">
        <v>6.3</v>
      </c>
      <c r="BI13" s="5">
        <v>2.1</v>
      </c>
      <c r="BJ13" s="5">
        <v>3.9</v>
      </c>
      <c r="BK13" s="2">
        <v>0</v>
      </c>
      <c r="BL13" s="2">
        <v>0</v>
      </c>
      <c r="BM13" s="2">
        <v>0</v>
      </c>
      <c r="BN13" s="5">
        <v>3.8</v>
      </c>
      <c r="BO13" s="5">
        <v>436930</v>
      </c>
      <c r="BP13" s="5">
        <v>39800</v>
      </c>
      <c r="BQ13" s="5">
        <v>336</v>
      </c>
      <c r="BR13" s="5">
        <v>31</v>
      </c>
      <c r="BS13" s="5">
        <v>0.18</v>
      </c>
      <c r="BT13" s="5">
        <v>0.02</v>
      </c>
      <c r="BU13" s="5">
        <v>437926</v>
      </c>
      <c r="BV13" s="5">
        <v>336</v>
      </c>
      <c r="BW13" s="5">
        <v>0.19</v>
      </c>
      <c r="BX13" s="5">
        <v>931857</v>
      </c>
      <c r="BY13" s="5">
        <v>45475</v>
      </c>
      <c r="BZ13" s="5">
        <v>716</v>
      </c>
      <c r="CA13" s="5">
        <v>35</v>
      </c>
      <c r="CB13" s="5">
        <v>0.42</v>
      </c>
      <c r="CC13" s="5">
        <v>0.02</v>
      </c>
      <c r="CD13" s="2">
        <v>0</v>
      </c>
      <c r="CE13" s="5">
        <v>1</v>
      </c>
      <c r="CF13" s="2">
        <v>0</v>
      </c>
      <c r="CG13" s="2">
        <v>0</v>
      </c>
      <c r="CH13" s="5">
        <v>25</v>
      </c>
      <c r="CI13" s="5">
        <v>61</v>
      </c>
      <c r="CJ13" s="5">
        <v>76</v>
      </c>
      <c r="CK13" s="5">
        <v>11</v>
      </c>
      <c r="CL13" s="5">
        <v>14</v>
      </c>
      <c r="CM13" s="5">
        <v>1</v>
      </c>
      <c r="CN13" s="5">
        <v>2</v>
      </c>
      <c r="CO13" s="5">
        <v>1</v>
      </c>
      <c r="CP13" s="5">
        <v>7</v>
      </c>
      <c r="CQ13" s="2">
        <v>0</v>
      </c>
      <c r="CR13" s="2">
        <v>0</v>
      </c>
      <c r="CS13" s="5">
        <v>0.94926999999999995</v>
      </c>
      <c r="CT13" s="5">
        <v>0.96360000000000001</v>
      </c>
      <c r="CU13" s="2" t="s">
        <v>135</v>
      </c>
    </row>
    <row r="14" spans="1:99" s="2" customFormat="1" x14ac:dyDescent="0.25">
      <c r="A14" s="2" t="s">
        <v>236</v>
      </c>
      <c r="B14" s="2" t="s">
        <v>237</v>
      </c>
      <c r="C14" s="2" t="s">
        <v>238</v>
      </c>
      <c r="D14" s="2">
        <v>1968</v>
      </c>
      <c r="E14" s="2">
        <f t="shared" si="0"/>
        <v>47</v>
      </c>
      <c r="F14" s="2">
        <v>265</v>
      </c>
      <c r="G14" s="2">
        <v>312</v>
      </c>
      <c r="H14" s="2">
        <v>53000</v>
      </c>
      <c r="I14" s="2">
        <v>89000</v>
      </c>
      <c r="J14" s="2">
        <v>83000</v>
      </c>
      <c r="K14" s="2">
        <v>89000</v>
      </c>
      <c r="L14" s="2">
        <f t="shared" si="1"/>
        <v>3876831100</v>
      </c>
      <c r="M14" s="2">
        <v>975</v>
      </c>
      <c r="N14" s="2">
        <f t="shared" si="2"/>
        <v>42471000</v>
      </c>
      <c r="O14" s="2">
        <f t="shared" si="3"/>
        <v>1.5234375</v>
      </c>
      <c r="P14" s="2">
        <f t="shared" si="4"/>
        <v>3945688.5</v>
      </c>
      <c r="Q14" s="2">
        <f t="shared" si="5"/>
        <v>3.9456885000000002</v>
      </c>
      <c r="R14" s="2">
        <v>88</v>
      </c>
      <c r="S14" s="2">
        <f t="shared" si="6"/>
        <v>227.91911999999999</v>
      </c>
      <c r="T14" s="2">
        <f t="shared" si="7"/>
        <v>56320</v>
      </c>
      <c r="U14" s="2">
        <f t="shared" si="8"/>
        <v>2453440000</v>
      </c>
      <c r="V14" s="2">
        <v>84023.125128999993</v>
      </c>
      <c r="W14" s="2">
        <f t="shared" si="9"/>
        <v>25.610248539319198</v>
      </c>
      <c r="X14" s="2">
        <f t="shared" si="10"/>
        <v>15.913475760681825</v>
      </c>
      <c r="Y14" s="2">
        <f t="shared" si="11"/>
        <v>3.6370333745900942</v>
      </c>
      <c r="Z14" s="2">
        <f t="shared" si="12"/>
        <v>91.281841727296268</v>
      </c>
      <c r="AA14" s="2">
        <f t="shared" si="13"/>
        <v>0.25015177491090151</v>
      </c>
      <c r="AB14" s="2">
        <f t="shared" si="14"/>
        <v>1.0333793403090143</v>
      </c>
      <c r="AC14" s="2">
        <v>265</v>
      </c>
      <c r="AD14" s="2">
        <f t="shared" si="15"/>
        <v>0.34445978010300476</v>
      </c>
      <c r="AE14" s="2">
        <v>108.387</v>
      </c>
      <c r="AF14" s="2">
        <f t="shared" si="16"/>
        <v>57.764102564102565</v>
      </c>
      <c r="AG14" s="2">
        <f t="shared" si="17"/>
        <v>1.2413195606048515</v>
      </c>
      <c r="AH14" s="2">
        <f t="shared" si="18"/>
        <v>3.8540078203660053E-2</v>
      </c>
      <c r="AI14" s="2">
        <f t="shared" si="19"/>
        <v>3615471700</v>
      </c>
      <c r="AJ14" s="2">
        <f t="shared" si="20"/>
        <v>102378840</v>
      </c>
      <c r="AK14" s="2">
        <f t="shared" si="21"/>
        <v>102.37884</v>
      </c>
      <c r="AL14" s="2" t="s">
        <v>239</v>
      </c>
      <c r="AM14" s="2" t="s">
        <v>240</v>
      </c>
      <c r="AN14" s="2" t="s">
        <v>241</v>
      </c>
      <c r="AO14" s="2" t="s">
        <v>242</v>
      </c>
      <c r="AP14" s="2" t="s">
        <v>243</v>
      </c>
      <c r="AQ14" s="2" t="s">
        <v>244</v>
      </c>
      <c r="AR14" s="2" t="s">
        <v>245</v>
      </c>
      <c r="AS14" s="2">
        <v>2</v>
      </c>
      <c r="AT14" s="2" t="s">
        <v>246</v>
      </c>
      <c r="AU14" s="2" t="s">
        <v>247</v>
      </c>
      <c r="AV14" s="2">
        <v>2</v>
      </c>
      <c r="AW14" s="5">
        <v>100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5">
        <v>1.5</v>
      </c>
      <c r="BG14" s="5">
        <v>93.1</v>
      </c>
      <c r="BH14" s="5">
        <v>2.4</v>
      </c>
      <c r="BI14" s="5">
        <v>1</v>
      </c>
      <c r="BJ14" s="5">
        <v>1.3</v>
      </c>
      <c r="BK14" s="2">
        <v>0</v>
      </c>
      <c r="BL14" s="2">
        <v>0</v>
      </c>
      <c r="BM14" s="2">
        <v>0</v>
      </c>
      <c r="BN14" s="5">
        <v>0.6</v>
      </c>
      <c r="BO14" s="5">
        <v>20708</v>
      </c>
      <c r="BP14" s="5">
        <v>1457</v>
      </c>
      <c r="BQ14" s="5">
        <v>357</v>
      </c>
      <c r="BR14" s="5">
        <v>25</v>
      </c>
      <c r="BS14" s="5">
        <v>0.19</v>
      </c>
      <c r="BT14" s="5">
        <v>0.01</v>
      </c>
      <c r="BU14" s="5">
        <v>20698</v>
      </c>
      <c r="BV14" s="5">
        <v>357</v>
      </c>
      <c r="BW14" s="5">
        <v>0.19</v>
      </c>
      <c r="BX14" s="5">
        <v>41443</v>
      </c>
      <c r="BY14" s="5">
        <v>1856</v>
      </c>
      <c r="BZ14" s="5">
        <v>715</v>
      </c>
      <c r="CA14" s="5">
        <v>32</v>
      </c>
      <c r="CB14" s="5">
        <v>0.43</v>
      </c>
      <c r="CC14" s="5">
        <v>0.02</v>
      </c>
      <c r="CD14" s="2">
        <v>0</v>
      </c>
      <c r="CE14" s="2">
        <v>0</v>
      </c>
      <c r="CF14" s="2">
        <v>0</v>
      </c>
      <c r="CG14" s="2">
        <v>0</v>
      </c>
      <c r="CH14" s="5">
        <v>24</v>
      </c>
      <c r="CI14" s="5">
        <v>73</v>
      </c>
      <c r="CJ14" s="5">
        <v>94</v>
      </c>
      <c r="CK14" s="5">
        <v>1</v>
      </c>
      <c r="CL14" s="5">
        <v>2</v>
      </c>
      <c r="CM14" s="5">
        <v>1</v>
      </c>
      <c r="CN14" s="5">
        <v>1</v>
      </c>
      <c r="CO14" s="2">
        <v>0</v>
      </c>
      <c r="CP14" s="5">
        <v>2</v>
      </c>
      <c r="CQ14" s="2">
        <v>0</v>
      </c>
      <c r="CR14" s="2">
        <v>0</v>
      </c>
      <c r="CS14" s="5">
        <v>0.80818000000000001</v>
      </c>
      <c r="CT14" s="5">
        <v>0.70172000000000001</v>
      </c>
      <c r="CU14" s="2" t="s">
        <v>135</v>
      </c>
    </row>
    <row r="15" spans="1:99" s="2" customFormat="1" x14ac:dyDescent="0.25">
      <c r="A15" s="2" t="s">
        <v>248</v>
      </c>
      <c r="B15" s="2" t="s">
        <v>249</v>
      </c>
      <c r="C15" s="2" t="s">
        <v>250</v>
      </c>
      <c r="D15" s="2">
        <v>1962</v>
      </c>
      <c r="E15" s="2">
        <f t="shared" si="0"/>
        <v>53</v>
      </c>
      <c r="F15" s="2">
        <v>317</v>
      </c>
      <c r="G15" s="2">
        <v>341</v>
      </c>
      <c r="H15" s="2">
        <v>141600</v>
      </c>
      <c r="I15" s="2">
        <v>356000</v>
      </c>
      <c r="J15" s="2">
        <v>350600</v>
      </c>
      <c r="K15" s="2">
        <v>356000</v>
      </c>
      <c r="L15" s="2">
        <f t="shared" si="1"/>
        <v>15507324400</v>
      </c>
      <c r="M15" s="2">
        <v>2735</v>
      </c>
      <c r="N15" s="2">
        <f t="shared" si="2"/>
        <v>119136600</v>
      </c>
      <c r="O15" s="2">
        <f t="shared" si="3"/>
        <v>4.2734375</v>
      </c>
      <c r="P15" s="2">
        <f t="shared" si="4"/>
        <v>11068162.1</v>
      </c>
      <c r="Q15" s="2">
        <f t="shared" si="5"/>
        <v>11.0681621</v>
      </c>
      <c r="R15" s="2">
        <v>389</v>
      </c>
      <c r="S15" s="2">
        <f t="shared" si="6"/>
        <v>1007.5061099999999</v>
      </c>
      <c r="T15" s="2">
        <f t="shared" si="7"/>
        <v>248960</v>
      </c>
      <c r="U15" s="2">
        <f t="shared" si="8"/>
        <v>10845320000</v>
      </c>
      <c r="V15" s="2">
        <v>147511.40654</v>
      </c>
      <c r="W15" s="2">
        <f t="shared" si="9"/>
        <v>44.961476713391995</v>
      </c>
      <c r="X15" s="2">
        <f t="shared" si="10"/>
        <v>27.937775330236761</v>
      </c>
      <c r="Y15" s="2">
        <f t="shared" si="11"/>
        <v>3.8123933416985292</v>
      </c>
      <c r="Z15" s="2">
        <f t="shared" si="12"/>
        <v>130.16423500418847</v>
      </c>
      <c r="AA15" s="2">
        <f t="shared" si="13"/>
        <v>0.1039672466789244</v>
      </c>
      <c r="AB15" s="2">
        <f t="shared" si="14"/>
        <v>1.2318381861595122</v>
      </c>
      <c r="AC15" s="2">
        <v>317</v>
      </c>
      <c r="AD15" s="2">
        <f t="shared" si="15"/>
        <v>0.41061272871983745</v>
      </c>
      <c r="AE15" s="2">
        <v>863.84699999999998</v>
      </c>
      <c r="AF15" s="2">
        <f t="shared" si="16"/>
        <v>91.027422303473486</v>
      </c>
      <c r="AG15" s="2">
        <f t="shared" si="17"/>
        <v>1.0568528378152791</v>
      </c>
      <c r="AH15" s="2">
        <f t="shared" si="18"/>
        <v>2.5593606425971156E-2</v>
      </c>
      <c r="AI15" s="2">
        <f t="shared" si="19"/>
        <v>15272100940</v>
      </c>
      <c r="AJ15" s="2">
        <f t="shared" si="20"/>
        <v>432458088</v>
      </c>
      <c r="AK15" s="2">
        <f t="shared" si="21"/>
        <v>432.45808799999998</v>
      </c>
      <c r="AL15" s="2" t="s">
        <v>251</v>
      </c>
      <c r="AM15" s="2" t="s">
        <v>252</v>
      </c>
      <c r="AN15" s="2" t="s">
        <v>253</v>
      </c>
      <c r="AO15" s="2" t="s">
        <v>254</v>
      </c>
      <c r="AP15" s="2" t="s">
        <v>255</v>
      </c>
      <c r="AQ15" s="2" t="s">
        <v>169</v>
      </c>
      <c r="AR15" s="2" t="s">
        <v>256</v>
      </c>
      <c r="AS15" s="2">
        <v>3</v>
      </c>
      <c r="AT15" s="2" t="s">
        <v>257</v>
      </c>
      <c r="AU15" s="2" t="s">
        <v>258</v>
      </c>
      <c r="AV15" s="2">
        <v>2</v>
      </c>
      <c r="AW15" s="5">
        <v>28</v>
      </c>
      <c r="AX15" s="5">
        <v>71</v>
      </c>
      <c r="AY15" s="5">
        <v>2</v>
      </c>
      <c r="AZ15" s="5">
        <v>1.2</v>
      </c>
      <c r="BA15" s="5">
        <v>0.3</v>
      </c>
      <c r="BB15" s="2">
        <v>0</v>
      </c>
      <c r="BC15" s="2">
        <v>0</v>
      </c>
      <c r="BD15" s="2">
        <v>0</v>
      </c>
      <c r="BE15" s="2">
        <v>0</v>
      </c>
      <c r="BF15" s="5">
        <v>1.1000000000000001</v>
      </c>
      <c r="BG15" s="5">
        <v>82.6</v>
      </c>
      <c r="BH15" s="5">
        <v>4.3</v>
      </c>
      <c r="BI15" s="5">
        <v>2</v>
      </c>
      <c r="BJ15" s="5">
        <v>3</v>
      </c>
      <c r="BK15" s="2">
        <v>0</v>
      </c>
      <c r="BL15" s="2">
        <v>0</v>
      </c>
      <c r="BM15" s="2">
        <v>0</v>
      </c>
      <c r="BN15" s="5">
        <v>5.5</v>
      </c>
      <c r="BO15" s="5">
        <v>118443</v>
      </c>
      <c r="BP15" s="5">
        <v>11156</v>
      </c>
      <c r="BQ15" s="5">
        <v>169</v>
      </c>
      <c r="BR15" s="5">
        <v>16</v>
      </c>
      <c r="BS15" s="5">
        <v>0.16</v>
      </c>
      <c r="BT15" s="5">
        <v>0.02</v>
      </c>
      <c r="BU15" s="5">
        <v>121917</v>
      </c>
      <c r="BV15" s="5">
        <v>174</v>
      </c>
      <c r="BW15" s="5">
        <v>0.17</v>
      </c>
      <c r="BX15" s="5">
        <v>253435</v>
      </c>
      <c r="BY15" s="5">
        <v>21045</v>
      </c>
      <c r="BZ15" s="5">
        <v>362</v>
      </c>
      <c r="CA15" s="5">
        <v>30</v>
      </c>
      <c r="CB15" s="5">
        <v>0.33</v>
      </c>
      <c r="CC15" s="5">
        <v>0.03</v>
      </c>
      <c r="CD15" s="2">
        <v>0</v>
      </c>
      <c r="CE15" s="2">
        <v>0</v>
      </c>
      <c r="CF15" s="2">
        <v>0</v>
      </c>
      <c r="CG15" s="2">
        <v>0</v>
      </c>
      <c r="CH15" s="5">
        <v>11</v>
      </c>
      <c r="CI15" s="5">
        <v>69</v>
      </c>
      <c r="CJ15" s="5">
        <v>73</v>
      </c>
      <c r="CK15" s="5">
        <v>17</v>
      </c>
      <c r="CL15" s="5">
        <v>19</v>
      </c>
      <c r="CM15" s="5">
        <v>1</v>
      </c>
      <c r="CN15" s="5">
        <v>2</v>
      </c>
      <c r="CO15" s="5">
        <v>1</v>
      </c>
      <c r="CP15" s="5">
        <v>5</v>
      </c>
      <c r="CQ15" s="2">
        <v>0</v>
      </c>
      <c r="CR15" s="2">
        <v>0</v>
      </c>
      <c r="CS15" s="5">
        <v>0.78785000000000005</v>
      </c>
      <c r="CT15" s="5">
        <v>0.56955</v>
      </c>
      <c r="CU15" s="2" t="s">
        <v>135</v>
      </c>
    </row>
    <row r="16" spans="1:99" s="2" customFormat="1" x14ac:dyDescent="0.25">
      <c r="A16" s="2" t="s">
        <v>259</v>
      </c>
      <c r="B16" s="2" t="s">
        <v>260</v>
      </c>
      <c r="C16" s="2" t="s">
        <v>261</v>
      </c>
      <c r="D16" s="2">
        <v>1964</v>
      </c>
      <c r="E16" s="2">
        <f t="shared" si="0"/>
        <v>51</v>
      </c>
      <c r="F16" s="2">
        <v>467</v>
      </c>
      <c r="G16" s="2">
        <v>519</v>
      </c>
      <c r="H16" s="2">
        <v>76000</v>
      </c>
      <c r="I16" s="2">
        <v>219000</v>
      </c>
      <c r="J16" s="2">
        <v>208000</v>
      </c>
      <c r="K16" s="2">
        <v>219000</v>
      </c>
      <c r="L16" s="2">
        <f t="shared" si="1"/>
        <v>9539618100</v>
      </c>
      <c r="M16" s="2">
        <v>1280</v>
      </c>
      <c r="N16" s="2">
        <f t="shared" si="2"/>
        <v>55756800</v>
      </c>
      <c r="O16" s="2">
        <f t="shared" si="3"/>
        <v>2</v>
      </c>
      <c r="P16" s="2">
        <f t="shared" si="4"/>
        <v>5179980.8</v>
      </c>
      <c r="Q16" s="2">
        <f t="shared" si="5"/>
        <v>5.1799808000000001</v>
      </c>
      <c r="R16" s="2">
        <v>210</v>
      </c>
      <c r="S16" s="2">
        <f t="shared" si="6"/>
        <v>543.89789999999994</v>
      </c>
      <c r="T16" s="2">
        <f t="shared" si="7"/>
        <v>134400</v>
      </c>
      <c r="U16" s="2">
        <f t="shared" si="8"/>
        <v>5854800000</v>
      </c>
      <c r="V16" s="2">
        <v>91878.110195000001</v>
      </c>
      <c r="W16" s="2">
        <f t="shared" si="9"/>
        <v>28.004447987435999</v>
      </c>
      <c r="X16" s="2">
        <f t="shared" si="10"/>
        <v>17.401162802271831</v>
      </c>
      <c r="Y16" s="2">
        <f t="shared" si="11"/>
        <v>3.4710257266058102</v>
      </c>
      <c r="Z16" s="2">
        <f t="shared" si="12"/>
        <v>171.09335722279613</v>
      </c>
      <c r="AA16" s="2">
        <f t="shared" si="13"/>
        <v>0.10915196774197017</v>
      </c>
      <c r="AB16" s="2">
        <f t="shared" si="14"/>
        <v>1.0991007958637866</v>
      </c>
      <c r="AC16" s="2">
        <v>467</v>
      </c>
      <c r="AD16" s="2">
        <f t="shared" si="15"/>
        <v>0.36636693195459558</v>
      </c>
      <c r="AE16" s="2">
        <v>898.91899999999998</v>
      </c>
      <c r="AF16" s="2">
        <f t="shared" si="16"/>
        <v>105</v>
      </c>
      <c r="AG16" s="2">
        <f t="shared" si="17"/>
        <v>2.0306247549963681</v>
      </c>
      <c r="AH16" s="2">
        <f t="shared" si="18"/>
        <v>2.0189831895250709E-2</v>
      </c>
      <c r="AI16" s="2">
        <f t="shared" si="19"/>
        <v>9060459200</v>
      </c>
      <c r="AJ16" s="2">
        <f t="shared" si="20"/>
        <v>256563840</v>
      </c>
      <c r="AK16" s="2">
        <f t="shared" si="21"/>
        <v>256.56384000000003</v>
      </c>
      <c r="AL16" s="2" t="s">
        <v>262</v>
      </c>
      <c r="AM16" s="2" t="s">
        <v>263</v>
      </c>
      <c r="AN16" s="2" t="s">
        <v>134</v>
      </c>
      <c r="AO16" s="2" t="s">
        <v>264</v>
      </c>
      <c r="AP16" s="2" t="s">
        <v>265</v>
      </c>
      <c r="AQ16" s="2" t="s">
        <v>244</v>
      </c>
      <c r="AR16" s="2" t="s">
        <v>266</v>
      </c>
      <c r="AS16" s="2">
        <v>2</v>
      </c>
      <c r="AT16" s="2" t="s">
        <v>267</v>
      </c>
      <c r="AU16" s="2" t="s">
        <v>268</v>
      </c>
      <c r="AV16" s="2">
        <v>2</v>
      </c>
      <c r="AW16" s="5">
        <v>98</v>
      </c>
      <c r="AX16" s="5">
        <v>2</v>
      </c>
      <c r="AY16" s="2">
        <v>0</v>
      </c>
      <c r="AZ16" s="5">
        <v>1.2</v>
      </c>
      <c r="BA16" s="5">
        <v>0.1</v>
      </c>
      <c r="BB16" s="2">
        <v>0</v>
      </c>
      <c r="BC16" s="2">
        <v>0</v>
      </c>
      <c r="BD16" s="2">
        <v>0</v>
      </c>
      <c r="BE16" s="2">
        <v>0</v>
      </c>
      <c r="BF16" s="5">
        <v>1.1000000000000001</v>
      </c>
      <c r="BG16" s="5">
        <v>92.8</v>
      </c>
      <c r="BH16" s="5">
        <v>1.4</v>
      </c>
      <c r="BI16" s="5">
        <v>0.7</v>
      </c>
      <c r="BJ16" s="5">
        <v>1.8</v>
      </c>
      <c r="BK16" s="2">
        <v>0</v>
      </c>
      <c r="BL16" s="2">
        <v>0</v>
      </c>
      <c r="BM16" s="2">
        <v>0</v>
      </c>
      <c r="BN16" s="5">
        <v>0.9</v>
      </c>
      <c r="BO16" s="5">
        <v>144681</v>
      </c>
      <c r="BP16" s="5">
        <v>12371</v>
      </c>
      <c r="BQ16" s="5">
        <v>268</v>
      </c>
      <c r="BR16" s="5">
        <v>23</v>
      </c>
      <c r="BS16" s="5">
        <v>0.17</v>
      </c>
      <c r="BT16" s="5">
        <v>0.01</v>
      </c>
      <c r="BU16" s="5">
        <v>147792</v>
      </c>
      <c r="BV16" s="5">
        <v>274</v>
      </c>
      <c r="BW16" s="5">
        <v>0.18</v>
      </c>
      <c r="BX16" s="5">
        <v>259167</v>
      </c>
      <c r="BY16" s="5">
        <v>13581</v>
      </c>
      <c r="BZ16" s="5">
        <v>481</v>
      </c>
      <c r="CA16" s="5">
        <v>25</v>
      </c>
      <c r="CB16" s="5">
        <v>0.32</v>
      </c>
      <c r="CC16" s="5">
        <v>0.02</v>
      </c>
      <c r="CD16" s="2">
        <v>0</v>
      </c>
      <c r="CE16" s="5">
        <v>1</v>
      </c>
      <c r="CF16" s="2">
        <v>0</v>
      </c>
      <c r="CG16" s="2">
        <v>0</v>
      </c>
      <c r="CH16" s="5">
        <v>22</v>
      </c>
      <c r="CI16" s="5">
        <v>74</v>
      </c>
      <c r="CJ16" s="5">
        <v>91</v>
      </c>
      <c r="CK16" s="5">
        <v>2</v>
      </c>
      <c r="CL16" s="5">
        <v>4</v>
      </c>
      <c r="CM16" s="2">
        <v>0</v>
      </c>
      <c r="CN16" s="5">
        <v>1</v>
      </c>
      <c r="CO16" s="5">
        <v>1</v>
      </c>
      <c r="CP16" s="5">
        <v>4</v>
      </c>
      <c r="CQ16" s="2">
        <v>0</v>
      </c>
      <c r="CR16" s="2">
        <v>0</v>
      </c>
      <c r="CS16" s="5">
        <v>0.84445000000000003</v>
      </c>
      <c r="CT16" s="5">
        <v>0.88641999999999999</v>
      </c>
      <c r="CU16" s="2" t="s">
        <v>135</v>
      </c>
    </row>
    <row r="17" spans="1:99" s="2" customFormat="1" x14ac:dyDescent="0.25">
      <c r="A17" s="2" t="s">
        <v>269</v>
      </c>
      <c r="B17" s="2" t="s">
        <v>270</v>
      </c>
      <c r="C17" s="2" t="s">
        <v>271</v>
      </c>
      <c r="D17" s="2">
        <v>1941</v>
      </c>
      <c r="E17" s="2">
        <f t="shared" si="0"/>
        <v>74</v>
      </c>
      <c r="F17" s="2">
        <v>40</v>
      </c>
      <c r="G17" s="2">
        <v>49</v>
      </c>
      <c r="H17" s="2">
        <v>45000</v>
      </c>
      <c r="I17" s="2">
        <v>121000</v>
      </c>
      <c r="J17" s="2">
        <v>102200</v>
      </c>
      <c r="K17" s="2">
        <v>121000</v>
      </c>
      <c r="L17" s="2">
        <f t="shared" si="1"/>
        <v>5270747900</v>
      </c>
      <c r="M17" s="2">
        <v>9360</v>
      </c>
      <c r="N17" s="2">
        <f t="shared" si="2"/>
        <v>407721600</v>
      </c>
      <c r="O17" s="2">
        <f t="shared" si="3"/>
        <v>14.625</v>
      </c>
      <c r="P17" s="2">
        <f t="shared" si="4"/>
        <v>37878609.600000001</v>
      </c>
      <c r="Q17" s="2">
        <f t="shared" si="5"/>
        <v>37.878609600000004</v>
      </c>
      <c r="R17" s="2">
        <v>275</v>
      </c>
      <c r="S17" s="2">
        <f t="shared" si="6"/>
        <v>712.24724999999989</v>
      </c>
      <c r="T17" s="2">
        <f t="shared" si="7"/>
        <v>176000</v>
      </c>
      <c r="U17" s="2">
        <f t="shared" si="8"/>
        <v>7667000000</v>
      </c>
      <c r="V17" s="2">
        <v>235083.96290000001</v>
      </c>
      <c r="W17" s="2">
        <f t="shared" si="9"/>
        <v>71.653591891920001</v>
      </c>
      <c r="X17" s="2">
        <f t="shared" si="10"/>
        <v>44.523492069482607</v>
      </c>
      <c r="Y17" s="2">
        <f t="shared" si="11"/>
        <v>3.2842472311235533</v>
      </c>
      <c r="Z17" s="2">
        <f t="shared" si="12"/>
        <v>12.927320750237417</v>
      </c>
      <c r="AA17" s="2">
        <f t="shared" si="13"/>
        <v>0.56840116309371658</v>
      </c>
      <c r="AB17" s="2">
        <f t="shared" si="14"/>
        <v>0.96954905626780641</v>
      </c>
      <c r="AC17" s="2">
        <v>40</v>
      </c>
      <c r="AD17" s="2">
        <f t="shared" si="15"/>
        <v>0.32318301875593541</v>
      </c>
      <c r="AE17" s="2">
        <v>259.99</v>
      </c>
      <c r="AF17" s="2">
        <f t="shared" si="16"/>
        <v>18.803418803418804</v>
      </c>
      <c r="AG17" s="2">
        <f t="shared" si="17"/>
        <v>5.6737750492629919E-2</v>
      </c>
      <c r="AH17" s="2">
        <f t="shared" si="18"/>
        <v>0.30047685237452382</v>
      </c>
      <c r="AI17" s="2">
        <f t="shared" si="19"/>
        <v>4451821780</v>
      </c>
      <c r="AJ17" s="2">
        <f t="shared" si="20"/>
        <v>126061656</v>
      </c>
      <c r="AK17" s="2">
        <f t="shared" si="21"/>
        <v>126.061656</v>
      </c>
      <c r="AL17" s="2" t="s">
        <v>272</v>
      </c>
      <c r="AM17" s="2" t="s">
        <v>134</v>
      </c>
      <c r="AN17" s="2" t="s">
        <v>273</v>
      </c>
      <c r="AO17" s="2" t="s">
        <v>274</v>
      </c>
      <c r="AP17" s="2" t="s">
        <v>275</v>
      </c>
      <c r="AQ17" s="2" t="s">
        <v>276</v>
      </c>
      <c r="AR17" s="2" t="s">
        <v>277</v>
      </c>
      <c r="AS17" s="2">
        <v>3</v>
      </c>
      <c r="AT17" s="2" t="s">
        <v>278</v>
      </c>
      <c r="AU17" s="2" t="s">
        <v>279</v>
      </c>
      <c r="AV17" s="2">
        <v>1</v>
      </c>
      <c r="AW17" s="5">
        <v>97</v>
      </c>
      <c r="AX17" s="5">
        <v>3</v>
      </c>
      <c r="AY17" s="2">
        <v>0</v>
      </c>
      <c r="AZ17" s="5">
        <v>0.2</v>
      </c>
      <c r="BA17" s="5">
        <v>0.5</v>
      </c>
      <c r="BB17" s="2">
        <v>0</v>
      </c>
      <c r="BC17" s="5">
        <v>0.8</v>
      </c>
      <c r="BD17" s="2">
        <v>0</v>
      </c>
      <c r="BE17" s="5">
        <v>0.4</v>
      </c>
      <c r="BF17" s="5">
        <v>4.0999999999999996</v>
      </c>
      <c r="BG17" s="5">
        <v>61.8</v>
      </c>
      <c r="BH17" s="5">
        <v>9.6</v>
      </c>
      <c r="BI17" s="5">
        <v>0.8</v>
      </c>
      <c r="BJ17" s="5">
        <v>6.1</v>
      </c>
      <c r="BK17" s="5">
        <v>14.7</v>
      </c>
      <c r="BL17" s="5">
        <v>0.2</v>
      </c>
      <c r="BM17" s="2">
        <v>0</v>
      </c>
      <c r="BN17" s="5">
        <v>0.6</v>
      </c>
      <c r="BO17" s="5">
        <v>43842</v>
      </c>
      <c r="BP17" s="5">
        <v>4109</v>
      </c>
      <c r="BQ17" s="5">
        <v>164</v>
      </c>
      <c r="BR17" s="5">
        <v>15</v>
      </c>
      <c r="BS17" s="5">
        <v>0.16</v>
      </c>
      <c r="BT17" s="5">
        <v>0.01</v>
      </c>
      <c r="BU17" s="5">
        <v>45612</v>
      </c>
      <c r="BV17" s="5">
        <v>170</v>
      </c>
      <c r="BW17" s="5">
        <v>0.16</v>
      </c>
      <c r="BX17" s="5">
        <v>172240</v>
      </c>
      <c r="BY17" s="5">
        <v>12462</v>
      </c>
      <c r="BZ17" s="5">
        <v>643</v>
      </c>
      <c r="CA17" s="5">
        <v>46</v>
      </c>
      <c r="CB17" s="5">
        <v>0.76</v>
      </c>
      <c r="CC17" s="5">
        <v>0.06</v>
      </c>
      <c r="CD17" s="5">
        <v>6</v>
      </c>
      <c r="CE17" s="5">
        <v>10</v>
      </c>
      <c r="CF17" s="5">
        <v>32</v>
      </c>
      <c r="CG17" s="5">
        <v>22</v>
      </c>
      <c r="CH17" s="5">
        <v>10</v>
      </c>
      <c r="CI17" s="5">
        <v>41</v>
      </c>
      <c r="CJ17" s="5">
        <v>42</v>
      </c>
      <c r="CK17" s="5">
        <v>1</v>
      </c>
      <c r="CL17" s="5">
        <v>1</v>
      </c>
      <c r="CM17" s="2">
        <v>0</v>
      </c>
      <c r="CN17" s="5">
        <v>1</v>
      </c>
      <c r="CO17" s="5">
        <v>2</v>
      </c>
      <c r="CP17" s="5">
        <v>7</v>
      </c>
      <c r="CQ17" s="5">
        <v>8</v>
      </c>
      <c r="CR17" s="5">
        <v>18</v>
      </c>
      <c r="CS17" s="5">
        <v>0.66549999999999998</v>
      </c>
      <c r="CT17" s="5">
        <v>0.28944999999999999</v>
      </c>
      <c r="CU17" s="2" t="s">
        <v>135</v>
      </c>
    </row>
    <row r="18" spans="1:99" s="2" customFormat="1" x14ac:dyDescent="0.25">
      <c r="A18" s="2" t="s">
        <v>280</v>
      </c>
      <c r="B18" s="2" t="s">
        <v>281</v>
      </c>
      <c r="C18" s="2" t="s">
        <v>282</v>
      </c>
      <c r="D18" s="2">
        <v>1912</v>
      </c>
      <c r="E18" s="2">
        <f t="shared" si="0"/>
        <v>103</v>
      </c>
      <c r="F18" s="2">
        <v>28</v>
      </c>
      <c r="G18" s="2">
        <v>30</v>
      </c>
      <c r="H18" s="2">
        <v>900</v>
      </c>
      <c r="I18" s="2">
        <v>2000</v>
      </c>
      <c r="J18" s="2">
        <v>2000</v>
      </c>
      <c r="K18" s="2">
        <v>2000</v>
      </c>
      <c r="L18" s="2">
        <f t="shared" si="1"/>
        <v>87119800</v>
      </c>
      <c r="M18" s="2">
        <v>334</v>
      </c>
      <c r="N18" s="2">
        <f t="shared" si="2"/>
        <v>14549040</v>
      </c>
      <c r="O18" s="2">
        <f t="shared" si="3"/>
        <v>0.52187499999999998</v>
      </c>
      <c r="P18" s="2">
        <f t="shared" si="4"/>
        <v>1351651.24</v>
      </c>
      <c r="Q18" s="2">
        <f t="shared" si="5"/>
        <v>1.35165124</v>
      </c>
      <c r="R18" s="2">
        <v>34.1</v>
      </c>
      <c r="S18" s="2">
        <f t="shared" si="6"/>
        <v>88.318658999999997</v>
      </c>
      <c r="T18" s="2">
        <f t="shared" si="7"/>
        <v>21824</v>
      </c>
      <c r="U18" s="2">
        <f t="shared" si="8"/>
        <v>950708000</v>
      </c>
      <c r="W18" s="2">
        <f t="shared" si="9"/>
        <v>0</v>
      </c>
      <c r="X18" s="2">
        <f t="shared" si="10"/>
        <v>0</v>
      </c>
      <c r="Y18" s="2">
        <f t="shared" si="11"/>
        <v>0</v>
      </c>
      <c r="Z18" s="2">
        <f t="shared" si="12"/>
        <v>5.9880102054843478</v>
      </c>
      <c r="AA18" s="2">
        <f t="shared" si="13"/>
        <v>0</v>
      </c>
      <c r="AB18" s="2">
        <f t="shared" si="14"/>
        <v>0.6415725220161802</v>
      </c>
      <c r="AC18" s="2">
        <v>28</v>
      </c>
      <c r="AD18" s="2">
        <f t="shared" si="15"/>
        <v>0.21385750733872672</v>
      </c>
      <c r="AE18" s="2" t="s">
        <v>134</v>
      </c>
      <c r="AF18" s="2">
        <f t="shared" si="16"/>
        <v>65.341317365269461</v>
      </c>
      <c r="AG18" s="2">
        <f t="shared" si="17"/>
        <v>0.13912680485560114</v>
      </c>
      <c r="AH18" s="2">
        <f t="shared" si="18"/>
        <v>0.54790156305736615</v>
      </c>
      <c r="AI18" s="2">
        <f t="shared" si="19"/>
        <v>87119800</v>
      </c>
      <c r="AJ18" s="2">
        <f t="shared" si="20"/>
        <v>2466960</v>
      </c>
      <c r="AK18" s="2">
        <f t="shared" si="21"/>
        <v>2.4669599999999998</v>
      </c>
      <c r="AL18" s="2" t="s">
        <v>134</v>
      </c>
      <c r="AM18" s="2" t="s">
        <v>134</v>
      </c>
      <c r="AN18" s="2" t="s">
        <v>134</v>
      </c>
      <c r="AO18" s="2" t="s">
        <v>134</v>
      </c>
      <c r="AP18" s="2" t="s">
        <v>134</v>
      </c>
      <c r="AQ18" s="2" t="s">
        <v>134</v>
      </c>
      <c r="AR18" s="2" t="s">
        <v>134</v>
      </c>
      <c r="AS18" s="2">
        <v>0</v>
      </c>
      <c r="AT18" s="2" t="s">
        <v>134</v>
      </c>
      <c r="AU18" s="2" t="s">
        <v>134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 t="s">
        <v>135</v>
      </c>
    </row>
    <row r="19" spans="1:99" s="2" customFormat="1" x14ac:dyDescent="0.25">
      <c r="A19" s="2" t="s">
        <v>283</v>
      </c>
      <c r="C19" s="2" t="s">
        <v>284</v>
      </c>
      <c r="D19" s="2">
        <v>1907</v>
      </c>
      <c r="E19" s="2">
        <f t="shared" si="0"/>
        <v>108</v>
      </c>
      <c r="F19" s="2">
        <v>28</v>
      </c>
      <c r="G19" s="2">
        <v>46</v>
      </c>
      <c r="H19" s="2">
        <v>1700</v>
      </c>
      <c r="I19" s="2">
        <v>9397</v>
      </c>
      <c r="J19" s="2">
        <v>7897</v>
      </c>
      <c r="K19" s="2">
        <v>9397</v>
      </c>
      <c r="L19" s="2">
        <f t="shared" si="1"/>
        <v>409332380.30000001</v>
      </c>
      <c r="M19" s="2">
        <v>461</v>
      </c>
      <c r="N19" s="2">
        <f t="shared" si="2"/>
        <v>20081160</v>
      </c>
      <c r="O19" s="2">
        <f t="shared" si="3"/>
        <v>0.72031250000000002</v>
      </c>
      <c r="P19" s="2">
        <f t="shared" si="4"/>
        <v>1865602.46</v>
      </c>
      <c r="Q19" s="2">
        <f t="shared" si="5"/>
        <v>1.8656024600000001</v>
      </c>
      <c r="R19" s="2">
        <v>24</v>
      </c>
      <c r="S19" s="2">
        <f t="shared" si="6"/>
        <v>62.159759999999991</v>
      </c>
      <c r="T19" s="2">
        <f t="shared" si="7"/>
        <v>15360</v>
      </c>
      <c r="U19" s="2">
        <f t="shared" si="8"/>
        <v>669120000</v>
      </c>
      <c r="V19" s="2">
        <v>32675.424080000001</v>
      </c>
      <c r="W19" s="2">
        <f t="shared" si="9"/>
        <v>9.9594692595839991</v>
      </c>
      <c r="X19" s="2">
        <f t="shared" si="10"/>
        <v>6.1885292682075201</v>
      </c>
      <c r="Y19" s="2">
        <f t="shared" si="11"/>
        <v>2.0569395739303875</v>
      </c>
      <c r="Z19" s="2">
        <f t="shared" si="12"/>
        <v>20.383901144157011</v>
      </c>
      <c r="AA19" s="2">
        <f t="shared" si="13"/>
        <v>1.0224496847342455</v>
      </c>
      <c r="AB19" s="2">
        <f t="shared" si="14"/>
        <v>2.1839894083025371</v>
      </c>
      <c r="AC19" s="2">
        <v>28</v>
      </c>
      <c r="AD19" s="2">
        <f t="shared" si="15"/>
        <v>0.72799646943417895</v>
      </c>
      <c r="AE19" s="2">
        <v>12.5124</v>
      </c>
      <c r="AF19" s="2">
        <f t="shared" si="16"/>
        <v>33.318872017353577</v>
      </c>
      <c r="AG19" s="2">
        <f t="shared" si="17"/>
        <v>0.40312372156323795</v>
      </c>
      <c r="AH19" s="2">
        <f t="shared" si="18"/>
        <v>0.19152472861250713</v>
      </c>
      <c r="AI19" s="2">
        <f t="shared" si="19"/>
        <v>343992530.30000001</v>
      </c>
      <c r="AJ19" s="2">
        <f t="shared" si="20"/>
        <v>9740791.5600000005</v>
      </c>
      <c r="AK19" s="2">
        <f t="shared" si="21"/>
        <v>9.7407915599999999</v>
      </c>
      <c r="AL19" s="2" t="s">
        <v>285</v>
      </c>
      <c r="AM19" s="2" t="s">
        <v>286</v>
      </c>
      <c r="AN19" s="2" t="s">
        <v>287</v>
      </c>
      <c r="AO19" s="2" t="s">
        <v>288</v>
      </c>
      <c r="AP19" s="2" t="s">
        <v>289</v>
      </c>
      <c r="AQ19" s="2" t="s">
        <v>290</v>
      </c>
      <c r="AR19" s="2" t="s">
        <v>291</v>
      </c>
      <c r="AS19" s="2">
        <v>1</v>
      </c>
      <c r="AT19" s="2" t="s">
        <v>292</v>
      </c>
      <c r="AU19" s="2" t="s">
        <v>293</v>
      </c>
      <c r="AV19" s="2">
        <v>2</v>
      </c>
      <c r="AW19" s="5">
        <v>90</v>
      </c>
      <c r="AX19" s="5">
        <v>10</v>
      </c>
      <c r="AY19" s="2">
        <v>0</v>
      </c>
      <c r="AZ19" s="5">
        <v>2.4</v>
      </c>
      <c r="BA19" s="2">
        <v>0</v>
      </c>
      <c r="BB19" s="2">
        <v>0</v>
      </c>
      <c r="BC19" s="2">
        <v>0</v>
      </c>
      <c r="BD19" s="2">
        <v>0</v>
      </c>
      <c r="BE19" s="5">
        <v>0.2</v>
      </c>
      <c r="BF19" s="5">
        <v>0.9</v>
      </c>
      <c r="BG19" s="5">
        <v>91.2</v>
      </c>
      <c r="BH19" s="5">
        <v>0.1</v>
      </c>
      <c r="BI19" s="5">
        <v>1.5</v>
      </c>
      <c r="BJ19" s="5">
        <v>1.3</v>
      </c>
      <c r="BK19" s="2">
        <v>0</v>
      </c>
      <c r="BL19" s="2">
        <v>0</v>
      </c>
      <c r="BM19" s="2">
        <v>0</v>
      </c>
      <c r="BN19" s="5">
        <v>2.4</v>
      </c>
      <c r="BO19" s="5">
        <v>5592</v>
      </c>
      <c r="BP19" s="5">
        <v>508</v>
      </c>
      <c r="BQ19" s="5">
        <v>116</v>
      </c>
      <c r="BR19" s="5">
        <v>11</v>
      </c>
      <c r="BS19" s="5">
        <v>0.19</v>
      </c>
      <c r="BT19" s="5">
        <v>0.02</v>
      </c>
      <c r="BU19" s="5">
        <v>5785</v>
      </c>
      <c r="BV19" s="5">
        <v>121</v>
      </c>
      <c r="BW19" s="5">
        <v>0.19</v>
      </c>
      <c r="BX19" s="5">
        <v>8755</v>
      </c>
      <c r="BY19" s="5">
        <v>173</v>
      </c>
      <c r="BZ19" s="5">
        <v>182</v>
      </c>
      <c r="CA19" s="5">
        <v>4</v>
      </c>
      <c r="CB19" s="5">
        <v>0.79</v>
      </c>
      <c r="CC19" s="5">
        <v>0.02</v>
      </c>
      <c r="CD19" s="2">
        <v>0</v>
      </c>
      <c r="CE19" s="5">
        <v>1</v>
      </c>
      <c r="CF19" s="2">
        <v>0</v>
      </c>
      <c r="CG19" s="2">
        <v>0</v>
      </c>
      <c r="CH19" s="5">
        <v>11</v>
      </c>
      <c r="CI19" s="5">
        <v>79</v>
      </c>
      <c r="CJ19" s="5">
        <v>91</v>
      </c>
      <c r="CK19" s="5">
        <v>8</v>
      </c>
      <c r="CL19" s="5">
        <v>4</v>
      </c>
      <c r="CM19" s="5">
        <v>1</v>
      </c>
      <c r="CN19" s="5">
        <v>2</v>
      </c>
      <c r="CO19" s="5">
        <v>1</v>
      </c>
      <c r="CP19" s="5">
        <v>3</v>
      </c>
      <c r="CQ19" s="2">
        <v>0</v>
      </c>
      <c r="CR19" s="2">
        <v>0</v>
      </c>
      <c r="CS19" s="5">
        <v>0.49439</v>
      </c>
      <c r="CT19" s="5">
        <v>0.16993</v>
      </c>
      <c r="CU19" s="2" t="s">
        <v>135</v>
      </c>
    </row>
    <row r="20" spans="1:99" s="2" customFormat="1" x14ac:dyDescent="0.25">
      <c r="A20" s="2" t="s">
        <v>294</v>
      </c>
      <c r="B20" s="2" t="s">
        <v>295</v>
      </c>
      <c r="C20" s="2" t="s">
        <v>296</v>
      </c>
      <c r="D20" s="2">
        <v>1916</v>
      </c>
      <c r="E20" s="2">
        <f t="shared" si="0"/>
        <v>99</v>
      </c>
      <c r="F20" s="2">
        <v>42</v>
      </c>
      <c r="G20" s="2">
        <v>55</v>
      </c>
      <c r="H20" s="2">
        <v>2000</v>
      </c>
      <c r="I20" s="2">
        <v>33000</v>
      </c>
      <c r="J20" s="2">
        <v>33000</v>
      </c>
      <c r="K20" s="2">
        <v>33000</v>
      </c>
      <c r="L20" s="2">
        <f t="shared" si="1"/>
        <v>1437476700</v>
      </c>
      <c r="M20" s="2">
        <v>625</v>
      </c>
      <c r="N20" s="2">
        <f t="shared" si="2"/>
        <v>27225000</v>
      </c>
      <c r="O20" s="2">
        <f t="shared" si="3"/>
        <v>0.9765625</v>
      </c>
      <c r="P20" s="2">
        <f t="shared" si="4"/>
        <v>2529287.5</v>
      </c>
      <c r="Q20" s="2">
        <f t="shared" si="5"/>
        <v>2.5292875000000001</v>
      </c>
      <c r="R20" s="2">
        <v>10.24</v>
      </c>
      <c r="S20" s="2">
        <f t="shared" si="6"/>
        <v>26.5214976</v>
      </c>
      <c r="T20" s="2">
        <f t="shared" si="7"/>
        <v>6553.6</v>
      </c>
      <c r="U20" s="2">
        <f t="shared" si="8"/>
        <v>285491200</v>
      </c>
      <c r="V20" s="2">
        <v>34198.129368000002</v>
      </c>
      <c r="W20" s="2">
        <f t="shared" si="9"/>
        <v>10.423589831366399</v>
      </c>
      <c r="X20" s="2">
        <f t="shared" si="10"/>
        <v>6.4769205135229928</v>
      </c>
      <c r="Y20" s="2">
        <f t="shared" si="11"/>
        <v>1.8488986520895609</v>
      </c>
      <c r="Z20" s="2">
        <f t="shared" si="12"/>
        <v>52.799878787878789</v>
      </c>
      <c r="AA20" s="2">
        <f t="shared" si="13"/>
        <v>0.25607740581627148</v>
      </c>
      <c r="AB20" s="2">
        <f t="shared" si="14"/>
        <v>3.7714199134199138</v>
      </c>
      <c r="AC20" s="2">
        <v>42</v>
      </c>
      <c r="AD20" s="2">
        <f t="shared" si="15"/>
        <v>1.2571399711399711</v>
      </c>
      <c r="AE20" s="2" t="s">
        <v>134</v>
      </c>
      <c r="AF20" s="2">
        <f t="shared" si="16"/>
        <v>10.485760000000001</v>
      </c>
      <c r="AG20" s="2">
        <f t="shared" si="17"/>
        <v>0.89679758440697077</v>
      </c>
      <c r="AH20" s="2">
        <f t="shared" si="18"/>
        <v>6.2137266723072737E-2</v>
      </c>
      <c r="AI20" s="2">
        <f t="shared" si="19"/>
        <v>1437476700</v>
      </c>
      <c r="AJ20" s="2">
        <f t="shared" si="20"/>
        <v>40704840</v>
      </c>
      <c r="AK20" s="2">
        <f t="shared" si="21"/>
        <v>40.704839999999997</v>
      </c>
      <c r="AL20" s="2" t="s">
        <v>297</v>
      </c>
      <c r="AM20" s="2" t="s">
        <v>298</v>
      </c>
      <c r="AN20" s="2" t="s">
        <v>299</v>
      </c>
      <c r="AO20" s="2" t="s">
        <v>300</v>
      </c>
      <c r="AP20" s="2" t="s">
        <v>134</v>
      </c>
      <c r="AQ20" s="2" t="s">
        <v>134</v>
      </c>
      <c r="AR20" s="2" t="s">
        <v>134</v>
      </c>
      <c r="AS20" s="2">
        <v>0</v>
      </c>
      <c r="AT20" s="2" t="s">
        <v>134</v>
      </c>
      <c r="AU20" s="2" t="s">
        <v>134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 t="s">
        <v>135</v>
      </c>
    </row>
    <row r="21" spans="1:99" s="2" customFormat="1" x14ac:dyDescent="0.25">
      <c r="A21" s="2" t="s">
        <v>301</v>
      </c>
      <c r="B21" s="2" t="s">
        <v>295</v>
      </c>
      <c r="C21" s="2" t="s">
        <v>302</v>
      </c>
      <c r="D21" s="2">
        <v>1914</v>
      </c>
      <c r="E21" s="2">
        <f t="shared" si="0"/>
        <v>101</v>
      </c>
      <c r="F21" s="2">
        <v>55</v>
      </c>
      <c r="G21" s="2">
        <v>63</v>
      </c>
      <c r="H21" s="2">
        <v>2900</v>
      </c>
      <c r="I21" s="2">
        <v>65000</v>
      </c>
      <c r="J21" s="2">
        <v>62500</v>
      </c>
      <c r="K21" s="2">
        <v>65000</v>
      </c>
      <c r="L21" s="2">
        <f t="shared" si="1"/>
        <v>2831393500</v>
      </c>
      <c r="M21" s="2">
        <v>4754</v>
      </c>
      <c r="N21" s="2">
        <f t="shared" si="2"/>
        <v>207084240</v>
      </c>
      <c r="O21" s="2">
        <f t="shared" si="3"/>
        <v>7.4281250000000005</v>
      </c>
      <c r="P21" s="2">
        <f t="shared" si="4"/>
        <v>19238772.440000001</v>
      </c>
      <c r="Q21" s="2">
        <f t="shared" si="5"/>
        <v>19.238772440000002</v>
      </c>
      <c r="R21" s="2">
        <v>212</v>
      </c>
      <c r="S21" s="2">
        <f t="shared" si="6"/>
        <v>549.07787999999994</v>
      </c>
      <c r="T21" s="2">
        <f t="shared" si="7"/>
        <v>135680</v>
      </c>
      <c r="U21" s="2">
        <f t="shared" si="8"/>
        <v>5910560000</v>
      </c>
      <c r="V21" s="2">
        <v>157548.85753000001</v>
      </c>
      <c r="W21" s="2">
        <f t="shared" si="9"/>
        <v>48.020891775144001</v>
      </c>
      <c r="X21" s="2">
        <f t="shared" si="10"/>
        <v>29.838808323036822</v>
      </c>
      <c r="Y21" s="2">
        <f t="shared" si="11"/>
        <v>3.0884205473372761</v>
      </c>
      <c r="Z21" s="2">
        <f t="shared" si="12"/>
        <v>13.672665288290407</v>
      </c>
      <c r="AA21" s="2">
        <f t="shared" si="13"/>
        <v>0.62289965658324742</v>
      </c>
      <c r="AB21" s="2">
        <f t="shared" si="14"/>
        <v>0.74578174299765865</v>
      </c>
      <c r="AC21" s="2">
        <v>55</v>
      </c>
      <c r="AD21" s="2">
        <f t="shared" si="15"/>
        <v>0.24859391433255285</v>
      </c>
      <c r="AE21" s="2">
        <v>140.905</v>
      </c>
      <c r="AF21" s="2">
        <f t="shared" si="16"/>
        <v>28.540176693310897</v>
      </c>
      <c r="AG21" s="2">
        <f t="shared" si="17"/>
        <v>8.4202523351004768E-2</v>
      </c>
      <c r="AH21" s="2">
        <f t="shared" si="18"/>
        <v>0.24955439815805688</v>
      </c>
      <c r="AI21" s="2">
        <f t="shared" si="19"/>
        <v>2722493750</v>
      </c>
      <c r="AJ21" s="2">
        <f t="shared" si="20"/>
        <v>77092500</v>
      </c>
      <c r="AK21" s="2">
        <f t="shared" si="21"/>
        <v>77.092500000000001</v>
      </c>
      <c r="AL21" s="2" t="s">
        <v>303</v>
      </c>
      <c r="AM21" s="2" t="s">
        <v>304</v>
      </c>
      <c r="AN21" s="2" t="s">
        <v>305</v>
      </c>
      <c r="AO21" s="2" t="s">
        <v>306</v>
      </c>
      <c r="AP21" s="2" t="s">
        <v>307</v>
      </c>
      <c r="AQ21" s="2" t="s">
        <v>308</v>
      </c>
      <c r="AR21" s="2" t="s">
        <v>309</v>
      </c>
      <c r="AS21" s="2">
        <v>1</v>
      </c>
      <c r="AT21" s="2" t="s">
        <v>310</v>
      </c>
      <c r="AU21" s="2" t="s">
        <v>311</v>
      </c>
      <c r="AV21" s="2">
        <v>2</v>
      </c>
      <c r="AW21" s="5">
        <v>28</v>
      </c>
      <c r="AX21" s="5">
        <v>68</v>
      </c>
      <c r="AY21" s="5">
        <v>4</v>
      </c>
      <c r="AZ21" s="5">
        <v>0.7</v>
      </c>
      <c r="BA21" s="5">
        <v>3.6</v>
      </c>
      <c r="BB21" s="2">
        <v>0</v>
      </c>
      <c r="BC21" s="2">
        <v>0</v>
      </c>
      <c r="BD21" s="2">
        <v>0</v>
      </c>
      <c r="BE21" s="5">
        <v>0.1</v>
      </c>
      <c r="BF21" s="5">
        <v>0.1</v>
      </c>
      <c r="BG21" s="5">
        <v>61.6</v>
      </c>
      <c r="BH21" s="5">
        <v>0.2</v>
      </c>
      <c r="BI21" s="5">
        <v>19</v>
      </c>
      <c r="BJ21" s="5">
        <v>5</v>
      </c>
      <c r="BK21" s="5">
        <v>8.6999999999999993</v>
      </c>
      <c r="BL21" s="5">
        <v>0.4</v>
      </c>
      <c r="BM21" s="2">
        <v>0</v>
      </c>
      <c r="BN21" s="5">
        <v>0.7</v>
      </c>
      <c r="BO21" s="5">
        <v>19992</v>
      </c>
      <c r="BP21" s="5">
        <v>3482</v>
      </c>
      <c r="BQ21" s="5">
        <v>30</v>
      </c>
      <c r="BR21" s="5">
        <v>5</v>
      </c>
      <c r="BS21" s="5">
        <v>0.15</v>
      </c>
      <c r="BT21" s="5">
        <v>0.03</v>
      </c>
      <c r="BU21" s="5">
        <v>21832</v>
      </c>
      <c r="BV21" s="5">
        <v>32</v>
      </c>
      <c r="BW21" s="5">
        <v>0.16</v>
      </c>
      <c r="BX21" s="5">
        <v>25319</v>
      </c>
      <c r="BY21" s="5">
        <v>4319</v>
      </c>
      <c r="BZ21" s="5">
        <v>38</v>
      </c>
      <c r="CA21" s="5">
        <v>6</v>
      </c>
      <c r="CB21" s="5">
        <v>0.21</v>
      </c>
      <c r="CC21" s="5">
        <v>0.04</v>
      </c>
      <c r="CD21" s="5">
        <v>1</v>
      </c>
      <c r="CE21" s="5">
        <v>1</v>
      </c>
      <c r="CF21" s="5">
        <v>11</v>
      </c>
      <c r="CG21" s="5">
        <v>10</v>
      </c>
      <c r="CH21" s="5">
        <v>10</v>
      </c>
      <c r="CI21" s="5">
        <v>42</v>
      </c>
      <c r="CJ21" s="5">
        <v>26</v>
      </c>
      <c r="CK21" s="5">
        <v>3</v>
      </c>
      <c r="CL21" s="2">
        <v>0</v>
      </c>
      <c r="CM21" s="5">
        <v>17</v>
      </c>
      <c r="CN21" s="5">
        <v>19</v>
      </c>
      <c r="CO21" s="5">
        <v>3</v>
      </c>
      <c r="CP21" s="5">
        <v>9</v>
      </c>
      <c r="CQ21" s="5">
        <v>14</v>
      </c>
      <c r="CR21" s="5">
        <v>35</v>
      </c>
      <c r="CS21" s="2">
        <v>0</v>
      </c>
      <c r="CT21" s="2">
        <v>0</v>
      </c>
      <c r="CU21" s="2" t="s">
        <v>135</v>
      </c>
    </row>
    <row r="22" spans="1:99" s="2" customFormat="1" x14ac:dyDescent="0.25">
      <c r="A22" s="2" t="s">
        <v>312</v>
      </c>
      <c r="B22" s="2" t="s">
        <v>295</v>
      </c>
      <c r="C22" s="2" t="s">
        <v>313</v>
      </c>
      <c r="D22" s="2">
        <v>1917</v>
      </c>
      <c r="E22" s="2">
        <f t="shared" si="0"/>
        <v>98</v>
      </c>
      <c r="F22" s="2">
        <v>30</v>
      </c>
      <c r="G22" s="2">
        <v>34</v>
      </c>
      <c r="H22" s="2">
        <v>343.6</v>
      </c>
      <c r="I22" s="2">
        <v>2990</v>
      </c>
      <c r="J22" s="2">
        <v>2990</v>
      </c>
      <c r="K22" s="2">
        <v>2990</v>
      </c>
      <c r="L22" s="2">
        <f t="shared" si="1"/>
        <v>130244101</v>
      </c>
      <c r="M22" s="2">
        <v>336</v>
      </c>
      <c r="N22" s="2">
        <f t="shared" si="2"/>
        <v>14636160</v>
      </c>
      <c r="O22" s="2">
        <f t="shared" si="3"/>
        <v>0.52500000000000002</v>
      </c>
      <c r="P22" s="2">
        <f t="shared" si="4"/>
        <v>1359744.96</v>
      </c>
      <c r="Q22" s="2">
        <f t="shared" si="5"/>
        <v>1.35974496</v>
      </c>
      <c r="R22" s="2">
        <v>78</v>
      </c>
      <c r="S22" s="2">
        <f t="shared" si="6"/>
        <v>202.01921999999999</v>
      </c>
      <c r="T22" s="2">
        <f t="shared" si="7"/>
        <v>49920</v>
      </c>
      <c r="U22" s="2">
        <f t="shared" si="8"/>
        <v>2174640000</v>
      </c>
      <c r="W22" s="2">
        <f t="shared" si="9"/>
        <v>0</v>
      </c>
      <c r="X22" s="2">
        <f t="shared" si="10"/>
        <v>0</v>
      </c>
      <c r="Y22" s="2">
        <f t="shared" si="11"/>
        <v>0</v>
      </c>
      <c r="Z22" s="2">
        <f t="shared" si="12"/>
        <v>8.8987890949538677</v>
      </c>
      <c r="AA22" s="2">
        <f t="shared" si="13"/>
        <v>0</v>
      </c>
      <c r="AB22" s="2">
        <f t="shared" si="14"/>
        <v>0.88987890949538673</v>
      </c>
      <c r="AC22" s="2">
        <v>30</v>
      </c>
      <c r="AD22" s="2">
        <f t="shared" si="15"/>
        <v>0.29662630316512895</v>
      </c>
      <c r="AE22" s="2" t="s">
        <v>134</v>
      </c>
      <c r="AF22" s="2">
        <f t="shared" si="16"/>
        <v>148.57142857142858</v>
      </c>
      <c r="AG22" s="2">
        <f t="shared" si="17"/>
        <v>0.2061402451361023</v>
      </c>
      <c r="AH22" s="2">
        <f t="shared" si="18"/>
        <v>0.36868388678283903</v>
      </c>
      <c r="AI22" s="2">
        <f t="shared" si="19"/>
        <v>130244101</v>
      </c>
      <c r="AJ22" s="2">
        <f t="shared" si="20"/>
        <v>3688105.2</v>
      </c>
      <c r="AK22" s="2">
        <f t="shared" si="21"/>
        <v>3.6881052000000003</v>
      </c>
      <c r="AL22" s="2" t="s">
        <v>134</v>
      </c>
      <c r="AM22" s="2" t="s">
        <v>134</v>
      </c>
      <c r="AN22" s="2" t="s">
        <v>134</v>
      </c>
      <c r="AO22" s="2" t="s">
        <v>134</v>
      </c>
      <c r="AP22" s="2" t="s">
        <v>134</v>
      </c>
      <c r="AQ22" s="2" t="s">
        <v>134</v>
      </c>
      <c r="AR22" s="2" t="s">
        <v>134</v>
      </c>
      <c r="AS22" s="2">
        <v>0</v>
      </c>
      <c r="AT22" s="2" t="s">
        <v>134</v>
      </c>
      <c r="AU22" s="2" t="s">
        <v>134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 t="s">
        <v>135</v>
      </c>
    </row>
    <row r="23" spans="1:99" s="2" customFormat="1" x14ac:dyDescent="0.25">
      <c r="A23" s="2" t="s">
        <v>314</v>
      </c>
      <c r="B23" s="2" t="s">
        <v>295</v>
      </c>
      <c r="C23" s="2" t="s">
        <v>315</v>
      </c>
      <c r="D23" s="2">
        <v>1916</v>
      </c>
      <c r="E23" s="2">
        <f t="shared" si="0"/>
        <v>99</v>
      </c>
      <c r="F23" s="2">
        <v>10</v>
      </c>
      <c r="G23" s="2">
        <v>12</v>
      </c>
      <c r="H23" s="2">
        <v>10</v>
      </c>
      <c r="I23" s="2">
        <v>183</v>
      </c>
      <c r="J23" s="2">
        <v>183</v>
      </c>
      <c r="K23" s="2">
        <v>183</v>
      </c>
      <c r="L23" s="2">
        <f t="shared" si="1"/>
        <v>7971461.7000000002</v>
      </c>
      <c r="M23" s="2">
        <v>424</v>
      </c>
      <c r="N23" s="2">
        <f t="shared" si="2"/>
        <v>18469440</v>
      </c>
      <c r="O23" s="2">
        <f t="shared" si="3"/>
        <v>0.66250000000000009</v>
      </c>
      <c r="P23" s="2">
        <f t="shared" si="4"/>
        <v>1715868.6400000001</v>
      </c>
      <c r="Q23" s="2">
        <f t="shared" si="5"/>
        <v>1.7158686400000001</v>
      </c>
      <c r="R23" s="2">
        <v>18.399999999999999</v>
      </c>
      <c r="S23" s="2">
        <f t="shared" si="6"/>
        <v>47.655815999999994</v>
      </c>
      <c r="T23" s="2">
        <f t="shared" si="7"/>
        <v>11776</v>
      </c>
      <c r="U23" s="2">
        <f t="shared" si="8"/>
        <v>512991999.99999994</v>
      </c>
      <c r="W23" s="2">
        <f t="shared" si="9"/>
        <v>0</v>
      </c>
      <c r="X23" s="2">
        <f t="shared" si="10"/>
        <v>0</v>
      </c>
      <c r="Y23" s="2">
        <f t="shared" si="11"/>
        <v>0</v>
      </c>
      <c r="Z23" s="2">
        <f t="shared" si="12"/>
        <v>0.43160278275897918</v>
      </c>
      <c r="AA23" s="2">
        <f t="shared" si="13"/>
        <v>0</v>
      </c>
      <c r="AB23" s="2">
        <f t="shared" si="14"/>
        <v>0.12948083482769374</v>
      </c>
      <c r="AC23" s="2">
        <v>10</v>
      </c>
      <c r="AD23" s="2">
        <f t="shared" si="15"/>
        <v>4.3160278275897919E-2</v>
      </c>
      <c r="AE23" s="2" t="s">
        <v>134</v>
      </c>
      <c r="AF23" s="2">
        <f t="shared" si="16"/>
        <v>27.773584905660378</v>
      </c>
      <c r="AG23" s="2">
        <f t="shared" si="17"/>
        <v>8.9002626036812534E-3</v>
      </c>
      <c r="AH23" s="2">
        <f t="shared" si="18"/>
        <v>7.6015268720370166</v>
      </c>
      <c r="AI23" s="2">
        <f t="shared" si="19"/>
        <v>7971461.7000000002</v>
      </c>
      <c r="AJ23" s="2">
        <f t="shared" si="20"/>
        <v>225726.84</v>
      </c>
      <c r="AK23" s="2">
        <f t="shared" si="21"/>
        <v>0.22572683999999998</v>
      </c>
      <c r="AL23" s="2" t="s">
        <v>134</v>
      </c>
      <c r="AM23" s="2" t="s">
        <v>134</v>
      </c>
      <c r="AN23" s="2" t="s">
        <v>134</v>
      </c>
      <c r="AO23" s="2" t="s">
        <v>134</v>
      </c>
      <c r="AP23" s="2" t="s">
        <v>134</v>
      </c>
      <c r="AQ23" s="2" t="s">
        <v>134</v>
      </c>
      <c r="AR23" s="2" t="s">
        <v>134</v>
      </c>
      <c r="AS23" s="2">
        <v>0</v>
      </c>
      <c r="AT23" s="2" t="s">
        <v>134</v>
      </c>
      <c r="AU23" s="2" t="s">
        <v>134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 t="s">
        <v>135</v>
      </c>
    </row>
    <row r="24" spans="1:99" s="2" customFormat="1" x14ac:dyDescent="0.25">
      <c r="A24" s="2" t="s">
        <v>316</v>
      </c>
      <c r="C24" s="2" t="s">
        <v>317</v>
      </c>
      <c r="D24" s="2">
        <v>1918</v>
      </c>
      <c r="E24" s="2">
        <f t="shared" si="0"/>
        <v>97</v>
      </c>
      <c r="F24" s="2">
        <v>92</v>
      </c>
      <c r="G24" s="2">
        <v>106</v>
      </c>
      <c r="H24" s="2">
        <v>9800</v>
      </c>
      <c r="I24" s="2">
        <v>192400</v>
      </c>
      <c r="J24" s="2">
        <v>192400</v>
      </c>
      <c r="K24" s="2">
        <v>192400</v>
      </c>
      <c r="L24" s="2">
        <f t="shared" si="1"/>
        <v>8380924760</v>
      </c>
      <c r="M24" s="2">
        <v>4542</v>
      </c>
      <c r="N24" s="2">
        <f t="shared" si="2"/>
        <v>197849520</v>
      </c>
      <c r="O24" s="2">
        <f t="shared" si="3"/>
        <v>7.0968750000000007</v>
      </c>
      <c r="P24" s="2">
        <f t="shared" si="4"/>
        <v>18380838.120000001</v>
      </c>
      <c r="Q24" s="2">
        <f t="shared" si="5"/>
        <v>18.38083812</v>
      </c>
      <c r="R24" s="2">
        <v>1100</v>
      </c>
      <c r="S24" s="2">
        <f t="shared" si="6"/>
        <v>2848.9889999999996</v>
      </c>
      <c r="T24" s="2">
        <f t="shared" si="7"/>
        <v>704000</v>
      </c>
      <c r="U24" s="2">
        <f t="shared" si="8"/>
        <v>30668000000</v>
      </c>
      <c r="W24" s="2">
        <f t="shared" si="9"/>
        <v>0</v>
      </c>
      <c r="X24" s="2">
        <f t="shared" si="10"/>
        <v>0</v>
      </c>
      <c r="Y24" s="2">
        <f t="shared" si="11"/>
        <v>0</v>
      </c>
      <c r="Z24" s="2">
        <f t="shared" si="12"/>
        <v>42.360096501624064</v>
      </c>
      <c r="AA24" s="2">
        <f t="shared" si="13"/>
        <v>0</v>
      </c>
      <c r="AB24" s="2">
        <f t="shared" si="14"/>
        <v>1.3813074946181758</v>
      </c>
      <c r="AC24" s="2">
        <v>92</v>
      </c>
      <c r="AD24" s="2">
        <f t="shared" si="15"/>
        <v>0.46043583153939199</v>
      </c>
      <c r="AE24" s="2" t="s">
        <v>134</v>
      </c>
      <c r="AF24" s="2">
        <f t="shared" si="16"/>
        <v>154.99779832672832</v>
      </c>
      <c r="AG24" s="2">
        <f t="shared" si="17"/>
        <v>0.26689158988555339</v>
      </c>
      <c r="AH24" s="2">
        <f t="shared" si="18"/>
        <v>7.7451196341409401E-2</v>
      </c>
      <c r="AI24" s="2">
        <f t="shared" si="19"/>
        <v>8380924760</v>
      </c>
      <c r="AJ24" s="2">
        <f t="shared" si="20"/>
        <v>237321552</v>
      </c>
      <c r="AK24" s="2">
        <f t="shared" si="21"/>
        <v>237.321552</v>
      </c>
      <c r="AL24" s="2" t="s">
        <v>134</v>
      </c>
      <c r="AM24" s="2" t="s">
        <v>134</v>
      </c>
      <c r="AN24" s="2" t="s">
        <v>134</v>
      </c>
      <c r="AO24" s="2" t="s">
        <v>134</v>
      </c>
      <c r="AP24" s="2" t="s">
        <v>134</v>
      </c>
      <c r="AQ24" s="2" t="s">
        <v>134</v>
      </c>
      <c r="AR24" s="2" t="s">
        <v>134</v>
      </c>
      <c r="AS24" s="2">
        <v>0</v>
      </c>
      <c r="AT24" s="2" t="s">
        <v>134</v>
      </c>
      <c r="AU24" s="2" t="s">
        <v>134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 t="s">
        <v>135</v>
      </c>
    </row>
    <row r="25" spans="1:99" s="2" customFormat="1" x14ac:dyDescent="0.25">
      <c r="A25" s="2" t="s">
        <v>318</v>
      </c>
      <c r="C25" s="2" t="s">
        <v>319</v>
      </c>
      <c r="D25" s="2">
        <v>1920</v>
      </c>
      <c r="E25" s="2">
        <f t="shared" si="0"/>
        <v>95</v>
      </c>
      <c r="F25" s="2">
        <v>112.7</v>
      </c>
      <c r="G25" s="2">
        <v>136</v>
      </c>
      <c r="H25" s="2">
        <v>13500</v>
      </c>
      <c r="I25" s="2">
        <v>65664</v>
      </c>
      <c r="J25" s="2">
        <v>45024</v>
      </c>
      <c r="K25" s="2">
        <v>65664</v>
      </c>
      <c r="L25" s="2">
        <f t="shared" si="1"/>
        <v>2860317273.5999999</v>
      </c>
      <c r="M25" s="2">
        <v>1064</v>
      </c>
      <c r="N25" s="2">
        <f t="shared" si="2"/>
        <v>46347840</v>
      </c>
      <c r="O25" s="2">
        <f t="shared" si="3"/>
        <v>1.6625000000000001</v>
      </c>
      <c r="P25" s="2">
        <f t="shared" si="4"/>
        <v>4305859.04</v>
      </c>
      <c r="Q25" s="2">
        <f t="shared" si="5"/>
        <v>4.3058590400000005</v>
      </c>
      <c r="R25" s="2">
        <v>295</v>
      </c>
      <c r="S25" s="2">
        <f t="shared" si="6"/>
        <v>764.0470499999999</v>
      </c>
      <c r="T25" s="2">
        <f t="shared" si="7"/>
        <v>188800</v>
      </c>
      <c r="U25" s="2">
        <f t="shared" si="8"/>
        <v>8224600000</v>
      </c>
      <c r="V25" s="2">
        <v>54038.253138</v>
      </c>
      <c r="W25" s="2">
        <f t="shared" si="9"/>
        <v>16.470859556462401</v>
      </c>
      <c r="X25" s="2">
        <f t="shared" si="10"/>
        <v>10.234520914818372</v>
      </c>
      <c r="Y25" s="2">
        <f t="shared" si="11"/>
        <v>2.2391400144400362</v>
      </c>
      <c r="Z25" s="2">
        <f t="shared" si="12"/>
        <v>61.7141440377804</v>
      </c>
      <c r="AA25" s="2">
        <f t="shared" si="13"/>
        <v>0.29657878127248694</v>
      </c>
      <c r="AB25" s="2">
        <f t="shared" si="14"/>
        <v>1.642789992132575</v>
      </c>
      <c r="AC25" s="2">
        <v>112.7</v>
      </c>
      <c r="AD25" s="2">
        <f t="shared" si="15"/>
        <v>0.54759666404419161</v>
      </c>
      <c r="AE25" s="2">
        <v>67.186099999999996</v>
      </c>
      <c r="AF25" s="2">
        <f t="shared" si="16"/>
        <v>177.44360902255639</v>
      </c>
      <c r="AG25" s="2">
        <f t="shared" si="17"/>
        <v>0.80336962775893284</v>
      </c>
      <c r="AH25" s="2">
        <f t="shared" si="18"/>
        <v>7.7532470120132549E-2</v>
      </c>
      <c r="AI25" s="2">
        <f t="shared" si="19"/>
        <v>1961240937.6000001</v>
      </c>
      <c r="AJ25" s="2">
        <f t="shared" si="20"/>
        <v>55536203.520000003</v>
      </c>
      <c r="AK25" s="2">
        <f t="shared" si="21"/>
        <v>55.536203520000001</v>
      </c>
      <c r="AL25" s="2" t="s">
        <v>320</v>
      </c>
      <c r="AM25" s="2" t="s">
        <v>134</v>
      </c>
      <c r="AN25" s="2" t="s">
        <v>321</v>
      </c>
      <c r="AO25" s="2" t="s">
        <v>322</v>
      </c>
      <c r="AP25" s="2" t="s">
        <v>323</v>
      </c>
      <c r="AQ25" s="2" t="s">
        <v>324</v>
      </c>
      <c r="AR25" s="2" t="s">
        <v>325</v>
      </c>
      <c r="AS25" s="2">
        <v>2</v>
      </c>
      <c r="AT25" s="2" t="s">
        <v>326</v>
      </c>
      <c r="AU25" s="2" t="s">
        <v>327</v>
      </c>
      <c r="AV25" s="2">
        <v>2</v>
      </c>
      <c r="AW25" s="5">
        <v>97</v>
      </c>
      <c r="AX25" s="5">
        <v>3</v>
      </c>
      <c r="AY25" s="2">
        <v>0</v>
      </c>
      <c r="AZ25" s="2">
        <v>0</v>
      </c>
      <c r="BA25" s="5">
        <v>0.5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5">
        <v>75.2</v>
      </c>
      <c r="BH25" s="2">
        <v>0</v>
      </c>
      <c r="BI25" s="5">
        <v>19.8</v>
      </c>
      <c r="BJ25" s="5">
        <v>2.4</v>
      </c>
      <c r="BK25" s="5">
        <v>2.1</v>
      </c>
      <c r="BL25" s="2">
        <v>0</v>
      </c>
      <c r="BM25" s="2">
        <v>0</v>
      </c>
      <c r="BN25" s="2">
        <v>0</v>
      </c>
      <c r="BO25" s="5">
        <v>1107</v>
      </c>
      <c r="BP25" s="5">
        <v>266</v>
      </c>
      <c r="BQ25" s="5">
        <v>4</v>
      </c>
      <c r="BR25" s="5">
        <v>1</v>
      </c>
      <c r="BS25" s="5">
        <v>0.15</v>
      </c>
      <c r="BT25" s="5">
        <v>0.04</v>
      </c>
      <c r="BU25" s="5">
        <v>1634</v>
      </c>
      <c r="BV25" s="5">
        <v>7</v>
      </c>
      <c r="BW25" s="5">
        <v>0.22</v>
      </c>
      <c r="BX25" s="5">
        <v>17244</v>
      </c>
      <c r="BY25" s="5">
        <v>3553</v>
      </c>
      <c r="BZ25" s="5">
        <v>70</v>
      </c>
      <c r="CA25" s="5">
        <v>14</v>
      </c>
      <c r="CB25" s="5">
        <v>0.28999999999999998</v>
      </c>
      <c r="CC25" s="5">
        <v>0.06</v>
      </c>
      <c r="CD25" s="5">
        <v>5</v>
      </c>
      <c r="CE25" s="5">
        <v>3</v>
      </c>
      <c r="CF25" s="5">
        <v>4</v>
      </c>
      <c r="CG25" s="5">
        <v>4</v>
      </c>
      <c r="CH25" s="5">
        <v>20</v>
      </c>
      <c r="CI25" s="5">
        <v>52</v>
      </c>
      <c r="CJ25" s="5">
        <v>57</v>
      </c>
      <c r="CK25" s="2">
        <v>0</v>
      </c>
      <c r="CL25" s="2">
        <v>0</v>
      </c>
      <c r="CM25" s="5">
        <v>15</v>
      </c>
      <c r="CN25" s="5">
        <v>22</v>
      </c>
      <c r="CO25" s="5">
        <v>1</v>
      </c>
      <c r="CP25" s="5">
        <v>4</v>
      </c>
      <c r="CQ25" s="5">
        <v>3</v>
      </c>
      <c r="CR25" s="5">
        <v>10</v>
      </c>
      <c r="CS25" s="5">
        <v>0.79993999999999998</v>
      </c>
      <c r="CT25" s="5">
        <v>0.78561999999999999</v>
      </c>
      <c r="CU25" s="2" t="s">
        <v>135</v>
      </c>
    </row>
    <row r="26" spans="1:99" s="2" customFormat="1" x14ac:dyDescent="0.25">
      <c r="A26" s="2" t="s">
        <v>328</v>
      </c>
      <c r="B26" s="2" t="s">
        <v>329</v>
      </c>
      <c r="C26" s="2" t="s">
        <v>330</v>
      </c>
      <c r="D26" s="2">
        <v>1923</v>
      </c>
      <c r="E26" s="2">
        <f t="shared" si="0"/>
        <v>92</v>
      </c>
      <c r="F26" s="2">
        <v>54</v>
      </c>
      <c r="G26" s="2">
        <v>60</v>
      </c>
      <c r="H26" s="2">
        <v>440</v>
      </c>
      <c r="I26" s="2">
        <v>55000</v>
      </c>
      <c r="J26" s="2">
        <v>55000</v>
      </c>
      <c r="K26" s="2">
        <v>55000</v>
      </c>
      <c r="L26" s="2">
        <f t="shared" si="1"/>
        <v>2395794500</v>
      </c>
      <c r="M26" s="2">
        <v>2731</v>
      </c>
      <c r="N26" s="2">
        <f t="shared" si="2"/>
        <v>118962360</v>
      </c>
      <c r="O26" s="2">
        <f t="shared" si="3"/>
        <v>4.2671875000000004</v>
      </c>
      <c r="P26" s="2">
        <f t="shared" si="4"/>
        <v>11051974.66</v>
      </c>
      <c r="Q26" s="2">
        <f t="shared" si="5"/>
        <v>11.051974660000001</v>
      </c>
      <c r="R26" s="2">
        <v>52.5</v>
      </c>
      <c r="S26" s="2">
        <f t="shared" si="6"/>
        <v>135.97447499999998</v>
      </c>
      <c r="T26" s="2">
        <f t="shared" si="7"/>
        <v>33600</v>
      </c>
      <c r="U26" s="2">
        <f t="shared" si="8"/>
        <v>1463700000</v>
      </c>
      <c r="V26" s="2">
        <v>104528.78333000001</v>
      </c>
      <c r="W26" s="2">
        <f t="shared" si="9"/>
        <v>31.860373158984</v>
      </c>
      <c r="X26" s="2">
        <f t="shared" si="10"/>
        <v>19.797124390002022</v>
      </c>
      <c r="Y26" s="2">
        <f t="shared" si="11"/>
        <v>2.7034964833552024</v>
      </c>
      <c r="Z26" s="2">
        <f t="shared" si="12"/>
        <v>20.139096937888588</v>
      </c>
      <c r="AA26" s="2">
        <f t="shared" si="13"/>
        <v>0.46963024287505867</v>
      </c>
      <c r="AB26" s="2">
        <f t="shared" si="14"/>
        <v>1.1188387187715882</v>
      </c>
      <c r="AC26" s="2">
        <v>54</v>
      </c>
      <c r="AD26" s="2">
        <f t="shared" si="15"/>
        <v>0.37294623959052942</v>
      </c>
      <c r="AE26" s="2">
        <v>3.9</v>
      </c>
      <c r="AF26" s="2">
        <f t="shared" si="16"/>
        <v>12.303185646283413</v>
      </c>
      <c r="AG26" s="2">
        <f t="shared" si="17"/>
        <v>0.1636366783517888</v>
      </c>
      <c r="AH26" s="2">
        <f t="shared" si="18"/>
        <v>0.16290900040388318</v>
      </c>
      <c r="AI26" s="2">
        <f t="shared" si="19"/>
        <v>2395794500</v>
      </c>
      <c r="AJ26" s="2">
        <f t="shared" si="20"/>
        <v>67841400</v>
      </c>
      <c r="AK26" s="2">
        <f t="shared" si="21"/>
        <v>67.841399999999993</v>
      </c>
      <c r="AL26" s="2" t="s">
        <v>331</v>
      </c>
      <c r="AM26" s="2" t="s">
        <v>332</v>
      </c>
      <c r="AN26" s="2" t="s">
        <v>333</v>
      </c>
      <c r="AO26" s="2" t="s">
        <v>334</v>
      </c>
      <c r="AP26" s="2" t="s">
        <v>335</v>
      </c>
      <c r="AQ26" s="2" t="s">
        <v>336</v>
      </c>
      <c r="AR26" s="2" t="s">
        <v>337</v>
      </c>
      <c r="AS26" s="2">
        <v>1</v>
      </c>
      <c r="AT26" s="2" t="s">
        <v>338</v>
      </c>
      <c r="AU26" s="2" t="s">
        <v>339</v>
      </c>
      <c r="AV26" s="2">
        <v>3</v>
      </c>
      <c r="AW26" s="5">
        <v>100</v>
      </c>
      <c r="AX26" s="2">
        <v>0</v>
      </c>
      <c r="AY26" s="2">
        <v>0</v>
      </c>
      <c r="AZ26" s="5">
        <v>1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5">
        <v>0.1</v>
      </c>
      <c r="BH26" s="2">
        <v>0</v>
      </c>
      <c r="BI26" s="5">
        <v>97.8</v>
      </c>
      <c r="BJ26" s="5">
        <v>0.9</v>
      </c>
      <c r="BK26" s="2">
        <v>0</v>
      </c>
      <c r="BL26" s="2">
        <v>0</v>
      </c>
      <c r="BM26" s="2">
        <v>0</v>
      </c>
      <c r="BN26" s="5">
        <v>0.1</v>
      </c>
      <c r="BO26" s="5">
        <v>239</v>
      </c>
      <c r="BP26" s="5">
        <v>119</v>
      </c>
      <c r="BQ26" s="5">
        <v>7</v>
      </c>
      <c r="BR26" s="5">
        <v>3</v>
      </c>
      <c r="BS26" s="5">
        <v>0.05</v>
      </c>
      <c r="BT26" s="5">
        <v>0.02</v>
      </c>
      <c r="BU26" s="5">
        <v>411</v>
      </c>
      <c r="BV26" s="5">
        <v>12</v>
      </c>
      <c r="BW26" s="5">
        <v>0.08</v>
      </c>
      <c r="BX26" s="5">
        <v>1659</v>
      </c>
      <c r="BY26" s="5">
        <v>337</v>
      </c>
      <c r="BZ26" s="5">
        <v>47</v>
      </c>
      <c r="CA26" s="5">
        <v>10</v>
      </c>
      <c r="CB26" s="5">
        <v>0.47</v>
      </c>
      <c r="CC26" s="5">
        <v>0.1</v>
      </c>
      <c r="CD26" s="2">
        <v>0</v>
      </c>
      <c r="CE26" s="2">
        <v>0</v>
      </c>
      <c r="CF26" s="2">
        <v>0</v>
      </c>
      <c r="CG26" s="2">
        <v>0</v>
      </c>
      <c r="CH26" s="5">
        <v>16</v>
      </c>
      <c r="CI26" s="2">
        <v>0</v>
      </c>
      <c r="CJ26" s="2">
        <v>0</v>
      </c>
      <c r="CK26" s="2">
        <v>0</v>
      </c>
      <c r="CL26" s="2">
        <v>0</v>
      </c>
      <c r="CM26" s="5">
        <v>83</v>
      </c>
      <c r="CN26" s="5">
        <v>98</v>
      </c>
      <c r="CO26" s="2">
        <v>0</v>
      </c>
      <c r="CP26" s="5">
        <v>1</v>
      </c>
      <c r="CQ26" s="2">
        <v>0</v>
      </c>
      <c r="CR26" s="2">
        <v>0</v>
      </c>
      <c r="CS26" s="5">
        <v>6.0780000000000001E-2</v>
      </c>
      <c r="CT26" s="2">
        <v>0</v>
      </c>
      <c r="CU26" s="2" t="s">
        <v>135</v>
      </c>
    </row>
    <row r="27" spans="1:99" s="2" customFormat="1" x14ac:dyDescent="0.25">
      <c r="A27" s="2" t="s">
        <v>340</v>
      </c>
      <c r="B27" s="2" t="s">
        <v>295</v>
      </c>
      <c r="C27" s="2" t="s">
        <v>341</v>
      </c>
      <c r="D27" s="2">
        <v>1940</v>
      </c>
      <c r="E27" s="2">
        <f t="shared" si="0"/>
        <v>75</v>
      </c>
      <c r="F27" s="2">
        <v>6</v>
      </c>
      <c r="G27" s="2">
        <v>10</v>
      </c>
      <c r="H27" s="2">
        <v>58</v>
      </c>
      <c r="I27" s="2">
        <v>2800</v>
      </c>
      <c r="J27" s="2">
        <v>2400</v>
      </c>
      <c r="K27" s="2">
        <v>2800</v>
      </c>
      <c r="L27" s="2">
        <f t="shared" si="1"/>
        <v>121967720</v>
      </c>
      <c r="M27" s="2">
        <v>383</v>
      </c>
      <c r="N27" s="2">
        <f t="shared" si="2"/>
        <v>16683480</v>
      </c>
      <c r="O27" s="2">
        <f t="shared" si="3"/>
        <v>0.59843750000000007</v>
      </c>
      <c r="P27" s="2">
        <f t="shared" si="4"/>
        <v>1549947.3800000001</v>
      </c>
      <c r="Q27" s="2">
        <f t="shared" si="5"/>
        <v>1.5499473800000001</v>
      </c>
      <c r="R27" s="2">
        <v>2.2999999999999998</v>
      </c>
      <c r="S27" s="2">
        <f t="shared" si="6"/>
        <v>5.9569769999999993</v>
      </c>
      <c r="T27" s="2">
        <f t="shared" si="7"/>
        <v>1472</v>
      </c>
      <c r="U27" s="2">
        <f t="shared" si="8"/>
        <v>64123999.999999993</v>
      </c>
      <c r="W27" s="2">
        <f t="shared" si="9"/>
        <v>0</v>
      </c>
      <c r="X27" s="2">
        <f t="shared" si="10"/>
        <v>0</v>
      </c>
      <c r="Y27" s="2">
        <f t="shared" si="11"/>
        <v>0</v>
      </c>
      <c r="Z27" s="2">
        <f t="shared" si="12"/>
        <v>7.3106881777662691</v>
      </c>
      <c r="AA27" s="2">
        <f t="shared" si="13"/>
        <v>0</v>
      </c>
      <c r="AB27" s="2">
        <f t="shared" si="14"/>
        <v>3.6553440888831346</v>
      </c>
      <c r="AC27" s="2">
        <v>6</v>
      </c>
      <c r="AD27" s="2">
        <f t="shared" si="15"/>
        <v>1.2184480296277116</v>
      </c>
      <c r="AE27" s="2" t="s">
        <v>134</v>
      </c>
      <c r="AF27" s="2">
        <f t="shared" si="16"/>
        <v>3.8433420365535249</v>
      </c>
      <c r="AG27" s="2">
        <f t="shared" si="17"/>
        <v>0.15862089145928848</v>
      </c>
      <c r="AH27" s="2">
        <f t="shared" si="18"/>
        <v>0.52356860940861094</v>
      </c>
      <c r="AI27" s="2">
        <f t="shared" si="19"/>
        <v>104543760</v>
      </c>
      <c r="AJ27" s="2">
        <f t="shared" si="20"/>
        <v>2960352</v>
      </c>
      <c r="AK27" s="2">
        <f t="shared" si="21"/>
        <v>2.9603519999999999</v>
      </c>
      <c r="AL27" s="2" t="s">
        <v>134</v>
      </c>
      <c r="AM27" s="2" t="s">
        <v>134</v>
      </c>
      <c r="AN27" s="2" t="s">
        <v>134</v>
      </c>
      <c r="AO27" s="2" t="s">
        <v>134</v>
      </c>
      <c r="AP27" s="2" t="s">
        <v>134</v>
      </c>
      <c r="AQ27" s="2" t="s">
        <v>134</v>
      </c>
      <c r="AR27" s="2" t="s">
        <v>134</v>
      </c>
      <c r="AS27" s="2">
        <v>0</v>
      </c>
      <c r="AT27" s="2" t="s">
        <v>134</v>
      </c>
      <c r="AU27" s="2" t="s">
        <v>134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 t="s">
        <v>135</v>
      </c>
    </row>
    <row r="28" spans="1:99" s="2" customFormat="1" x14ac:dyDescent="0.25">
      <c r="A28" s="2" t="s">
        <v>342</v>
      </c>
      <c r="B28" s="2" t="s">
        <v>295</v>
      </c>
      <c r="C28" s="2" t="s">
        <v>343</v>
      </c>
      <c r="D28" s="2">
        <v>1914</v>
      </c>
      <c r="E28" s="2">
        <f t="shared" si="0"/>
        <v>101</v>
      </c>
      <c r="F28" s="2">
        <v>8</v>
      </c>
      <c r="G28" s="2">
        <v>10</v>
      </c>
      <c r="H28" s="2">
        <v>1136</v>
      </c>
      <c r="I28" s="2">
        <v>2500</v>
      </c>
      <c r="J28" s="2">
        <v>2500</v>
      </c>
      <c r="K28" s="2">
        <v>2500</v>
      </c>
      <c r="L28" s="2">
        <f t="shared" si="1"/>
        <v>108899750</v>
      </c>
      <c r="M28" s="2">
        <v>383</v>
      </c>
      <c r="N28" s="2">
        <f t="shared" si="2"/>
        <v>16683480</v>
      </c>
      <c r="O28" s="2">
        <f t="shared" si="3"/>
        <v>0.59843750000000007</v>
      </c>
      <c r="P28" s="2">
        <f t="shared" si="4"/>
        <v>1549947.3800000001</v>
      </c>
      <c r="Q28" s="2">
        <f t="shared" si="5"/>
        <v>1.5499473800000001</v>
      </c>
      <c r="R28" s="2">
        <v>2.2999999999999998</v>
      </c>
      <c r="S28" s="2">
        <f t="shared" si="6"/>
        <v>5.9569769999999993</v>
      </c>
      <c r="T28" s="2">
        <f t="shared" si="7"/>
        <v>1472</v>
      </c>
      <c r="U28" s="2">
        <f t="shared" si="8"/>
        <v>64123999.999999993</v>
      </c>
      <c r="V28" s="2">
        <v>43965.307050000003</v>
      </c>
      <c r="W28" s="2">
        <f t="shared" si="9"/>
        <v>13.400625588840001</v>
      </c>
      <c r="X28" s="2">
        <f t="shared" si="10"/>
        <v>8.3267653634277004</v>
      </c>
      <c r="Y28" s="2">
        <f t="shared" si="11"/>
        <v>3.0364175102956836</v>
      </c>
      <c r="Z28" s="2">
        <f t="shared" si="12"/>
        <v>6.5274001587198835</v>
      </c>
      <c r="AA28" s="2">
        <f t="shared" si="13"/>
        <v>4.345632061756981</v>
      </c>
      <c r="AB28" s="2">
        <f t="shared" si="14"/>
        <v>2.4477750595199561</v>
      </c>
      <c r="AC28" s="2">
        <v>8</v>
      </c>
      <c r="AD28" s="2">
        <f t="shared" si="15"/>
        <v>0.81592501983998544</v>
      </c>
      <c r="AE28" s="2" t="s">
        <v>134</v>
      </c>
      <c r="AF28" s="2">
        <f t="shared" si="16"/>
        <v>3.8433420365535249</v>
      </c>
      <c r="AG28" s="2">
        <f t="shared" si="17"/>
        <v>0.1416257959457933</v>
      </c>
      <c r="AH28" s="2">
        <f t="shared" si="18"/>
        <v>0.50262586503226647</v>
      </c>
      <c r="AI28" s="2">
        <f t="shared" si="19"/>
        <v>108899750</v>
      </c>
      <c r="AJ28" s="2">
        <f t="shared" si="20"/>
        <v>3083700</v>
      </c>
      <c r="AK28" s="2">
        <f t="shared" si="21"/>
        <v>3.0836999999999999</v>
      </c>
      <c r="AL28" s="2" t="s">
        <v>344</v>
      </c>
      <c r="AM28" s="2" t="s">
        <v>345</v>
      </c>
      <c r="AN28" s="2" t="s">
        <v>342</v>
      </c>
      <c r="AO28" s="2" t="s">
        <v>346</v>
      </c>
      <c r="AP28" s="2" t="s">
        <v>134</v>
      </c>
      <c r="AQ28" s="2" t="s">
        <v>134</v>
      </c>
      <c r="AR28" s="2" t="s">
        <v>134</v>
      </c>
      <c r="AS28" s="2">
        <v>0</v>
      </c>
      <c r="AT28" s="2" t="s">
        <v>134</v>
      </c>
      <c r="AU28" s="2" t="s">
        <v>134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 t="s">
        <v>135</v>
      </c>
    </row>
    <row r="29" spans="1:99" s="2" customFormat="1" x14ac:dyDescent="0.25">
      <c r="A29" s="2" t="s">
        <v>347</v>
      </c>
      <c r="B29" s="2" t="s">
        <v>295</v>
      </c>
      <c r="C29" s="2" t="s">
        <v>348</v>
      </c>
      <c r="D29" s="2">
        <v>1922</v>
      </c>
      <c r="E29" s="2">
        <f t="shared" si="0"/>
        <v>93</v>
      </c>
      <c r="F29" s="2">
        <v>45</v>
      </c>
      <c r="G29" s="2">
        <v>48</v>
      </c>
      <c r="H29" s="2">
        <v>2514</v>
      </c>
      <c r="I29" s="2">
        <v>30500</v>
      </c>
      <c r="J29" s="2">
        <v>21040</v>
      </c>
      <c r="K29" s="2">
        <v>30500</v>
      </c>
      <c r="L29" s="2">
        <f t="shared" si="1"/>
        <v>1328576950</v>
      </c>
      <c r="M29" s="2">
        <v>1900</v>
      </c>
      <c r="N29" s="2">
        <f t="shared" si="2"/>
        <v>82764000</v>
      </c>
      <c r="O29" s="2">
        <f t="shared" si="3"/>
        <v>2.96875</v>
      </c>
      <c r="P29" s="2">
        <f t="shared" si="4"/>
        <v>7689034</v>
      </c>
      <c r="Q29" s="2">
        <f t="shared" si="5"/>
        <v>7.6890340000000004</v>
      </c>
      <c r="R29" s="2">
        <v>150</v>
      </c>
      <c r="S29" s="2">
        <f t="shared" si="6"/>
        <v>388.49849999999998</v>
      </c>
      <c r="T29" s="2">
        <f t="shared" si="7"/>
        <v>96000</v>
      </c>
      <c r="U29" s="2">
        <f t="shared" si="8"/>
        <v>4182000000</v>
      </c>
      <c r="V29" s="2">
        <v>140841.76456000001</v>
      </c>
      <c r="W29" s="2">
        <f t="shared" si="9"/>
        <v>42.928569837887999</v>
      </c>
      <c r="X29" s="2">
        <f t="shared" si="10"/>
        <v>26.674585157076642</v>
      </c>
      <c r="Y29" s="2">
        <f t="shared" si="11"/>
        <v>4.3672235249931877</v>
      </c>
      <c r="Z29" s="2">
        <f t="shared" si="12"/>
        <v>16.052594727176068</v>
      </c>
      <c r="AA29" s="2">
        <f t="shared" si="13"/>
        <v>1.6541259412875082</v>
      </c>
      <c r="AB29" s="2">
        <f t="shared" si="14"/>
        <v>1.0701729818117378</v>
      </c>
      <c r="AC29" s="2">
        <v>45</v>
      </c>
      <c r="AD29" s="2">
        <f t="shared" si="15"/>
        <v>0.35672432727057929</v>
      </c>
      <c r="AE29" s="2" t="s">
        <v>134</v>
      </c>
      <c r="AF29" s="2">
        <f t="shared" si="16"/>
        <v>50.526315789473685</v>
      </c>
      <c r="AG29" s="2">
        <f t="shared" si="17"/>
        <v>0.15637594738791377</v>
      </c>
      <c r="AH29" s="2">
        <f t="shared" si="18"/>
        <v>0.29627426794955591</v>
      </c>
      <c r="AI29" s="2">
        <f t="shared" si="19"/>
        <v>916500296</v>
      </c>
      <c r="AJ29" s="2">
        <f t="shared" si="20"/>
        <v>25952419.199999999</v>
      </c>
      <c r="AK29" s="2">
        <f t="shared" si="21"/>
        <v>25.952419199999998</v>
      </c>
      <c r="AL29" s="2" t="s">
        <v>349</v>
      </c>
      <c r="AM29" s="2" t="s">
        <v>134</v>
      </c>
      <c r="AN29" s="2" t="s">
        <v>350</v>
      </c>
      <c r="AO29" s="2" t="s">
        <v>351</v>
      </c>
      <c r="AP29" s="2" t="s">
        <v>352</v>
      </c>
      <c r="AQ29" s="2" t="s">
        <v>353</v>
      </c>
      <c r="AR29" s="2" t="s">
        <v>134</v>
      </c>
      <c r="AS29" s="2">
        <v>3</v>
      </c>
      <c r="AT29" s="2" t="s">
        <v>354</v>
      </c>
      <c r="AU29" s="2" t="s">
        <v>355</v>
      </c>
      <c r="AV29" s="2">
        <v>2</v>
      </c>
      <c r="AW29" s="5">
        <v>100</v>
      </c>
      <c r="AX29" s="2">
        <v>0</v>
      </c>
      <c r="AY29" s="2">
        <v>0</v>
      </c>
      <c r="AZ29" s="5">
        <v>0.1</v>
      </c>
      <c r="BA29" s="5">
        <v>15.9</v>
      </c>
      <c r="BB29" s="2">
        <v>0</v>
      </c>
      <c r="BC29" s="2">
        <v>0</v>
      </c>
      <c r="BD29" s="2">
        <v>0</v>
      </c>
      <c r="BE29" s="2">
        <v>0</v>
      </c>
      <c r="BF29" s="5">
        <v>0.1</v>
      </c>
      <c r="BG29" s="5">
        <v>59.6</v>
      </c>
      <c r="BH29" s="5">
        <v>0.2</v>
      </c>
      <c r="BI29" s="5">
        <v>19.5</v>
      </c>
      <c r="BJ29" s="5">
        <v>4.3</v>
      </c>
      <c r="BK29" s="2">
        <v>0</v>
      </c>
      <c r="BL29" s="2">
        <v>0</v>
      </c>
      <c r="BM29" s="2">
        <v>0</v>
      </c>
      <c r="BN29" s="5">
        <v>0.3</v>
      </c>
      <c r="BO29" s="5">
        <v>21</v>
      </c>
      <c r="BP29" s="5">
        <v>2</v>
      </c>
      <c r="BQ29" s="2">
        <v>0</v>
      </c>
      <c r="BR29" s="2">
        <v>0</v>
      </c>
      <c r="BS29" s="2">
        <v>0</v>
      </c>
      <c r="BT29" s="2">
        <v>0</v>
      </c>
      <c r="BU29" s="5">
        <v>23</v>
      </c>
      <c r="BV29" s="2">
        <v>0</v>
      </c>
      <c r="BW29" s="2">
        <v>0</v>
      </c>
      <c r="BX29" s="5">
        <v>2781</v>
      </c>
      <c r="BY29" s="5">
        <v>67</v>
      </c>
      <c r="BZ29" s="5">
        <v>6</v>
      </c>
      <c r="CA29" s="2">
        <v>0</v>
      </c>
      <c r="CB29" s="5">
        <v>52.28</v>
      </c>
      <c r="CC29" s="5">
        <v>0.9</v>
      </c>
      <c r="CD29" s="2">
        <v>0</v>
      </c>
      <c r="CE29" s="2">
        <v>0</v>
      </c>
      <c r="CF29" s="2">
        <v>0</v>
      </c>
      <c r="CG29" s="2">
        <v>0</v>
      </c>
      <c r="CH29" s="5">
        <v>46</v>
      </c>
      <c r="CI29" s="5">
        <v>1</v>
      </c>
      <c r="CJ29" s="5">
        <v>1</v>
      </c>
      <c r="CK29" s="2">
        <v>0</v>
      </c>
      <c r="CL29" s="2">
        <v>0</v>
      </c>
      <c r="CM29" s="5">
        <v>25</v>
      </c>
      <c r="CN29" s="5">
        <v>25</v>
      </c>
      <c r="CO29" s="5">
        <v>28</v>
      </c>
      <c r="CP29" s="5">
        <v>74</v>
      </c>
      <c r="CQ29" s="2">
        <v>0</v>
      </c>
      <c r="CR29" s="2">
        <v>0</v>
      </c>
      <c r="CS29" s="2">
        <v>0</v>
      </c>
      <c r="CT29" s="2">
        <v>0</v>
      </c>
      <c r="CU29" s="2" t="s">
        <v>135</v>
      </c>
    </row>
    <row r="30" spans="1:99" s="2" customFormat="1" x14ac:dyDescent="0.25">
      <c r="A30" s="2" t="s">
        <v>356</v>
      </c>
      <c r="B30" s="2" t="s">
        <v>295</v>
      </c>
      <c r="C30" s="2" t="s">
        <v>357</v>
      </c>
      <c r="D30" s="2">
        <v>1959</v>
      </c>
      <c r="E30" s="2">
        <f t="shared" si="0"/>
        <v>56</v>
      </c>
      <c r="F30" s="2">
        <v>19</v>
      </c>
      <c r="G30" s="2">
        <v>23</v>
      </c>
      <c r="H30" s="2">
        <v>1200</v>
      </c>
      <c r="I30" s="2">
        <v>2962</v>
      </c>
      <c r="J30" s="2">
        <v>2692</v>
      </c>
      <c r="K30" s="2">
        <v>2962</v>
      </c>
      <c r="L30" s="2">
        <f t="shared" si="1"/>
        <v>129024423.8</v>
      </c>
      <c r="M30" s="2">
        <v>434</v>
      </c>
      <c r="N30" s="2">
        <f t="shared" si="2"/>
        <v>18905040</v>
      </c>
      <c r="O30" s="2">
        <f t="shared" si="3"/>
        <v>0.67812500000000009</v>
      </c>
      <c r="P30" s="2">
        <f t="shared" si="4"/>
        <v>1756337.24</v>
      </c>
      <c r="Q30" s="2">
        <f t="shared" si="5"/>
        <v>1.7563372400000001</v>
      </c>
      <c r="R30" s="2">
        <v>42</v>
      </c>
      <c r="S30" s="2">
        <f t="shared" si="6"/>
        <v>108.77958</v>
      </c>
      <c r="T30" s="2">
        <f t="shared" si="7"/>
        <v>26880</v>
      </c>
      <c r="U30" s="2">
        <f t="shared" si="8"/>
        <v>1170960000</v>
      </c>
      <c r="V30" s="2">
        <v>22326.542105</v>
      </c>
      <c r="W30" s="2">
        <f t="shared" si="9"/>
        <v>6.8051300336039997</v>
      </c>
      <c r="X30" s="2">
        <f t="shared" si="10"/>
        <v>4.22851311543437</v>
      </c>
      <c r="Y30" s="2">
        <f t="shared" si="11"/>
        <v>1.4485295672421243</v>
      </c>
      <c r="Z30" s="2">
        <f t="shared" si="12"/>
        <v>6.8248691248471305</v>
      </c>
      <c r="AA30" s="2">
        <f t="shared" si="13"/>
        <v>2.0494119325896634</v>
      </c>
      <c r="AB30" s="2">
        <f t="shared" si="14"/>
        <v>1.0776109144495469</v>
      </c>
      <c r="AC30" s="2">
        <v>19</v>
      </c>
      <c r="AD30" s="2">
        <f t="shared" si="15"/>
        <v>0.35920363814984896</v>
      </c>
      <c r="AE30" s="2" t="s">
        <v>134</v>
      </c>
      <c r="AF30" s="2">
        <f t="shared" si="16"/>
        <v>61.935483870967744</v>
      </c>
      <c r="AG30" s="2">
        <f t="shared" si="17"/>
        <v>0.13910763778571453</v>
      </c>
      <c r="AH30" s="2">
        <f t="shared" si="18"/>
        <v>0.52893309599277727</v>
      </c>
      <c r="AI30" s="2">
        <f t="shared" si="19"/>
        <v>117263250.8</v>
      </c>
      <c r="AJ30" s="2">
        <f t="shared" si="20"/>
        <v>3320528.16</v>
      </c>
      <c r="AK30" s="2">
        <f t="shared" si="21"/>
        <v>3.3205281600000003</v>
      </c>
      <c r="AL30" s="2" t="s">
        <v>358</v>
      </c>
      <c r="AM30" s="2" t="s">
        <v>359</v>
      </c>
      <c r="AN30" s="2" t="s">
        <v>360</v>
      </c>
      <c r="AO30" s="2" t="s">
        <v>361</v>
      </c>
      <c r="AP30" s="2" t="s">
        <v>134</v>
      </c>
      <c r="AQ30" s="2" t="s">
        <v>134</v>
      </c>
      <c r="AR30" s="2" t="s">
        <v>134</v>
      </c>
      <c r="AS30" s="2">
        <v>0</v>
      </c>
      <c r="AT30" s="2" t="s">
        <v>134</v>
      </c>
      <c r="AU30" s="2" t="s">
        <v>134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 t="s">
        <v>135</v>
      </c>
    </row>
    <row r="31" spans="1:99" s="2" customFormat="1" x14ac:dyDescent="0.25">
      <c r="A31" s="2" t="s">
        <v>362</v>
      </c>
      <c r="B31" s="2" t="s">
        <v>295</v>
      </c>
      <c r="C31" s="2" t="s">
        <v>363</v>
      </c>
      <c r="D31" s="2">
        <v>1954</v>
      </c>
      <c r="E31" s="2">
        <f t="shared" si="0"/>
        <v>61</v>
      </c>
      <c r="F31" s="2">
        <v>18</v>
      </c>
      <c r="G31" s="2">
        <v>20</v>
      </c>
      <c r="H31" s="2">
        <v>1249</v>
      </c>
      <c r="I31" s="2">
        <v>1500</v>
      </c>
      <c r="J31" s="2">
        <v>580</v>
      </c>
      <c r="K31" s="2">
        <v>1500</v>
      </c>
      <c r="L31" s="2">
        <f t="shared" si="1"/>
        <v>65339850</v>
      </c>
      <c r="M31" s="2">
        <v>1869</v>
      </c>
      <c r="N31" s="2">
        <f t="shared" si="2"/>
        <v>81413640</v>
      </c>
      <c r="O31" s="2">
        <f t="shared" si="3"/>
        <v>2.9203125000000001</v>
      </c>
      <c r="P31" s="2">
        <f t="shared" si="4"/>
        <v>7563581.3399999999</v>
      </c>
      <c r="Q31" s="2">
        <f t="shared" si="5"/>
        <v>7.5635813400000007</v>
      </c>
      <c r="R31" s="2">
        <v>28.8</v>
      </c>
      <c r="S31" s="2">
        <f t="shared" si="6"/>
        <v>74.591712000000001</v>
      </c>
      <c r="T31" s="2">
        <f t="shared" si="7"/>
        <v>18432</v>
      </c>
      <c r="U31" s="2">
        <f t="shared" si="8"/>
        <v>802944000</v>
      </c>
      <c r="W31" s="2">
        <f t="shared" si="9"/>
        <v>0</v>
      </c>
      <c r="X31" s="2">
        <f t="shared" si="10"/>
        <v>0</v>
      </c>
      <c r="Y31" s="2">
        <f t="shared" si="11"/>
        <v>0</v>
      </c>
      <c r="Z31" s="2">
        <f t="shared" si="12"/>
        <v>0.80256637585544632</v>
      </c>
      <c r="AA31" s="2">
        <f t="shared" si="13"/>
        <v>0</v>
      </c>
      <c r="AB31" s="2">
        <f t="shared" si="14"/>
        <v>0.13376106264257437</v>
      </c>
      <c r="AC31" s="2">
        <v>18</v>
      </c>
      <c r="AD31" s="2">
        <f t="shared" si="15"/>
        <v>4.4587020880858128E-2</v>
      </c>
      <c r="AE31" s="2" t="s">
        <v>134</v>
      </c>
      <c r="AF31" s="2">
        <f t="shared" si="16"/>
        <v>9.8619582664526479</v>
      </c>
      <c r="AG31" s="2">
        <f t="shared" si="17"/>
        <v>7.8827512650832127E-3</v>
      </c>
      <c r="AH31" s="2">
        <f t="shared" si="18"/>
        <v>10.572248826700571</v>
      </c>
      <c r="AI31" s="2">
        <f t="shared" si="19"/>
        <v>25264742</v>
      </c>
      <c r="AJ31" s="2">
        <f t="shared" si="20"/>
        <v>715418.4</v>
      </c>
      <c r="AK31" s="2">
        <f t="shared" si="21"/>
        <v>0.71541840000000001</v>
      </c>
      <c r="AL31" s="2" t="s">
        <v>134</v>
      </c>
      <c r="AM31" s="2" t="s">
        <v>134</v>
      </c>
      <c r="AN31" s="2" t="s">
        <v>134</v>
      </c>
      <c r="AO31" s="2" t="s">
        <v>134</v>
      </c>
      <c r="AP31" s="2" t="s">
        <v>134</v>
      </c>
      <c r="AQ31" s="2" t="s">
        <v>134</v>
      </c>
      <c r="AR31" s="2" t="s">
        <v>134</v>
      </c>
      <c r="AS31" s="2">
        <v>0</v>
      </c>
      <c r="AT31" s="2" t="s">
        <v>134</v>
      </c>
      <c r="AU31" s="2" t="s">
        <v>134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 t="s">
        <v>135</v>
      </c>
    </row>
    <row r="32" spans="1:99" s="2" customFormat="1" x14ac:dyDescent="0.25">
      <c r="A32" s="2" t="s">
        <v>364</v>
      </c>
      <c r="B32" s="2" t="s">
        <v>295</v>
      </c>
      <c r="C32" s="2" t="s">
        <v>365</v>
      </c>
      <c r="D32" s="2">
        <v>2001</v>
      </c>
      <c r="E32" s="2">
        <f t="shared" si="0"/>
        <v>14</v>
      </c>
      <c r="F32" s="2">
        <v>37</v>
      </c>
      <c r="G32" s="2">
        <v>77</v>
      </c>
      <c r="H32" s="2">
        <v>1700</v>
      </c>
      <c r="I32" s="2">
        <v>1680</v>
      </c>
      <c r="J32" s="2">
        <v>6245</v>
      </c>
      <c r="K32" s="2">
        <v>6245</v>
      </c>
      <c r="L32" s="2">
        <f t="shared" si="1"/>
        <v>272031575.5</v>
      </c>
      <c r="M32" s="2">
        <v>273</v>
      </c>
      <c r="N32" s="2">
        <f t="shared" si="2"/>
        <v>11891880</v>
      </c>
      <c r="O32" s="2">
        <f t="shared" si="3"/>
        <v>0.42656250000000001</v>
      </c>
      <c r="P32" s="2">
        <f t="shared" si="4"/>
        <v>1104792.78</v>
      </c>
      <c r="Q32" s="2">
        <f t="shared" si="5"/>
        <v>1.1047927800000001</v>
      </c>
      <c r="R32" s="2">
        <v>2.88</v>
      </c>
      <c r="S32" s="2">
        <f t="shared" si="6"/>
        <v>7.4591711999999992</v>
      </c>
      <c r="T32" s="2">
        <f t="shared" si="7"/>
        <v>1843.1999999999998</v>
      </c>
      <c r="U32" s="2">
        <f t="shared" si="8"/>
        <v>80294400</v>
      </c>
      <c r="W32" s="2">
        <f t="shared" si="9"/>
        <v>0</v>
      </c>
      <c r="X32" s="2">
        <f t="shared" si="10"/>
        <v>0</v>
      </c>
      <c r="Y32" s="2">
        <f t="shared" si="11"/>
        <v>0</v>
      </c>
      <c r="Z32" s="2">
        <f t="shared" si="12"/>
        <v>22.875405360632634</v>
      </c>
      <c r="AA32" s="2">
        <f t="shared" si="13"/>
        <v>0</v>
      </c>
      <c r="AB32" s="2">
        <f t="shared" si="14"/>
        <v>1.8547625968080512</v>
      </c>
      <c r="AC32" s="2">
        <v>37</v>
      </c>
      <c r="AD32" s="2">
        <f t="shared" si="15"/>
        <v>0.61825419893601707</v>
      </c>
      <c r="AE32" s="2" t="s">
        <v>134</v>
      </c>
      <c r="AF32" s="2">
        <f t="shared" si="16"/>
        <v>6.7516483516483508</v>
      </c>
      <c r="AG32" s="2">
        <f t="shared" si="17"/>
        <v>0.58788040956712762</v>
      </c>
      <c r="AH32" s="2">
        <f t="shared" si="18"/>
        <v>0.14342216452410883</v>
      </c>
      <c r="AI32" s="2">
        <f t="shared" si="19"/>
        <v>272031575.5</v>
      </c>
      <c r="AJ32" s="2">
        <f t="shared" si="20"/>
        <v>7703082.6000000006</v>
      </c>
      <c r="AK32" s="2">
        <f t="shared" si="21"/>
        <v>7.703082600000001</v>
      </c>
      <c r="AL32" s="2" t="s">
        <v>134</v>
      </c>
      <c r="AM32" s="2" t="s">
        <v>134</v>
      </c>
      <c r="AN32" s="2" t="s">
        <v>134</v>
      </c>
      <c r="AO32" s="2" t="s">
        <v>134</v>
      </c>
      <c r="AP32" s="2" t="s">
        <v>134</v>
      </c>
      <c r="AQ32" s="2" t="s">
        <v>134</v>
      </c>
      <c r="AR32" s="2" t="s">
        <v>134</v>
      </c>
      <c r="AS32" s="2">
        <v>0</v>
      </c>
      <c r="AT32" s="2" t="s">
        <v>134</v>
      </c>
      <c r="AU32" s="2" t="s">
        <v>134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 t="s">
        <v>135</v>
      </c>
    </row>
    <row r="33" spans="1:99" s="2" customFormat="1" x14ac:dyDescent="0.25">
      <c r="A33" s="2" t="s">
        <v>366</v>
      </c>
      <c r="B33" s="2" t="s">
        <v>295</v>
      </c>
      <c r="C33" s="2" t="s">
        <v>367</v>
      </c>
      <c r="D33" s="2">
        <v>1953</v>
      </c>
      <c r="E33" s="2">
        <f t="shared" si="0"/>
        <v>62</v>
      </c>
      <c r="F33" s="2">
        <v>52</v>
      </c>
      <c r="G33" s="2">
        <v>59</v>
      </c>
      <c r="H33" s="2">
        <v>4634</v>
      </c>
      <c r="I33" s="2">
        <v>12000</v>
      </c>
      <c r="J33" s="2">
        <v>7500</v>
      </c>
      <c r="K33" s="2">
        <v>12000</v>
      </c>
      <c r="L33" s="2">
        <f t="shared" si="1"/>
        <v>522718800</v>
      </c>
      <c r="M33" s="2">
        <v>322</v>
      </c>
      <c r="N33" s="2">
        <f t="shared" si="2"/>
        <v>14026320</v>
      </c>
      <c r="O33" s="2">
        <f t="shared" si="3"/>
        <v>0.50312500000000004</v>
      </c>
      <c r="P33" s="2">
        <f t="shared" si="4"/>
        <v>1303088.92</v>
      </c>
      <c r="Q33" s="2">
        <f t="shared" si="5"/>
        <v>1.30308892</v>
      </c>
      <c r="R33" s="2">
        <v>21</v>
      </c>
      <c r="S33" s="2">
        <f t="shared" si="6"/>
        <v>54.389789999999998</v>
      </c>
      <c r="T33" s="2">
        <f t="shared" si="7"/>
        <v>13440</v>
      </c>
      <c r="U33" s="2">
        <f t="shared" si="8"/>
        <v>585480000</v>
      </c>
      <c r="W33" s="2">
        <f t="shared" si="9"/>
        <v>0</v>
      </c>
      <c r="X33" s="2">
        <f t="shared" si="10"/>
        <v>0</v>
      </c>
      <c r="Y33" s="2">
        <f t="shared" si="11"/>
        <v>0</v>
      </c>
      <c r="Z33" s="2">
        <f t="shared" si="12"/>
        <v>37.266995191896378</v>
      </c>
      <c r="AA33" s="2">
        <f t="shared" si="13"/>
        <v>0</v>
      </c>
      <c r="AB33" s="2">
        <f t="shared" si="14"/>
        <v>2.1500189533786371</v>
      </c>
      <c r="AC33" s="2">
        <v>52</v>
      </c>
      <c r="AD33" s="2">
        <f t="shared" si="15"/>
        <v>0.71667298445954575</v>
      </c>
      <c r="AE33" s="2" t="s">
        <v>134</v>
      </c>
      <c r="AF33" s="2">
        <f t="shared" si="16"/>
        <v>41.739130434782609</v>
      </c>
      <c r="AG33" s="2">
        <f t="shared" si="17"/>
        <v>0.88185656917033228</v>
      </c>
      <c r="AH33" s="2">
        <f t="shared" si="18"/>
        <v>0.14085772718919912</v>
      </c>
      <c r="AI33" s="2">
        <f t="shared" si="19"/>
        <v>326699250</v>
      </c>
      <c r="AJ33" s="2">
        <f t="shared" si="20"/>
        <v>9251100</v>
      </c>
      <c r="AK33" s="2">
        <f t="shared" si="21"/>
        <v>9.2510999999999992</v>
      </c>
      <c r="AL33" s="2" t="s">
        <v>134</v>
      </c>
      <c r="AM33" s="2" t="s">
        <v>134</v>
      </c>
      <c r="AN33" s="2" t="s">
        <v>134</v>
      </c>
      <c r="AO33" s="2" t="s">
        <v>134</v>
      </c>
      <c r="AP33" s="2" t="s">
        <v>134</v>
      </c>
      <c r="AQ33" s="2" t="s">
        <v>134</v>
      </c>
      <c r="AR33" s="2" t="s">
        <v>134</v>
      </c>
      <c r="AS33" s="2">
        <v>0</v>
      </c>
      <c r="AT33" s="2" t="s">
        <v>134</v>
      </c>
      <c r="AU33" s="2" t="s">
        <v>134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 t="s">
        <v>135</v>
      </c>
    </row>
    <row r="34" spans="1:99" s="2" customFormat="1" x14ac:dyDescent="0.25">
      <c r="A34" s="2" t="s">
        <v>368</v>
      </c>
      <c r="B34" s="2" t="s">
        <v>369</v>
      </c>
      <c r="C34" s="2" t="s">
        <v>370</v>
      </c>
      <c r="D34" s="2">
        <v>1951</v>
      </c>
      <c r="E34" s="2">
        <f t="shared" si="0"/>
        <v>64</v>
      </c>
      <c r="F34" s="2">
        <v>35</v>
      </c>
      <c r="G34" s="2">
        <v>38</v>
      </c>
      <c r="H34" s="2">
        <v>2862</v>
      </c>
      <c r="I34" s="2">
        <v>9000</v>
      </c>
      <c r="J34" s="2">
        <v>7228</v>
      </c>
      <c r="K34" s="2">
        <v>9000</v>
      </c>
      <c r="L34" s="2">
        <f t="shared" si="1"/>
        <v>392039100</v>
      </c>
      <c r="M34" s="2">
        <v>529.4</v>
      </c>
      <c r="N34" s="2">
        <f t="shared" si="2"/>
        <v>23060664</v>
      </c>
      <c r="O34" s="2">
        <f t="shared" si="3"/>
        <v>0.82718749999999996</v>
      </c>
      <c r="P34" s="2">
        <f t="shared" si="4"/>
        <v>2142407.6839999999</v>
      </c>
      <c r="Q34" s="2">
        <f t="shared" si="5"/>
        <v>2.1424076840000001</v>
      </c>
      <c r="R34" s="2">
        <v>28.2</v>
      </c>
      <c r="S34" s="2">
        <f t="shared" si="6"/>
        <v>73.037717999999998</v>
      </c>
      <c r="T34" s="2">
        <f t="shared" si="7"/>
        <v>18048</v>
      </c>
      <c r="U34" s="2">
        <f t="shared" si="8"/>
        <v>786216000</v>
      </c>
      <c r="V34" s="2">
        <v>62080.041159</v>
      </c>
      <c r="W34" s="2">
        <f t="shared" si="9"/>
        <v>18.921996545263198</v>
      </c>
      <c r="X34" s="2">
        <f t="shared" si="10"/>
        <v>11.757587315267648</v>
      </c>
      <c r="Y34" s="2">
        <f t="shared" si="11"/>
        <v>3.6467903031966684</v>
      </c>
      <c r="Z34" s="2">
        <f t="shared" si="12"/>
        <v>17.000338758675813</v>
      </c>
      <c r="AA34" s="2">
        <f t="shared" si="13"/>
        <v>2.1223485203317209</v>
      </c>
      <c r="AB34" s="2">
        <f t="shared" si="14"/>
        <v>1.457171893600784</v>
      </c>
      <c r="AC34" s="2">
        <v>35</v>
      </c>
      <c r="AD34" s="2">
        <f t="shared" si="15"/>
        <v>0.48572396453359468</v>
      </c>
      <c r="AE34" s="2">
        <v>43.250500000000002</v>
      </c>
      <c r="AF34" s="2">
        <f t="shared" si="16"/>
        <v>34.091424253872312</v>
      </c>
      <c r="AG34" s="2">
        <f t="shared" si="17"/>
        <v>0.31373799726017831</v>
      </c>
      <c r="AH34" s="2">
        <f t="shared" si="18"/>
        <v>0.24029894346550643</v>
      </c>
      <c r="AI34" s="2">
        <f t="shared" si="19"/>
        <v>314850957.19999999</v>
      </c>
      <c r="AJ34" s="2">
        <f t="shared" si="20"/>
        <v>8915593.4399999995</v>
      </c>
      <c r="AK34" s="2">
        <f t="shared" si="21"/>
        <v>8.9155934400000003</v>
      </c>
      <c r="AL34" s="2" t="s">
        <v>371</v>
      </c>
      <c r="AM34" s="2" t="s">
        <v>134</v>
      </c>
      <c r="AN34" s="2" t="s">
        <v>368</v>
      </c>
      <c r="AO34" s="2" t="s">
        <v>372</v>
      </c>
      <c r="AP34" s="2" t="s">
        <v>373</v>
      </c>
      <c r="AQ34" s="2" t="s">
        <v>374</v>
      </c>
      <c r="AR34" s="2" t="s">
        <v>375</v>
      </c>
      <c r="AS34" s="2">
        <v>1</v>
      </c>
      <c r="AT34" s="2" t="s">
        <v>376</v>
      </c>
      <c r="AU34" s="2" t="s">
        <v>377</v>
      </c>
      <c r="AV34" s="2">
        <v>3</v>
      </c>
      <c r="AW34" s="5">
        <v>91</v>
      </c>
      <c r="AX34" s="5">
        <v>9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5">
        <v>0.2</v>
      </c>
      <c r="BF34" s="2">
        <v>0</v>
      </c>
      <c r="BG34" s="5">
        <v>9</v>
      </c>
      <c r="BH34" s="2">
        <v>0</v>
      </c>
      <c r="BI34" s="5">
        <v>88.5</v>
      </c>
      <c r="BJ34" s="5">
        <v>1.8</v>
      </c>
      <c r="BK34" s="2">
        <v>0</v>
      </c>
      <c r="BL34" s="2">
        <v>0</v>
      </c>
      <c r="BM34" s="2">
        <v>0</v>
      </c>
      <c r="BN34" s="5">
        <v>0.4</v>
      </c>
      <c r="BO34" s="5">
        <v>237</v>
      </c>
      <c r="BP34" s="5">
        <v>288</v>
      </c>
      <c r="BQ34" s="5">
        <v>1</v>
      </c>
      <c r="BR34" s="5">
        <v>1</v>
      </c>
      <c r="BS34" s="5">
        <v>0.04</v>
      </c>
      <c r="BT34" s="5">
        <v>0.04</v>
      </c>
      <c r="BU34" s="5">
        <v>455</v>
      </c>
      <c r="BV34" s="5">
        <v>2</v>
      </c>
      <c r="BW34" s="5">
        <v>7.0000000000000007E-2</v>
      </c>
      <c r="BX34" s="5">
        <v>17007</v>
      </c>
      <c r="BY34" s="5">
        <v>3555</v>
      </c>
      <c r="BZ34" s="5">
        <v>58</v>
      </c>
      <c r="CA34" s="5">
        <v>12</v>
      </c>
      <c r="CB34" s="5">
        <v>0.44</v>
      </c>
      <c r="CC34" s="5">
        <v>0.1</v>
      </c>
      <c r="CD34" s="5">
        <v>1</v>
      </c>
      <c r="CE34" s="2">
        <v>0</v>
      </c>
      <c r="CF34" s="2">
        <v>0</v>
      </c>
      <c r="CG34" s="2">
        <v>0</v>
      </c>
      <c r="CH34" s="5">
        <v>10</v>
      </c>
      <c r="CI34" s="5">
        <v>8</v>
      </c>
      <c r="CJ34" s="5">
        <v>7</v>
      </c>
      <c r="CK34" s="5">
        <v>1</v>
      </c>
      <c r="CL34" s="2">
        <v>0</v>
      </c>
      <c r="CM34" s="5">
        <v>79</v>
      </c>
      <c r="CN34" s="5">
        <v>90</v>
      </c>
      <c r="CO34" s="5">
        <v>1</v>
      </c>
      <c r="CP34" s="5">
        <v>3</v>
      </c>
      <c r="CQ34" s="2">
        <v>0</v>
      </c>
      <c r="CR34" s="2">
        <v>0</v>
      </c>
      <c r="CS34" s="2">
        <v>0</v>
      </c>
      <c r="CT34" s="2">
        <v>0</v>
      </c>
      <c r="CU34" s="2" t="s">
        <v>135</v>
      </c>
    </row>
    <row r="35" spans="1:99" s="2" customFormat="1" x14ac:dyDescent="0.25">
      <c r="A35" s="2" t="s">
        <v>378</v>
      </c>
      <c r="B35" s="2" t="s">
        <v>295</v>
      </c>
      <c r="C35" s="2" t="s">
        <v>379</v>
      </c>
      <c r="D35" s="2">
        <v>1921</v>
      </c>
      <c r="E35" s="2">
        <f t="shared" si="0"/>
        <v>94</v>
      </c>
      <c r="F35" s="2">
        <v>26</v>
      </c>
      <c r="G35" s="2">
        <v>34</v>
      </c>
      <c r="H35" s="2">
        <v>1400</v>
      </c>
      <c r="I35" s="2">
        <v>7000</v>
      </c>
      <c r="J35" s="2">
        <v>9800</v>
      </c>
      <c r="K35" s="2">
        <v>9800</v>
      </c>
      <c r="L35" s="2">
        <f t="shared" si="1"/>
        <v>426887020</v>
      </c>
      <c r="M35" s="2">
        <v>433</v>
      </c>
      <c r="N35" s="2">
        <f t="shared" si="2"/>
        <v>18861480</v>
      </c>
      <c r="O35" s="2">
        <f t="shared" si="3"/>
        <v>0.67656250000000007</v>
      </c>
      <c r="P35" s="2">
        <f t="shared" si="4"/>
        <v>1752290.3800000001</v>
      </c>
      <c r="Q35" s="2">
        <f t="shared" si="5"/>
        <v>1.75229038</v>
      </c>
      <c r="R35" s="2">
        <v>6</v>
      </c>
      <c r="S35" s="2">
        <f t="shared" si="6"/>
        <v>15.539939999999998</v>
      </c>
      <c r="T35" s="2">
        <f t="shared" si="7"/>
        <v>3840</v>
      </c>
      <c r="U35" s="2">
        <f t="shared" si="8"/>
        <v>167280000</v>
      </c>
      <c r="V35" s="2">
        <v>65264.823566999999</v>
      </c>
      <c r="W35" s="2">
        <f t="shared" si="9"/>
        <v>19.8927182232216</v>
      </c>
      <c r="X35" s="2">
        <f t="shared" si="10"/>
        <v>12.360765994648398</v>
      </c>
      <c r="Y35" s="2">
        <f t="shared" si="11"/>
        <v>4.2392202764165052</v>
      </c>
      <c r="Z35" s="2">
        <f t="shared" si="12"/>
        <v>22.632742499528138</v>
      </c>
      <c r="AA35" s="2">
        <f t="shared" si="13"/>
        <v>1.6456441988935238</v>
      </c>
      <c r="AB35" s="2">
        <f t="shared" si="14"/>
        <v>2.6114702884070931</v>
      </c>
      <c r="AC35" s="2">
        <v>26</v>
      </c>
      <c r="AD35" s="2">
        <f t="shared" si="15"/>
        <v>0.87049009613569761</v>
      </c>
      <c r="AE35" s="2" t="s">
        <v>134</v>
      </c>
      <c r="AF35" s="2">
        <f t="shared" si="16"/>
        <v>8.868360277136258</v>
      </c>
      <c r="AG35" s="2">
        <f t="shared" si="17"/>
        <v>0.46184340573302185</v>
      </c>
      <c r="AH35" s="2">
        <f t="shared" si="18"/>
        <v>0.14495990272750797</v>
      </c>
      <c r="AI35" s="2">
        <f t="shared" si="19"/>
        <v>426887020</v>
      </c>
      <c r="AJ35" s="2">
        <f t="shared" si="20"/>
        <v>12088104</v>
      </c>
      <c r="AK35" s="2">
        <f t="shared" si="21"/>
        <v>12.088104</v>
      </c>
      <c r="AL35" s="2" t="s">
        <v>380</v>
      </c>
      <c r="AM35" s="2" t="s">
        <v>381</v>
      </c>
      <c r="AN35" s="2" t="s">
        <v>378</v>
      </c>
      <c r="AO35" s="2" t="s">
        <v>382</v>
      </c>
      <c r="AP35" s="2" t="s">
        <v>134</v>
      </c>
      <c r="AQ35" s="2" t="s">
        <v>134</v>
      </c>
      <c r="AR35" s="2" t="s">
        <v>134</v>
      </c>
      <c r="AS35" s="2">
        <v>0</v>
      </c>
      <c r="AT35" s="2" t="s">
        <v>134</v>
      </c>
      <c r="AU35" s="2" t="s">
        <v>134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 t="s">
        <v>135</v>
      </c>
    </row>
    <row r="36" spans="1:99" s="2" customFormat="1" x14ac:dyDescent="0.25">
      <c r="A36" s="2" t="s">
        <v>383</v>
      </c>
      <c r="B36" s="2" t="s">
        <v>295</v>
      </c>
      <c r="C36" s="2" t="s">
        <v>384</v>
      </c>
      <c r="D36" s="2">
        <v>1913</v>
      </c>
      <c r="E36" s="2">
        <f t="shared" si="0"/>
        <v>102</v>
      </c>
      <c r="F36" s="2">
        <v>98</v>
      </c>
      <c r="G36" s="2">
        <v>103.5</v>
      </c>
      <c r="H36" s="2">
        <v>5000</v>
      </c>
      <c r="I36" s="2">
        <v>216500</v>
      </c>
      <c r="J36" s="2">
        <v>200000</v>
      </c>
      <c r="K36" s="2">
        <v>216500</v>
      </c>
      <c r="L36" s="2">
        <f t="shared" si="1"/>
        <v>9430718350</v>
      </c>
      <c r="M36" s="2">
        <v>10640</v>
      </c>
      <c r="N36" s="2">
        <f t="shared" si="2"/>
        <v>463478400</v>
      </c>
      <c r="O36" s="2">
        <f t="shared" si="3"/>
        <v>16.625</v>
      </c>
      <c r="P36" s="2">
        <f t="shared" si="4"/>
        <v>43058590.399999999</v>
      </c>
      <c r="Q36" s="2">
        <f t="shared" si="5"/>
        <v>43.0585904</v>
      </c>
      <c r="R36" s="2">
        <v>482</v>
      </c>
      <c r="S36" s="2">
        <f t="shared" si="6"/>
        <v>1248.37518</v>
      </c>
      <c r="T36" s="2">
        <f t="shared" si="7"/>
        <v>308480</v>
      </c>
      <c r="U36" s="2">
        <f t="shared" si="8"/>
        <v>13438160000</v>
      </c>
      <c r="V36" s="2">
        <v>280779.38416999998</v>
      </c>
      <c r="W36" s="2">
        <f t="shared" si="9"/>
        <v>85.581556295015986</v>
      </c>
      <c r="X36" s="2">
        <f t="shared" si="10"/>
        <v>53.177930685492981</v>
      </c>
      <c r="Y36" s="2">
        <f t="shared" si="11"/>
        <v>3.6791302810158348</v>
      </c>
      <c r="Z36" s="2">
        <f t="shared" si="12"/>
        <v>20.347697648908774</v>
      </c>
      <c r="AA36" s="2">
        <f t="shared" si="13"/>
        <v>0.34691100096886851</v>
      </c>
      <c r="AB36" s="2">
        <f t="shared" si="14"/>
        <v>0.62288870353802361</v>
      </c>
      <c r="AC36" s="2">
        <v>98</v>
      </c>
      <c r="AD36" s="2">
        <f t="shared" si="15"/>
        <v>0.20762956784600789</v>
      </c>
      <c r="AE36" s="2">
        <v>849.73400000000004</v>
      </c>
      <c r="AF36" s="2">
        <f t="shared" si="16"/>
        <v>28.992481203007518</v>
      </c>
      <c r="AG36" s="2">
        <f t="shared" si="17"/>
        <v>8.376179481677172E-2</v>
      </c>
      <c r="AH36" s="2">
        <f t="shared" si="18"/>
        <v>0.17454109673444237</v>
      </c>
      <c r="AI36" s="2">
        <f t="shared" si="19"/>
        <v>8711980000</v>
      </c>
      <c r="AJ36" s="2">
        <f t="shared" si="20"/>
        <v>246696000</v>
      </c>
      <c r="AK36" s="2">
        <f t="shared" si="21"/>
        <v>246.696</v>
      </c>
      <c r="AL36" s="2" t="s">
        <v>385</v>
      </c>
      <c r="AM36" s="2" t="s">
        <v>134</v>
      </c>
      <c r="AN36" s="2" t="s">
        <v>386</v>
      </c>
      <c r="AO36" s="2" t="s">
        <v>387</v>
      </c>
      <c r="AP36" s="2" t="s">
        <v>388</v>
      </c>
      <c r="AQ36" s="2" t="s">
        <v>389</v>
      </c>
      <c r="AR36" s="2" t="s">
        <v>390</v>
      </c>
      <c r="AS36" s="2">
        <v>1</v>
      </c>
      <c r="AT36" s="2" t="s">
        <v>391</v>
      </c>
      <c r="AU36" s="2" t="s">
        <v>392</v>
      </c>
      <c r="AV36" s="2">
        <v>2</v>
      </c>
      <c r="AW36" s="5">
        <v>83</v>
      </c>
      <c r="AX36" s="5">
        <v>16</v>
      </c>
      <c r="AY36" s="2">
        <v>0</v>
      </c>
      <c r="AZ36" s="5">
        <v>5.4</v>
      </c>
      <c r="BA36" s="5">
        <v>1.2</v>
      </c>
      <c r="BB36" s="2">
        <v>0</v>
      </c>
      <c r="BC36" s="2">
        <v>0</v>
      </c>
      <c r="BD36" s="2">
        <v>0</v>
      </c>
      <c r="BE36" s="5">
        <v>0.1</v>
      </c>
      <c r="BF36" s="2">
        <v>0</v>
      </c>
      <c r="BG36" s="5">
        <v>82.2</v>
      </c>
      <c r="BH36" s="5">
        <v>0.1</v>
      </c>
      <c r="BI36" s="5">
        <v>2.7</v>
      </c>
      <c r="BJ36" s="5">
        <v>3.6</v>
      </c>
      <c r="BK36" s="2">
        <v>0</v>
      </c>
      <c r="BL36" s="2">
        <v>0</v>
      </c>
      <c r="BM36" s="2">
        <v>0</v>
      </c>
      <c r="BN36" s="5">
        <v>4.7</v>
      </c>
      <c r="BO36" s="5">
        <v>81131</v>
      </c>
      <c r="BP36" s="5">
        <v>10286</v>
      </c>
      <c r="BQ36" s="5">
        <v>96</v>
      </c>
      <c r="BR36" s="5">
        <v>12</v>
      </c>
      <c r="BS36" s="5">
        <v>0.12</v>
      </c>
      <c r="BT36" s="5">
        <v>0.02</v>
      </c>
      <c r="BU36" s="5">
        <v>85992</v>
      </c>
      <c r="BV36" s="5">
        <v>102</v>
      </c>
      <c r="BW36" s="5">
        <v>0.13</v>
      </c>
      <c r="BX36" s="5">
        <v>187923</v>
      </c>
      <c r="BY36" s="5">
        <v>1871</v>
      </c>
      <c r="BZ36" s="5">
        <v>222</v>
      </c>
      <c r="CA36" s="5">
        <v>2</v>
      </c>
      <c r="CB36" s="5">
        <v>0.25</v>
      </c>
      <c r="CC36" s="2">
        <v>0</v>
      </c>
      <c r="CD36" s="5">
        <v>1</v>
      </c>
      <c r="CE36" s="5">
        <v>5</v>
      </c>
      <c r="CF36" s="2">
        <v>0</v>
      </c>
      <c r="CG36" s="2">
        <v>0</v>
      </c>
      <c r="CH36" s="5">
        <v>19</v>
      </c>
      <c r="CI36" s="5">
        <v>61</v>
      </c>
      <c r="CJ36" s="5">
        <v>79</v>
      </c>
      <c r="CK36" s="5">
        <v>15</v>
      </c>
      <c r="CL36" s="5">
        <v>3</v>
      </c>
      <c r="CM36" s="5">
        <v>2</v>
      </c>
      <c r="CN36" s="5">
        <v>4</v>
      </c>
      <c r="CO36" s="5">
        <v>2</v>
      </c>
      <c r="CP36" s="5">
        <v>8</v>
      </c>
      <c r="CQ36" s="2">
        <v>0</v>
      </c>
      <c r="CR36" s="2">
        <v>0</v>
      </c>
      <c r="CS36" s="5">
        <v>0.77351000000000003</v>
      </c>
      <c r="CT36" s="5">
        <v>0.76695000000000002</v>
      </c>
      <c r="CU36" s="2" t="s">
        <v>135</v>
      </c>
    </row>
    <row r="37" spans="1:99" s="2" customFormat="1" x14ac:dyDescent="0.25">
      <c r="A37" s="2" t="s">
        <v>393</v>
      </c>
      <c r="C37" s="2" t="s">
        <v>394</v>
      </c>
      <c r="D37" s="2">
        <v>1939</v>
      </c>
      <c r="E37" s="2">
        <f t="shared" si="0"/>
        <v>76</v>
      </c>
      <c r="F37" s="2">
        <v>25</v>
      </c>
      <c r="G37" s="2">
        <v>36</v>
      </c>
      <c r="H37" s="2">
        <v>800</v>
      </c>
      <c r="I37" s="2">
        <v>68800</v>
      </c>
      <c r="J37" s="2">
        <v>55330</v>
      </c>
      <c r="K37" s="2">
        <v>68800</v>
      </c>
      <c r="L37" s="2">
        <f t="shared" si="1"/>
        <v>2996921120</v>
      </c>
      <c r="M37" s="2">
        <v>4940</v>
      </c>
      <c r="N37" s="2">
        <f t="shared" si="2"/>
        <v>215186400</v>
      </c>
      <c r="O37" s="2">
        <f t="shared" si="3"/>
        <v>7.71875</v>
      </c>
      <c r="P37" s="2">
        <f t="shared" si="4"/>
        <v>19991488.400000002</v>
      </c>
      <c r="Q37" s="2">
        <f t="shared" si="5"/>
        <v>19.991488400000001</v>
      </c>
      <c r="R37" s="2">
        <v>183</v>
      </c>
      <c r="S37" s="2">
        <f t="shared" si="6"/>
        <v>473.96816999999999</v>
      </c>
      <c r="T37" s="2">
        <f t="shared" si="7"/>
        <v>117120</v>
      </c>
      <c r="U37" s="2">
        <f t="shared" si="8"/>
        <v>5102040000</v>
      </c>
      <c r="V37" s="2">
        <v>121097.30593</v>
      </c>
      <c r="W37" s="2">
        <f t="shared" si="9"/>
        <v>36.910458847464</v>
      </c>
      <c r="X37" s="2">
        <f t="shared" si="10"/>
        <v>22.935103159306422</v>
      </c>
      <c r="Y37" s="2">
        <f t="shared" si="11"/>
        <v>2.328744116162405</v>
      </c>
      <c r="Z37" s="2">
        <f t="shared" si="12"/>
        <v>13.927093533792098</v>
      </c>
      <c r="AA37" s="2">
        <f t="shared" si="13"/>
        <v>0.54082487899408416</v>
      </c>
      <c r="AB37" s="2">
        <f t="shared" si="14"/>
        <v>1.6712512240550519</v>
      </c>
      <c r="AC37" s="2">
        <v>25</v>
      </c>
      <c r="AD37" s="2">
        <f t="shared" si="15"/>
        <v>0.55708374135168393</v>
      </c>
      <c r="AE37" s="2">
        <v>57.621400000000001</v>
      </c>
      <c r="AF37" s="2">
        <f t="shared" si="16"/>
        <v>23.708502024291498</v>
      </c>
      <c r="AG37" s="2">
        <f t="shared" si="17"/>
        <v>8.4139229518993608E-2</v>
      </c>
      <c r="AH37" s="2">
        <f t="shared" si="18"/>
        <v>0.29292224026590474</v>
      </c>
      <c r="AI37" s="2">
        <f t="shared" si="19"/>
        <v>2410169267</v>
      </c>
      <c r="AJ37" s="2">
        <f t="shared" si="20"/>
        <v>68248448.400000006</v>
      </c>
      <c r="AK37" s="2">
        <f t="shared" si="21"/>
        <v>68.248448400000001</v>
      </c>
      <c r="AL37" s="2" t="s">
        <v>395</v>
      </c>
      <c r="AM37" s="2" t="s">
        <v>134</v>
      </c>
      <c r="AN37" s="2" t="s">
        <v>396</v>
      </c>
      <c r="AO37" s="2" t="s">
        <v>397</v>
      </c>
      <c r="AP37" s="2" t="s">
        <v>398</v>
      </c>
      <c r="AQ37" s="2" t="s">
        <v>389</v>
      </c>
      <c r="AR37" s="2" t="s">
        <v>399</v>
      </c>
      <c r="AS37" s="2">
        <v>1</v>
      </c>
      <c r="AT37" s="2" t="s">
        <v>400</v>
      </c>
      <c r="AU37" s="2" t="s">
        <v>401</v>
      </c>
      <c r="AV37" s="2">
        <v>2</v>
      </c>
      <c r="AW37" s="5">
        <v>100</v>
      </c>
      <c r="AX37" s="2">
        <v>0</v>
      </c>
      <c r="AY37" s="2">
        <v>0</v>
      </c>
      <c r="AZ37" s="5">
        <v>7.3</v>
      </c>
      <c r="BA37" s="5">
        <v>0.5</v>
      </c>
      <c r="BB37" s="2">
        <v>0</v>
      </c>
      <c r="BC37" s="2">
        <v>0</v>
      </c>
      <c r="BD37" s="2">
        <v>0</v>
      </c>
      <c r="BE37" s="2">
        <v>0</v>
      </c>
      <c r="BF37" s="5">
        <v>0.1</v>
      </c>
      <c r="BG37" s="5">
        <v>91.6</v>
      </c>
      <c r="BH37" s="2">
        <v>0</v>
      </c>
      <c r="BI37" s="5">
        <v>0.2</v>
      </c>
      <c r="BJ37" s="5">
        <v>0.1</v>
      </c>
      <c r="BK37" s="2">
        <v>0</v>
      </c>
      <c r="BL37" s="2">
        <v>0</v>
      </c>
      <c r="BM37" s="2">
        <v>0</v>
      </c>
      <c r="BN37" s="5">
        <v>0.3</v>
      </c>
      <c r="BO37" s="5">
        <v>18415</v>
      </c>
      <c r="BP37" s="5">
        <v>1618</v>
      </c>
      <c r="BQ37" s="5">
        <v>214</v>
      </c>
      <c r="BR37" s="5">
        <v>19</v>
      </c>
      <c r="BS37" s="5">
        <v>0.17</v>
      </c>
      <c r="BT37" s="5">
        <v>0.01</v>
      </c>
      <c r="BU37" s="5">
        <v>19060</v>
      </c>
      <c r="BV37" s="5">
        <v>222</v>
      </c>
      <c r="BW37" s="5">
        <v>0.18</v>
      </c>
      <c r="BX37" s="5">
        <v>14995</v>
      </c>
      <c r="BY37" s="5">
        <v>104</v>
      </c>
      <c r="BZ37" s="5">
        <v>174</v>
      </c>
      <c r="CA37" s="5">
        <v>1</v>
      </c>
      <c r="CB37" s="5">
        <v>0.3</v>
      </c>
      <c r="CC37" s="2">
        <v>0</v>
      </c>
      <c r="CD37" s="2">
        <v>0</v>
      </c>
      <c r="CE37" s="5">
        <v>1</v>
      </c>
      <c r="CF37" s="2">
        <v>0</v>
      </c>
      <c r="CG37" s="2">
        <v>0</v>
      </c>
      <c r="CH37" s="5">
        <v>21</v>
      </c>
      <c r="CI37" s="5">
        <v>78</v>
      </c>
      <c r="CJ37" s="5">
        <v>97</v>
      </c>
      <c r="CK37" s="5">
        <v>1</v>
      </c>
      <c r="CL37" s="5">
        <v>2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5">
        <v>0.51490999999999998</v>
      </c>
      <c r="CT37" s="5">
        <v>0.11103</v>
      </c>
      <c r="CU37" s="2" t="s">
        <v>135</v>
      </c>
    </row>
    <row r="38" spans="1:99" s="2" customFormat="1" x14ac:dyDescent="0.25">
      <c r="A38" s="2" t="s">
        <v>402</v>
      </c>
      <c r="B38" s="2" t="s">
        <v>403</v>
      </c>
      <c r="C38" s="2" t="s">
        <v>404</v>
      </c>
      <c r="D38" s="2">
        <v>1962</v>
      </c>
      <c r="E38" s="2">
        <f t="shared" si="0"/>
        <v>53</v>
      </c>
      <c r="F38" s="2">
        <v>130</v>
      </c>
      <c r="G38" s="2">
        <v>145</v>
      </c>
      <c r="H38" s="2">
        <v>69000</v>
      </c>
      <c r="I38" s="2">
        <v>25000</v>
      </c>
      <c r="J38" s="2">
        <v>21000</v>
      </c>
      <c r="K38" s="2">
        <v>25000</v>
      </c>
      <c r="L38" s="2">
        <f t="shared" si="1"/>
        <v>1088997500</v>
      </c>
      <c r="M38" s="2">
        <v>600</v>
      </c>
      <c r="N38" s="2">
        <f t="shared" si="2"/>
        <v>26136000</v>
      </c>
      <c r="O38" s="2">
        <f t="shared" si="3"/>
        <v>0.9375</v>
      </c>
      <c r="P38" s="2">
        <f t="shared" si="4"/>
        <v>2428116</v>
      </c>
      <c r="Q38" s="2">
        <f t="shared" si="5"/>
        <v>2.4281160000000002</v>
      </c>
      <c r="R38" s="2">
        <v>102</v>
      </c>
      <c r="S38" s="2">
        <f t="shared" si="6"/>
        <v>264.17897999999997</v>
      </c>
      <c r="T38" s="2">
        <f t="shared" si="7"/>
        <v>65280</v>
      </c>
      <c r="U38" s="2">
        <f t="shared" si="8"/>
        <v>2843760000</v>
      </c>
      <c r="V38" s="2">
        <v>65735.464544999995</v>
      </c>
      <c r="W38" s="2">
        <f t="shared" si="9"/>
        <v>20.036169593315996</v>
      </c>
      <c r="X38" s="2">
        <f t="shared" si="10"/>
        <v>12.449902572035731</v>
      </c>
      <c r="Y38" s="2">
        <f t="shared" si="11"/>
        <v>3.627228163277687</v>
      </c>
      <c r="Z38" s="2">
        <f t="shared" si="12"/>
        <v>41.666571013161921</v>
      </c>
      <c r="AA38" s="2">
        <f t="shared" si="13"/>
        <v>0.77350529718149341</v>
      </c>
      <c r="AB38" s="2">
        <f t="shared" si="14"/>
        <v>0.96153625414989041</v>
      </c>
      <c r="AC38" s="2">
        <v>130</v>
      </c>
      <c r="AD38" s="2">
        <f t="shared" si="15"/>
        <v>0.32051208471663017</v>
      </c>
      <c r="AE38" s="2">
        <v>495.08499999999998</v>
      </c>
      <c r="AF38" s="2">
        <f t="shared" si="16"/>
        <v>108.8</v>
      </c>
      <c r="AG38" s="2">
        <f t="shared" si="17"/>
        <v>0.72229340421059762</v>
      </c>
      <c r="AH38" s="2">
        <f t="shared" si="18"/>
        <v>9.3738505227949728E-2</v>
      </c>
      <c r="AI38" s="2">
        <f t="shared" si="19"/>
        <v>914757900</v>
      </c>
      <c r="AJ38" s="2">
        <f t="shared" si="20"/>
        <v>25903080</v>
      </c>
      <c r="AK38" s="2">
        <f t="shared" si="21"/>
        <v>25.903079999999999</v>
      </c>
      <c r="AL38" s="2" t="s">
        <v>405</v>
      </c>
      <c r="AM38" s="2" t="s">
        <v>406</v>
      </c>
      <c r="AN38" s="2" t="s">
        <v>134</v>
      </c>
      <c r="AO38" s="2" t="s">
        <v>407</v>
      </c>
      <c r="AP38" s="2" t="s">
        <v>408</v>
      </c>
      <c r="AQ38" s="2" t="s">
        <v>409</v>
      </c>
      <c r="AR38" s="2" t="s">
        <v>390</v>
      </c>
      <c r="AS38" s="2">
        <v>2</v>
      </c>
      <c r="AT38" s="2" t="s">
        <v>410</v>
      </c>
      <c r="AU38" s="2" t="s">
        <v>411</v>
      </c>
      <c r="AV38" s="2">
        <v>2</v>
      </c>
      <c r="AW38" s="5">
        <v>93</v>
      </c>
      <c r="AX38" s="5">
        <v>7</v>
      </c>
      <c r="AY38" s="2">
        <v>0</v>
      </c>
      <c r="AZ38" s="5">
        <v>2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5">
        <v>5.2</v>
      </c>
      <c r="BG38" s="5">
        <v>84.7</v>
      </c>
      <c r="BH38" s="5">
        <v>2.2999999999999998</v>
      </c>
      <c r="BI38" s="5">
        <v>0.9</v>
      </c>
      <c r="BJ38" s="5">
        <v>1.2</v>
      </c>
      <c r="BK38" s="2">
        <v>0</v>
      </c>
      <c r="BL38" s="2">
        <v>0</v>
      </c>
      <c r="BM38" s="2">
        <v>0</v>
      </c>
      <c r="BN38" s="5">
        <v>3.7</v>
      </c>
      <c r="BO38" s="5">
        <v>100668</v>
      </c>
      <c r="BP38" s="5">
        <v>7674</v>
      </c>
      <c r="BQ38" s="5">
        <v>419</v>
      </c>
      <c r="BR38" s="5">
        <v>32</v>
      </c>
      <c r="BS38" s="5">
        <v>0.19</v>
      </c>
      <c r="BT38" s="5">
        <v>0.01</v>
      </c>
      <c r="BU38" s="5">
        <v>93934</v>
      </c>
      <c r="BV38" s="5">
        <v>391</v>
      </c>
      <c r="BW38" s="5">
        <v>0.18</v>
      </c>
      <c r="BX38" s="5">
        <v>795911</v>
      </c>
      <c r="BY38" s="5">
        <v>14478</v>
      </c>
      <c r="BZ38" s="5">
        <v>3316</v>
      </c>
      <c r="CA38" s="5">
        <v>60</v>
      </c>
      <c r="CB38" s="5">
        <v>1.83</v>
      </c>
      <c r="CC38" s="5">
        <v>0.03</v>
      </c>
      <c r="CD38" s="2">
        <v>0</v>
      </c>
      <c r="CE38" s="2">
        <v>0</v>
      </c>
      <c r="CF38" s="2">
        <v>0</v>
      </c>
      <c r="CG38" s="2">
        <v>0</v>
      </c>
      <c r="CH38" s="5">
        <v>33</v>
      </c>
      <c r="CI38" s="5">
        <v>57</v>
      </c>
      <c r="CJ38" s="5">
        <v>83</v>
      </c>
      <c r="CK38" s="5">
        <v>9</v>
      </c>
      <c r="CL38" s="5">
        <v>13</v>
      </c>
      <c r="CM38" s="5">
        <v>1</v>
      </c>
      <c r="CN38" s="5">
        <v>1</v>
      </c>
      <c r="CO38" s="2">
        <v>0</v>
      </c>
      <c r="CP38" s="5">
        <v>2</v>
      </c>
      <c r="CQ38" s="2">
        <v>0</v>
      </c>
      <c r="CR38" s="2">
        <v>0</v>
      </c>
      <c r="CS38" s="5">
        <v>0.95055000000000001</v>
      </c>
      <c r="CT38" s="5">
        <v>0.85831000000000002</v>
      </c>
      <c r="CU38" s="2" t="s">
        <v>135</v>
      </c>
    </row>
    <row r="39" spans="1:99" s="2" customFormat="1" x14ac:dyDescent="0.25">
      <c r="A39" s="2" t="s">
        <v>412</v>
      </c>
      <c r="B39" s="2" t="s">
        <v>413</v>
      </c>
      <c r="C39" s="2" t="s">
        <v>414</v>
      </c>
      <c r="D39" s="2">
        <v>1958</v>
      </c>
      <c r="E39" s="2">
        <f t="shared" si="0"/>
        <v>57</v>
      </c>
      <c r="F39" s="2">
        <v>40</v>
      </c>
      <c r="G39" s="2">
        <v>59</v>
      </c>
      <c r="H39" s="2">
        <v>16200</v>
      </c>
      <c r="I39" s="2">
        <v>16360</v>
      </c>
      <c r="J39" s="2">
        <v>11869</v>
      </c>
      <c r="K39" s="2">
        <v>16360</v>
      </c>
      <c r="L39" s="2">
        <f t="shared" si="1"/>
        <v>712639964</v>
      </c>
      <c r="M39" s="2">
        <v>557</v>
      </c>
      <c r="N39" s="2">
        <f t="shared" si="2"/>
        <v>24262920</v>
      </c>
      <c r="O39" s="2">
        <f t="shared" si="3"/>
        <v>0.87031250000000004</v>
      </c>
      <c r="P39" s="2">
        <f t="shared" si="4"/>
        <v>2254101.02</v>
      </c>
      <c r="Q39" s="2">
        <f t="shared" si="5"/>
        <v>2.2541010200000002</v>
      </c>
      <c r="R39" s="2">
        <v>8</v>
      </c>
      <c r="S39" s="2">
        <f t="shared" si="6"/>
        <v>20.719919999999998</v>
      </c>
      <c r="T39" s="2">
        <f t="shared" si="7"/>
        <v>5120</v>
      </c>
      <c r="U39" s="2">
        <f t="shared" si="8"/>
        <v>223040000</v>
      </c>
      <c r="V39" s="2">
        <v>37023.681510000002</v>
      </c>
      <c r="W39" s="2">
        <f t="shared" si="9"/>
        <v>11.284818124248</v>
      </c>
      <c r="X39" s="2">
        <f t="shared" si="10"/>
        <v>7.012063135904941</v>
      </c>
      <c r="Y39" s="2">
        <f t="shared" si="11"/>
        <v>2.1203266277514619</v>
      </c>
      <c r="Z39" s="2">
        <f t="shared" si="12"/>
        <v>29.371566324251162</v>
      </c>
      <c r="AA39" s="2">
        <f t="shared" si="13"/>
        <v>0.77081174252099671</v>
      </c>
      <c r="AB39" s="2">
        <f t="shared" si="14"/>
        <v>2.202867474318837</v>
      </c>
      <c r="AC39" s="2">
        <v>40</v>
      </c>
      <c r="AD39" s="2">
        <f t="shared" si="15"/>
        <v>0.73428915810627904</v>
      </c>
      <c r="AE39" s="2">
        <v>18.006499999999999</v>
      </c>
      <c r="AF39" s="2">
        <f t="shared" si="16"/>
        <v>9.1921005385996413</v>
      </c>
      <c r="AG39" s="2">
        <f t="shared" si="17"/>
        <v>0.52844649593966042</v>
      </c>
      <c r="AH39" s="2">
        <f t="shared" si="18"/>
        <v>0.15396681771159151</v>
      </c>
      <c r="AI39" s="2">
        <f t="shared" si="19"/>
        <v>517012453.10000002</v>
      </c>
      <c r="AJ39" s="2">
        <f t="shared" si="20"/>
        <v>14640174.120000001</v>
      </c>
      <c r="AK39" s="2">
        <f t="shared" si="21"/>
        <v>14.640174120000001</v>
      </c>
      <c r="AL39" s="2" t="s">
        <v>415</v>
      </c>
      <c r="AM39" s="2" t="s">
        <v>134</v>
      </c>
      <c r="AN39" s="2" t="s">
        <v>342</v>
      </c>
      <c r="AO39" s="2" t="s">
        <v>416</v>
      </c>
      <c r="AP39" s="2" t="s">
        <v>417</v>
      </c>
      <c r="AQ39" s="2" t="s">
        <v>418</v>
      </c>
      <c r="AR39" s="2" t="s">
        <v>419</v>
      </c>
      <c r="AS39" s="2">
        <v>1</v>
      </c>
      <c r="AT39" s="2" t="s">
        <v>420</v>
      </c>
      <c r="AU39" s="2" t="s">
        <v>421</v>
      </c>
      <c r="AV39" s="2">
        <v>2</v>
      </c>
      <c r="AW39" s="5">
        <v>97</v>
      </c>
      <c r="AX39" s="5">
        <v>3</v>
      </c>
      <c r="AY39" s="2">
        <v>0</v>
      </c>
      <c r="AZ39" s="5">
        <v>3.2</v>
      </c>
      <c r="BA39" s="5">
        <v>0.1</v>
      </c>
      <c r="BB39" s="2">
        <v>0</v>
      </c>
      <c r="BC39" s="2">
        <v>0</v>
      </c>
      <c r="BD39" s="2">
        <v>0</v>
      </c>
      <c r="BE39" s="5">
        <v>0.4</v>
      </c>
      <c r="BF39" s="5">
        <v>0.3</v>
      </c>
      <c r="BG39" s="5">
        <v>75.5</v>
      </c>
      <c r="BH39" s="5">
        <v>0.4</v>
      </c>
      <c r="BI39" s="5">
        <v>0.5</v>
      </c>
      <c r="BJ39" s="5">
        <v>1.2</v>
      </c>
      <c r="BK39" s="2">
        <v>0</v>
      </c>
      <c r="BL39" s="2">
        <v>0</v>
      </c>
      <c r="BM39" s="2">
        <v>0</v>
      </c>
      <c r="BN39" s="5">
        <v>18.3</v>
      </c>
      <c r="BO39" s="5">
        <v>17016</v>
      </c>
      <c r="BP39" s="5">
        <v>1462</v>
      </c>
      <c r="BQ39" s="5">
        <v>293</v>
      </c>
      <c r="BR39" s="5">
        <v>25</v>
      </c>
      <c r="BS39" s="5">
        <v>0.18</v>
      </c>
      <c r="BT39" s="5">
        <v>0.02</v>
      </c>
      <c r="BU39" s="5">
        <v>17784</v>
      </c>
      <c r="BV39" s="5">
        <v>307</v>
      </c>
      <c r="BW39" s="5">
        <v>0.19</v>
      </c>
      <c r="BX39" s="5">
        <v>27612</v>
      </c>
      <c r="BY39" s="5">
        <v>334</v>
      </c>
      <c r="BZ39" s="5">
        <v>476</v>
      </c>
      <c r="CA39" s="5">
        <v>6</v>
      </c>
      <c r="CB39" s="5">
        <v>1.74</v>
      </c>
      <c r="CC39" s="5">
        <v>0.02</v>
      </c>
      <c r="CD39" s="2">
        <v>0</v>
      </c>
      <c r="CE39" s="2">
        <v>0</v>
      </c>
      <c r="CF39" s="2">
        <v>0</v>
      </c>
      <c r="CG39" s="2">
        <v>0</v>
      </c>
      <c r="CH39" s="5">
        <v>26</v>
      </c>
      <c r="CI39" s="5">
        <v>38</v>
      </c>
      <c r="CJ39" s="5">
        <v>46</v>
      </c>
      <c r="CK39" s="5">
        <v>35</v>
      </c>
      <c r="CL39" s="5">
        <v>51</v>
      </c>
      <c r="CM39" s="2">
        <v>0</v>
      </c>
      <c r="CN39" s="2">
        <v>0</v>
      </c>
      <c r="CO39" s="2">
        <v>0</v>
      </c>
      <c r="CP39" s="5">
        <v>2</v>
      </c>
      <c r="CQ39" s="2">
        <v>0</v>
      </c>
      <c r="CR39" s="2">
        <v>0</v>
      </c>
      <c r="CS39" s="5">
        <v>0.51137999999999995</v>
      </c>
      <c r="CT39" s="5">
        <v>0.18386</v>
      </c>
      <c r="CU39" s="2" t="s">
        <v>135</v>
      </c>
    </row>
    <row r="40" spans="1:99" s="2" customFormat="1" x14ac:dyDescent="0.25">
      <c r="A40" s="2" t="s">
        <v>422</v>
      </c>
      <c r="B40" s="2" t="s">
        <v>295</v>
      </c>
      <c r="C40" s="2" t="s">
        <v>423</v>
      </c>
      <c r="D40" s="2">
        <v>1964</v>
      </c>
      <c r="E40" s="2">
        <f t="shared" si="0"/>
        <v>51</v>
      </c>
      <c r="F40" s="2">
        <v>12</v>
      </c>
      <c r="G40" s="2">
        <v>14</v>
      </c>
      <c r="H40" s="2">
        <v>10000</v>
      </c>
      <c r="I40" s="2">
        <v>15070</v>
      </c>
      <c r="J40" s="2">
        <v>15070</v>
      </c>
      <c r="K40" s="2">
        <v>15070</v>
      </c>
      <c r="L40" s="2">
        <f t="shared" si="1"/>
        <v>656447693</v>
      </c>
      <c r="M40" s="2">
        <v>3585</v>
      </c>
      <c r="N40" s="2">
        <f t="shared" si="2"/>
        <v>156162600</v>
      </c>
      <c r="O40" s="2">
        <f t="shared" si="3"/>
        <v>5.6015625</v>
      </c>
      <c r="P40" s="2">
        <f t="shared" si="4"/>
        <v>14507993.1</v>
      </c>
      <c r="Q40" s="2">
        <f t="shared" si="5"/>
        <v>14.5079931</v>
      </c>
      <c r="R40" s="2">
        <v>50</v>
      </c>
      <c r="S40" s="2">
        <f t="shared" si="6"/>
        <v>129.49949999999998</v>
      </c>
      <c r="T40" s="2">
        <f t="shared" si="7"/>
        <v>32000</v>
      </c>
      <c r="U40" s="2">
        <f t="shared" si="8"/>
        <v>1394000000</v>
      </c>
      <c r="V40" s="2">
        <v>165879.13891000001</v>
      </c>
      <c r="W40" s="2">
        <f t="shared" si="9"/>
        <v>50.559961539767997</v>
      </c>
      <c r="X40" s="2">
        <f t="shared" si="10"/>
        <v>31.416513634720545</v>
      </c>
      <c r="Y40" s="2">
        <f t="shared" si="11"/>
        <v>3.7445355311925104</v>
      </c>
      <c r="Z40" s="2">
        <f t="shared" si="12"/>
        <v>4.2036165701646873</v>
      </c>
      <c r="AA40" s="2">
        <f t="shared" si="13"/>
        <v>2.7199528175928744</v>
      </c>
      <c r="AB40" s="2">
        <f t="shared" si="14"/>
        <v>1.0509041425411718</v>
      </c>
      <c r="AC40" s="2">
        <v>12</v>
      </c>
      <c r="AD40" s="2">
        <f t="shared" si="15"/>
        <v>0.35030138084705725</v>
      </c>
      <c r="AE40" s="2">
        <v>26.818200000000001</v>
      </c>
      <c r="AF40" s="2">
        <f t="shared" si="16"/>
        <v>8.9260808926080895</v>
      </c>
      <c r="AG40" s="2">
        <f t="shared" si="17"/>
        <v>2.9811239129703043E-2</v>
      </c>
      <c r="AH40" s="2">
        <f t="shared" si="18"/>
        <v>0.78048035457710618</v>
      </c>
      <c r="AI40" s="2">
        <f t="shared" si="19"/>
        <v>656447693</v>
      </c>
      <c r="AJ40" s="2">
        <f t="shared" si="20"/>
        <v>18588543.600000001</v>
      </c>
      <c r="AK40" s="2">
        <f t="shared" si="21"/>
        <v>18.588543600000001</v>
      </c>
      <c r="AL40" s="2" t="s">
        <v>424</v>
      </c>
      <c r="AM40" s="2" t="s">
        <v>134</v>
      </c>
      <c r="AN40" s="2" t="s">
        <v>422</v>
      </c>
      <c r="AO40" s="2" t="s">
        <v>425</v>
      </c>
      <c r="AP40" s="2" t="s">
        <v>426</v>
      </c>
      <c r="AQ40" s="2" t="s">
        <v>427</v>
      </c>
      <c r="AR40" s="2" t="s">
        <v>428</v>
      </c>
      <c r="AS40" s="2">
        <v>1</v>
      </c>
      <c r="AT40" s="2" t="s">
        <v>429</v>
      </c>
      <c r="AU40" s="2" t="s">
        <v>430</v>
      </c>
      <c r="AV40" s="2">
        <v>2</v>
      </c>
      <c r="AW40" s="5">
        <v>98</v>
      </c>
      <c r="AX40" s="5">
        <v>2</v>
      </c>
      <c r="AY40" s="2">
        <v>0</v>
      </c>
      <c r="AZ40" s="5">
        <v>2.6</v>
      </c>
      <c r="BA40" s="5">
        <v>1.7</v>
      </c>
      <c r="BB40" s="2">
        <v>0</v>
      </c>
      <c r="BC40" s="2">
        <v>0</v>
      </c>
      <c r="BD40" s="2">
        <v>0</v>
      </c>
      <c r="BE40" s="2">
        <v>0</v>
      </c>
      <c r="BF40" s="5">
        <v>7.5</v>
      </c>
      <c r="BG40" s="5">
        <v>57.5</v>
      </c>
      <c r="BH40" s="5">
        <v>26.8</v>
      </c>
      <c r="BI40" s="2">
        <v>0</v>
      </c>
      <c r="BJ40" s="5">
        <v>3.4</v>
      </c>
      <c r="BK40" s="2">
        <v>0</v>
      </c>
      <c r="BL40" s="2">
        <v>0</v>
      </c>
      <c r="BM40" s="2">
        <v>0</v>
      </c>
      <c r="BN40" s="5">
        <v>0.5</v>
      </c>
      <c r="BO40" s="5">
        <v>15629</v>
      </c>
      <c r="BP40" s="5">
        <v>1451</v>
      </c>
      <c r="BQ40" s="5">
        <v>203</v>
      </c>
      <c r="BR40" s="5">
        <v>19</v>
      </c>
      <c r="BS40" s="5">
        <v>0.17</v>
      </c>
      <c r="BT40" s="5">
        <v>0.02</v>
      </c>
      <c r="BU40" s="5">
        <v>16058</v>
      </c>
      <c r="BV40" s="5">
        <v>209</v>
      </c>
      <c r="BW40" s="5">
        <v>0.17</v>
      </c>
      <c r="BX40" s="5">
        <v>37065</v>
      </c>
      <c r="BY40" s="5">
        <v>1960</v>
      </c>
      <c r="BZ40" s="5">
        <v>481</v>
      </c>
      <c r="CA40" s="5">
        <v>25</v>
      </c>
      <c r="CB40" s="5">
        <v>1.54</v>
      </c>
      <c r="CC40" s="5">
        <v>0.08</v>
      </c>
      <c r="CD40" s="5">
        <v>1</v>
      </c>
      <c r="CE40" s="5">
        <v>2</v>
      </c>
      <c r="CF40" s="2">
        <v>0</v>
      </c>
      <c r="CG40" s="2">
        <v>0</v>
      </c>
      <c r="CH40" s="5">
        <v>16</v>
      </c>
      <c r="CI40" s="5">
        <v>80</v>
      </c>
      <c r="CJ40" s="5">
        <v>89</v>
      </c>
      <c r="CK40" s="5">
        <v>2</v>
      </c>
      <c r="CL40" s="5">
        <v>2</v>
      </c>
      <c r="CM40" s="2">
        <v>0</v>
      </c>
      <c r="CN40" s="2">
        <v>0</v>
      </c>
      <c r="CO40" s="5">
        <v>2</v>
      </c>
      <c r="CP40" s="5">
        <v>7</v>
      </c>
      <c r="CQ40" s="2">
        <v>0</v>
      </c>
      <c r="CR40" s="2">
        <v>0</v>
      </c>
      <c r="CS40" s="5">
        <v>0.58048999999999995</v>
      </c>
      <c r="CT40" s="5">
        <v>0.15432000000000001</v>
      </c>
      <c r="CU40" s="2" t="s">
        <v>135</v>
      </c>
    </row>
    <row r="41" spans="1:99" s="2" customFormat="1" x14ac:dyDescent="0.25">
      <c r="A41" s="2" t="s">
        <v>431</v>
      </c>
      <c r="B41" s="2" t="s">
        <v>295</v>
      </c>
      <c r="C41" s="2" t="s">
        <v>432</v>
      </c>
      <c r="D41" s="2">
        <v>1964</v>
      </c>
      <c r="E41" s="2">
        <f t="shared" si="0"/>
        <v>51</v>
      </c>
      <c r="F41" s="2">
        <v>10</v>
      </c>
      <c r="G41" s="2">
        <v>12</v>
      </c>
      <c r="H41" s="2">
        <v>10000</v>
      </c>
      <c r="I41" s="2">
        <v>16580</v>
      </c>
      <c r="J41" s="2">
        <v>16580</v>
      </c>
      <c r="K41" s="2">
        <v>16580</v>
      </c>
      <c r="L41" s="2">
        <f t="shared" si="1"/>
        <v>722223142</v>
      </c>
      <c r="M41" s="2">
        <v>4829</v>
      </c>
      <c r="N41" s="2">
        <f t="shared" si="2"/>
        <v>210351240</v>
      </c>
      <c r="O41" s="2">
        <f t="shared" si="3"/>
        <v>7.5453125000000005</v>
      </c>
      <c r="P41" s="2">
        <f t="shared" si="4"/>
        <v>19542286.940000001</v>
      </c>
      <c r="Q41" s="2">
        <f t="shared" si="5"/>
        <v>19.54228694</v>
      </c>
      <c r="R41" s="2">
        <v>34.200000000000003</v>
      </c>
      <c r="S41" s="2">
        <f t="shared" si="6"/>
        <v>88.577658</v>
      </c>
      <c r="T41" s="2">
        <f t="shared" si="7"/>
        <v>21888</v>
      </c>
      <c r="U41" s="2">
        <f t="shared" si="8"/>
        <v>953496000.00000012</v>
      </c>
      <c r="V41" s="2">
        <v>258399.13685000001</v>
      </c>
      <c r="W41" s="2">
        <f t="shared" si="9"/>
        <v>78.76005691188</v>
      </c>
      <c r="X41" s="2">
        <f t="shared" si="10"/>
        <v>48.939246124568903</v>
      </c>
      <c r="Y41" s="2">
        <f t="shared" si="11"/>
        <v>5.0258927826857329</v>
      </c>
      <c r="Z41" s="2">
        <f t="shared" si="12"/>
        <v>3.4334151869035807</v>
      </c>
      <c r="AA41" s="2">
        <f t="shared" si="13"/>
        <v>3.8511406757438515</v>
      </c>
      <c r="AB41" s="2">
        <f t="shared" si="14"/>
        <v>1.0300245560710741</v>
      </c>
      <c r="AC41" s="2">
        <v>10</v>
      </c>
      <c r="AD41" s="2">
        <f t="shared" si="15"/>
        <v>0.34334151869035806</v>
      </c>
      <c r="AE41" s="2">
        <v>35.887900000000002</v>
      </c>
      <c r="AF41" s="2">
        <f t="shared" si="16"/>
        <v>4.5326154483329884</v>
      </c>
      <c r="AG41" s="2">
        <f t="shared" si="17"/>
        <v>2.0979698084273891E-2</v>
      </c>
      <c r="AH41" s="2">
        <f t="shared" si="18"/>
        <v>0.95556172865512212</v>
      </c>
      <c r="AI41" s="2">
        <f t="shared" si="19"/>
        <v>722223142</v>
      </c>
      <c r="AJ41" s="2">
        <f t="shared" si="20"/>
        <v>20451098.399999999</v>
      </c>
      <c r="AK41" s="2">
        <f t="shared" si="21"/>
        <v>20.451098399999999</v>
      </c>
      <c r="AL41" s="2" t="s">
        <v>433</v>
      </c>
      <c r="AM41" s="2" t="s">
        <v>134</v>
      </c>
      <c r="AN41" s="2" t="s">
        <v>431</v>
      </c>
      <c r="AO41" s="2" t="s">
        <v>434</v>
      </c>
      <c r="AP41" s="2" t="s">
        <v>435</v>
      </c>
      <c r="AQ41" s="2" t="s">
        <v>427</v>
      </c>
      <c r="AR41" s="2" t="s">
        <v>436</v>
      </c>
      <c r="AS41" s="2">
        <v>2</v>
      </c>
      <c r="AT41" s="2" t="s">
        <v>437</v>
      </c>
      <c r="AU41" s="2" t="s">
        <v>438</v>
      </c>
      <c r="AV41" s="2">
        <v>2</v>
      </c>
      <c r="AW41" s="5">
        <v>100</v>
      </c>
      <c r="AX41" s="2">
        <v>0</v>
      </c>
      <c r="AY41" s="2">
        <v>0</v>
      </c>
      <c r="AZ41" s="5">
        <v>6.4</v>
      </c>
      <c r="BA41" s="5">
        <v>1.6</v>
      </c>
      <c r="BB41" s="2">
        <v>0</v>
      </c>
      <c r="BC41" s="2">
        <v>0</v>
      </c>
      <c r="BD41" s="2">
        <v>0</v>
      </c>
      <c r="BE41" s="5">
        <v>0.1</v>
      </c>
      <c r="BF41" s="5">
        <v>10.9</v>
      </c>
      <c r="BG41" s="5">
        <v>55</v>
      </c>
      <c r="BH41" s="5">
        <v>20.9</v>
      </c>
      <c r="BI41" s="2">
        <v>0</v>
      </c>
      <c r="BJ41" s="5">
        <v>1.6</v>
      </c>
      <c r="BK41" s="5">
        <v>0.4</v>
      </c>
      <c r="BL41" s="2">
        <v>0</v>
      </c>
      <c r="BM41" s="2">
        <v>0</v>
      </c>
      <c r="BN41" s="5">
        <v>3.1</v>
      </c>
      <c r="BO41" s="5">
        <v>19625</v>
      </c>
      <c r="BP41" s="5">
        <v>1762</v>
      </c>
      <c r="BQ41" s="5">
        <v>155</v>
      </c>
      <c r="BR41" s="5">
        <v>14</v>
      </c>
      <c r="BS41" s="5">
        <v>0.15</v>
      </c>
      <c r="BT41" s="5">
        <v>0.01</v>
      </c>
      <c r="BU41" s="5">
        <v>20290</v>
      </c>
      <c r="BV41" s="5">
        <v>160</v>
      </c>
      <c r="BW41" s="5">
        <v>0.16</v>
      </c>
      <c r="BX41" s="5">
        <v>39005</v>
      </c>
      <c r="BY41" s="5">
        <v>731</v>
      </c>
      <c r="BZ41" s="5">
        <v>307</v>
      </c>
      <c r="CA41" s="5">
        <v>6</v>
      </c>
      <c r="CB41" s="5">
        <v>1.29</v>
      </c>
      <c r="CC41" s="5">
        <v>0.02</v>
      </c>
      <c r="CD41" s="2">
        <v>0</v>
      </c>
      <c r="CE41" s="2">
        <v>0</v>
      </c>
      <c r="CF41" s="5">
        <v>1</v>
      </c>
      <c r="CG41" s="2">
        <v>0</v>
      </c>
      <c r="CH41" s="5">
        <v>14</v>
      </c>
      <c r="CI41" s="5">
        <v>66</v>
      </c>
      <c r="CJ41" s="5">
        <v>84</v>
      </c>
      <c r="CK41" s="5">
        <v>17</v>
      </c>
      <c r="CL41" s="5">
        <v>5</v>
      </c>
      <c r="CM41" s="2">
        <v>0</v>
      </c>
      <c r="CN41" s="2">
        <v>0</v>
      </c>
      <c r="CO41" s="5">
        <v>1</v>
      </c>
      <c r="CP41" s="5">
        <v>9</v>
      </c>
      <c r="CQ41" s="2">
        <v>0</v>
      </c>
      <c r="CR41" s="5">
        <v>1</v>
      </c>
      <c r="CS41" s="5">
        <v>0.98462000000000005</v>
      </c>
      <c r="CT41" s="5">
        <v>0.98902000000000001</v>
      </c>
      <c r="CU41" s="2" t="s">
        <v>135</v>
      </c>
    </row>
    <row r="42" spans="1:99" s="2" customFormat="1" x14ac:dyDescent="0.25">
      <c r="A42" s="2" t="s">
        <v>439</v>
      </c>
      <c r="B42" s="2" t="s">
        <v>295</v>
      </c>
      <c r="C42" s="2" t="s">
        <v>440</v>
      </c>
      <c r="D42" s="2">
        <v>1961</v>
      </c>
      <c r="E42" s="2">
        <f t="shared" si="0"/>
        <v>54</v>
      </c>
      <c r="F42" s="2">
        <v>39</v>
      </c>
      <c r="G42" s="2">
        <v>48</v>
      </c>
      <c r="H42" s="2">
        <v>1100</v>
      </c>
      <c r="I42" s="2">
        <v>4600</v>
      </c>
      <c r="J42" s="2">
        <v>3270</v>
      </c>
      <c r="K42" s="2">
        <v>4600</v>
      </c>
      <c r="L42" s="2">
        <f t="shared" si="1"/>
        <v>200375540</v>
      </c>
      <c r="M42" s="2">
        <v>390</v>
      </c>
      <c r="N42" s="2">
        <f t="shared" si="2"/>
        <v>16988400</v>
      </c>
      <c r="O42" s="2">
        <f t="shared" si="3"/>
        <v>0.609375</v>
      </c>
      <c r="P42" s="2">
        <f t="shared" si="4"/>
        <v>1578275.4000000001</v>
      </c>
      <c r="Q42" s="2">
        <f t="shared" si="5"/>
        <v>1.5782754000000001</v>
      </c>
      <c r="R42" s="2">
        <v>5.4</v>
      </c>
      <c r="S42" s="2">
        <f t="shared" si="6"/>
        <v>13.985946</v>
      </c>
      <c r="T42" s="2">
        <f t="shared" si="7"/>
        <v>3456</v>
      </c>
      <c r="U42" s="2">
        <f t="shared" si="8"/>
        <v>150552000</v>
      </c>
      <c r="V42" s="2">
        <v>29149.283310999999</v>
      </c>
      <c r="W42" s="2">
        <f t="shared" si="9"/>
        <v>8.8847015531927998</v>
      </c>
      <c r="X42" s="2">
        <f t="shared" si="10"/>
        <v>5.5206993634035344</v>
      </c>
      <c r="Y42" s="2">
        <f t="shared" si="11"/>
        <v>1.9950158086518601</v>
      </c>
      <c r="Z42" s="2">
        <f t="shared" si="12"/>
        <v>11.794844717571991</v>
      </c>
      <c r="AA42" s="2">
        <f t="shared" si="13"/>
        <v>2.2027386857721556</v>
      </c>
      <c r="AB42" s="2">
        <f t="shared" si="14"/>
        <v>0.90729574750553776</v>
      </c>
      <c r="AC42" s="2">
        <v>39</v>
      </c>
      <c r="AD42" s="2">
        <f t="shared" si="15"/>
        <v>0.30243191583517925</v>
      </c>
      <c r="AE42" s="2" t="s">
        <v>134</v>
      </c>
      <c r="AF42" s="2">
        <f t="shared" si="16"/>
        <v>8.861538461538462</v>
      </c>
      <c r="AG42" s="2">
        <f t="shared" si="17"/>
        <v>0.25360711702108785</v>
      </c>
      <c r="AH42" s="2">
        <f t="shared" si="18"/>
        <v>0.39129376035520302</v>
      </c>
      <c r="AI42" s="2">
        <f t="shared" si="19"/>
        <v>142440873</v>
      </c>
      <c r="AJ42" s="2">
        <f t="shared" si="20"/>
        <v>4033479.6</v>
      </c>
      <c r="AK42" s="2">
        <f t="shared" si="21"/>
        <v>4.0334795999999997</v>
      </c>
      <c r="AL42" s="2" t="s">
        <v>441</v>
      </c>
      <c r="AM42" s="2" t="s">
        <v>442</v>
      </c>
      <c r="AN42" s="2" t="s">
        <v>443</v>
      </c>
      <c r="AO42" s="2" t="s">
        <v>444</v>
      </c>
      <c r="AP42" s="2" t="s">
        <v>134</v>
      </c>
      <c r="AQ42" s="2" t="s">
        <v>134</v>
      </c>
      <c r="AR42" s="2" t="s">
        <v>134</v>
      </c>
      <c r="AS42" s="2">
        <v>0</v>
      </c>
      <c r="AT42" s="2" t="s">
        <v>134</v>
      </c>
      <c r="AU42" s="2" t="s">
        <v>134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 t="s">
        <v>135</v>
      </c>
    </row>
    <row r="43" spans="1:99" s="2" customFormat="1" x14ac:dyDescent="0.25">
      <c r="A43" s="2" t="s">
        <v>445</v>
      </c>
      <c r="B43" s="2" t="s">
        <v>295</v>
      </c>
      <c r="C43" s="2" t="s">
        <v>446</v>
      </c>
      <c r="D43" s="2">
        <v>1963</v>
      </c>
      <c r="E43" s="2">
        <f t="shared" si="0"/>
        <v>52</v>
      </c>
      <c r="F43" s="2">
        <v>0</v>
      </c>
      <c r="G43" s="2">
        <v>19</v>
      </c>
      <c r="H43" s="2">
        <v>780</v>
      </c>
      <c r="I43" s="2">
        <v>52150</v>
      </c>
      <c r="J43" s="2">
        <v>47400</v>
      </c>
      <c r="K43" s="2">
        <v>52150</v>
      </c>
      <c r="L43" s="2">
        <f t="shared" si="1"/>
        <v>2271648785</v>
      </c>
      <c r="M43" s="2">
        <v>7750</v>
      </c>
      <c r="N43" s="2">
        <f t="shared" si="2"/>
        <v>337590000</v>
      </c>
      <c r="O43" s="2">
        <f t="shared" si="3"/>
        <v>12.109375</v>
      </c>
      <c r="P43" s="2">
        <f t="shared" si="4"/>
        <v>31363165</v>
      </c>
      <c r="Q43" s="2">
        <f t="shared" si="5"/>
        <v>31.363165000000002</v>
      </c>
      <c r="R43" s="2">
        <v>700</v>
      </c>
      <c r="S43" s="2">
        <f t="shared" si="6"/>
        <v>1812.9929999999999</v>
      </c>
      <c r="T43" s="2">
        <f t="shared" si="7"/>
        <v>448000</v>
      </c>
      <c r="U43" s="2">
        <f t="shared" si="8"/>
        <v>19516000000</v>
      </c>
      <c r="V43" s="2">
        <v>193150.45016000001</v>
      </c>
      <c r="W43" s="2">
        <f t="shared" si="9"/>
        <v>58.872257208767998</v>
      </c>
      <c r="X43" s="2">
        <f t="shared" si="10"/>
        <v>36.581536357603042</v>
      </c>
      <c r="Y43" s="2">
        <f t="shared" si="11"/>
        <v>2.965484354125437</v>
      </c>
      <c r="Z43" s="2">
        <f t="shared" si="12"/>
        <v>6.7290168103320598</v>
      </c>
      <c r="AA43" s="2">
        <f t="shared" si="13"/>
        <v>1.0069322103325653</v>
      </c>
      <c r="AB43" s="2" t="e">
        <f t="shared" si="14"/>
        <v>#DIV/0!</v>
      </c>
      <c r="AC43" s="2">
        <v>0</v>
      </c>
      <c r="AD43" s="2" t="e">
        <f t="shared" si="15"/>
        <v>#DIV/0!</v>
      </c>
      <c r="AE43" s="2">
        <v>436.14</v>
      </c>
      <c r="AF43" s="2">
        <f t="shared" si="16"/>
        <v>57.806451612903224</v>
      </c>
      <c r="AG43" s="2">
        <f t="shared" si="17"/>
        <v>3.2456544075672604E-2</v>
      </c>
      <c r="AH43" s="2">
        <f t="shared" si="18"/>
        <v>0.5364255177865267</v>
      </c>
      <c r="AI43" s="2">
        <f t="shared" si="19"/>
        <v>2064739260</v>
      </c>
      <c r="AJ43" s="2">
        <f t="shared" si="20"/>
        <v>58466952</v>
      </c>
      <c r="AK43" s="2">
        <f t="shared" si="21"/>
        <v>58.466951999999999</v>
      </c>
      <c r="AL43" s="2" t="s">
        <v>447</v>
      </c>
      <c r="AM43" s="2" t="s">
        <v>448</v>
      </c>
      <c r="AN43" s="2" t="s">
        <v>449</v>
      </c>
      <c r="AO43" s="2" t="s">
        <v>450</v>
      </c>
      <c r="AP43" s="2" t="s">
        <v>451</v>
      </c>
      <c r="AQ43" s="2" t="s">
        <v>452</v>
      </c>
      <c r="AR43" s="2" t="s">
        <v>158</v>
      </c>
      <c r="AS43" s="2">
        <v>3</v>
      </c>
      <c r="AT43" s="2" t="s">
        <v>453</v>
      </c>
      <c r="AU43" s="2" t="s">
        <v>454</v>
      </c>
      <c r="AV43" s="2">
        <v>3</v>
      </c>
      <c r="AW43" s="5">
        <v>96</v>
      </c>
      <c r="AX43" s="5">
        <v>4</v>
      </c>
      <c r="AY43" s="2">
        <v>0</v>
      </c>
      <c r="AZ43" s="5">
        <v>1.5</v>
      </c>
      <c r="BA43" s="5">
        <v>5.2</v>
      </c>
      <c r="BB43" s="2">
        <v>0</v>
      </c>
      <c r="BC43" s="2">
        <v>0</v>
      </c>
      <c r="BD43" s="2">
        <v>0</v>
      </c>
      <c r="BE43" s="5">
        <v>0.1</v>
      </c>
      <c r="BF43" s="2">
        <v>0</v>
      </c>
      <c r="BG43" s="5">
        <v>17.100000000000001</v>
      </c>
      <c r="BH43" s="2">
        <v>0</v>
      </c>
      <c r="BI43" s="5">
        <v>64.900000000000006</v>
      </c>
      <c r="BJ43" s="5">
        <v>6.5</v>
      </c>
      <c r="BK43" s="5">
        <v>2.9</v>
      </c>
      <c r="BL43" s="2">
        <v>0</v>
      </c>
      <c r="BM43" s="2">
        <v>0</v>
      </c>
      <c r="BN43" s="5">
        <v>1.8</v>
      </c>
      <c r="BO43" s="5">
        <v>7679</v>
      </c>
      <c r="BP43" s="5">
        <v>4142</v>
      </c>
      <c r="BQ43" s="5">
        <v>4</v>
      </c>
      <c r="BR43" s="5">
        <v>2</v>
      </c>
      <c r="BS43" s="5">
        <v>0.03</v>
      </c>
      <c r="BT43" s="5">
        <v>0.02</v>
      </c>
      <c r="BU43" s="5">
        <v>9878</v>
      </c>
      <c r="BV43" s="5">
        <v>5</v>
      </c>
      <c r="BW43" s="5">
        <v>0.04</v>
      </c>
      <c r="BX43" s="5">
        <v>118569</v>
      </c>
      <c r="BY43" s="5">
        <v>13958</v>
      </c>
      <c r="BZ43" s="5">
        <v>61</v>
      </c>
      <c r="CA43" s="5">
        <v>7</v>
      </c>
      <c r="CB43" s="5">
        <v>0.31</v>
      </c>
      <c r="CC43" s="5">
        <v>0.04</v>
      </c>
      <c r="CD43" s="2">
        <v>0</v>
      </c>
      <c r="CE43" s="2">
        <v>0</v>
      </c>
      <c r="CF43" s="5">
        <v>3</v>
      </c>
      <c r="CG43" s="5">
        <v>4</v>
      </c>
      <c r="CH43" s="5">
        <v>12</v>
      </c>
      <c r="CI43" s="5">
        <v>17</v>
      </c>
      <c r="CJ43" s="5">
        <v>9</v>
      </c>
      <c r="CK43" s="5">
        <v>6</v>
      </c>
      <c r="CL43" s="2">
        <v>0</v>
      </c>
      <c r="CM43" s="5">
        <v>56</v>
      </c>
      <c r="CN43" s="5">
        <v>63</v>
      </c>
      <c r="CO43" s="5">
        <v>3</v>
      </c>
      <c r="CP43" s="5">
        <v>10</v>
      </c>
      <c r="CQ43" s="5">
        <v>3</v>
      </c>
      <c r="CR43" s="5">
        <v>13</v>
      </c>
      <c r="CS43" s="2">
        <v>0</v>
      </c>
      <c r="CT43" s="2">
        <v>0</v>
      </c>
      <c r="CU43" s="2" t="s">
        <v>135</v>
      </c>
    </row>
    <row r="44" spans="1:99" s="2" customFormat="1" x14ac:dyDescent="0.25">
      <c r="A44" s="2" t="s">
        <v>455</v>
      </c>
      <c r="B44" s="2" t="s">
        <v>295</v>
      </c>
      <c r="C44" s="2" t="s">
        <v>456</v>
      </c>
      <c r="D44" s="2">
        <v>1956</v>
      </c>
      <c r="E44" s="2">
        <f t="shared" si="0"/>
        <v>59</v>
      </c>
      <c r="F44" s="2">
        <v>33</v>
      </c>
      <c r="G44" s="2">
        <v>41</v>
      </c>
      <c r="H44" s="2">
        <v>1500</v>
      </c>
      <c r="I44" s="2">
        <v>119600</v>
      </c>
      <c r="J44" s="2">
        <v>86050</v>
      </c>
      <c r="K44" s="2">
        <v>119600</v>
      </c>
      <c r="L44" s="2">
        <f t="shared" si="1"/>
        <v>5209764040</v>
      </c>
      <c r="M44" s="2">
        <v>4008</v>
      </c>
      <c r="N44" s="2">
        <f t="shared" si="2"/>
        <v>174588480</v>
      </c>
      <c r="O44" s="2">
        <f t="shared" si="3"/>
        <v>6.2625000000000002</v>
      </c>
      <c r="P44" s="2">
        <f t="shared" si="4"/>
        <v>16219814.880000001</v>
      </c>
      <c r="Q44" s="2">
        <f t="shared" si="5"/>
        <v>16.219814880000001</v>
      </c>
      <c r="R44" s="2">
        <v>61</v>
      </c>
      <c r="S44" s="2">
        <f t="shared" si="6"/>
        <v>157.98938999999999</v>
      </c>
      <c r="T44" s="2">
        <f t="shared" si="7"/>
        <v>39040</v>
      </c>
      <c r="U44" s="2">
        <f t="shared" si="8"/>
        <v>1700680000</v>
      </c>
      <c r="V44" s="2">
        <v>62580.371378999997</v>
      </c>
      <c r="W44" s="2">
        <f t="shared" si="9"/>
        <v>19.074497196319196</v>
      </c>
      <c r="X44" s="2">
        <f t="shared" si="10"/>
        <v>11.852346856954325</v>
      </c>
      <c r="Y44" s="2">
        <f t="shared" si="11"/>
        <v>1.3360571739432991</v>
      </c>
      <c r="Z44" s="2">
        <f t="shared" si="12"/>
        <v>29.840250857330336</v>
      </c>
      <c r="AA44" s="2">
        <f t="shared" si="13"/>
        <v>0.17970911771076786</v>
      </c>
      <c r="AB44" s="2">
        <f t="shared" si="14"/>
        <v>2.7127500779391216</v>
      </c>
      <c r="AC44" s="2">
        <v>33</v>
      </c>
      <c r="AD44" s="2">
        <f t="shared" si="15"/>
        <v>0.90425002597970716</v>
      </c>
      <c r="AE44" s="2">
        <v>61.090800000000002</v>
      </c>
      <c r="AF44" s="2">
        <f t="shared" si="16"/>
        <v>9.7405189620758481</v>
      </c>
      <c r="AG44" s="2">
        <f t="shared" si="17"/>
        <v>0.20014287143522735</v>
      </c>
      <c r="AH44" s="2">
        <f t="shared" si="18"/>
        <v>0.15281391648317011</v>
      </c>
      <c r="AI44" s="2">
        <f t="shared" si="19"/>
        <v>3748329395</v>
      </c>
      <c r="AJ44" s="2">
        <f t="shared" si="20"/>
        <v>106140954</v>
      </c>
      <c r="AK44" s="2">
        <f t="shared" si="21"/>
        <v>106.14095399999999</v>
      </c>
      <c r="AL44" s="2" t="s">
        <v>457</v>
      </c>
      <c r="AM44" s="2" t="s">
        <v>134</v>
      </c>
      <c r="AN44" s="2" t="s">
        <v>134</v>
      </c>
      <c r="AO44" s="2" t="s">
        <v>458</v>
      </c>
      <c r="AP44" s="2" t="s">
        <v>459</v>
      </c>
      <c r="AQ44" s="2" t="s">
        <v>460</v>
      </c>
      <c r="AR44" s="2" t="s">
        <v>461</v>
      </c>
      <c r="AS44" s="2">
        <v>2</v>
      </c>
      <c r="AT44" s="2" t="s">
        <v>462</v>
      </c>
      <c r="AU44" s="2" t="s">
        <v>463</v>
      </c>
      <c r="AV44" s="2">
        <v>2</v>
      </c>
      <c r="AW44" s="5">
        <v>0</v>
      </c>
      <c r="AX44" s="5">
        <v>100</v>
      </c>
      <c r="AY44" s="2">
        <v>0</v>
      </c>
      <c r="AZ44" s="5">
        <v>9.5</v>
      </c>
      <c r="BA44" s="5">
        <v>2.5</v>
      </c>
      <c r="BB44" s="2">
        <v>0</v>
      </c>
      <c r="BC44" s="2">
        <v>0</v>
      </c>
      <c r="BD44" s="2">
        <v>0</v>
      </c>
      <c r="BE44" s="5">
        <v>0.2</v>
      </c>
      <c r="BF44" s="2">
        <v>0</v>
      </c>
      <c r="BG44" s="5">
        <v>83.1</v>
      </c>
      <c r="BH44" s="5">
        <v>0.1</v>
      </c>
      <c r="BI44" s="5">
        <v>0.9</v>
      </c>
      <c r="BJ44" s="5">
        <v>1.6</v>
      </c>
      <c r="BK44" s="2">
        <v>0</v>
      </c>
      <c r="BL44" s="2">
        <v>0</v>
      </c>
      <c r="BM44" s="2">
        <v>0</v>
      </c>
      <c r="BN44" s="5">
        <v>2.1</v>
      </c>
      <c r="BO44" s="5">
        <v>20628</v>
      </c>
      <c r="BP44" s="5">
        <v>2102</v>
      </c>
      <c r="BQ44" s="5">
        <v>124</v>
      </c>
      <c r="BR44" s="5">
        <v>13</v>
      </c>
      <c r="BS44" s="5">
        <v>0.15</v>
      </c>
      <c r="BT44" s="5">
        <v>0.01</v>
      </c>
      <c r="BU44" s="5">
        <v>21336</v>
      </c>
      <c r="BV44" s="5">
        <v>128</v>
      </c>
      <c r="BW44" s="5">
        <v>0.15</v>
      </c>
      <c r="BX44" s="5">
        <v>32690</v>
      </c>
      <c r="BY44" s="5">
        <v>371</v>
      </c>
      <c r="BZ44" s="5">
        <v>196</v>
      </c>
      <c r="CA44" s="5">
        <v>2</v>
      </c>
      <c r="CB44" s="5">
        <v>0.61</v>
      </c>
      <c r="CC44" s="5">
        <v>0.01</v>
      </c>
      <c r="CD44" s="2">
        <v>0</v>
      </c>
      <c r="CE44" s="5">
        <v>1</v>
      </c>
      <c r="CF44" s="2">
        <v>0</v>
      </c>
      <c r="CG44" s="2">
        <v>0</v>
      </c>
      <c r="CH44" s="5">
        <v>12</v>
      </c>
      <c r="CI44" s="5">
        <v>78</v>
      </c>
      <c r="CJ44" s="5">
        <v>89</v>
      </c>
      <c r="CK44" s="5">
        <v>8</v>
      </c>
      <c r="CL44" s="5">
        <v>5</v>
      </c>
      <c r="CM44" s="5">
        <v>1</v>
      </c>
      <c r="CN44" s="5">
        <v>2</v>
      </c>
      <c r="CO44" s="5">
        <v>1</v>
      </c>
      <c r="CP44" s="5">
        <v>4</v>
      </c>
      <c r="CQ44" s="2">
        <v>0</v>
      </c>
      <c r="CR44" s="2">
        <v>0</v>
      </c>
      <c r="CS44" s="5">
        <v>0.56457999999999997</v>
      </c>
      <c r="CT44" s="5">
        <v>0.61172000000000004</v>
      </c>
      <c r="CU44" s="2" t="s">
        <v>135</v>
      </c>
    </row>
    <row r="45" spans="1:99" s="2" customFormat="1" x14ac:dyDescent="0.25">
      <c r="A45" s="2" t="s">
        <v>464</v>
      </c>
      <c r="B45" s="2" t="s">
        <v>465</v>
      </c>
      <c r="C45" s="2" t="s">
        <v>466</v>
      </c>
      <c r="D45" s="2">
        <v>1944</v>
      </c>
      <c r="E45" s="2">
        <f t="shared" si="0"/>
        <v>71</v>
      </c>
      <c r="F45" s="2">
        <v>69</v>
      </c>
      <c r="G45" s="2">
        <v>110</v>
      </c>
      <c r="H45" s="2">
        <v>17000</v>
      </c>
      <c r="I45" s="2">
        <v>49000</v>
      </c>
      <c r="J45" s="2">
        <v>20400</v>
      </c>
      <c r="K45" s="2">
        <v>49000</v>
      </c>
      <c r="L45" s="2">
        <f t="shared" si="1"/>
        <v>2134435100</v>
      </c>
      <c r="M45" s="2">
        <v>480</v>
      </c>
      <c r="N45" s="2">
        <f t="shared" si="2"/>
        <v>20908800</v>
      </c>
      <c r="O45" s="2">
        <f t="shared" si="3"/>
        <v>0.75</v>
      </c>
      <c r="P45" s="2">
        <f t="shared" si="4"/>
        <v>1942492.8</v>
      </c>
      <c r="Q45" s="2">
        <f t="shared" si="5"/>
        <v>1.9424928000000001</v>
      </c>
      <c r="R45" s="2">
        <v>275</v>
      </c>
      <c r="S45" s="2">
        <f t="shared" si="6"/>
        <v>712.24724999999989</v>
      </c>
      <c r="T45" s="2">
        <f t="shared" si="7"/>
        <v>176000</v>
      </c>
      <c r="U45" s="2">
        <f t="shared" si="8"/>
        <v>7667000000</v>
      </c>
      <c r="V45" s="2">
        <v>37945.873704999998</v>
      </c>
      <c r="W45" s="2">
        <f t="shared" si="9"/>
        <v>11.565902305283998</v>
      </c>
      <c r="X45" s="2">
        <f t="shared" si="10"/>
        <v>7.1867208044847697</v>
      </c>
      <c r="Y45" s="2">
        <f t="shared" si="11"/>
        <v>2.3409638211832253</v>
      </c>
      <c r="Z45" s="2">
        <f t="shared" si="12"/>
        <v>102.08309898224671</v>
      </c>
      <c r="AA45" s="2">
        <f t="shared" si="13"/>
        <v>0.45963939047009983</v>
      </c>
      <c r="AB45" s="2">
        <f t="shared" si="14"/>
        <v>4.4383956079237699</v>
      </c>
      <c r="AC45" s="2">
        <v>69</v>
      </c>
      <c r="AD45" s="2">
        <f t="shared" si="15"/>
        <v>1.4794652026412567</v>
      </c>
      <c r="AE45" s="2">
        <v>2.9169999999999998</v>
      </c>
      <c r="AF45" s="2">
        <f t="shared" si="16"/>
        <v>366.66666666666669</v>
      </c>
      <c r="AG45" s="2">
        <f t="shared" si="17"/>
        <v>1.9784940106054207</v>
      </c>
      <c r="AH45" s="2">
        <f t="shared" si="18"/>
        <v>7.719641607007624E-2</v>
      </c>
      <c r="AI45" s="2">
        <f t="shared" si="19"/>
        <v>888621960</v>
      </c>
      <c r="AJ45" s="2">
        <f t="shared" si="20"/>
        <v>25162992</v>
      </c>
      <c r="AK45" s="2">
        <f t="shared" si="21"/>
        <v>25.162991999999999</v>
      </c>
      <c r="AL45" s="2" t="s">
        <v>467</v>
      </c>
      <c r="AM45" s="2" t="s">
        <v>134</v>
      </c>
      <c r="AN45" s="2" t="s">
        <v>468</v>
      </c>
      <c r="AO45" s="2" t="s">
        <v>469</v>
      </c>
      <c r="AP45" s="2" t="s">
        <v>470</v>
      </c>
      <c r="AQ45" s="2" t="s">
        <v>471</v>
      </c>
      <c r="AR45" s="2" t="s">
        <v>472</v>
      </c>
      <c r="AS45" s="2">
        <v>1</v>
      </c>
      <c r="AT45" s="2" t="s">
        <v>473</v>
      </c>
      <c r="AU45" s="2" t="s">
        <v>474</v>
      </c>
      <c r="AV45" s="2">
        <v>2</v>
      </c>
      <c r="AW45" s="5">
        <v>13</v>
      </c>
      <c r="AX45" s="5">
        <v>88</v>
      </c>
      <c r="AY45" s="2">
        <v>0</v>
      </c>
      <c r="AZ45" s="5">
        <v>0.1</v>
      </c>
      <c r="BA45" s="5">
        <v>0.1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5">
        <v>7.2</v>
      </c>
      <c r="BH45" s="2">
        <v>0</v>
      </c>
      <c r="BI45" s="5">
        <v>76.5</v>
      </c>
      <c r="BJ45" s="5">
        <v>15</v>
      </c>
      <c r="BK45" s="5">
        <v>1</v>
      </c>
      <c r="BL45" s="2">
        <v>0</v>
      </c>
      <c r="BM45" s="2">
        <v>0</v>
      </c>
      <c r="BN45" s="5">
        <v>0.2</v>
      </c>
      <c r="BO45" s="5">
        <v>1119</v>
      </c>
      <c r="BP45" s="5">
        <v>170</v>
      </c>
      <c r="BQ45" s="5">
        <v>19</v>
      </c>
      <c r="BR45" s="5">
        <v>3</v>
      </c>
      <c r="BS45" s="5">
        <v>0.17</v>
      </c>
      <c r="BT45" s="5">
        <v>0.03</v>
      </c>
      <c r="BU45" s="5">
        <v>1298</v>
      </c>
      <c r="BV45" s="5">
        <v>22</v>
      </c>
      <c r="BW45" s="5">
        <v>0.2</v>
      </c>
      <c r="BX45" s="5">
        <v>3881</v>
      </c>
      <c r="BY45" s="5">
        <v>1076</v>
      </c>
      <c r="BZ45" s="5">
        <v>67</v>
      </c>
      <c r="CA45" s="5">
        <v>19</v>
      </c>
      <c r="CB45" s="5">
        <v>1.47</v>
      </c>
      <c r="CC45" s="5">
        <v>0.43</v>
      </c>
      <c r="CD45" s="2">
        <v>0</v>
      </c>
      <c r="CE45" s="2">
        <v>0</v>
      </c>
      <c r="CF45" s="5">
        <v>6</v>
      </c>
      <c r="CG45" s="5">
        <v>3</v>
      </c>
      <c r="CH45" s="5">
        <v>12</v>
      </c>
      <c r="CI45" s="5">
        <v>6</v>
      </c>
      <c r="CJ45" s="5">
        <v>5</v>
      </c>
      <c r="CK45" s="5">
        <v>1</v>
      </c>
      <c r="CL45" s="2">
        <v>0</v>
      </c>
      <c r="CM45" s="5">
        <v>66</v>
      </c>
      <c r="CN45" s="5">
        <v>69</v>
      </c>
      <c r="CO45" s="5">
        <v>7</v>
      </c>
      <c r="CP45" s="5">
        <v>21</v>
      </c>
      <c r="CQ45" s="5">
        <v>1</v>
      </c>
      <c r="CR45" s="5">
        <v>2</v>
      </c>
      <c r="CS45" s="5">
        <v>0.32233000000000001</v>
      </c>
      <c r="CT45" s="5">
        <v>0.13402</v>
      </c>
      <c r="CU45" s="2" t="s">
        <v>135</v>
      </c>
    </row>
    <row r="46" spans="1:99" s="2" customFormat="1" x14ac:dyDescent="0.25">
      <c r="A46" s="2" t="s">
        <v>475</v>
      </c>
      <c r="B46" s="2" t="s">
        <v>295</v>
      </c>
      <c r="C46" s="2" t="s">
        <v>476</v>
      </c>
      <c r="D46" s="2">
        <v>1931</v>
      </c>
      <c r="E46" s="2">
        <f t="shared" si="0"/>
        <v>84</v>
      </c>
      <c r="F46" s="2">
        <v>37</v>
      </c>
      <c r="G46" s="2">
        <v>40</v>
      </c>
      <c r="H46" s="2">
        <v>3420</v>
      </c>
      <c r="I46" s="2">
        <v>49257</v>
      </c>
      <c r="J46" s="2">
        <v>49257</v>
      </c>
      <c r="K46" s="2">
        <v>49257</v>
      </c>
      <c r="L46" s="2">
        <f t="shared" si="1"/>
        <v>2145629994.3000002</v>
      </c>
      <c r="M46" s="2">
        <v>1530</v>
      </c>
      <c r="N46" s="2">
        <f t="shared" si="2"/>
        <v>66646800</v>
      </c>
      <c r="O46" s="2">
        <f t="shared" si="3"/>
        <v>2.390625</v>
      </c>
      <c r="P46" s="2">
        <f t="shared" si="4"/>
        <v>6191695.7999999998</v>
      </c>
      <c r="Q46" s="2">
        <f t="shared" si="5"/>
        <v>6.1916958000000006</v>
      </c>
      <c r="R46" s="2">
        <v>53</v>
      </c>
      <c r="S46" s="2">
        <f t="shared" si="6"/>
        <v>137.26946999999998</v>
      </c>
      <c r="T46" s="2">
        <f t="shared" si="7"/>
        <v>33920</v>
      </c>
      <c r="U46" s="2">
        <f t="shared" si="8"/>
        <v>1477640000</v>
      </c>
      <c r="V46" s="2">
        <v>47323.332877000001</v>
      </c>
      <c r="W46" s="2">
        <f t="shared" si="9"/>
        <v>14.4241518609096</v>
      </c>
      <c r="X46" s="2">
        <f t="shared" si="10"/>
        <v>8.9627553069065389</v>
      </c>
      <c r="Y46" s="2">
        <f t="shared" si="11"/>
        <v>1.6352357440669871</v>
      </c>
      <c r="Z46" s="2">
        <f t="shared" si="12"/>
        <v>32.194043739534386</v>
      </c>
      <c r="AA46" s="2">
        <f t="shared" si="13"/>
        <v>0.23740519405372296</v>
      </c>
      <c r="AB46" s="2">
        <f t="shared" si="14"/>
        <v>2.6103278707730584</v>
      </c>
      <c r="AC46" s="2">
        <v>37</v>
      </c>
      <c r="AD46" s="2">
        <f t="shared" si="15"/>
        <v>0.87010929025768613</v>
      </c>
      <c r="AE46" s="2">
        <v>143.04300000000001</v>
      </c>
      <c r="AF46" s="2">
        <f t="shared" si="16"/>
        <v>22.169934640522875</v>
      </c>
      <c r="AG46" s="2">
        <f t="shared" si="17"/>
        <v>0.34948724263266906</v>
      </c>
      <c r="AH46" s="2">
        <f t="shared" si="18"/>
        <v>0.10190829638339136</v>
      </c>
      <c r="AI46" s="2">
        <f t="shared" si="19"/>
        <v>2145629994.3000002</v>
      </c>
      <c r="AJ46" s="2">
        <f t="shared" si="20"/>
        <v>60757524.359999999</v>
      </c>
      <c r="AK46" s="2">
        <f t="shared" si="21"/>
        <v>60.757524359999998</v>
      </c>
      <c r="AL46" s="2" t="s">
        <v>477</v>
      </c>
      <c r="AM46" s="2" t="s">
        <v>478</v>
      </c>
      <c r="AN46" s="2" t="s">
        <v>479</v>
      </c>
      <c r="AO46" s="2" t="s">
        <v>480</v>
      </c>
      <c r="AP46" s="2" t="s">
        <v>481</v>
      </c>
      <c r="AQ46" s="2" t="s">
        <v>482</v>
      </c>
      <c r="AR46" s="2" t="s">
        <v>483</v>
      </c>
      <c r="AS46" s="2">
        <v>2</v>
      </c>
      <c r="AT46" s="2" t="s">
        <v>484</v>
      </c>
      <c r="AU46" s="2" t="s">
        <v>485</v>
      </c>
      <c r="AV46" s="2">
        <v>3</v>
      </c>
      <c r="AW46" s="5">
        <v>95</v>
      </c>
      <c r="AX46" s="5">
        <v>4</v>
      </c>
      <c r="AY46" s="2">
        <v>0</v>
      </c>
      <c r="AZ46" s="5">
        <v>4</v>
      </c>
      <c r="BA46" s="5">
        <v>0.2</v>
      </c>
      <c r="BB46" s="2">
        <v>0</v>
      </c>
      <c r="BC46" s="5">
        <v>1.1000000000000001</v>
      </c>
      <c r="BD46" s="2">
        <v>0</v>
      </c>
      <c r="BE46" s="5">
        <v>0.3</v>
      </c>
      <c r="BF46" s="5">
        <v>0.1</v>
      </c>
      <c r="BG46" s="5">
        <v>37.799999999999997</v>
      </c>
      <c r="BH46" s="5">
        <v>1.5</v>
      </c>
      <c r="BI46" s="5">
        <v>19.100000000000001</v>
      </c>
      <c r="BJ46" s="5">
        <v>2</v>
      </c>
      <c r="BK46" s="5">
        <v>7.2</v>
      </c>
      <c r="BL46" s="5">
        <v>4.3</v>
      </c>
      <c r="BM46" s="2">
        <v>0</v>
      </c>
      <c r="BN46" s="5">
        <v>22.3</v>
      </c>
      <c r="BO46" s="5">
        <v>19506</v>
      </c>
      <c r="BP46" s="5">
        <v>2398</v>
      </c>
      <c r="BQ46" s="5">
        <v>105</v>
      </c>
      <c r="BR46" s="5">
        <v>13</v>
      </c>
      <c r="BS46" s="5">
        <v>0.12</v>
      </c>
      <c r="BT46" s="5">
        <v>0.01</v>
      </c>
      <c r="BU46" s="5">
        <v>20743</v>
      </c>
      <c r="BV46" s="5">
        <v>112</v>
      </c>
      <c r="BW46" s="5">
        <v>0.13</v>
      </c>
      <c r="BX46" s="5">
        <v>62212</v>
      </c>
      <c r="BY46" s="5">
        <v>4070</v>
      </c>
      <c r="BZ46" s="5">
        <v>334</v>
      </c>
      <c r="CA46" s="5">
        <v>22</v>
      </c>
      <c r="CB46" s="5">
        <v>0.51</v>
      </c>
      <c r="CC46" s="5">
        <v>0.04</v>
      </c>
      <c r="CD46" s="5">
        <v>4</v>
      </c>
      <c r="CE46" s="5">
        <v>6</v>
      </c>
      <c r="CF46" s="5">
        <v>12</v>
      </c>
      <c r="CG46" s="5">
        <v>21</v>
      </c>
      <c r="CH46" s="5">
        <v>8</v>
      </c>
      <c r="CI46" s="5">
        <v>17</v>
      </c>
      <c r="CJ46" s="5">
        <v>20</v>
      </c>
      <c r="CK46" s="5">
        <v>46</v>
      </c>
      <c r="CL46" s="5">
        <v>2</v>
      </c>
      <c r="CM46" s="5">
        <v>8</v>
      </c>
      <c r="CN46" s="5">
        <v>14</v>
      </c>
      <c r="CO46" s="2">
        <v>0</v>
      </c>
      <c r="CP46" s="5">
        <v>2</v>
      </c>
      <c r="CQ46" s="5">
        <v>5</v>
      </c>
      <c r="CR46" s="5">
        <v>35</v>
      </c>
      <c r="CS46" s="5">
        <v>0.76551000000000002</v>
      </c>
      <c r="CT46" s="5">
        <v>0.75126999999999999</v>
      </c>
      <c r="CU46" s="2" t="s">
        <v>135</v>
      </c>
    </row>
    <row r="47" spans="1:99" s="2" customFormat="1" x14ac:dyDescent="0.25">
      <c r="A47" s="2" t="s">
        <v>486</v>
      </c>
      <c r="B47" s="2" t="s">
        <v>295</v>
      </c>
      <c r="C47" s="2" t="s">
        <v>487</v>
      </c>
      <c r="D47" s="2">
        <v>1971</v>
      </c>
      <c r="E47" s="2">
        <f t="shared" si="0"/>
        <v>44</v>
      </c>
      <c r="F47" s="2">
        <v>12</v>
      </c>
      <c r="G47" s="2">
        <v>15</v>
      </c>
      <c r="H47" s="2">
        <v>67</v>
      </c>
      <c r="I47" s="2">
        <v>89</v>
      </c>
      <c r="J47" s="2">
        <v>89</v>
      </c>
      <c r="K47" s="2">
        <v>89</v>
      </c>
      <c r="L47" s="2">
        <f t="shared" si="1"/>
        <v>3876831.1</v>
      </c>
      <c r="M47" s="2">
        <v>5700</v>
      </c>
      <c r="N47" s="2">
        <f t="shared" si="2"/>
        <v>248292000</v>
      </c>
      <c r="O47" s="2">
        <f t="shared" si="3"/>
        <v>8.90625</v>
      </c>
      <c r="P47" s="2">
        <f t="shared" si="4"/>
        <v>23067102</v>
      </c>
      <c r="Q47" s="2">
        <f t="shared" si="5"/>
        <v>23.067102000000002</v>
      </c>
      <c r="R47" s="2">
        <v>9.3000000000000007</v>
      </c>
      <c r="S47" s="2">
        <f t="shared" si="6"/>
        <v>24.086907</v>
      </c>
      <c r="T47" s="2">
        <f t="shared" si="7"/>
        <v>5952</v>
      </c>
      <c r="U47" s="2">
        <f t="shared" si="8"/>
        <v>259284000.00000003</v>
      </c>
      <c r="W47" s="2">
        <f t="shared" si="9"/>
        <v>0</v>
      </c>
      <c r="X47" s="2">
        <f t="shared" si="10"/>
        <v>0</v>
      </c>
      <c r="Y47" s="2">
        <f t="shared" si="11"/>
        <v>0</v>
      </c>
      <c r="Z47" s="2">
        <f t="shared" si="12"/>
        <v>1.5613999242826995E-2</v>
      </c>
      <c r="AA47" s="2">
        <f t="shared" si="13"/>
        <v>0</v>
      </c>
      <c r="AB47" s="2">
        <f t="shared" si="14"/>
        <v>3.9034998107067482E-3</v>
      </c>
      <c r="AC47" s="2">
        <v>12</v>
      </c>
      <c r="AD47" s="2">
        <f t="shared" si="15"/>
        <v>1.3011666035689163E-3</v>
      </c>
      <c r="AE47" s="2" t="s">
        <v>134</v>
      </c>
      <c r="AF47" s="2">
        <f t="shared" si="16"/>
        <v>1.0442105263157895</v>
      </c>
      <c r="AG47" s="2">
        <f t="shared" si="17"/>
        <v>8.7816927687522789E-5</v>
      </c>
      <c r="AH47" s="2">
        <f t="shared" si="18"/>
        <v>210.12170553905585</v>
      </c>
      <c r="AI47" s="2">
        <f t="shared" si="19"/>
        <v>3876831.1</v>
      </c>
      <c r="AJ47" s="2">
        <f t="shared" si="20"/>
        <v>109779.72</v>
      </c>
      <c r="AK47" s="2">
        <f t="shared" si="21"/>
        <v>0.10977972</v>
      </c>
      <c r="AL47" s="2" t="s">
        <v>134</v>
      </c>
      <c r="AM47" s="2" t="s">
        <v>134</v>
      </c>
      <c r="AN47" s="2" t="s">
        <v>134</v>
      </c>
      <c r="AO47" s="2" t="s">
        <v>134</v>
      </c>
      <c r="AP47" s="2" t="s">
        <v>134</v>
      </c>
      <c r="AQ47" s="2" t="s">
        <v>134</v>
      </c>
      <c r="AR47" s="2" t="s">
        <v>134</v>
      </c>
      <c r="AS47" s="2">
        <v>0</v>
      </c>
      <c r="AT47" s="2" t="s">
        <v>134</v>
      </c>
      <c r="AU47" s="2" t="s">
        <v>134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 t="s">
        <v>135</v>
      </c>
    </row>
    <row r="48" spans="1:99" s="2" customFormat="1" x14ac:dyDescent="0.25">
      <c r="A48" s="2" t="s">
        <v>488</v>
      </c>
      <c r="B48" s="2" t="s">
        <v>489</v>
      </c>
      <c r="C48" s="2" t="s">
        <v>490</v>
      </c>
      <c r="D48" s="2">
        <v>1998</v>
      </c>
      <c r="E48" s="2">
        <f t="shared" si="0"/>
        <v>17</v>
      </c>
      <c r="F48" s="2">
        <v>110</v>
      </c>
      <c r="G48" s="2">
        <v>165</v>
      </c>
      <c r="H48" s="2">
        <v>7780</v>
      </c>
      <c r="I48" s="2">
        <v>20000</v>
      </c>
      <c r="J48" s="2">
        <v>20000</v>
      </c>
      <c r="K48" s="2">
        <v>20000</v>
      </c>
      <c r="L48" s="2">
        <f t="shared" si="1"/>
        <v>871198000</v>
      </c>
      <c r="M48" s="2">
        <v>455</v>
      </c>
      <c r="N48" s="2">
        <f t="shared" si="2"/>
        <v>19819800</v>
      </c>
      <c r="O48" s="2">
        <f t="shared" si="3"/>
        <v>0.7109375</v>
      </c>
      <c r="P48" s="2">
        <f t="shared" si="4"/>
        <v>1841321.3</v>
      </c>
      <c r="Q48" s="2">
        <f t="shared" si="5"/>
        <v>1.8413213000000002</v>
      </c>
      <c r="R48" s="2">
        <v>8.24</v>
      </c>
      <c r="S48" s="2">
        <f t="shared" si="6"/>
        <v>21.3415176</v>
      </c>
      <c r="T48" s="2">
        <f t="shared" si="7"/>
        <v>5273.6</v>
      </c>
      <c r="U48" s="2">
        <f t="shared" si="8"/>
        <v>229731200</v>
      </c>
      <c r="W48" s="2">
        <f t="shared" si="9"/>
        <v>0</v>
      </c>
      <c r="X48" s="2">
        <f t="shared" si="10"/>
        <v>0</v>
      </c>
      <c r="Y48" s="2">
        <f t="shared" si="11"/>
        <v>0</v>
      </c>
      <c r="Z48" s="2">
        <f t="shared" si="12"/>
        <v>43.955943046852141</v>
      </c>
      <c r="AA48" s="2">
        <f t="shared" si="13"/>
        <v>0</v>
      </c>
      <c r="AB48" s="2">
        <f t="shared" si="14"/>
        <v>1.1987984467323309</v>
      </c>
      <c r="AC48" s="2">
        <v>110</v>
      </c>
      <c r="AD48" s="2">
        <f t="shared" si="15"/>
        <v>0.39959948224411035</v>
      </c>
      <c r="AE48" s="2" t="s">
        <v>134</v>
      </c>
      <c r="AF48" s="2">
        <f t="shared" si="16"/>
        <v>11.590329670329671</v>
      </c>
      <c r="AG48" s="2">
        <f t="shared" si="17"/>
        <v>0.87501080639810958</v>
      </c>
      <c r="AH48" s="2">
        <f t="shared" si="18"/>
        <v>7.4639284787754973E-2</v>
      </c>
      <c r="AI48" s="2">
        <f t="shared" si="19"/>
        <v>871198000</v>
      </c>
      <c r="AJ48" s="2">
        <f t="shared" si="20"/>
        <v>24669600</v>
      </c>
      <c r="AK48" s="2">
        <f t="shared" si="21"/>
        <v>24.669599999999999</v>
      </c>
      <c r="AL48" s="2" t="s">
        <v>134</v>
      </c>
      <c r="AM48" s="2" t="s">
        <v>134</v>
      </c>
      <c r="AN48" s="2" t="s">
        <v>134</v>
      </c>
      <c r="AO48" s="2" t="s">
        <v>134</v>
      </c>
      <c r="AP48" s="2" t="s">
        <v>134</v>
      </c>
      <c r="AQ48" s="2" t="s">
        <v>134</v>
      </c>
      <c r="AR48" s="2" t="s">
        <v>134</v>
      </c>
      <c r="AS48" s="2">
        <v>0</v>
      </c>
      <c r="AT48" s="2" t="s">
        <v>134</v>
      </c>
      <c r="AU48" s="2" t="s">
        <v>134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 t="s">
        <v>135</v>
      </c>
    </row>
    <row r="49" spans="1:99" s="2" customFormat="1" x14ac:dyDescent="0.25">
      <c r="A49" s="2" t="s">
        <v>491</v>
      </c>
      <c r="B49" s="2" t="s">
        <v>295</v>
      </c>
      <c r="C49" s="2" t="s">
        <v>492</v>
      </c>
      <c r="D49" s="2">
        <v>1962</v>
      </c>
      <c r="E49" s="2">
        <f t="shared" si="0"/>
        <v>53</v>
      </c>
      <c r="F49" s="2">
        <v>54</v>
      </c>
      <c r="G49" s="2">
        <v>63</v>
      </c>
      <c r="H49" s="2">
        <v>2800</v>
      </c>
      <c r="I49" s="2">
        <v>11400</v>
      </c>
      <c r="J49" s="2">
        <v>8740</v>
      </c>
      <c r="K49" s="2">
        <v>11400</v>
      </c>
      <c r="L49" s="2">
        <f t="shared" si="1"/>
        <v>496582860</v>
      </c>
      <c r="M49" s="2">
        <v>300</v>
      </c>
      <c r="N49" s="2">
        <f t="shared" si="2"/>
        <v>13068000</v>
      </c>
      <c r="O49" s="2">
        <f t="shared" si="3"/>
        <v>0.46875</v>
      </c>
      <c r="P49" s="2">
        <f t="shared" si="4"/>
        <v>1214058</v>
      </c>
      <c r="Q49" s="2">
        <f t="shared" si="5"/>
        <v>1.2140580000000001</v>
      </c>
      <c r="R49" s="2">
        <v>30</v>
      </c>
      <c r="S49" s="2">
        <f t="shared" si="6"/>
        <v>77.699699999999993</v>
      </c>
      <c r="T49" s="2">
        <f t="shared" si="7"/>
        <v>19200</v>
      </c>
      <c r="U49" s="2">
        <f t="shared" si="8"/>
        <v>836400000</v>
      </c>
      <c r="W49" s="2">
        <f t="shared" si="9"/>
        <v>0</v>
      </c>
      <c r="X49" s="2">
        <f t="shared" si="10"/>
        <v>0</v>
      </c>
      <c r="Y49" s="2">
        <f t="shared" si="11"/>
        <v>0</v>
      </c>
      <c r="Z49" s="2">
        <f t="shared" si="12"/>
        <v>37.999912764003675</v>
      </c>
      <c r="AA49" s="2">
        <f t="shared" si="13"/>
        <v>0</v>
      </c>
      <c r="AB49" s="2">
        <f t="shared" si="14"/>
        <v>2.1111062646668706</v>
      </c>
      <c r="AC49" s="2">
        <v>54</v>
      </c>
      <c r="AD49" s="2">
        <f t="shared" si="15"/>
        <v>0.7037020882222903</v>
      </c>
      <c r="AE49" s="2" t="s">
        <v>134</v>
      </c>
      <c r="AF49" s="2">
        <f t="shared" si="16"/>
        <v>64</v>
      </c>
      <c r="AG49" s="2">
        <f t="shared" si="17"/>
        <v>0.93158714096150042</v>
      </c>
      <c r="AH49" s="2">
        <f t="shared" si="18"/>
        <v>0.11261490902671306</v>
      </c>
      <c r="AI49" s="2">
        <f t="shared" si="19"/>
        <v>380713526</v>
      </c>
      <c r="AJ49" s="2">
        <f t="shared" si="20"/>
        <v>10780615.199999999</v>
      </c>
      <c r="AK49" s="2">
        <f t="shared" si="21"/>
        <v>10.7806152</v>
      </c>
      <c r="AL49" s="2" t="s">
        <v>134</v>
      </c>
      <c r="AM49" s="2" t="s">
        <v>134</v>
      </c>
      <c r="AN49" s="2" t="s">
        <v>134</v>
      </c>
      <c r="AO49" s="2" t="s">
        <v>134</v>
      </c>
      <c r="AP49" s="2" t="s">
        <v>134</v>
      </c>
      <c r="AQ49" s="2" t="s">
        <v>134</v>
      </c>
      <c r="AR49" s="2" t="s">
        <v>134</v>
      </c>
      <c r="AS49" s="2">
        <v>0</v>
      </c>
      <c r="AT49" s="2" t="s">
        <v>134</v>
      </c>
      <c r="AU49" s="2" t="s">
        <v>134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 t="s">
        <v>135</v>
      </c>
    </row>
    <row r="50" spans="1:99" s="2" customFormat="1" x14ac:dyDescent="0.25">
      <c r="A50" s="2" t="s">
        <v>493</v>
      </c>
      <c r="B50" s="2" t="s">
        <v>494</v>
      </c>
      <c r="C50" s="2" t="s">
        <v>495</v>
      </c>
      <c r="D50" s="2">
        <v>1958</v>
      </c>
      <c r="E50" s="2">
        <f t="shared" si="0"/>
        <v>57</v>
      </c>
      <c r="F50" s="2">
        <v>145</v>
      </c>
      <c r="G50" s="2">
        <v>212</v>
      </c>
      <c r="H50" s="2">
        <v>179000</v>
      </c>
      <c r="I50" s="2">
        <v>18000</v>
      </c>
      <c r="J50" s="2">
        <v>18000</v>
      </c>
      <c r="K50" s="2">
        <v>18000</v>
      </c>
      <c r="L50" s="2">
        <f t="shared" si="1"/>
        <v>784078200</v>
      </c>
      <c r="M50" s="2">
        <v>250</v>
      </c>
      <c r="N50" s="2">
        <f t="shared" si="2"/>
        <v>10890000</v>
      </c>
      <c r="O50" s="2">
        <f t="shared" si="3"/>
        <v>0.390625</v>
      </c>
      <c r="P50" s="2">
        <f t="shared" si="4"/>
        <v>1011715</v>
      </c>
      <c r="Q50" s="2">
        <f t="shared" si="5"/>
        <v>1.0117150000000001</v>
      </c>
      <c r="R50" s="2">
        <v>670</v>
      </c>
      <c r="S50" s="2">
        <f t="shared" si="6"/>
        <v>1735.2932999999998</v>
      </c>
      <c r="T50" s="2">
        <f t="shared" si="7"/>
        <v>428800</v>
      </c>
      <c r="U50" s="2">
        <f t="shared" si="8"/>
        <v>18679600000</v>
      </c>
      <c r="W50" s="2">
        <f t="shared" si="9"/>
        <v>0</v>
      </c>
      <c r="X50" s="2">
        <f t="shared" si="10"/>
        <v>0</v>
      </c>
      <c r="Y50" s="2">
        <f t="shared" si="11"/>
        <v>0</v>
      </c>
      <c r="Z50" s="2">
        <f t="shared" si="12"/>
        <v>71.999834710743798</v>
      </c>
      <c r="AA50" s="2">
        <f t="shared" si="13"/>
        <v>0</v>
      </c>
      <c r="AB50" s="2">
        <f t="shared" si="14"/>
        <v>1.4896517526360784</v>
      </c>
      <c r="AC50" s="2">
        <v>145</v>
      </c>
      <c r="AD50" s="2">
        <f t="shared" si="15"/>
        <v>0.49655058421202619</v>
      </c>
      <c r="AE50" s="2" t="s">
        <v>134</v>
      </c>
      <c r="AF50" s="2">
        <f t="shared" si="16"/>
        <v>1715.2</v>
      </c>
      <c r="AG50" s="2">
        <f t="shared" si="17"/>
        <v>1.9335838410430433</v>
      </c>
      <c r="AH50" s="2">
        <f t="shared" si="18"/>
        <v>4.5567328930253337E-2</v>
      </c>
      <c r="AI50" s="2">
        <f t="shared" si="19"/>
        <v>784078200</v>
      </c>
      <c r="AJ50" s="2">
        <f t="shared" si="20"/>
        <v>22202640</v>
      </c>
      <c r="AK50" s="2">
        <f t="shared" si="21"/>
        <v>22.202639999999999</v>
      </c>
      <c r="AL50" s="2" t="s">
        <v>134</v>
      </c>
      <c r="AM50" s="2" t="s">
        <v>134</v>
      </c>
      <c r="AN50" s="2" t="s">
        <v>134</v>
      </c>
      <c r="AO50" s="2" t="s">
        <v>134</v>
      </c>
      <c r="AP50" s="2" t="s">
        <v>134</v>
      </c>
      <c r="AQ50" s="2" t="s">
        <v>134</v>
      </c>
      <c r="AR50" s="2" t="s">
        <v>134</v>
      </c>
      <c r="AS50" s="2">
        <v>0</v>
      </c>
      <c r="AT50" s="2" t="s">
        <v>134</v>
      </c>
      <c r="AU50" s="2" t="s">
        <v>134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 t="s">
        <v>135</v>
      </c>
    </row>
    <row r="51" spans="1:99" s="2" customFormat="1" x14ac:dyDescent="0.25">
      <c r="A51" s="2" t="s">
        <v>496</v>
      </c>
      <c r="C51" s="2" t="s">
        <v>497</v>
      </c>
      <c r="D51" s="2">
        <v>1921</v>
      </c>
      <c r="E51" s="2">
        <f t="shared" si="0"/>
        <v>94</v>
      </c>
      <c r="F51" s="2">
        <v>20</v>
      </c>
      <c r="G51" s="2">
        <v>22</v>
      </c>
      <c r="H51" s="2">
        <v>8600</v>
      </c>
      <c r="I51" s="2">
        <v>735000</v>
      </c>
      <c r="J51" s="2">
        <v>735000</v>
      </c>
      <c r="K51" s="2">
        <v>735000</v>
      </c>
      <c r="L51" s="2">
        <f t="shared" si="1"/>
        <v>32016526500</v>
      </c>
      <c r="M51" s="2">
        <v>85000</v>
      </c>
      <c r="N51" s="2">
        <f t="shared" si="2"/>
        <v>3702600000</v>
      </c>
      <c r="O51" s="2">
        <f t="shared" si="3"/>
        <v>132.8125</v>
      </c>
      <c r="P51" s="2">
        <f t="shared" si="4"/>
        <v>343983100</v>
      </c>
      <c r="Q51" s="2">
        <f t="shared" si="5"/>
        <v>343.98310000000004</v>
      </c>
      <c r="R51" s="2">
        <v>3800</v>
      </c>
      <c r="S51" s="2">
        <f t="shared" si="6"/>
        <v>9841.9619999999995</v>
      </c>
      <c r="T51" s="2">
        <f t="shared" si="7"/>
        <v>2432000</v>
      </c>
      <c r="U51" s="2">
        <f t="shared" si="8"/>
        <v>105944000000</v>
      </c>
      <c r="V51" s="2">
        <v>810617.99054000003</v>
      </c>
      <c r="W51" s="2">
        <f t="shared" si="9"/>
        <v>247.07636351659198</v>
      </c>
      <c r="X51" s="2">
        <f t="shared" si="10"/>
        <v>153.52618370033278</v>
      </c>
      <c r="Y51" s="2">
        <f t="shared" si="11"/>
        <v>3.7580066031177655</v>
      </c>
      <c r="Z51" s="2">
        <f t="shared" si="12"/>
        <v>8.6470389726138386</v>
      </c>
      <c r="AA51" s="2">
        <f t="shared" si="13"/>
        <v>0.27252838936152102</v>
      </c>
      <c r="AB51" s="2">
        <f t="shared" si="14"/>
        <v>1.2970558458920758</v>
      </c>
      <c r="AC51" s="2">
        <v>20</v>
      </c>
      <c r="AD51" s="2">
        <f t="shared" si="15"/>
        <v>0.43235194863069193</v>
      </c>
      <c r="AE51" s="2">
        <v>263.31700000000001</v>
      </c>
      <c r="AF51" s="2">
        <f t="shared" si="16"/>
        <v>28.611764705882354</v>
      </c>
      <c r="AG51" s="2">
        <f t="shared" si="17"/>
        <v>1.2593877552416014E-2</v>
      </c>
      <c r="AH51" s="2">
        <f t="shared" si="18"/>
        <v>0.37941775925598697</v>
      </c>
      <c r="AI51" s="2">
        <f t="shared" si="19"/>
        <v>32016526500</v>
      </c>
      <c r="AJ51" s="2">
        <f t="shared" si="20"/>
        <v>906607800</v>
      </c>
      <c r="AK51" s="2">
        <f t="shared" si="21"/>
        <v>906.6078</v>
      </c>
      <c r="AL51" s="2" t="s">
        <v>498</v>
      </c>
      <c r="AM51" s="2" t="s">
        <v>134</v>
      </c>
      <c r="AN51" s="2" t="s">
        <v>499</v>
      </c>
      <c r="AO51" s="2" t="s">
        <v>500</v>
      </c>
      <c r="AP51" s="2" t="s">
        <v>501</v>
      </c>
      <c r="AQ51" s="2" t="s">
        <v>502</v>
      </c>
      <c r="AR51" s="2" t="s">
        <v>503</v>
      </c>
      <c r="AS51" s="2">
        <v>2</v>
      </c>
      <c r="AT51" s="2" t="s">
        <v>504</v>
      </c>
      <c r="AU51" s="2" t="s">
        <v>505</v>
      </c>
      <c r="AV51" s="2">
        <v>2</v>
      </c>
      <c r="AW51" s="5">
        <v>93</v>
      </c>
      <c r="AX51" s="5">
        <v>7</v>
      </c>
      <c r="AY51" s="2">
        <v>0</v>
      </c>
      <c r="AZ51" s="5">
        <v>4.8</v>
      </c>
      <c r="BA51" s="5">
        <v>7.6</v>
      </c>
      <c r="BB51" s="2">
        <v>0</v>
      </c>
      <c r="BC51" s="2">
        <v>0</v>
      </c>
      <c r="BD51" s="2">
        <v>0</v>
      </c>
      <c r="BE51" s="5">
        <v>0.1</v>
      </c>
      <c r="BF51" s="5">
        <v>0.1</v>
      </c>
      <c r="BG51" s="5">
        <v>62.8</v>
      </c>
      <c r="BH51" s="5">
        <v>0.2</v>
      </c>
      <c r="BI51" s="5">
        <v>1.3</v>
      </c>
      <c r="BJ51" s="5">
        <v>1.4</v>
      </c>
      <c r="BK51" s="5">
        <v>19.399999999999999</v>
      </c>
      <c r="BL51" s="5">
        <v>0.2</v>
      </c>
      <c r="BM51" s="2">
        <v>0</v>
      </c>
      <c r="BN51" s="5">
        <v>2.2000000000000002</v>
      </c>
      <c r="BO51" s="5">
        <v>56200</v>
      </c>
      <c r="BP51" s="5">
        <v>7880</v>
      </c>
      <c r="BQ51" s="5">
        <v>83</v>
      </c>
      <c r="BR51" s="5">
        <v>12</v>
      </c>
      <c r="BS51" s="5">
        <v>0.11</v>
      </c>
      <c r="BT51" s="5">
        <v>0.02</v>
      </c>
      <c r="BU51" s="5">
        <v>57878</v>
      </c>
      <c r="BV51" s="5">
        <v>85</v>
      </c>
      <c r="BW51" s="5">
        <v>0.12</v>
      </c>
      <c r="BX51" s="5">
        <v>125071</v>
      </c>
      <c r="BY51" s="5">
        <v>23161</v>
      </c>
      <c r="BZ51" s="5">
        <v>184</v>
      </c>
      <c r="CA51" s="5">
        <v>34</v>
      </c>
      <c r="CB51" s="5">
        <v>0.55000000000000004</v>
      </c>
      <c r="CC51" s="5">
        <v>0.11</v>
      </c>
      <c r="CD51" s="2">
        <v>0</v>
      </c>
      <c r="CE51" s="2">
        <v>0</v>
      </c>
      <c r="CF51" s="5">
        <v>32</v>
      </c>
      <c r="CG51" s="5">
        <v>28</v>
      </c>
      <c r="CH51" s="5">
        <v>7</v>
      </c>
      <c r="CI51" s="5">
        <v>39</v>
      </c>
      <c r="CJ51" s="5">
        <v>23</v>
      </c>
      <c r="CK51" s="5">
        <v>5</v>
      </c>
      <c r="CL51" s="5">
        <v>3</v>
      </c>
      <c r="CM51" s="5">
        <v>1</v>
      </c>
      <c r="CN51" s="5">
        <v>1</v>
      </c>
      <c r="CO51" s="2">
        <v>0</v>
      </c>
      <c r="CP51" s="5">
        <v>1</v>
      </c>
      <c r="CQ51" s="5">
        <v>16</v>
      </c>
      <c r="CR51" s="5">
        <v>44</v>
      </c>
      <c r="CS51" s="5">
        <v>0.14061999999999999</v>
      </c>
      <c r="CT51" s="5">
        <v>2.1760000000000002E-2</v>
      </c>
      <c r="CU51" s="2" t="s">
        <v>135</v>
      </c>
    </row>
    <row r="52" spans="1:99" s="2" customFormat="1" x14ac:dyDescent="0.25">
      <c r="A52" s="2" t="s">
        <v>506</v>
      </c>
      <c r="B52" s="2" t="s">
        <v>295</v>
      </c>
      <c r="C52" s="2" t="s">
        <v>507</v>
      </c>
      <c r="D52" s="2">
        <v>1958</v>
      </c>
      <c r="E52" s="2">
        <f t="shared" si="0"/>
        <v>57</v>
      </c>
      <c r="F52" s="2">
        <v>13</v>
      </c>
      <c r="G52" s="2">
        <v>18</v>
      </c>
      <c r="H52" s="2">
        <v>1000</v>
      </c>
      <c r="I52" s="2">
        <v>2719</v>
      </c>
      <c r="J52" s="2">
        <v>2719</v>
      </c>
      <c r="K52" s="2">
        <v>2719</v>
      </c>
      <c r="L52" s="2">
        <f t="shared" si="1"/>
        <v>118439368.10000001</v>
      </c>
      <c r="M52" s="2">
        <v>273</v>
      </c>
      <c r="N52" s="2">
        <f t="shared" si="2"/>
        <v>11891880</v>
      </c>
      <c r="O52" s="2">
        <f t="shared" si="3"/>
        <v>0.42656250000000001</v>
      </c>
      <c r="P52" s="2">
        <f t="shared" si="4"/>
        <v>1104792.78</v>
      </c>
      <c r="Q52" s="2">
        <f t="shared" si="5"/>
        <v>1.1047927800000001</v>
      </c>
      <c r="R52" s="2">
        <v>3</v>
      </c>
      <c r="S52" s="2">
        <f t="shared" si="6"/>
        <v>7.7699699999999989</v>
      </c>
      <c r="T52" s="2">
        <f t="shared" si="7"/>
        <v>1920</v>
      </c>
      <c r="U52" s="2">
        <f t="shared" si="8"/>
        <v>83640000</v>
      </c>
      <c r="V52" s="2">
        <v>17904.717182</v>
      </c>
      <c r="W52" s="2">
        <f t="shared" si="9"/>
        <v>5.4573577970736</v>
      </c>
      <c r="X52" s="2">
        <f t="shared" si="10"/>
        <v>3.3910460059677083</v>
      </c>
      <c r="Y52" s="2">
        <f t="shared" si="11"/>
        <v>1.4646602847186678</v>
      </c>
      <c r="Z52" s="2">
        <f t="shared" si="12"/>
        <v>9.9596840953659136</v>
      </c>
      <c r="AA52" s="2">
        <f t="shared" si="13"/>
        <v>1.6272006474413512</v>
      </c>
      <c r="AB52" s="2">
        <f t="shared" si="14"/>
        <v>2.2983886373921338</v>
      </c>
      <c r="AC52" s="2">
        <v>13</v>
      </c>
      <c r="AD52" s="2">
        <f t="shared" si="15"/>
        <v>0.76612954579737802</v>
      </c>
      <c r="AE52" s="2" t="s">
        <v>134</v>
      </c>
      <c r="AF52" s="2">
        <f t="shared" si="16"/>
        <v>7.0329670329670328</v>
      </c>
      <c r="AG52" s="2">
        <f t="shared" si="17"/>
        <v>0.25595625838479102</v>
      </c>
      <c r="AH52" s="2">
        <f t="shared" si="18"/>
        <v>0.32941206967747688</v>
      </c>
      <c r="AI52" s="2">
        <f t="shared" si="19"/>
        <v>118439368.10000001</v>
      </c>
      <c r="AJ52" s="2">
        <f t="shared" si="20"/>
        <v>3353832.12</v>
      </c>
      <c r="AK52" s="2">
        <f t="shared" si="21"/>
        <v>3.3538321200000003</v>
      </c>
      <c r="AL52" s="2" t="s">
        <v>508</v>
      </c>
      <c r="AM52" s="2" t="s">
        <v>509</v>
      </c>
      <c r="AN52" s="2" t="s">
        <v>506</v>
      </c>
      <c r="AO52" s="2" t="s">
        <v>510</v>
      </c>
      <c r="AP52" s="2" t="s">
        <v>134</v>
      </c>
      <c r="AQ52" s="2" t="s">
        <v>134</v>
      </c>
      <c r="AR52" s="2" t="s">
        <v>134</v>
      </c>
      <c r="AS52" s="2">
        <v>0</v>
      </c>
      <c r="AT52" s="2" t="s">
        <v>134</v>
      </c>
      <c r="AU52" s="2" t="s">
        <v>134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 t="s">
        <v>135</v>
      </c>
    </row>
    <row r="53" spans="1:99" s="2" customFormat="1" x14ac:dyDescent="0.25">
      <c r="A53" s="2" t="s">
        <v>511</v>
      </c>
      <c r="B53" s="2" t="s">
        <v>512</v>
      </c>
      <c r="C53" s="2" t="s">
        <v>513</v>
      </c>
      <c r="D53" s="2">
        <v>1967</v>
      </c>
      <c r="E53" s="2">
        <f t="shared" si="0"/>
        <v>48</v>
      </c>
      <c r="F53" s="2">
        <v>159</v>
      </c>
      <c r="G53" s="2">
        <v>173</v>
      </c>
      <c r="H53" s="2">
        <v>1210</v>
      </c>
      <c r="I53" s="2">
        <v>111500</v>
      </c>
      <c r="J53" s="2">
        <v>78500</v>
      </c>
      <c r="K53" s="2">
        <v>111500</v>
      </c>
      <c r="L53" s="2">
        <f t="shared" si="1"/>
        <v>4856928850</v>
      </c>
      <c r="M53" s="2">
        <v>1613</v>
      </c>
      <c r="N53" s="2">
        <f t="shared" si="2"/>
        <v>70262280</v>
      </c>
      <c r="O53" s="2">
        <f t="shared" si="3"/>
        <v>2.5203125000000002</v>
      </c>
      <c r="P53" s="2">
        <f t="shared" si="4"/>
        <v>6527585.1800000006</v>
      </c>
      <c r="Q53" s="2">
        <f t="shared" si="5"/>
        <v>6.52758518</v>
      </c>
      <c r="R53" s="2">
        <v>165</v>
      </c>
      <c r="S53" s="2">
        <f t="shared" si="6"/>
        <v>427.34834999999998</v>
      </c>
      <c r="T53" s="2">
        <f t="shared" si="7"/>
        <v>105600</v>
      </c>
      <c r="U53" s="2">
        <f t="shared" si="8"/>
        <v>4600200000</v>
      </c>
      <c r="V53" s="2">
        <v>106825.42862999999</v>
      </c>
      <c r="W53" s="2">
        <f t="shared" si="9"/>
        <v>32.560390646423997</v>
      </c>
      <c r="X53" s="2">
        <f t="shared" si="10"/>
        <v>20.232095229950222</v>
      </c>
      <c r="Y53" s="2">
        <f t="shared" si="11"/>
        <v>3.5950772268023932</v>
      </c>
      <c r="Z53" s="2">
        <f t="shared" si="12"/>
        <v>69.125693757731739</v>
      </c>
      <c r="AA53" s="2">
        <f t="shared" si="13"/>
        <v>0.33626977855438361</v>
      </c>
      <c r="AB53" s="2">
        <f t="shared" si="14"/>
        <v>1.3042583727873913</v>
      </c>
      <c r="AC53" s="2">
        <v>159</v>
      </c>
      <c r="AD53" s="2">
        <f t="shared" si="15"/>
        <v>0.43475279092913044</v>
      </c>
      <c r="AE53" s="2">
        <v>110.16</v>
      </c>
      <c r="AF53" s="2">
        <f t="shared" si="16"/>
        <v>65.468071915685059</v>
      </c>
      <c r="AG53" s="2">
        <f t="shared" si="17"/>
        <v>0.73084256341991216</v>
      </c>
      <c r="AH53" s="2">
        <f t="shared" si="18"/>
        <v>6.74141058935529E-2</v>
      </c>
      <c r="AI53" s="2">
        <f t="shared" si="19"/>
        <v>3419452150</v>
      </c>
      <c r="AJ53" s="2">
        <f t="shared" si="20"/>
        <v>96828180</v>
      </c>
      <c r="AK53" s="2">
        <f t="shared" si="21"/>
        <v>96.828180000000003</v>
      </c>
      <c r="AL53" s="2" t="s">
        <v>514</v>
      </c>
      <c r="AM53" s="2" t="s">
        <v>134</v>
      </c>
      <c r="AN53" s="2" t="s">
        <v>515</v>
      </c>
      <c r="AO53" s="2" t="s">
        <v>516</v>
      </c>
      <c r="AP53" s="2" t="s">
        <v>517</v>
      </c>
      <c r="AQ53" s="2" t="s">
        <v>518</v>
      </c>
      <c r="AR53" s="2" t="s">
        <v>519</v>
      </c>
      <c r="AS53" s="2">
        <v>3</v>
      </c>
      <c r="AT53" s="2" t="s">
        <v>520</v>
      </c>
      <c r="AU53" s="2" t="s">
        <v>521</v>
      </c>
      <c r="AV53" s="2">
        <v>2</v>
      </c>
      <c r="AW53" s="5">
        <v>93</v>
      </c>
      <c r="AX53" s="5">
        <v>7</v>
      </c>
      <c r="AY53" s="2">
        <v>0</v>
      </c>
      <c r="AZ53" s="5">
        <v>1.1000000000000001</v>
      </c>
      <c r="BA53" s="5">
        <v>0.1</v>
      </c>
      <c r="BB53" s="2">
        <v>0</v>
      </c>
      <c r="BC53" s="2">
        <v>0</v>
      </c>
      <c r="BD53" s="2">
        <v>0</v>
      </c>
      <c r="BE53" s="5">
        <v>0.1</v>
      </c>
      <c r="BF53" s="5">
        <v>0.1</v>
      </c>
      <c r="BG53" s="5">
        <v>74.7</v>
      </c>
      <c r="BH53" s="2">
        <v>0</v>
      </c>
      <c r="BI53" s="5">
        <v>10.3</v>
      </c>
      <c r="BJ53" s="5">
        <v>8.3000000000000007</v>
      </c>
      <c r="BK53" s="5">
        <v>2.6</v>
      </c>
      <c r="BL53" s="2">
        <v>0</v>
      </c>
      <c r="BM53" s="2">
        <v>0</v>
      </c>
      <c r="BN53" s="5">
        <v>2.6</v>
      </c>
      <c r="BO53" s="5">
        <v>7683</v>
      </c>
      <c r="BP53" s="5">
        <v>1496</v>
      </c>
      <c r="BQ53" s="5">
        <v>16</v>
      </c>
      <c r="BR53" s="5">
        <v>3</v>
      </c>
      <c r="BS53" s="5">
        <v>0.1</v>
      </c>
      <c r="BT53" s="5">
        <v>0.02</v>
      </c>
      <c r="BU53" s="5">
        <v>8716</v>
      </c>
      <c r="BV53" s="5">
        <v>18</v>
      </c>
      <c r="BW53" s="5">
        <v>0.11</v>
      </c>
      <c r="BX53" s="5">
        <v>37452</v>
      </c>
      <c r="BY53" s="5">
        <v>2223</v>
      </c>
      <c r="BZ53" s="5">
        <v>77</v>
      </c>
      <c r="CA53" s="5">
        <v>5</v>
      </c>
      <c r="CB53" s="5">
        <v>0.38</v>
      </c>
      <c r="CC53" s="5">
        <v>0.02</v>
      </c>
      <c r="CD53" s="5">
        <v>1</v>
      </c>
      <c r="CE53" s="5">
        <v>1</v>
      </c>
      <c r="CF53" s="5">
        <v>3</v>
      </c>
      <c r="CG53" s="5">
        <v>3</v>
      </c>
      <c r="CH53" s="5">
        <v>12</v>
      </c>
      <c r="CI53" s="5">
        <v>62</v>
      </c>
      <c r="CJ53" s="5">
        <v>64</v>
      </c>
      <c r="CK53" s="5">
        <v>8</v>
      </c>
      <c r="CL53" s="2">
        <v>0</v>
      </c>
      <c r="CM53" s="5">
        <v>8</v>
      </c>
      <c r="CN53" s="5">
        <v>12</v>
      </c>
      <c r="CO53" s="5">
        <v>4</v>
      </c>
      <c r="CP53" s="5">
        <v>15</v>
      </c>
      <c r="CQ53" s="5">
        <v>2</v>
      </c>
      <c r="CR53" s="5">
        <v>5</v>
      </c>
      <c r="CS53" s="5">
        <v>0.22053</v>
      </c>
      <c r="CT53" s="5">
        <v>4.7489999999999997E-2</v>
      </c>
      <c r="CU53" s="2" t="s">
        <v>135</v>
      </c>
    </row>
    <row r="54" spans="1:99" s="2" customFormat="1" x14ac:dyDescent="0.25">
      <c r="A54" s="2" t="s">
        <v>522</v>
      </c>
      <c r="C54" s="2" t="s">
        <v>523</v>
      </c>
      <c r="D54" s="2">
        <v>1962</v>
      </c>
      <c r="E54" s="2">
        <f t="shared" si="0"/>
        <v>53</v>
      </c>
      <c r="F54" s="2">
        <v>99</v>
      </c>
      <c r="G54" s="2">
        <v>121</v>
      </c>
      <c r="H54" s="2">
        <v>10000</v>
      </c>
      <c r="I54" s="2">
        <v>38860</v>
      </c>
      <c r="J54" s="2">
        <v>31650</v>
      </c>
      <c r="K54" s="2">
        <v>38860</v>
      </c>
      <c r="L54" s="2">
        <f t="shared" si="1"/>
        <v>1692737714</v>
      </c>
      <c r="M54" s="2">
        <v>985</v>
      </c>
      <c r="N54" s="2">
        <f t="shared" si="2"/>
        <v>42906600</v>
      </c>
      <c r="O54" s="2">
        <f t="shared" si="3"/>
        <v>1.5390625</v>
      </c>
      <c r="P54" s="2">
        <f t="shared" si="4"/>
        <v>3986157.1</v>
      </c>
      <c r="Q54" s="2">
        <f t="shared" si="5"/>
        <v>3.9861571000000002</v>
      </c>
      <c r="R54" s="2">
        <v>530</v>
      </c>
      <c r="S54" s="2">
        <f t="shared" si="6"/>
        <v>1372.6946999999998</v>
      </c>
      <c r="T54" s="2">
        <f t="shared" si="7"/>
        <v>339200</v>
      </c>
      <c r="U54" s="2">
        <f t="shared" si="8"/>
        <v>14776400000</v>
      </c>
      <c r="V54" s="2">
        <v>47487.999818999997</v>
      </c>
      <c r="W54" s="2">
        <f t="shared" si="9"/>
        <v>14.474342344831198</v>
      </c>
      <c r="X54" s="2">
        <f t="shared" si="10"/>
        <v>8.9939422377196863</v>
      </c>
      <c r="Y54" s="2">
        <f t="shared" si="11"/>
        <v>2.0451093110558149</v>
      </c>
      <c r="Z54" s="2">
        <f t="shared" si="12"/>
        <v>39.451686080929271</v>
      </c>
      <c r="AA54" s="2">
        <f t="shared" si="13"/>
        <v>0.37076011979902884</v>
      </c>
      <c r="AB54" s="2">
        <f t="shared" si="14"/>
        <v>1.1955056388160383</v>
      </c>
      <c r="AC54" s="2">
        <v>99</v>
      </c>
      <c r="AD54" s="2">
        <f t="shared" si="15"/>
        <v>0.39850187960534617</v>
      </c>
      <c r="AE54" s="2">
        <v>41.91</v>
      </c>
      <c r="AF54" s="2">
        <f t="shared" si="16"/>
        <v>344.36548223350252</v>
      </c>
      <c r="AG54" s="2">
        <f t="shared" si="17"/>
        <v>0.53376361558713337</v>
      </c>
      <c r="AH54" s="2">
        <f t="shared" si="18"/>
        <v>0.10210537022854872</v>
      </c>
      <c r="AI54" s="2">
        <f t="shared" si="19"/>
        <v>1378670835</v>
      </c>
      <c r="AJ54" s="2">
        <f t="shared" si="20"/>
        <v>39039642</v>
      </c>
      <c r="AK54" s="2">
        <f t="shared" si="21"/>
        <v>39.039642000000001</v>
      </c>
      <c r="AL54" s="2" t="s">
        <v>524</v>
      </c>
      <c r="AM54" s="2" t="s">
        <v>134</v>
      </c>
      <c r="AN54" s="2" t="s">
        <v>525</v>
      </c>
      <c r="AO54" s="2" t="s">
        <v>526</v>
      </c>
      <c r="AP54" s="2" t="s">
        <v>527</v>
      </c>
      <c r="AQ54" s="2" t="s">
        <v>528</v>
      </c>
      <c r="AR54" s="2" t="s">
        <v>529</v>
      </c>
      <c r="AS54" s="2">
        <v>3</v>
      </c>
      <c r="AT54" s="2" t="s">
        <v>530</v>
      </c>
      <c r="AU54" s="2" t="s">
        <v>531</v>
      </c>
      <c r="AV54" s="2">
        <v>3</v>
      </c>
      <c r="AW54" s="5">
        <v>40</v>
      </c>
      <c r="AX54" s="5">
        <v>59</v>
      </c>
      <c r="AY54" s="5">
        <v>1</v>
      </c>
      <c r="AZ54" s="5">
        <v>0.2</v>
      </c>
      <c r="BA54" s="5">
        <v>0.1</v>
      </c>
      <c r="BB54" s="2">
        <v>0</v>
      </c>
      <c r="BC54" s="2">
        <v>0</v>
      </c>
      <c r="BD54" s="2">
        <v>0</v>
      </c>
      <c r="BE54" s="5">
        <v>0.1</v>
      </c>
      <c r="BF54" s="2">
        <v>0</v>
      </c>
      <c r="BG54" s="5">
        <v>0.7</v>
      </c>
      <c r="BH54" s="2">
        <v>0</v>
      </c>
      <c r="BI54" s="5">
        <v>85</v>
      </c>
      <c r="BJ54" s="5">
        <v>9.1</v>
      </c>
      <c r="BK54" s="5">
        <v>3.1</v>
      </c>
      <c r="BL54" s="5">
        <v>1.6</v>
      </c>
      <c r="BM54" s="2">
        <v>0</v>
      </c>
      <c r="BN54" s="5">
        <v>0.2</v>
      </c>
      <c r="BO54" s="5">
        <v>259</v>
      </c>
      <c r="BP54" s="5">
        <v>298</v>
      </c>
      <c r="BQ54" s="2">
        <v>0</v>
      </c>
      <c r="BR54" s="2">
        <v>0</v>
      </c>
      <c r="BS54" s="5">
        <v>0.01</v>
      </c>
      <c r="BT54" s="5">
        <v>0.01</v>
      </c>
      <c r="BU54" s="5">
        <v>504</v>
      </c>
      <c r="BV54" s="2">
        <v>0</v>
      </c>
      <c r="BW54" s="5">
        <v>0.01</v>
      </c>
      <c r="BX54" s="5">
        <v>47928</v>
      </c>
      <c r="BY54" s="5">
        <v>6362</v>
      </c>
      <c r="BZ54" s="5">
        <v>33</v>
      </c>
      <c r="CA54" s="5">
        <v>4</v>
      </c>
      <c r="CB54" s="5">
        <v>1.32</v>
      </c>
      <c r="CC54" s="5">
        <v>0.18</v>
      </c>
      <c r="CD54" s="5">
        <v>1</v>
      </c>
      <c r="CE54" s="5">
        <v>1</v>
      </c>
      <c r="CF54" s="5">
        <v>43</v>
      </c>
      <c r="CG54" s="5">
        <v>34</v>
      </c>
      <c r="CH54" s="5">
        <v>6</v>
      </c>
      <c r="CI54" s="2">
        <v>0</v>
      </c>
      <c r="CJ54" s="2">
        <v>0</v>
      </c>
      <c r="CK54" s="5">
        <v>1</v>
      </c>
      <c r="CL54" s="2">
        <v>0</v>
      </c>
      <c r="CM54" s="5">
        <v>38</v>
      </c>
      <c r="CN54" s="5">
        <v>33</v>
      </c>
      <c r="CO54" s="5">
        <v>4</v>
      </c>
      <c r="CP54" s="5">
        <v>11</v>
      </c>
      <c r="CQ54" s="5">
        <v>7</v>
      </c>
      <c r="CR54" s="5">
        <v>21</v>
      </c>
      <c r="CS54" s="5">
        <v>0.68888000000000005</v>
      </c>
      <c r="CT54" s="5">
        <v>0.63019000000000003</v>
      </c>
      <c r="CU54" s="2" t="s">
        <v>135</v>
      </c>
    </row>
    <row r="55" spans="1:99" s="2" customFormat="1" x14ac:dyDescent="0.25">
      <c r="A55" s="2" t="s">
        <v>532</v>
      </c>
      <c r="B55" s="2" t="s">
        <v>533</v>
      </c>
      <c r="C55" s="2" t="s">
        <v>534</v>
      </c>
      <c r="D55" s="2">
        <v>1960</v>
      </c>
      <c r="E55" s="2">
        <f t="shared" si="0"/>
        <v>55</v>
      </c>
      <c r="F55" s="2">
        <v>178</v>
      </c>
      <c r="G55" s="2">
        <v>245</v>
      </c>
      <c r="H55" s="2">
        <v>8120</v>
      </c>
      <c r="I55" s="2">
        <v>233150</v>
      </c>
      <c r="J55" s="2">
        <v>154500</v>
      </c>
      <c r="K55" s="2">
        <v>233150</v>
      </c>
      <c r="L55" s="2">
        <f t="shared" si="1"/>
        <v>10155990685</v>
      </c>
      <c r="M55" s="2">
        <v>3010</v>
      </c>
      <c r="N55" s="2">
        <f t="shared" si="2"/>
        <v>131115600</v>
      </c>
      <c r="O55" s="2">
        <f t="shared" si="3"/>
        <v>4.703125</v>
      </c>
      <c r="P55" s="2">
        <f t="shared" si="4"/>
        <v>12181048.6</v>
      </c>
      <c r="Q55" s="2">
        <f t="shared" si="5"/>
        <v>12.1810486</v>
      </c>
      <c r="R55" s="2">
        <v>2300</v>
      </c>
      <c r="S55" s="2">
        <f t="shared" si="6"/>
        <v>5956.9769999999999</v>
      </c>
      <c r="T55" s="2">
        <f t="shared" si="7"/>
        <v>1472000</v>
      </c>
      <c r="U55" s="2">
        <f t="shared" si="8"/>
        <v>64124000000</v>
      </c>
      <c r="V55" s="2">
        <v>285865.89974999998</v>
      </c>
      <c r="W55" s="2">
        <f t="shared" si="9"/>
        <v>87.131926243799995</v>
      </c>
      <c r="X55" s="2">
        <f t="shared" si="10"/>
        <v>54.141286217251498</v>
      </c>
      <c r="Y55" s="2">
        <f t="shared" si="11"/>
        <v>7.0425488538885652</v>
      </c>
      <c r="Z55" s="2">
        <f t="shared" si="12"/>
        <v>77.45829394061424</v>
      </c>
      <c r="AA55" s="2">
        <f t="shared" si="13"/>
        <v>0.45721105138481033</v>
      </c>
      <c r="AB55" s="2">
        <f t="shared" si="14"/>
        <v>1.3054768641676557</v>
      </c>
      <c r="AC55" s="2">
        <v>178</v>
      </c>
      <c r="AD55" s="2">
        <f t="shared" si="15"/>
        <v>0.43515895472255189</v>
      </c>
      <c r="AE55" s="2">
        <v>0.3881</v>
      </c>
      <c r="AF55" s="2">
        <f t="shared" si="16"/>
        <v>489.03654485049833</v>
      </c>
      <c r="AG55" s="2">
        <f t="shared" si="17"/>
        <v>0.59949586555976875</v>
      </c>
      <c r="AH55" s="2">
        <f t="shared" si="18"/>
        <v>6.3918132852844686E-2</v>
      </c>
      <c r="AI55" s="2">
        <f t="shared" si="19"/>
        <v>6730004550</v>
      </c>
      <c r="AJ55" s="2">
        <f t="shared" si="20"/>
        <v>190572660</v>
      </c>
      <c r="AK55" s="2">
        <f t="shared" si="21"/>
        <v>190.57266000000001</v>
      </c>
      <c r="AL55" s="2" t="s">
        <v>535</v>
      </c>
      <c r="AM55" s="2" t="s">
        <v>134</v>
      </c>
      <c r="AN55" s="2" t="s">
        <v>536</v>
      </c>
      <c r="AO55" s="2" t="s">
        <v>537</v>
      </c>
      <c r="AP55" s="2" t="s">
        <v>538</v>
      </c>
      <c r="AQ55" s="2" t="s">
        <v>539</v>
      </c>
      <c r="AR55" s="2" t="s">
        <v>472</v>
      </c>
      <c r="AS55" s="2">
        <v>1</v>
      </c>
      <c r="AT55" s="2" t="s">
        <v>540</v>
      </c>
      <c r="AU55" s="2" t="s">
        <v>541</v>
      </c>
      <c r="AV55" s="2">
        <v>2</v>
      </c>
      <c r="AW55" s="5">
        <v>18</v>
      </c>
      <c r="AX55" s="5">
        <v>82</v>
      </c>
      <c r="AY55" s="2">
        <v>0</v>
      </c>
      <c r="AZ55" s="5">
        <v>2.6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5">
        <v>37.299999999999997</v>
      </c>
      <c r="BH55" s="2">
        <v>0</v>
      </c>
      <c r="BI55" s="5">
        <v>56.1</v>
      </c>
      <c r="BJ55" s="5">
        <v>3.8</v>
      </c>
      <c r="BK55" s="2">
        <v>0</v>
      </c>
      <c r="BL55" s="2">
        <v>0</v>
      </c>
      <c r="BM55" s="2">
        <v>0</v>
      </c>
      <c r="BN55" s="5">
        <v>0.3</v>
      </c>
      <c r="BO55" s="5">
        <v>132</v>
      </c>
      <c r="BP55" s="5">
        <v>28</v>
      </c>
      <c r="BQ55" s="5">
        <v>3</v>
      </c>
      <c r="BR55" s="5">
        <v>1</v>
      </c>
      <c r="BS55" s="5">
        <v>0.14000000000000001</v>
      </c>
      <c r="BT55" s="5">
        <v>0.03</v>
      </c>
      <c r="BU55" s="5">
        <v>194</v>
      </c>
      <c r="BV55" s="5">
        <v>4</v>
      </c>
      <c r="BW55" s="5">
        <v>0.21</v>
      </c>
      <c r="BX55" s="5">
        <v>1719</v>
      </c>
      <c r="BY55" s="5">
        <v>316</v>
      </c>
      <c r="BZ55" s="5">
        <v>37</v>
      </c>
      <c r="CA55" s="5">
        <v>7</v>
      </c>
      <c r="CB55" s="5">
        <v>5.01</v>
      </c>
      <c r="CC55" s="5">
        <v>0.94</v>
      </c>
      <c r="CD55" s="5">
        <v>15</v>
      </c>
      <c r="CE55" s="5">
        <v>11</v>
      </c>
      <c r="CF55" s="2">
        <v>0</v>
      </c>
      <c r="CG55" s="2">
        <v>0</v>
      </c>
      <c r="CH55" s="5">
        <v>17</v>
      </c>
      <c r="CI55" s="5">
        <v>26</v>
      </c>
      <c r="CJ55" s="5">
        <v>28</v>
      </c>
      <c r="CK55" s="5">
        <v>1</v>
      </c>
      <c r="CL55" s="2">
        <v>0</v>
      </c>
      <c r="CM55" s="5">
        <v>39</v>
      </c>
      <c r="CN55" s="5">
        <v>56</v>
      </c>
      <c r="CO55" s="5">
        <v>1</v>
      </c>
      <c r="CP55" s="5">
        <v>6</v>
      </c>
      <c r="CQ55" s="2">
        <v>0</v>
      </c>
      <c r="CR55" s="2">
        <v>0</v>
      </c>
      <c r="CS55" s="5">
        <v>0.64237</v>
      </c>
      <c r="CT55" s="5">
        <v>0.38186999999999999</v>
      </c>
      <c r="CU55" s="2" t="s">
        <v>135</v>
      </c>
    </row>
    <row r="56" spans="1:99" s="2" customFormat="1" x14ac:dyDescent="0.25">
      <c r="A56" s="2" t="s">
        <v>542</v>
      </c>
      <c r="C56" s="2" t="s">
        <v>543</v>
      </c>
      <c r="D56" s="2">
        <v>1957</v>
      </c>
      <c r="E56" s="2">
        <f t="shared" si="0"/>
        <v>58</v>
      </c>
      <c r="F56" s="2">
        <v>88</v>
      </c>
      <c r="G56" s="2">
        <v>100</v>
      </c>
      <c r="H56" s="2">
        <v>1710</v>
      </c>
      <c r="I56" s="2">
        <v>76700</v>
      </c>
      <c r="J56" s="2">
        <v>62100</v>
      </c>
      <c r="K56" s="2">
        <v>76700</v>
      </c>
      <c r="L56" s="2">
        <f t="shared" si="1"/>
        <v>3341044330</v>
      </c>
      <c r="M56" s="2">
        <v>1990</v>
      </c>
      <c r="N56" s="2">
        <f t="shared" si="2"/>
        <v>86684400</v>
      </c>
      <c r="O56" s="2">
        <f t="shared" si="3"/>
        <v>3.109375</v>
      </c>
      <c r="P56" s="2">
        <f t="shared" si="4"/>
        <v>8053251.4000000004</v>
      </c>
      <c r="Q56" s="2">
        <f t="shared" si="5"/>
        <v>8.0532514000000006</v>
      </c>
      <c r="R56" s="2">
        <v>28</v>
      </c>
      <c r="S56" s="2">
        <f t="shared" si="6"/>
        <v>72.519719999999992</v>
      </c>
      <c r="T56" s="2">
        <f t="shared" si="7"/>
        <v>17920</v>
      </c>
      <c r="U56" s="2">
        <f t="shared" si="8"/>
        <v>780640000</v>
      </c>
      <c r="V56" s="2">
        <v>107754.04002</v>
      </c>
      <c r="W56" s="2">
        <f t="shared" si="9"/>
        <v>32.843431398096001</v>
      </c>
      <c r="X56" s="2">
        <f t="shared" si="10"/>
        <v>20.407968655547879</v>
      </c>
      <c r="Y56" s="2">
        <f t="shared" si="11"/>
        <v>3.2648090645836643</v>
      </c>
      <c r="Z56" s="2">
        <f t="shared" si="12"/>
        <v>38.542625085943953</v>
      </c>
      <c r="AA56" s="2">
        <f t="shared" si="13"/>
        <v>0.42877041594395593</v>
      </c>
      <c r="AB56" s="2">
        <f t="shared" si="14"/>
        <v>1.3139531279299075</v>
      </c>
      <c r="AC56" s="2">
        <v>88</v>
      </c>
      <c r="AD56" s="2">
        <f t="shared" si="15"/>
        <v>0.43798437597663581</v>
      </c>
      <c r="AE56" s="2" t="s">
        <v>134</v>
      </c>
      <c r="AF56" s="2">
        <f t="shared" si="16"/>
        <v>9.0050251256281406</v>
      </c>
      <c r="AG56" s="2">
        <f t="shared" si="17"/>
        <v>0.36687343437752112</v>
      </c>
      <c r="AH56" s="2">
        <f t="shared" si="18"/>
        <v>0.10513505457530915</v>
      </c>
      <c r="AI56" s="2">
        <f t="shared" si="19"/>
        <v>2705069790</v>
      </c>
      <c r="AJ56" s="2">
        <f t="shared" si="20"/>
        <v>76599108</v>
      </c>
      <c r="AK56" s="2">
        <f t="shared" si="21"/>
        <v>76.599108000000001</v>
      </c>
      <c r="AL56" s="2" t="s">
        <v>544</v>
      </c>
      <c r="AM56" s="2" t="s">
        <v>134</v>
      </c>
      <c r="AN56" s="2" t="s">
        <v>545</v>
      </c>
      <c r="AO56" s="2" t="s">
        <v>546</v>
      </c>
      <c r="AP56" s="2" t="s">
        <v>134</v>
      </c>
      <c r="AQ56" s="2" t="s">
        <v>134</v>
      </c>
      <c r="AR56" s="2" t="s">
        <v>134</v>
      </c>
      <c r="AS56" s="2">
        <v>0</v>
      </c>
      <c r="AT56" s="2" t="s">
        <v>134</v>
      </c>
      <c r="AU56" s="2" t="s">
        <v>134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 t="s">
        <v>135</v>
      </c>
    </row>
    <row r="57" spans="1:99" s="2" customFormat="1" x14ac:dyDescent="0.25">
      <c r="A57" s="2" t="s">
        <v>547</v>
      </c>
      <c r="C57" s="2" t="s">
        <v>548</v>
      </c>
      <c r="D57" s="2">
        <v>1923</v>
      </c>
      <c r="E57" s="2">
        <f t="shared" si="0"/>
        <v>92</v>
      </c>
      <c r="F57" s="2">
        <v>190</v>
      </c>
      <c r="G57" s="2">
        <v>204</v>
      </c>
      <c r="H57" s="2">
        <v>10280</v>
      </c>
      <c r="I57" s="2">
        <v>46700</v>
      </c>
      <c r="J57" s="2">
        <v>39000</v>
      </c>
      <c r="K57" s="2">
        <v>46700</v>
      </c>
      <c r="L57" s="2">
        <f t="shared" si="1"/>
        <v>2034247330</v>
      </c>
      <c r="M57" s="2">
        <v>806</v>
      </c>
      <c r="N57" s="2">
        <f t="shared" si="2"/>
        <v>35109360</v>
      </c>
      <c r="O57" s="2">
        <f t="shared" si="3"/>
        <v>1.2593750000000001</v>
      </c>
      <c r="P57" s="2">
        <f t="shared" si="4"/>
        <v>3261769.16</v>
      </c>
      <c r="Q57" s="2">
        <f t="shared" si="5"/>
        <v>3.2617691600000001</v>
      </c>
      <c r="R57" s="2">
        <v>62</v>
      </c>
      <c r="S57" s="2">
        <f t="shared" si="6"/>
        <v>160.57937999999999</v>
      </c>
      <c r="T57" s="2">
        <f t="shared" si="7"/>
        <v>39680</v>
      </c>
      <c r="U57" s="2">
        <f t="shared" si="8"/>
        <v>1728560000</v>
      </c>
      <c r="V57" s="2">
        <v>69952.080310000005</v>
      </c>
      <c r="W57" s="2">
        <f t="shared" si="9"/>
        <v>21.321394078488002</v>
      </c>
      <c r="X57" s="2">
        <f t="shared" si="10"/>
        <v>13.248504298232142</v>
      </c>
      <c r="Y57" s="2">
        <f t="shared" si="11"/>
        <v>3.3303039867256681</v>
      </c>
      <c r="Z57" s="2">
        <f t="shared" si="12"/>
        <v>57.940313637161147</v>
      </c>
      <c r="AA57" s="2">
        <f t="shared" si="13"/>
        <v>0.44321951897795109</v>
      </c>
      <c r="AB57" s="2">
        <f t="shared" si="14"/>
        <v>0.91484705742886019</v>
      </c>
      <c r="AC57" s="2">
        <v>190</v>
      </c>
      <c r="AD57" s="2">
        <f t="shared" si="15"/>
        <v>0.30494901914295341</v>
      </c>
      <c r="AE57" s="2">
        <v>5.1372</v>
      </c>
      <c r="AF57" s="2">
        <f t="shared" si="16"/>
        <v>49.230769230769234</v>
      </c>
      <c r="AG57" s="2">
        <f t="shared" si="17"/>
        <v>0.86659231583307306</v>
      </c>
      <c r="AH57" s="2">
        <f t="shared" si="18"/>
        <v>6.7804185448216966E-2</v>
      </c>
      <c r="AI57" s="2">
        <f t="shared" si="19"/>
        <v>1698836100</v>
      </c>
      <c r="AJ57" s="2">
        <f t="shared" si="20"/>
        <v>48105720</v>
      </c>
      <c r="AK57" s="2">
        <f t="shared" si="21"/>
        <v>48.105719999999998</v>
      </c>
      <c r="AL57" s="2" t="s">
        <v>549</v>
      </c>
      <c r="AM57" s="2" t="s">
        <v>134</v>
      </c>
      <c r="AN57" s="2" t="s">
        <v>550</v>
      </c>
      <c r="AO57" s="2" t="s">
        <v>551</v>
      </c>
      <c r="AP57" s="2" t="s">
        <v>552</v>
      </c>
      <c r="AQ57" s="2" t="s">
        <v>553</v>
      </c>
      <c r="AR57" s="2" t="s">
        <v>337</v>
      </c>
      <c r="AS57" s="2">
        <v>1</v>
      </c>
      <c r="AT57" s="2" t="s">
        <v>554</v>
      </c>
      <c r="AU57" s="2" t="s">
        <v>555</v>
      </c>
      <c r="AV57" s="2">
        <v>2</v>
      </c>
      <c r="AW57" s="5">
        <v>81</v>
      </c>
      <c r="AX57" s="5">
        <v>19</v>
      </c>
      <c r="AY57" s="2">
        <v>0</v>
      </c>
      <c r="AZ57" s="5">
        <v>0.6</v>
      </c>
      <c r="BA57" s="5">
        <v>0.7</v>
      </c>
      <c r="BB57" s="2">
        <v>0</v>
      </c>
      <c r="BC57" s="2">
        <v>0</v>
      </c>
      <c r="BD57" s="2">
        <v>0</v>
      </c>
      <c r="BE57" s="5">
        <v>0.6</v>
      </c>
      <c r="BF57" s="5">
        <v>1.5</v>
      </c>
      <c r="BG57" s="5">
        <v>73.8</v>
      </c>
      <c r="BH57" s="5">
        <v>9.3000000000000007</v>
      </c>
      <c r="BI57" s="5">
        <v>1</v>
      </c>
      <c r="BJ57" s="5">
        <v>8.1999999999999993</v>
      </c>
      <c r="BK57" s="5">
        <v>3.9</v>
      </c>
      <c r="BL57" s="5">
        <v>0.1</v>
      </c>
      <c r="BM57" s="2">
        <v>0</v>
      </c>
      <c r="BN57" s="5">
        <v>0.3</v>
      </c>
      <c r="BO57" s="5">
        <v>3169</v>
      </c>
      <c r="BP57" s="5">
        <v>294</v>
      </c>
      <c r="BQ57" s="5">
        <v>106</v>
      </c>
      <c r="BR57" s="5">
        <v>10</v>
      </c>
      <c r="BS57" s="5">
        <v>0.2</v>
      </c>
      <c r="BT57" s="5">
        <v>0.02</v>
      </c>
      <c r="BU57" s="5">
        <v>3307</v>
      </c>
      <c r="BV57" s="5">
        <v>110</v>
      </c>
      <c r="BW57" s="5">
        <v>0.21</v>
      </c>
      <c r="BX57" s="5">
        <v>2458</v>
      </c>
      <c r="BY57" s="5">
        <v>545</v>
      </c>
      <c r="BZ57" s="5">
        <v>82</v>
      </c>
      <c r="CA57" s="5">
        <v>18</v>
      </c>
      <c r="CB57" s="5">
        <v>0.54</v>
      </c>
      <c r="CC57" s="5">
        <v>0.13</v>
      </c>
      <c r="CD57" s="5">
        <v>21</v>
      </c>
      <c r="CE57" s="5">
        <v>10</v>
      </c>
      <c r="CF57" s="5">
        <v>4</v>
      </c>
      <c r="CG57" s="5">
        <v>3</v>
      </c>
      <c r="CH57" s="5">
        <v>10</v>
      </c>
      <c r="CI57" s="5">
        <v>58</v>
      </c>
      <c r="CJ57" s="5">
        <v>65</v>
      </c>
      <c r="CK57" s="5">
        <v>1</v>
      </c>
      <c r="CL57" s="5">
        <v>1</v>
      </c>
      <c r="CM57" s="5">
        <v>1</v>
      </c>
      <c r="CN57" s="5">
        <v>1</v>
      </c>
      <c r="CO57" s="5">
        <v>3</v>
      </c>
      <c r="CP57" s="5">
        <v>13</v>
      </c>
      <c r="CQ57" s="5">
        <v>3</v>
      </c>
      <c r="CR57" s="5">
        <v>7</v>
      </c>
      <c r="CS57" s="5">
        <v>0.44333</v>
      </c>
      <c r="CT57" s="5">
        <v>0.20765</v>
      </c>
      <c r="CU57" s="2" t="s">
        <v>135</v>
      </c>
    </row>
    <row r="58" spans="1:99" s="2" customFormat="1" x14ac:dyDescent="0.25">
      <c r="A58" s="2" t="s">
        <v>556</v>
      </c>
      <c r="C58" s="2" t="s">
        <v>557</v>
      </c>
      <c r="D58" s="2">
        <v>1931</v>
      </c>
      <c r="E58" s="2">
        <f t="shared" si="0"/>
        <v>84</v>
      </c>
      <c r="F58" s="2">
        <v>330</v>
      </c>
      <c r="G58" s="2">
        <v>417</v>
      </c>
      <c r="H58" s="2">
        <v>40000</v>
      </c>
      <c r="I58" s="2">
        <v>1200000</v>
      </c>
      <c r="J58" s="2">
        <v>1120000</v>
      </c>
      <c r="K58" s="2">
        <v>1200000</v>
      </c>
      <c r="L58" s="2">
        <f t="shared" si="1"/>
        <v>52271880000</v>
      </c>
      <c r="M58" s="2">
        <v>19250</v>
      </c>
      <c r="N58" s="2">
        <f t="shared" si="2"/>
        <v>838530000</v>
      </c>
      <c r="O58" s="2">
        <f t="shared" si="3"/>
        <v>30.078125</v>
      </c>
      <c r="P58" s="2">
        <f t="shared" si="4"/>
        <v>77902055</v>
      </c>
      <c r="Q58" s="2">
        <f t="shared" si="5"/>
        <v>77.902055000000004</v>
      </c>
      <c r="R58" s="2">
        <v>10706</v>
      </c>
      <c r="S58" s="2">
        <f t="shared" si="6"/>
        <v>27728.432939999999</v>
      </c>
      <c r="T58" s="2">
        <f t="shared" si="7"/>
        <v>6851840</v>
      </c>
      <c r="U58" s="2">
        <f t="shared" si="8"/>
        <v>298483280000</v>
      </c>
      <c r="V58" s="2">
        <v>787427.59372</v>
      </c>
      <c r="W58" s="2">
        <f t="shared" si="9"/>
        <v>240.00793056585599</v>
      </c>
      <c r="X58" s="2">
        <f t="shared" si="10"/>
        <v>149.13406168500569</v>
      </c>
      <c r="Y58" s="2">
        <f t="shared" si="11"/>
        <v>7.6708947922878004</v>
      </c>
      <c r="Z58" s="2">
        <f t="shared" si="12"/>
        <v>62.337519230081213</v>
      </c>
      <c r="AA58" s="2">
        <f t="shared" si="13"/>
        <v>0.17373025517080595</v>
      </c>
      <c r="AB58" s="2">
        <f t="shared" si="14"/>
        <v>0.56670472027346552</v>
      </c>
      <c r="AC58" s="2">
        <v>330</v>
      </c>
      <c r="AD58" s="2">
        <f t="shared" si="15"/>
        <v>0.18890157342448852</v>
      </c>
      <c r="AE58" s="2">
        <v>5.8</v>
      </c>
      <c r="AF58" s="2">
        <f t="shared" si="16"/>
        <v>355.93974025974023</v>
      </c>
      <c r="AG58" s="2">
        <f t="shared" si="17"/>
        <v>0.19078123736649885</v>
      </c>
      <c r="AH58" s="2">
        <f t="shared" si="18"/>
        <v>5.6389569551188505E-2</v>
      </c>
      <c r="AI58" s="2">
        <f t="shared" si="19"/>
        <v>48787088000</v>
      </c>
      <c r="AJ58" s="2">
        <f t="shared" si="20"/>
        <v>1381497600</v>
      </c>
      <c r="AK58" s="2">
        <f t="shared" si="21"/>
        <v>1381.4975999999999</v>
      </c>
      <c r="AL58" s="2" t="s">
        <v>558</v>
      </c>
      <c r="AM58" s="2" t="s">
        <v>134</v>
      </c>
      <c r="AN58" s="2" t="s">
        <v>559</v>
      </c>
      <c r="AO58" s="2" t="s">
        <v>560</v>
      </c>
      <c r="AP58" s="2" t="s">
        <v>561</v>
      </c>
      <c r="AQ58" s="2" t="s">
        <v>562</v>
      </c>
      <c r="AR58" s="2" t="s">
        <v>337</v>
      </c>
      <c r="AS58" s="2">
        <v>1</v>
      </c>
      <c r="AT58" s="2" t="s">
        <v>563</v>
      </c>
      <c r="AU58" s="2" t="s">
        <v>564</v>
      </c>
      <c r="AV58" s="2">
        <v>3</v>
      </c>
      <c r="AW58" s="5">
        <v>100</v>
      </c>
      <c r="AX58" s="2">
        <v>0</v>
      </c>
      <c r="AY58" s="2">
        <v>0</v>
      </c>
      <c r="AZ58" s="5">
        <v>0.5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5">
        <v>92.1</v>
      </c>
      <c r="BJ58" s="5">
        <v>7.1</v>
      </c>
      <c r="BK58" s="2">
        <v>0</v>
      </c>
      <c r="BL58" s="2">
        <v>0</v>
      </c>
      <c r="BM58" s="2">
        <v>0</v>
      </c>
      <c r="BN58" s="5">
        <v>0.2</v>
      </c>
      <c r="BO58" s="5">
        <v>57</v>
      </c>
      <c r="BP58" s="5">
        <v>53</v>
      </c>
      <c r="BQ58" s="5">
        <v>1</v>
      </c>
      <c r="BR58" s="5">
        <v>1</v>
      </c>
      <c r="BS58" s="5">
        <v>0.04</v>
      </c>
      <c r="BT58" s="5">
        <v>0.04</v>
      </c>
      <c r="BU58" s="5">
        <v>153</v>
      </c>
      <c r="BV58" s="5">
        <v>2</v>
      </c>
      <c r="BW58" s="5">
        <v>0.1</v>
      </c>
      <c r="BX58" s="5">
        <v>3939</v>
      </c>
      <c r="BY58" s="5">
        <v>1486</v>
      </c>
      <c r="BZ58" s="5">
        <v>61</v>
      </c>
      <c r="CA58" s="5">
        <v>23</v>
      </c>
      <c r="CB58" s="5">
        <v>0.75</v>
      </c>
      <c r="CC58" s="5">
        <v>0.3</v>
      </c>
      <c r="CD58" s="2">
        <v>0</v>
      </c>
      <c r="CE58" s="2">
        <v>0</v>
      </c>
      <c r="CF58" s="2">
        <v>0</v>
      </c>
      <c r="CG58" s="2">
        <v>0</v>
      </c>
      <c r="CH58" s="5">
        <v>13</v>
      </c>
      <c r="CI58" s="2">
        <v>0</v>
      </c>
      <c r="CJ58" s="2">
        <v>0</v>
      </c>
      <c r="CK58" s="5">
        <v>1</v>
      </c>
      <c r="CL58" s="2">
        <v>0</v>
      </c>
      <c r="CM58" s="5">
        <v>82</v>
      </c>
      <c r="CN58" s="5">
        <v>89</v>
      </c>
      <c r="CO58" s="5">
        <v>4</v>
      </c>
      <c r="CP58" s="5">
        <v>11</v>
      </c>
      <c r="CQ58" s="2">
        <v>0</v>
      </c>
      <c r="CR58" s="2">
        <v>0</v>
      </c>
      <c r="CS58" s="5">
        <v>0.39659</v>
      </c>
      <c r="CT58" s="5">
        <v>0.11139</v>
      </c>
      <c r="CU58" s="2" t="s">
        <v>135</v>
      </c>
    </row>
    <row r="59" spans="1:99" s="2" customFormat="1" x14ac:dyDescent="0.25">
      <c r="A59" s="2" t="s">
        <v>565</v>
      </c>
      <c r="B59" s="2" t="s">
        <v>295</v>
      </c>
      <c r="C59" s="2" t="s">
        <v>566</v>
      </c>
      <c r="D59" s="2">
        <v>1927</v>
      </c>
      <c r="E59" s="2">
        <f t="shared" si="0"/>
        <v>88</v>
      </c>
      <c r="F59" s="2">
        <v>154</v>
      </c>
      <c r="G59" s="2">
        <v>165</v>
      </c>
      <c r="H59" s="2">
        <v>10000</v>
      </c>
      <c r="I59" s="2">
        <v>79000</v>
      </c>
      <c r="J59" s="2">
        <v>73800</v>
      </c>
      <c r="K59" s="2">
        <v>79000</v>
      </c>
      <c r="L59" s="2">
        <f t="shared" si="1"/>
        <v>3441232100</v>
      </c>
      <c r="M59" s="2">
        <v>1600</v>
      </c>
      <c r="N59" s="2">
        <f t="shared" si="2"/>
        <v>69696000</v>
      </c>
      <c r="O59" s="2">
        <f t="shared" si="3"/>
        <v>2.5</v>
      </c>
      <c r="P59" s="2">
        <f t="shared" si="4"/>
        <v>6474976</v>
      </c>
      <c r="Q59" s="2">
        <f t="shared" si="5"/>
        <v>6.4749760000000007</v>
      </c>
      <c r="R59" s="2">
        <v>186</v>
      </c>
      <c r="S59" s="2">
        <f t="shared" si="6"/>
        <v>481.73813999999999</v>
      </c>
      <c r="T59" s="2">
        <f t="shared" si="7"/>
        <v>119040</v>
      </c>
      <c r="U59" s="2">
        <f t="shared" si="8"/>
        <v>5185680000</v>
      </c>
      <c r="V59" s="2">
        <v>55675.172959000003</v>
      </c>
      <c r="W59" s="2">
        <f t="shared" si="9"/>
        <v>16.9697927179032</v>
      </c>
      <c r="X59" s="2">
        <f t="shared" si="10"/>
        <v>10.544543707396848</v>
      </c>
      <c r="Y59" s="2">
        <f t="shared" si="11"/>
        <v>1.8812752726006843</v>
      </c>
      <c r="Z59" s="2">
        <f t="shared" si="12"/>
        <v>49.374886650596878</v>
      </c>
      <c r="AA59" s="2">
        <f t="shared" si="13"/>
        <v>0.18641809413812624</v>
      </c>
      <c r="AB59" s="2">
        <f t="shared" si="14"/>
        <v>0.96184844124539381</v>
      </c>
      <c r="AC59" s="2">
        <v>154</v>
      </c>
      <c r="AD59" s="2">
        <f t="shared" si="15"/>
        <v>0.32061614708179792</v>
      </c>
      <c r="AE59" s="2">
        <v>99.623199999999997</v>
      </c>
      <c r="AF59" s="2">
        <f t="shared" si="16"/>
        <v>74.400000000000006</v>
      </c>
      <c r="AG59" s="2">
        <f t="shared" si="17"/>
        <v>0.5241403968997892</v>
      </c>
      <c r="AH59" s="2">
        <f t="shared" si="18"/>
        <v>7.1129489061858869E-2</v>
      </c>
      <c r="AI59" s="2">
        <f t="shared" si="19"/>
        <v>3214720620</v>
      </c>
      <c r="AJ59" s="2">
        <f t="shared" si="20"/>
        <v>91030824</v>
      </c>
      <c r="AK59" s="2">
        <f t="shared" si="21"/>
        <v>91.030823999999996</v>
      </c>
      <c r="AL59" s="2" t="s">
        <v>567</v>
      </c>
      <c r="AM59" s="2" t="s">
        <v>134</v>
      </c>
      <c r="AN59" s="2" t="s">
        <v>568</v>
      </c>
      <c r="AO59" s="2" t="s">
        <v>569</v>
      </c>
      <c r="AP59" s="2" t="s">
        <v>570</v>
      </c>
      <c r="AQ59" s="2" t="s">
        <v>571</v>
      </c>
      <c r="AR59" s="2" t="s">
        <v>572</v>
      </c>
      <c r="AS59" s="2">
        <v>2</v>
      </c>
      <c r="AT59" s="2" t="s">
        <v>573</v>
      </c>
      <c r="AU59" s="2" t="s">
        <v>574</v>
      </c>
      <c r="AV59" s="2">
        <v>3</v>
      </c>
      <c r="AW59" s="5">
        <v>82</v>
      </c>
      <c r="AX59" s="5">
        <v>18</v>
      </c>
      <c r="AY59" s="2">
        <v>0</v>
      </c>
      <c r="AZ59" s="5">
        <v>0.4</v>
      </c>
      <c r="BA59" s="2">
        <v>0</v>
      </c>
      <c r="BB59" s="2">
        <v>0</v>
      </c>
      <c r="BC59" s="5">
        <v>0.1</v>
      </c>
      <c r="BD59" s="2">
        <v>0</v>
      </c>
      <c r="BE59" s="5">
        <v>0.3</v>
      </c>
      <c r="BF59" s="5">
        <v>0.6</v>
      </c>
      <c r="BG59" s="5">
        <v>41.7</v>
      </c>
      <c r="BH59" s="5">
        <v>1.2</v>
      </c>
      <c r="BI59" s="5">
        <v>39.6</v>
      </c>
      <c r="BJ59" s="5">
        <v>4.4000000000000004</v>
      </c>
      <c r="BK59" s="5">
        <v>0.7</v>
      </c>
      <c r="BL59" s="5">
        <v>4.2</v>
      </c>
      <c r="BM59" s="2">
        <v>0</v>
      </c>
      <c r="BN59" s="5">
        <v>6.9</v>
      </c>
      <c r="BO59" s="5">
        <v>8991</v>
      </c>
      <c r="BP59" s="5">
        <v>1962</v>
      </c>
      <c r="BQ59" s="5">
        <v>17</v>
      </c>
      <c r="BR59" s="5">
        <v>4</v>
      </c>
      <c r="BS59" s="5">
        <v>0.08</v>
      </c>
      <c r="BT59" s="5">
        <v>0.02</v>
      </c>
      <c r="BU59" s="5">
        <v>10497</v>
      </c>
      <c r="BV59" s="5">
        <v>20</v>
      </c>
      <c r="BW59" s="5">
        <v>0.09</v>
      </c>
      <c r="BX59" s="5">
        <v>44658</v>
      </c>
      <c r="BY59" s="5">
        <v>8931</v>
      </c>
      <c r="BZ59" s="5">
        <v>86</v>
      </c>
      <c r="CA59" s="5">
        <v>17</v>
      </c>
      <c r="CB59" s="5">
        <v>0.5</v>
      </c>
      <c r="CC59" s="5">
        <v>0.11</v>
      </c>
      <c r="CD59" s="5">
        <v>2</v>
      </c>
      <c r="CE59" s="5">
        <v>1</v>
      </c>
      <c r="CF59" s="5">
        <v>22</v>
      </c>
      <c r="CG59" s="5">
        <v>12</v>
      </c>
      <c r="CH59" s="5">
        <v>12</v>
      </c>
      <c r="CI59" s="5">
        <v>23</v>
      </c>
      <c r="CJ59" s="5">
        <v>24</v>
      </c>
      <c r="CK59" s="5">
        <v>13</v>
      </c>
      <c r="CL59" s="5">
        <v>16</v>
      </c>
      <c r="CM59" s="5">
        <v>23</v>
      </c>
      <c r="CN59" s="5">
        <v>32</v>
      </c>
      <c r="CO59" s="5">
        <v>1</v>
      </c>
      <c r="CP59" s="5">
        <v>6</v>
      </c>
      <c r="CQ59" s="5">
        <v>4</v>
      </c>
      <c r="CR59" s="5">
        <v>9</v>
      </c>
      <c r="CS59" s="5">
        <v>0.66874</v>
      </c>
      <c r="CT59" s="5">
        <v>0.36065999999999998</v>
      </c>
      <c r="CU59" s="2" t="s">
        <v>135</v>
      </c>
    </row>
    <row r="60" spans="1:99" s="2" customFormat="1" x14ac:dyDescent="0.25">
      <c r="A60" s="2" t="s">
        <v>575</v>
      </c>
      <c r="C60" s="2" t="s">
        <v>576</v>
      </c>
      <c r="D60" s="2">
        <v>1925</v>
      </c>
      <c r="E60" s="2">
        <f t="shared" si="0"/>
        <v>90</v>
      </c>
      <c r="F60" s="2">
        <v>70</v>
      </c>
      <c r="G60" s="2">
        <v>88</v>
      </c>
      <c r="H60" s="2">
        <v>73</v>
      </c>
      <c r="I60" s="2">
        <v>130270</v>
      </c>
      <c r="J60" s="2">
        <v>94000</v>
      </c>
      <c r="K60" s="2">
        <v>130270</v>
      </c>
      <c r="L60" s="2">
        <f t="shared" si="1"/>
        <v>5674548173</v>
      </c>
      <c r="M60" s="2">
        <v>3800</v>
      </c>
      <c r="N60" s="2">
        <f t="shared" si="2"/>
        <v>165528000</v>
      </c>
      <c r="O60" s="2">
        <f t="shared" si="3"/>
        <v>5.9375</v>
      </c>
      <c r="P60" s="2">
        <f t="shared" si="4"/>
        <v>15378068</v>
      </c>
      <c r="Q60" s="2">
        <f t="shared" si="5"/>
        <v>15.378068000000001</v>
      </c>
      <c r="R60" s="2">
        <v>220</v>
      </c>
      <c r="S60" s="2">
        <f t="shared" si="6"/>
        <v>569.79779999999994</v>
      </c>
      <c r="T60" s="2">
        <f t="shared" si="7"/>
        <v>140800</v>
      </c>
      <c r="U60" s="2">
        <f t="shared" si="8"/>
        <v>6133600000</v>
      </c>
      <c r="V60" s="2">
        <v>152927.14476</v>
      </c>
      <c r="W60" s="2">
        <f t="shared" si="9"/>
        <v>46.612193722847998</v>
      </c>
      <c r="X60" s="2">
        <f t="shared" si="10"/>
        <v>28.963483654675439</v>
      </c>
      <c r="Y60" s="2">
        <f t="shared" si="11"/>
        <v>3.3530771445688248</v>
      </c>
      <c r="Z60" s="2">
        <f t="shared" si="12"/>
        <v>34.281500247692236</v>
      </c>
      <c r="AA60" s="2">
        <f t="shared" si="13"/>
        <v>0.40201251848987712</v>
      </c>
      <c r="AB60" s="2">
        <f t="shared" si="14"/>
        <v>1.4692071534725244</v>
      </c>
      <c r="AC60" s="2">
        <v>70</v>
      </c>
      <c r="AD60" s="2">
        <f t="shared" si="15"/>
        <v>0.4897357178241748</v>
      </c>
      <c r="AE60" s="2">
        <v>136.351</v>
      </c>
      <c r="AF60" s="2">
        <f t="shared" si="16"/>
        <v>37.05263157894737</v>
      </c>
      <c r="AG60" s="2">
        <f t="shared" si="17"/>
        <v>0.2361399865357339</v>
      </c>
      <c r="AH60" s="2">
        <f t="shared" si="18"/>
        <v>0.13263001271614164</v>
      </c>
      <c r="AI60" s="2">
        <f t="shared" si="19"/>
        <v>4094630600</v>
      </c>
      <c r="AJ60" s="2">
        <f t="shared" si="20"/>
        <v>115947120</v>
      </c>
      <c r="AK60" s="2">
        <f t="shared" si="21"/>
        <v>115.94712</v>
      </c>
      <c r="AL60" s="2" t="s">
        <v>577</v>
      </c>
      <c r="AM60" s="2" t="s">
        <v>134</v>
      </c>
      <c r="AN60" s="2" t="s">
        <v>578</v>
      </c>
      <c r="AO60" s="2" t="s">
        <v>579</v>
      </c>
      <c r="AP60" s="2" t="s">
        <v>580</v>
      </c>
      <c r="AQ60" s="2" t="s">
        <v>581</v>
      </c>
      <c r="AR60" s="2" t="s">
        <v>582</v>
      </c>
      <c r="AS60" s="2">
        <v>1</v>
      </c>
      <c r="AT60" s="2" t="s">
        <v>583</v>
      </c>
      <c r="AU60" s="2" t="s">
        <v>584</v>
      </c>
      <c r="AV60" s="2">
        <v>2</v>
      </c>
      <c r="AW60" s="5">
        <v>95</v>
      </c>
      <c r="AX60" s="5">
        <v>5</v>
      </c>
      <c r="AY60" s="2">
        <v>0</v>
      </c>
      <c r="AZ60" s="5">
        <v>0.4</v>
      </c>
      <c r="BA60" s="5">
        <v>6.5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5">
        <v>41.9</v>
      </c>
      <c r="BH60" s="2">
        <v>0</v>
      </c>
      <c r="BI60" s="5">
        <v>38.299999999999997</v>
      </c>
      <c r="BJ60" s="5">
        <v>5.7</v>
      </c>
      <c r="BK60" s="5">
        <v>0.9</v>
      </c>
      <c r="BL60" s="5">
        <v>6.1</v>
      </c>
      <c r="BM60" s="2">
        <v>0</v>
      </c>
      <c r="BN60" s="5">
        <v>0.1</v>
      </c>
      <c r="BO60" s="5">
        <v>12514</v>
      </c>
      <c r="BP60" s="5">
        <v>2595</v>
      </c>
      <c r="BQ60" s="5">
        <v>17</v>
      </c>
      <c r="BR60" s="5">
        <v>3</v>
      </c>
      <c r="BS60" s="5">
        <v>0.15</v>
      </c>
      <c r="BT60" s="5">
        <v>0.03</v>
      </c>
      <c r="BU60" s="5">
        <v>14152</v>
      </c>
      <c r="BV60" s="5">
        <v>19</v>
      </c>
      <c r="BW60" s="5">
        <v>0.17</v>
      </c>
      <c r="BX60" s="5">
        <v>50981</v>
      </c>
      <c r="BY60" s="5">
        <v>10506</v>
      </c>
      <c r="BZ60" s="5">
        <v>68</v>
      </c>
      <c r="CA60" s="5">
        <v>14</v>
      </c>
      <c r="CB60" s="5">
        <v>0.42</v>
      </c>
      <c r="CC60" s="5">
        <v>0.09</v>
      </c>
      <c r="CD60" s="5">
        <v>2</v>
      </c>
      <c r="CE60" s="5">
        <v>1</v>
      </c>
      <c r="CF60" s="5">
        <v>16</v>
      </c>
      <c r="CG60" s="5">
        <v>12</v>
      </c>
      <c r="CH60" s="5">
        <v>10</v>
      </c>
      <c r="CI60" s="5">
        <v>33</v>
      </c>
      <c r="CJ60" s="5">
        <v>27</v>
      </c>
      <c r="CK60" s="2">
        <v>0</v>
      </c>
      <c r="CL60" s="2">
        <v>0</v>
      </c>
      <c r="CM60" s="5">
        <v>29</v>
      </c>
      <c r="CN60" s="5">
        <v>33</v>
      </c>
      <c r="CO60" s="5">
        <v>3</v>
      </c>
      <c r="CP60" s="5">
        <v>8</v>
      </c>
      <c r="CQ60" s="5">
        <v>8</v>
      </c>
      <c r="CR60" s="5">
        <v>19</v>
      </c>
      <c r="CS60" s="2">
        <v>0</v>
      </c>
      <c r="CT60" s="2">
        <v>0</v>
      </c>
      <c r="CU60" s="2" t="s">
        <v>135</v>
      </c>
    </row>
    <row r="61" spans="1:99" s="2" customFormat="1" x14ac:dyDescent="0.25">
      <c r="A61" s="2" t="s">
        <v>585</v>
      </c>
      <c r="C61" s="2" t="s">
        <v>586</v>
      </c>
      <c r="D61" s="2">
        <v>1912</v>
      </c>
      <c r="E61" s="2">
        <f t="shared" si="0"/>
        <v>103</v>
      </c>
      <c r="F61" s="2">
        <v>26</v>
      </c>
      <c r="G61" s="2">
        <v>41</v>
      </c>
      <c r="H61" s="2">
        <v>13000</v>
      </c>
      <c r="I61" s="2">
        <v>2300</v>
      </c>
      <c r="J61" s="2">
        <v>2300</v>
      </c>
      <c r="K61" s="2">
        <v>2300</v>
      </c>
      <c r="L61" s="2">
        <f t="shared" si="1"/>
        <v>100187770</v>
      </c>
      <c r="M61" s="2">
        <v>281</v>
      </c>
      <c r="N61" s="2">
        <f t="shared" si="2"/>
        <v>12240360</v>
      </c>
      <c r="O61" s="2">
        <f t="shared" si="3"/>
        <v>0.43906250000000002</v>
      </c>
      <c r="P61" s="2">
        <f t="shared" si="4"/>
        <v>1137167.6600000001</v>
      </c>
      <c r="Q61" s="2">
        <f t="shared" si="5"/>
        <v>1.13716766</v>
      </c>
      <c r="R61" s="2">
        <v>1590</v>
      </c>
      <c r="S61" s="2">
        <f t="shared" si="6"/>
        <v>4118.0841</v>
      </c>
      <c r="T61" s="2">
        <f t="shared" si="7"/>
        <v>1017600</v>
      </c>
      <c r="U61" s="2">
        <f t="shared" si="8"/>
        <v>44329200000</v>
      </c>
      <c r="W61" s="2">
        <f t="shared" si="9"/>
        <v>0</v>
      </c>
      <c r="X61" s="2">
        <f t="shared" si="10"/>
        <v>0</v>
      </c>
      <c r="Y61" s="2">
        <f t="shared" si="11"/>
        <v>0</v>
      </c>
      <c r="Z61" s="2">
        <f t="shared" si="12"/>
        <v>8.1850345904859001</v>
      </c>
      <c r="AA61" s="2">
        <f t="shared" si="13"/>
        <v>0</v>
      </c>
      <c r="AB61" s="2">
        <f t="shared" si="14"/>
        <v>0.94442706813298849</v>
      </c>
      <c r="AC61" s="2">
        <v>26</v>
      </c>
      <c r="AD61" s="2">
        <f t="shared" si="15"/>
        <v>0.31480902271099614</v>
      </c>
      <c r="AE61" s="2" t="s">
        <v>134</v>
      </c>
      <c r="AF61" s="2">
        <f t="shared" si="16"/>
        <v>3621.3523131672596</v>
      </c>
      <c r="AG61" s="2">
        <f t="shared" si="17"/>
        <v>0.20733321021603132</v>
      </c>
      <c r="AH61" s="2">
        <f t="shared" si="18"/>
        <v>0.40083399952908072</v>
      </c>
      <c r="AI61" s="2">
        <f t="shared" si="19"/>
        <v>100187770</v>
      </c>
      <c r="AJ61" s="2">
        <f t="shared" si="20"/>
        <v>2837004</v>
      </c>
      <c r="AK61" s="2">
        <f t="shared" si="21"/>
        <v>2.8370039999999999</v>
      </c>
      <c r="AL61" s="2" t="s">
        <v>134</v>
      </c>
      <c r="AM61" s="2" t="s">
        <v>134</v>
      </c>
      <c r="AN61" s="2" t="s">
        <v>134</v>
      </c>
      <c r="AO61" s="2" t="s">
        <v>134</v>
      </c>
      <c r="AP61" s="2" t="s">
        <v>134</v>
      </c>
      <c r="AQ61" s="2" t="s">
        <v>134</v>
      </c>
      <c r="AR61" s="2" t="s">
        <v>134</v>
      </c>
      <c r="AS61" s="2">
        <v>0</v>
      </c>
      <c r="AT61" s="2" t="s">
        <v>134</v>
      </c>
      <c r="AU61" s="2" t="s">
        <v>134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 t="s">
        <v>135</v>
      </c>
    </row>
    <row r="62" spans="1:99" s="2" customFormat="1" x14ac:dyDescent="0.25">
      <c r="A62" s="2" t="s">
        <v>587</v>
      </c>
      <c r="C62" s="2" t="s">
        <v>588</v>
      </c>
      <c r="D62" s="2">
        <v>1934</v>
      </c>
      <c r="E62" s="2">
        <f t="shared" si="0"/>
        <v>81</v>
      </c>
      <c r="F62" s="2">
        <v>83</v>
      </c>
      <c r="G62" s="2">
        <v>110</v>
      </c>
      <c r="H62" s="2">
        <v>12100</v>
      </c>
      <c r="I62" s="2">
        <v>66000</v>
      </c>
      <c r="J62" s="2">
        <v>59900</v>
      </c>
      <c r="K62" s="2">
        <v>66000</v>
      </c>
      <c r="L62" s="2">
        <f t="shared" si="1"/>
        <v>2874953400</v>
      </c>
      <c r="M62" s="2">
        <v>1912</v>
      </c>
      <c r="N62" s="2">
        <f t="shared" si="2"/>
        <v>83286720</v>
      </c>
      <c r="O62" s="2">
        <f t="shared" si="3"/>
        <v>2.9875000000000003</v>
      </c>
      <c r="P62" s="2">
        <f t="shared" si="4"/>
        <v>7737596.3200000003</v>
      </c>
      <c r="Q62" s="2">
        <f t="shared" si="5"/>
        <v>7.7375963200000006</v>
      </c>
      <c r="R62" s="2">
        <v>444</v>
      </c>
      <c r="S62" s="2">
        <f t="shared" si="6"/>
        <v>1149.9555599999999</v>
      </c>
      <c r="T62" s="2">
        <f t="shared" si="7"/>
        <v>284160</v>
      </c>
      <c r="U62" s="2">
        <f t="shared" si="8"/>
        <v>12378720000</v>
      </c>
      <c r="V62" s="2">
        <v>51845.952343999998</v>
      </c>
      <c r="W62" s="2">
        <f t="shared" si="9"/>
        <v>15.802646274451199</v>
      </c>
      <c r="X62" s="2">
        <f t="shared" si="10"/>
        <v>9.8193122982395362</v>
      </c>
      <c r="Y62" s="2">
        <f t="shared" si="11"/>
        <v>1.6025872233120344</v>
      </c>
      <c r="Z62" s="2">
        <f t="shared" si="12"/>
        <v>34.518749207556738</v>
      </c>
      <c r="AA62" s="2">
        <f t="shared" si="13"/>
        <v>0.21388034919852961</v>
      </c>
      <c r="AB62" s="2">
        <f t="shared" si="14"/>
        <v>1.247665634008075</v>
      </c>
      <c r="AC62" s="2">
        <v>83</v>
      </c>
      <c r="AD62" s="2">
        <f t="shared" si="15"/>
        <v>0.41588854466935826</v>
      </c>
      <c r="AE62" s="2">
        <v>12.7522</v>
      </c>
      <c r="AF62" s="2">
        <f t="shared" si="16"/>
        <v>148.61924686192469</v>
      </c>
      <c r="AG62" s="2">
        <f t="shared" si="17"/>
        <v>0.33520664517945103</v>
      </c>
      <c r="AH62" s="2">
        <f t="shared" si="18"/>
        <v>0.10472421986401328</v>
      </c>
      <c r="AI62" s="2">
        <f t="shared" si="19"/>
        <v>2609238010</v>
      </c>
      <c r="AJ62" s="2">
        <f t="shared" si="20"/>
        <v>73885452</v>
      </c>
      <c r="AK62" s="2">
        <f t="shared" si="21"/>
        <v>73.885452000000001</v>
      </c>
      <c r="AL62" s="2" t="s">
        <v>589</v>
      </c>
      <c r="AM62" s="2" t="s">
        <v>134</v>
      </c>
      <c r="AN62" s="2" t="s">
        <v>590</v>
      </c>
      <c r="AO62" s="2" t="s">
        <v>591</v>
      </c>
      <c r="AP62" s="2" t="s">
        <v>592</v>
      </c>
      <c r="AQ62" s="2" t="s">
        <v>593</v>
      </c>
      <c r="AR62" s="2" t="s">
        <v>594</v>
      </c>
      <c r="AS62" s="2">
        <v>2</v>
      </c>
      <c r="AT62" s="2" t="s">
        <v>595</v>
      </c>
      <c r="AU62" s="2" t="s">
        <v>596</v>
      </c>
      <c r="AV62" s="2">
        <v>2</v>
      </c>
      <c r="AW62" s="5">
        <v>29</v>
      </c>
      <c r="AX62" s="5">
        <v>71</v>
      </c>
      <c r="AY62" s="2">
        <v>0</v>
      </c>
      <c r="AZ62" s="5">
        <v>1.1000000000000001</v>
      </c>
      <c r="BA62" s="5">
        <v>0.4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5">
        <v>5.3</v>
      </c>
      <c r="BH62" s="2">
        <v>0</v>
      </c>
      <c r="BI62" s="5">
        <v>89.7</v>
      </c>
      <c r="BJ62" s="5">
        <v>1.8</v>
      </c>
      <c r="BK62" s="5">
        <v>1.5</v>
      </c>
      <c r="BL62" s="2">
        <v>0</v>
      </c>
      <c r="BM62" s="2">
        <v>0</v>
      </c>
      <c r="BN62" s="5">
        <v>0.1</v>
      </c>
      <c r="BO62" s="5">
        <v>593</v>
      </c>
      <c r="BP62" s="5">
        <v>198</v>
      </c>
      <c r="BQ62" s="5">
        <v>3</v>
      </c>
      <c r="BR62" s="5">
        <v>1</v>
      </c>
      <c r="BS62" s="5">
        <v>0.09</v>
      </c>
      <c r="BT62" s="5">
        <v>0.03</v>
      </c>
      <c r="BU62" s="5">
        <v>826</v>
      </c>
      <c r="BV62" s="5">
        <v>4</v>
      </c>
      <c r="BW62" s="5">
        <v>0.12</v>
      </c>
      <c r="BX62" s="5">
        <v>15034</v>
      </c>
      <c r="BY62" s="5">
        <v>3507</v>
      </c>
      <c r="BZ62" s="5">
        <v>65</v>
      </c>
      <c r="CA62" s="5">
        <v>15</v>
      </c>
      <c r="CB62" s="5">
        <v>1.33</v>
      </c>
      <c r="CC62" s="5">
        <v>0.32</v>
      </c>
      <c r="CD62" s="2">
        <v>0</v>
      </c>
      <c r="CE62" s="2">
        <v>0</v>
      </c>
      <c r="CF62" s="5">
        <v>9</v>
      </c>
      <c r="CG62" s="5">
        <v>4</v>
      </c>
      <c r="CH62" s="5">
        <v>9</v>
      </c>
      <c r="CI62" s="5">
        <v>4</v>
      </c>
      <c r="CJ62" s="5">
        <v>3</v>
      </c>
      <c r="CK62" s="2">
        <v>0</v>
      </c>
      <c r="CL62" s="2">
        <v>0</v>
      </c>
      <c r="CM62" s="5">
        <v>75</v>
      </c>
      <c r="CN62" s="5">
        <v>88</v>
      </c>
      <c r="CO62" s="5">
        <v>1</v>
      </c>
      <c r="CP62" s="5">
        <v>3</v>
      </c>
      <c r="CQ62" s="5">
        <v>1</v>
      </c>
      <c r="CR62" s="5">
        <v>2</v>
      </c>
      <c r="CS62" s="5">
        <v>0.3644</v>
      </c>
      <c r="CT62" s="5">
        <v>0.17832000000000001</v>
      </c>
      <c r="CU62" s="2" t="s">
        <v>135</v>
      </c>
    </row>
    <row r="63" spans="1:99" s="2" customFormat="1" x14ac:dyDescent="0.25">
      <c r="A63" s="2" t="s">
        <v>597</v>
      </c>
      <c r="C63" s="2" t="s">
        <v>598</v>
      </c>
      <c r="D63" s="2">
        <v>1907</v>
      </c>
      <c r="E63" s="2">
        <f t="shared" si="0"/>
        <v>108</v>
      </c>
      <c r="F63" s="2">
        <v>94</v>
      </c>
      <c r="G63" s="2">
        <v>115</v>
      </c>
      <c r="H63" s="2">
        <v>6600</v>
      </c>
      <c r="I63" s="2">
        <v>60070</v>
      </c>
      <c r="J63" s="2">
        <v>50000</v>
      </c>
      <c r="K63" s="2">
        <v>60070</v>
      </c>
      <c r="L63" s="2">
        <f t="shared" si="1"/>
        <v>2616643193</v>
      </c>
      <c r="M63" s="2">
        <v>1550</v>
      </c>
      <c r="N63" s="2">
        <f t="shared" si="2"/>
        <v>67518000</v>
      </c>
      <c r="O63" s="2">
        <f t="shared" si="3"/>
        <v>2.421875</v>
      </c>
      <c r="P63" s="2">
        <f t="shared" si="4"/>
        <v>6272633</v>
      </c>
      <c r="Q63" s="2">
        <f t="shared" si="5"/>
        <v>6.2726329999999999</v>
      </c>
      <c r="R63" s="2">
        <v>188</v>
      </c>
      <c r="S63" s="2">
        <f t="shared" si="6"/>
        <v>486.91811999999999</v>
      </c>
      <c r="T63" s="2">
        <f t="shared" si="7"/>
        <v>120320</v>
      </c>
      <c r="U63" s="2">
        <f t="shared" si="8"/>
        <v>5241440000</v>
      </c>
      <c r="V63" s="2">
        <v>62056.139367999996</v>
      </c>
      <c r="W63" s="2">
        <f t="shared" si="9"/>
        <v>18.914711279366397</v>
      </c>
      <c r="X63" s="2">
        <f t="shared" si="10"/>
        <v>11.753060459462992</v>
      </c>
      <c r="Y63" s="2">
        <f t="shared" si="11"/>
        <v>2.1304417696968621</v>
      </c>
      <c r="Z63" s="2">
        <f t="shared" si="12"/>
        <v>38.754749740809856</v>
      </c>
      <c r="AA63" s="2">
        <f t="shared" si="13"/>
        <v>0.30668857669952326</v>
      </c>
      <c r="AB63" s="2">
        <f t="shared" si="14"/>
        <v>1.2368537151322294</v>
      </c>
      <c r="AC63" s="2">
        <v>94</v>
      </c>
      <c r="AD63" s="2">
        <f t="shared" si="15"/>
        <v>0.41228457171074318</v>
      </c>
      <c r="AE63" s="2">
        <v>35</v>
      </c>
      <c r="AF63" s="2">
        <f t="shared" si="16"/>
        <v>77.625806451612902</v>
      </c>
      <c r="AG63" s="2">
        <f t="shared" si="17"/>
        <v>0.4179849074588759</v>
      </c>
      <c r="AH63" s="2">
        <f t="shared" si="18"/>
        <v>0.10170627817232546</v>
      </c>
      <c r="AI63" s="2">
        <f t="shared" si="19"/>
        <v>2177995000</v>
      </c>
      <c r="AJ63" s="2">
        <f t="shared" si="20"/>
        <v>61674000</v>
      </c>
      <c r="AK63" s="2">
        <f t="shared" si="21"/>
        <v>61.673999999999999</v>
      </c>
      <c r="AL63" s="2" t="s">
        <v>599</v>
      </c>
      <c r="AM63" s="2" t="s">
        <v>134</v>
      </c>
      <c r="AN63" s="2" t="s">
        <v>600</v>
      </c>
      <c r="AO63" s="2" t="s">
        <v>601</v>
      </c>
      <c r="AP63" s="2" t="s">
        <v>602</v>
      </c>
      <c r="AQ63" s="2" t="s">
        <v>571</v>
      </c>
      <c r="AR63" s="2" t="s">
        <v>519</v>
      </c>
      <c r="AS63" s="2">
        <v>1</v>
      </c>
      <c r="AT63" s="2" t="s">
        <v>603</v>
      </c>
      <c r="AU63" s="2" t="s">
        <v>604</v>
      </c>
      <c r="AV63" s="2">
        <v>3</v>
      </c>
      <c r="AW63" s="5">
        <v>99</v>
      </c>
      <c r="AX63" s="5">
        <v>1</v>
      </c>
      <c r="AY63" s="2">
        <v>0</v>
      </c>
      <c r="AZ63" s="5">
        <v>0.6</v>
      </c>
      <c r="BA63" s="5">
        <v>0.2</v>
      </c>
      <c r="BB63" s="2">
        <v>0</v>
      </c>
      <c r="BC63" s="2">
        <v>0</v>
      </c>
      <c r="BD63" s="2">
        <v>0</v>
      </c>
      <c r="BE63" s="5">
        <v>0.7</v>
      </c>
      <c r="BF63" s="2">
        <v>0</v>
      </c>
      <c r="BG63" s="2">
        <v>0</v>
      </c>
      <c r="BH63" s="2">
        <v>0</v>
      </c>
      <c r="BI63" s="5">
        <v>16.5</v>
      </c>
      <c r="BJ63" s="5">
        <v>0.6</v>
      </c>
      <c r="BK63" s="5">
        <v>10.7</v>
      </c>
      <c r="BL63" s="5">
        <v>70.7</v>
      </c>
      <c r="BM63" s="2">
        <v>0</v>
      </c>
      <c r="BN63" s="2">
        <v>0</v>
      </c>
      <c r="BO63" s="5">
        <v>259</v>
      </c>
      <c r="BP63" s="5">
        <v>349</v>
      </c>
      <c r="BQ63" s="5">
        <v>1</v>
      </c>
      <c r="BR63" s="5">
        <v>1</v>
      </c>
      <c r="BS63" s="5">
        <v>0.03</v>
      </c>
      <c r="BT63" s="5">
        <v>0.04</v>
      </c>
      <c r="BU63" s="5">
        <v>739</v>
      </c>
      <c r="BV63" s="5">
        <v>2</v>
      </c>
      <c r="BW63" s="5">
        <v>0.08</v>
      </c>
      <c r="BX63" s="5">
        <v>93503</v>
      </c>
      <c r="BY63" s="5">
        <v>15813</v>
      </c>
      <c r="BZ63" s="5">
        <v>242</v>
      </c>
      <c r="CA63" s="5">
        <v>41</v>
      </c>
      <c r="CB63" s="5">
        <v>3</v>
      </c>
      <c r="CC63" s="5">
        <v>0.55000000000000004</v>
      </c>
      <c r="CD63" s="5">
        <v>4</v>
      </c>
      <c r="CE63" s="5">
        <v>3</v>
      </c>
      <c r="CF63" s="5">
        <v>78</v>
      </c>
      <c r="CG63" s="5">
        <v>53</v>
      </c>
      <c r="CH63" s="5">
        <v>3</v>
      </c>
      <c r="CI63" s="2">
        <v>0</v>
      </c>
      <c r="CJ63" s="2">
        <v>0</v>
      </c>
      <c r="CK63" s="2">
        <v>0</v>
      </c>
      <c r="CL63" s="2">
        <v>0</v>
      </c>
      <c r="CM63" s="5">
        <v>2</v>
      </c>
      <c r="CN63" s="5">
        <v>4</v>
      </c>
      <c r="CO63" s="2">
        <v>0</v>
      </c>
      <c r="CP63" s="2">
        <v>0</v>
      </c>
      <c r="CQ63" s="5">
        <v>13</v>
      </c>
      <c r="CR63" s="5">
        <v>40</v>
      </c>
      <c r="CS63" s="5">
        <v>0.76483000000000001</v>
      </c>
      <c r="CT63" s="5">
        <v>0.42263000000000001</v>
      </c>
      <c r="CU63" s="2" t="s">
        <v>135</v>
      </c>
    </row>
    <row r="64" spans="1:99" s="2" customFormat="1" x14ac:dyDescent="0.25">
      <c r="A64" s="2" t="s">
        <v>605</v>
      </c>
      <c r="C64" s="2" t="s">
        <v>606</v>
      </c>
      <c r="D64" s="2">
        <v>1931</v>
      </c>
      <c r="E64" s="2">
        <f t="shared" si="0"/>
        <v>84</v>
      </c>
      <c r="F64" s="2">
        <v>55</v>
      </c>
      <c r="G64" s="2">
        <v>73</v>
      </c>
      <c r="H64" s="2">
        <v>34000</v>
      </c>
      <c r="I64" s="2">
        <v>26000</v>
      </c>
      <c r="J64" s="2">
        <v>17600</v>
      </c>
      <c r="K64" s="2">
        <v>26000</v>
      </c>
      <c r="L64" s="2">
        <f t="shared" si="1"/>
        <v>1132557400</v>
      </c>
      <c r="M64" s="2">
        <v>740</v>
      </c>
      <c r="N64" s="2">
        <f t="shared" si="2"/>
        <v>32234400</v>
      </c>
      <c r="O64" s="2">
        <f t="shared" si="3"/>
        <v>1.15625</v>
      </c>
      <c r="P64" s="2">
        <f t="shared" si="4"/>
        <v>2994676.4</v>
      </c>
      <c r="Q64" s="2">
        <f t="shared" si="5"/>
        <v>2.9946764000000003</v>
      </c>
      <c r="R64" s="2">
        <v>914</v>
      </c>
      <c r="S64" s="2">
        <f t="shared" si="6"/>
        <v>2367.2508599999996</v>
      </c>
      <c r="T64" s="2">
        <f t="shared" si="7"/>
        <v>584960</v>
      </c>
      <c r="U64" s="2">
        <f t="shared" si="8"/>
        <v>25482320000</v>
      </c>
      <c r="V64" s="2">
        <v>56077.469247000001</v>
      </c>
      <c r="W64" s="2">
        <f t="shared" si="9"/>
        <v>17.092412626485601</v>
      </c>
      <c r="X64" s="2">
        <f t="shared" si="10"/>
        <v>10.620736210566319</v>
      </c>
      <c r="Y64" s="2">
        <f t="shared" si="11"/>
        <v>2.7862707105488904</v>
      </c>
      <c r="Z64" s="2">
        <f t="shared" si="12"/>
        <v>35.135054475963564</v>
      </c>
      <c r="AA64" s="2">
        <f t="shared" si="13"/>
        <v>0.78733324279521799</v>
      </c>
      <c r="AB64" s="2">
        <f t="shared" si="14"/>
        <v>1.9164575168707401</v>
      </c>
      <c r="AC64" s="2">
        <v>55</v>
      </c>
      <c r="AD64" s="2">
        <f t="shared" si="15"/>
        <v>0.63881917229024665</v>
      </c>
      <c r="AE64" s="2">
        <v>105.294</v>
      </c>
      <c r="AF64" s="2">
        <f t="shared" si="16"/>
        <v>790.48648648648646</v>
      </c>
      <c r="AG64" s="2">
        <f t="shared" si="17"/>
        <v>0.54843641626275452</v>
      </c>
      <c r="AH64" s="2">
        <f t="shared" si="18"/>
        <v>0.13794473212522146</v>
      </c>
      <c r="AI64" s="2">
        <f t="shared" si="19"/>
        <v>766654240</v>
      </c>
      <c r="AJ64" s="2">
        <f t="shared" si="20"/>
        <v>21709248</v>
      </c>
      <c r="AK64" s="2">
        <f t="shared" si="21"/>
        <v>21.709247999999999</v>
      </c>
      <c r="AL64" s="2" t="s">
        <v>607</v>
      </c>
      <c r="AM64" s="2" t="s">
        <v>134</v>
      </c>
      <c r="AN64" s="2" t="s">
        <v>608</v>
      </c>
      <c r="AO64" s="2" t="s">
        <v>609</v>
      </c>
      <c r="AP64" s="2" t="s">
        <v>610</v>
      </c>
      <c r="AQ64" s="2" t="s">
        <v>518</v>
      </c>
      <c r="AR64" s="2" t="s">
        <v>611</v>
      </c>
      <c r="AS64" s="2">
        <v>3</v>
      </c>
      <c r="AT64" s="2" t="s">
        <v>612</v>
      </c>
      <c r="AU64" s="2" t="s">
        <v>613</v>
      </c>
      <c r="AV64" s="2">
        <v>2</v>
      </c>
      <c r="AW64" s="5">
        <v>46</v>
      </c>
      <c r="AX64" s="5">
        <v>54</v>
      </c>
      <c r="AY64" s="5">
        <v>1</v>
      </c>
      <c r="AZ64" s="5">
        <v>0.4</v>
      </c>
      <c r="BA64" s="5">
        <v>0.6</v>
      </c>
      <c r="BB64" s="2">
        <v>0</v>
      </c>
      <c r="BC64" s="5">
        <v>0.2</v>
      </c>
      <c r="BD64" s="2">
        <v>0</v>
      </c>
      <c r="BE64" s="5">
        <v>0.5</v>
      </c>
      <c r="BF64" s="5">
        <v>0.2</v>
      </c>
      <c r="BG64" s="5">
        <v>42.4</v>
      </c>
      <c r="BH64" s="5">
        <v>0.2</v>
      </c>
      <c r="BI64" s="5">
        <v>29.1</v>
      </c>
      <c r="BJ64" s="5">
        <v>10</v>
      </c>
      <c r="BK64" s="5">
        <v>12.5</v>
      </c>
      <c r="BL64" s="5">
        <v>2.7</v>
      </c>
      <c r="BM64" s="2">
        <v>0</v>
      </c>
      <c r="BN64" s="5">
        <v>1.1000000000000001</v>
      </c>
      <c r="BO64" s="5">
        <v>27559</v>
      </c>
      <c r="BP64" s="5">
        <v>5180</v>
      </c>
      <c r="BQ64" s="5">
        <v>12</v>
      </c>
      <c r="BR64" s="5">
        <v>2</v>
      </c>
      <c r="BS64" s="5">
        <v>0.08</v>
      </c>
      <c r="BT64" s="5">
        <v>0.02</v>
      </c>
      <c r="BU64" s="5">
        <v>31053</v>
      </c>
      <c r="BV64" s="5">
        <v>14</v>
      </c>
      <c r="BW64" s="5">
        <v>0.1</v>
      </c>
      <c r="BX64" s="5">
        <v>218424</v>
      </c>
      <c r="BY64" s="5">
        <v>46253</v>
      </c>
      <c r="BZ64" s="5">
        <v>97</v>
      </c>
      <c r="CA64" s="5">
        <v>21</v>
      </c>
      <c r="CB64" s="5">
        <v>2.36</v>
      </c>
      <c r="CC64" s="5">
        <v>0.52</v>
      </c>
      <c r="CD64" s="5">
        <v>10</v>
      </c>
      <c r="CE64" s="5">
        <v>5</v>
      </c>
      <c r="CF64" s="5">
        <v>20</v>
      </c>
      <c r="CG64" s="5">
        <v>17</v>
      </c>
      <c r="CH64" s="5">
        <v>10</v>
      </c>
      <c r="CI64" s="5">
        <v>25</v>
      </c>
      <c r="CJ64" s="5">
        <v>17</v>
      </c>
      <c r="CK64" s="5">
        <v>3</v>
      </c>
      <c r="CL64" s="2">
        <v>0</v>
      </c>
      <c r="CM64" s="5">
        <v>18</v>
      </c>
      <c r="CN64" s="5">
        <v>22</v>
      </c>
      <c r="CO64" s="5">
        <v>3</v>
      </c>
      <c r="CP64" s="5">
        <v>11</v>
      </c>
      <c r="CQ64" s="5">
        <v>10</v>
      </c>
      <c r="CR64" s="5">
        <v>27</v>
      </c>
      <c r="CS64" s="5">
        <v>0.44713000000000003</v>
      </c>
      <c r="CT64" s="5">
        <v>0.22159999999999999</v>
      </c>
      <c r="CU64" s="2" t="s">
        <v>135</v>
      </c>
    </row>
    <row r="65" spans="1:99" s="2" customFormat="1" x14ac:dyDescent="0.25">
      <c r="A65" s="2" t="s">
        <v>614</v>
      </c>
      <c r="B65" s="2" t="s">
        <v>295</v>
      </c>
      <c r="C65" s="2" t="s">
        <v>615</v>
      </c>
      <c r="D65" s="2">
        <v>1937</v>
      </c>
      <c r="E65" s="2">
        <f t="shared" si="0"/>
        <v>78</v>
      </c>
      <c r="F65" s="2">
        <v>62</v>
      </c>
      <c r="G65" s="2">
        <v>82</v>
      </c>
      <c r="H65" s="2">
        <v>13900</v>
      </c>
      <c r="I65" s="2">
        <v>29300</v>
      </c>
      <c r="J65" s="2">
        <v>25200</v>
      </c>
      <c r="K65" s="2">
        <v>29300</v>
      </c>
      <c r="L65" s="2">
        <f t="shared" si="1"/>
        <v>1276305070</v>
      </c>
      <c r="M65" s="2">
        <v>926</v>
      </c>
      <c r="N65" s="2">
        <f t="shared" si="2"/>
        <v>40336560</v>
      </c>
      <c r="O65" s="2">
        <f t="shared" si="3"/>
        <v>1.4468750000000001</v>
      </c>
      <c r="P65" s="2">
        <f t="shared" si="4"/>
        <v>3747392.3600000003</v>
      </c>
      <c r="Q65" s="2">
        <f t="shared" si="5"/>
        <v>3.7473923600000001</v>
      </c>
      <c r="R65" s="2">
        <v>309</v>
      </c>
      <c r="S65" s="2">
        <f t="shared" si="6"/>
        <v>800.3069099999999</v>
      </c>
      <c r="T65" s="2">
        <f t="shared" si="7"/>
        <v>197760</v>
      </c>
      <c r="U65" s="2">
        <f t="shared" si="8"/>
        <v>8614920000</v>
      </c>
      <c r="V65" s="2">
        <v>65326.264537000003</v>
      </c>
      <c r="W65" s="2">
        <f t="shared" si="9"/>
        <v>19.911445430877599</v>
      </c>
      <c r="X65" s="2">
        <f t="shared" si="10"/>
        <v>12.372402545720579</v>
      </c>
      <c r="Y65" s="2">
        <f t="shared" si="11"/>
        <v>2.9015702886234624</v>
      </c>
      <c r="Z65" s="2">
        <f t="shared" si="12"/>
        <v>31.641396043688406</v>
      </c>
      <c r="AA65" s="2">
        <f t="shared" si="13"/>
        <v>0.64057522087713115</v>
      </c>
      <c r="AB65" s="2">
        <f t="shared" si="14"/>
        <v>1.5310352924365358</v>
      </c>
      <c r="AC65" s="2">
        <v>62</v>
      </c>
      <c r="AD65" s="2">
        <f t="shared" si="15"/>
        <v>0.51034509747884527</v>
      </c>
      <c r="AE65" s="2">
        <v>83.639899999999997</v>
      </c>
      <c r="AF65" s="2">
        <f t="shared" si="16"/>
        <v>213.56371490280779</v>
      </c>
      <c r="AG65" s="2">
        <f t="shared" si="17"/>
        <v>0.44152129641304333</v>
      </c>
      <c r="AH65" s="2">
        <f t="shared" si="18"/>
        <v>0.12055813311261313</v>
      </c>
      <c r="AI65" s="2">
        <f t="shared" si="19"/>
        <v>1097709480</v>
      </c>
      <c r="AJ65" s="2">
        <f t="shared" si="20"/>
        <v>31083696</v>
      </c>
      <c r="AK65" s="2">
        <f t="shared" si="21"/>
        <v>31.083696</v>
      </c>
      <c r="AL65" s="2" t="s">
        <v>616</v>
      </c>
      <c r="AM65" s="2" t="s">
        <v>134</v>
      </c>
      <c r="AN65" s="2" t="s">
        <v>617</v>
      </c>
      <c r="AO65" s="2" t="s">
        <v>618</v>
      </c>
      <c r="AP65" s="2" t="s">
        <v>619</v>
      </c>
      <c r="AQ65" s="2" t="s">
        <v>620</v>
      </c>
      <c r="AR65" s="2" t="s">
        <v>428</v>
      </c>
      <c r="AS65" s="2">
        <v>3</v>
      </c>
      <c r="AT65" s="2" t="s">
        <v>621</v>
      </c>
      <c r="AU65" s="2" t="s">
        <v>622</v>
      </c>
      <c r="AV65" s="2">
        <v>2</v>
      </c>
      <c r="AW65" s="5">
        <v>76</v>
      </c>
      <c r="AX65" s="5">
        <v>24</v>
      </c>
      <c r="AY65" s="2">
        <v>0</v>
      </c>
      <c r="AZ65" s="5">
        <v>0.5</v>
      </c>
      <c r="BA65" s="5">
        <v>0.1</v>
      </c>
      <c r="BB65" s="2">
        <v>0</v>
      </c>
      <c r="BC65" s="2">
        <v>0</v>
      </c>
      <c r="BD65" s="2">
        <v>0</v>
      </c>
      <c r="BE65" s="2">
        <v>0</v>
      </c>
      <c r="BF65" s="5">
        <v>0.1</v>
      </c>
      <c r="BG65" s="5">
        <v>65.8</v>
      </c>
      <c r="BH65" s="2">
        <v>0</v>
      </c>
      <c r="BI65" s="5">
        <v>21.9</v>
      </c>
      <c r="BJ65" s="5">
        <v>7.8</v>
      </c>
      <c r="BK65" s="5">
        <v>3.5</v>
      </c>
      <c r="BL65" s="2">
        <v>0</v>
      </c>
      <c r="BM65" s="2">
        <v>0</v>
      </c>
      <c r="BN65" s="5">
        <v>0.4</v>
      </c>
      <c r="BO65" s="5">
        <v>16269</v>
      </c>
      <c r="BP65" s="5">
        <v>2969</v>
      </c>
      <c r="BQ65" s="5">
        <v>19</v>
      </c>
      <c r="BR65" s="5">
        <v>4</v>
      </c>
      <c r="BS65" s="5">
        <v>0.1</v>
      </c>
      <c r="BT65" s="5">
        <v>0.02</v>
      </c>
      <c r="BU65" s="5">
        <v>18118</v>
      </c>
      <c r="BV65" s="5">
        <v>22</v>
      </c>
      <c r="BW65" s="5">
        <v>0.11</v>
      </c>
      <c r="BX65" s="5">
        <v>54331</v>
      </c>
      <c r="BY65" s="5">
        <v>5422</v>
      </c>
      <c r="BZ65" s="5">
        <v>65</v>
      </c>
      <c r="CA65" s="5">
        <v>6</v>
      </c>
      <c r="CB65" s="5">
        <v>0.73</v>
      </c>
      <c r="CC65" s="5">
        <v>0.08</v>
      </c>
      <c r="CD65" s="5">
        <v>1</v>
      </c>
      <c r="CE65" s="5">
        <v>1</v>
      </c>
      <c r="CF65" s="5">
        <v>6</v>
      </c>
      <c r="CG65" s="5">
        <v>4</v>
      </c>
      <c r="CH65" s="5">
        <v>12</v>
      </c>
      <c r="CI65" s="5">
        <v>53</v>
      </c>
      <c r="CJ65" s="5">
        <v>48</v>
      </c>
      <c r="CK65" s="5">
        <v>1</v>
      </c>
      <c r="CL65" s="5">
        <v>1</v>
      </c>
      <c r="CM65" s="5">
        <v>20</v>
      </c>
      <c r="CN65" s="5">
        <v>26</v>
      </c>
      <c r="CO65" s="5">
        <v>4</v>
      </c>
      <c r="CP65" s="5">
        <v>12</v>
      </c>
      <c r="CQ65" s="5">
        <v>4</v>
      </c>
      <c r="CR65" s="5">
        <v>8</v>
      </c>
      <c r="CS65" s="5">
        <v>0.43808999999999998</v>
      </c>
      <c r="CT65" s="5">
        <v>0.45467999999999997</v>
      </c>
      <c r="CU65" s="2" t="s">
        <v>135</v>
      </c>
    </row>
    <row r="66" spans="1:99" s="2" customFormat="1" x14ac:dyDescent="0.25">
      <c r="A66" s="2" t="s">
        <v>623</v>
      </c>
      <c r="C66" s="2" t="s">
        <v>624</v>
      </c>
      <c r="D66" s="2">
        <v>1923</v>
      </c>
      <c r="E66" s="2">
        <f t="shared" si="0"/>
        <v>92</v>
      </c>
      <c r="F66" s="2">
        <v>37</v>
      </c>
      <c r="G66" s="2">
        <v>37</v>
      </c>
      <c r="H66" s="2">
        <v>400000</v>
      </c>
      <c r="I66" s="2">
        <v>17000</v>
      </c>
      <c r="J66" s="2">
        <v>17000</v>
      </c>
      <c r="K66" s="2">
        <v>17000</v>
      </c>
      <c r="L66" s="2">
        <f t="shared" si="1"/>
        <v>740518300</v>
      </c>
      <c r="M66" s="2">
        <v>1532</v>
      </c>
      <c r="N66" s="2">
        <f t="shared" si="2"/>
        <v>66733920</v>
      </c>
      <c r="O66" s="2">
        <f t="shared" si="3"/>
        <v>2.3937500000000003</v>
      </c>
      <c r="P66" s="2">
        <f t="shared" si="4"/>
        <v>6199789.5200000005</v>
      </c>
      <c r="Q66" s="2">
        <f t="shared" si="5"/>
        <v>6.1997895200000004</v>
      </c>
      <c r="R66" s="2">
        <v>10000</v>
      </c>
      <c r="S66" s="2">
        <f t="shared" si="6"/>
        <v>25899.899999999998</v>
      </c>
      <c r="T66" s="2">
        <f t="shared" si="7"/>
        <v>6400000</v>
      </c>
      <c r="U66" s="2">
        <f t="shared" si="8"/>
        <v>278800000000</v>
      </c>
      <c r="W66" s="2">
        <f t="shared" si="9"/>
        <v>0</v>
      </c>
      <c r="X66" s="2">
        <f t="shared" si="10"/>
        <v>0</v>
      </c>
      <c r="Y66" s="2">
        <f t="shared" si="11"/>
        <v>0</v>
      </c>
      <c r="Z66" s="2">
        <f t="shared" si="12"/>
        <v>11.096580269823802</v>
      </c>
      <c r="AA66" s="2">
        <f t="shared" si="13"/>
        <v>0</v>
      </c>
      <c r="AB66" s="2">
        <f t="shared" si="14"/>
        <v>0.89972272458030822</v>
      </c>
      <c r="AC66" s="2">
        <v>37</v>
      </c>
      <c r="AD66" s="2">
        <f t="shared" si="15"/>
        <v>0.29990757486010278</v>
      </c>
      <c r="AE66" s="2" t="s">
        <v>134</v>
      </c>
      <c r="AF66" s="2">
        <f t="shared" si="16"/>
        <v>4177.5456919060052</v>
      </c>
      <c r="AG66" s="2">
        <f t="shared" si="17"/>
        <v>0.12038192655392427</v>
      </c>
      <c r="AH66" s="2">
        <f t="shared" si="18"/>
        <v>0.29566227354839203</v>
      </c>
      <c r="AI66" s="2">
        <f t="shared" si="19"/>
        <v>740518300</v>
      </c>
      <c r="AJ66" s="2">
        <f t="shared" si="20"/>
        <v>20969160</v>
      </c>
      <c r="AK66" s="2">
        <f t="shared" si="21"/>
        <v>20.969159999999999</v>
      </c>
      <c r="AL66" s="2" t="s">
        <v>134</v>
      </c>
      <c r="AM66" s="2" t="s">
        <v>134</v>
      </c>
      <c r="AN66" s="2" t="s">
        <v>134</v>
      </c>
      <c r="AO66" s="2" t="s">
        <v>134</v>
      </c>
      <c r="AP66" s="2" t="s">
        <v>134</v>
      </c>
      <c r="AQ66" s="2" t="s">
        <v>134</v>
      </c>
      <c r="AR66" s="2" t="s">
        <v>134</v>
      </c>
      <c r="AS66" s="2">
        <v>0</v>
      </c>
      <c r="AT66" s="2" t="s">
        <v>134</v>
      </c>
      <c r="AU66" s="2" t="s">
        <v>134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 t="s">
        <v>135</v>
      </c>
    </row>
    <row r="67" spans="1:99" s="2" customFormat="1" x14ac:dyDescent="0.25">
      <c r="A67" s="2" t="s">
        <v>625</v>
      </c>
      <c r="B67" s="2" t="s">
        <v>626</v>
      </c>
      <c r="C67" s="2" t="s">
        <v>627</v>
      </c>
      <c r="D67" s="2">
        <v>1976</v>
      </c>
      <c r="E67" s="2">
        <f t="shared" ref="E67:E91" si="22">2015-D67</f>
        <v>39</v>
      </c>
      <c r="F67" s="2">
        <v>332</v>
      </c>
      <c r="G67" s="2">
        <v>345</v>
      </c>
      <c r="H67" s="2">
        <v>158000</v>
      </c>
      <c r="I67" s="2">
        <v>500000</v>
      </c>
      <c r="J67" s="2">
        <v>465000</v>
      </c>
      <c r="K67" s="2">
        <v>500000</v>
      </c>
      <c r="L67" s="2">
        <f t="shared" ref="L67:L91" si="23">K67*43559.9</f>
        <v>21779950000</v>
      </c>
      <c r="M67" s="2">
        <v>3430</v>
      </c>
      <c r="N67" s="2">
        <f t="shared" ref="N67:N91" si="24">M67*43560</f>
        <v>149410800</v>
      </c>
      <c r="O67" s="2">
        <f t="shared" ref="O67:O91" si="25">M67*0.0015625</f>
        <v>5.359375</v>
      </c>
      <c r="P67" s="2">
        <f t="shared" ref="P67:P91" si="26">M67*4046.86</f>
        <v>13880729.800000001</v>
      </c>
      <c r="Q67" s="2">
        <f t="shared" ref="Q67:Q91" si="27">M67*0.00404686</f>
        <v>13.880729800000001</v>
      </c>
      <c r="R67" s="2">
        <v>674</v>
      </c>
      <c r="S67" s="2">
        <f t="shared" ref="S67:S91" si="28">R67*2.58999</f>
        <v>1745.6532599999998</v>
      </c>
      <c r="T67" s="2">
        <f t="shared" ref="T67:T91" si="29">R67*640</f>
        <v>431360</v>
      </c>
      <c r="U67" s="2">
        <f t="shared" ref="U67:U91" si="30">R67*27880000</f>
        <v>18791120000</v>
      </c>
      <c r="V67" s="2">
        <v>153946.96776</v>
      </c>
      <c r="W67" s="2">
        <f t="shared" ref="W67:W91" si="31">V67*0.0003048</f>
        <v>46.923035773247996</v>
      </c>
      <c r="X67" s="2">
        <f t="shared" ref="X67:X91" si="32">V67*0.000189394</f>
        <v>29.156632011937443</v>
      </c>
      <c r="Y67" s="2">
        <f t="shared" ref="Y67:Y91" si="33">X67/(2*(SQRT(3.1416*O67)))</f>
        <v>3.5528333985860203</v>
      </c>
      <c r="Z67" s="2">
        <f t="shared" ref="Z67:Z91" si="34">L67/N67</f>
        <v>145.77226010435658</v>
      </c>
      <c r="AA67" s="2">
        <f t="shared" ref="AA67:AA91" si="35">W67/AK67</f>
        <v>8.1808991107331253E-2</v>
      </c>
      <c r="AB67" s="2">
        <f t="shared" ref="AB67:AB91" si="36">3*Z67/AC67</f>
        <v>1.3172192178104509</v>
      </c>
      <c r="AC67" s="2">
        <v>332</v>
      </c>
      <c r="AD67" s="2">
        <f t="shared" ref="AD67:AD91" si="37">Z67/AC67</f>
        <v>0.43907307260348366</v>
      </c>
      <c r="AE67" s="2">
        <v>1853.73</v>
      </c>
      <c r="AF67" s="2">
        <f t="shared" ref="AF67:AF91" si="38">T67/M67</f>
        <v>125.76093294460641</v>
      </c>
      <c r="AG67" s="2">
        <f t="shared" ref="AG67:AG91" si="39">50*Z67*SQRT(3.1416)*(SQRT(N67))^-1</f>
        <v>1.0568889084105455</v>
      </c>
      <c r="AH67" s="2">
        <f t="shared" ref="AH67:AH91" si="40">P67/AJ67</f>
        <v>2.4200661403473905E-2</v>
      </c>
      <c r="AI67" s="2">
        <f t="shared" ref="AI67:AI91" si="41">J67*43559.9</f>
        <v>20255353500</v>
      </c>
      <c r="AJ67" s="2">
        <f t="shared" ref="AJ67:AJ91" si="42">J67*1233.48</f>
        <v>573568200</v>
      </c>
      <c r="AK67" s="2">
        <f t="shared" ref="AK67:AK91" si="43">AJ67/10^6</f>
        <v>573.56820000000005</v>
      </c>
      <c r="AL67" s="2" t="s">
        <v>628</v>
      </c>
      <c r="AM67" s="2" t="s">
        <v>629</v>
      </c>
      <c r="AN67" s="2" t="s">
        <v>630</v>
      </c>
      <c r="AO67" s="2" t="s">
        <v>631</v>
      </c>
      <c r="AP67" s="2" t="s">
        <v>632</v>
      </c>
      <c r="AQ67" s="2" t="s">
        <v>290</v>
      </c>
      <c r="AR67" s="2" t="s">
        <v>633</v>
      </c>
      <c r="AS67" s="2">
        <v>4</v>
      </c>
      <c r="AT67" s="2" t="s">
        <v>634</v>
      </c>
      <c r="AU67" s="2" t="s">
        <v>635</v>
      </c>
      <c r="AV67" s="2">
        <v>2</v>
      </c>
      <c r="AW67" s="5">
        <v>90</v>
      </c>
      <c r="AX67" s="5">
        <v>10</v>
      </c>
      <c r="AY67" s="2">
        <v>0</v>
      </c>
      <c r="AZ67" s="5">
        <v>0.8</v>
      </c>
      <c r="BA67" s="5">
        <v>0.2</v>
      </c>
      <c r="BB67" s="2">
        <v>0</v>
      </c>
      <c r="BC67" s="2">
        <v>0</v>
      </c>
      <c r="BD67" s="2">
        <v>0</v>
      </c>
      <c r="BE67" s="2">
        <v>0</v>
      </c>
      <c r="BF67" s="5">
        <v>0.7</v>
      </c>
      <c r="BG67" s="5">
        <v>86.7</v>
      </c>
      <c r="BH67" s="5">
        <v>3</v>
      </c>
      <c r="BI67" s="5">
        <v>1.8</v>
      </c>
      <c r="BJ67" s="5">
        <v>2.2999999999999998</v>
      </c>
      <c r="BK67" s="5">
        <v>0.1</v>
      </c>
      <c r="BL67" s="2">
        <v>0</v>
      </c>
      <c r="BM67" s="2">
        <v>0</v>
      </c>
      <c r="BN67" s="5">
        <v>4.4000000000000004</v>
      </c>
      <c r="BO67" s="5">
        <v>224211</v>
      </c>
      <c r="BP67" s="5">
        <v>23326</v>
      </c>
      <c r="BQ67" s="5">
        <v>125</v>
      </c>
      <c r="BR67" s="5">
        <v>13</v>
      </c>
      <c r="BS67" s="5">
        <v>0.14000000000000001</v>
      </c>
      <c r="BT67" s="5">
        <v>0.01</v>
      </c>
      <c r="BU67" s="5">
        <v>230478</v>
      </c>
      <c r="BV67" s="5">
        <v>129</v>
      </c>
      <c r="BW67" s="5">
        <v>0.15</v>
      </c>
      <c r="BX67" s="5">
        <v>612643</v>
      </c>
      <c r="BY67" s="5">
        <v>34436</v>
      </c>
      <c r="BZ67" s="5">
        <v>343</v>
      </c>
      <c r="CA67" s="5">
        <v>19</v>
      </c>
      <c r="CB67" s="5">
        <v>0.38</v>
      </c>
      <c r="CC67" s="5">
        <v>0.02</v>
      </c>
      <c r="CD67" s="2">
        <v>0</v>
      </c>
      <c r="CE67" s="5">
        <v>1</v>
      </c>
      <c r="CF67" s="2">
        <v>0</v>
      </c>
      <c r="CG67" s="2">
        <v>0</v>
      </c>
      <c r="CH67" s="5">
        <v>10</v>
      </c>
      <c r="CI67" s="5">
        <v>72</v>
      </c>
      <c r="CJ67" s="5">
        <v>75</v>
      </c>
      <c r="CK67" s="5">
        <v>15</v>
      </c>
      <c r="CL67" s="5">
        <v>17</v>
      </c>
      <c r="CM67" s="5">
        <v>1</v>
      </c>
      <c r="CN67" s="5">
        <v>2</v>
      </c>
      <c r="CO67" s="5">
        <v>1</v>
      </c>
      <c r="CP67" s="5">
        <v>5</v>
      </c>
      <c r="CQ67" s="2">
        <v>0</v>
      </c>
      <c r="CR67" s="2">
        <v>0</v>
      </c>
      <c r="CS67" s="5">
        <v>0.88685000000000003</v>
      </c>
      <c r="CT67" s="5">
        <v>0.77917000000000003</v>
      </c>
      <c r="CU67" s="2" t="s">
        <v>135</v>
      </c>
    </row>
    <row r="68" spans="1:99" s="2" customFormat="1" x14ac:dyDescent="0.25">
      <c r="A68" s="2" t="s">
        <v>636</v>
      </c>
      <c r="B68" s="2" t="s">
        <v>637</v>
      </c>
      <c r="C68" s="2" t="s">
        <v>638</v>
      </c>
      <c r="D68" s="2">
        <v>1954</v>
      </c>
      <c r="E68" s="2">
        <f t="shared" si="22"/>
        <v>61</v>
      </c>
      <c r="F68" s="2">
        <v>75</v>
      </c>
      <c r="G68" s="2">
        <v>220</v>
      </c>
      <c r="H68" s="2">
        <v>2200000</v>
      </c>
      <c r="I68" s="2">
        <v>0</v>
      </c>
      <c r="J68" s="2">
        <v>1350000</v>
      </c>
      <c r="K68" s="2">
        <v>1350000</v>
      </c>
      <c r="L68" s="2">
        <f t="shared" si="23"/>
        <v>58805865000</v>
      </c>
      <c r="M68" s="2">
        <v>38800</v>
      </c>
      <c r="N68" s="2">
        <f t="shared" si="24"/>
        <v>1690128000</v>
      </c>
      <c r="O68" s="2">
        <f t="shared" si="25"/>
        <v>60.625</v>
      </c>
      <c r="P68" s="2">
        <f t="shared" si="26"/>
        <v>157018168</v>
      </c>
      <c r="Q68" s="2">
        <f t="shared" si="27"/>
        <v>157.018168</v>
      </c>
      <c r="R68" s="2">
        <v>214000</v>
      </c>
      <c r="S68" s="2">
        <f t="shared" si="28"/>
        <v>554257.86</v>
      </c>
      <c r="T68" s="2">
        <f t="shared" si="29"/>
        <v>136960000</v>
      </c>
      <c r="U68" s="2">
        <f t="shared" si="30"/>
        <v>5966320000000</v>
      </c>
      <c r="V68" s="2">
        <v>531586.15931999998</v>
      </c>
      <c r="W68" s="2">
        <f t="shared" si="31"/>
        <v>162.02746136073597</v>
      </c>
      <c r="X68" s="2">
        <f t="shared" si="32"/>
        <v>100.67922905825208</v>
      </c>
      <c r="Y68" s="2">
        <f t="shared" si="33"/>
        <v>3.6476114114735632</v>
      </c>
      <c r="Z68" s="2">
        <f t="shared" si="34"/>
        <v>34.793734557382635</v>
      </c>
      <c r="AA68" s="2">
        <f t="shared" si="35"/>
        <v>9.7302219532293427E-2</v>
      </c>
      <c r="AB68" s="2">
        <f t="shared" si="36"/>
        <v>1.3917493822953053</v>
      </c>
      <c r="AC68" s="2">
        <v>75</v>
      </c>
      <c r="AD68" s="2">
        <f t="shared" si="37"/>
        <v>0.46391646076510179</v>
      </c>
      <c r="AE68" s="2">
        <v>179937</v>
      </c>
      <c r="AF68" s="2">
        <f t="shared" si="38"/>
        <v>3529.896907216495</v>
      </c>
      <c r="AG68" s="2">
        <f t="shared" si="39"/>
        <v>7.5004392188766672E-2</v>
      </c>
      <c r="AH68" s="2">
        <f t="shared" si="40"/>
        <v>9.4293992666337575E-2</v>
      </c>
      <c r="AI68" s="2">
        <f t="shared" si="41"/>
        <v>58805865000</v>
      </c>
      <c r="AJ68" s="2">
        <f t="shared" si="42"/>
        <v>1665198000</v>
      </c>
      <c r="AK68" s="2">
        <f t="shared" si="43"/>
        <v>1665.1980000000001</v>
      </c>
      <c r="AL68" s="2" t="s">
        <v>639</v>
      </c>
      <c r="AM68" s="2" t="s">
        <v>640</v>
      </c>
      <c r="AN68" s="2" t="s">
        <v>641</v>
      </c>
      <c r="AO68" s="2" t="s">
        <v>642</v>
      </c>
      <c r="AP68" s="2" t="s">
        <v>643</v>
      </c>
      <c r="AQ68" s="2" t="s">
        <v>221</v>
      </c>
      <c r="AR68" s="2" t="s">
        <v>644</v>
      </c>
      <c r="AS68" s="2">
        <v>7</v>
      </c>
      <c r="AT68" s="2" t="s">
        <v>645</v>
      </c>
      <c r="AU68" s="2" t="s">
        <v>646</v>
      </c>
      <c r="AV68" s="2">
        <v>3</v>
      </c>
      <c r="AW68" s="5">
        <v>62</v>
      </c>
      <c r="AX68" s="5">
        <v>37</v>
      </c>
      <c r="AY68" s="5">
        <v>1</v>
      </c>
      <c r="AZ68" s="5">
        <v>1.4</v>
      </c>
      <c r="BA68" s="5">
        <v>0.5</v>
      </c>
      <c r="BB68" s="2">
        <v>0</v>
      </c>
      <c r="BC68" s="5">
        <v>0.3</v>
      </c>
      <c r="BD68" s="2">
        <v>0</v>
      </c>
      <c r="BE68" s="5">
        <v>0.3</v>
      </c>
      <c r="BF68" s="5">
        <v>0.7</v>
      </c>
      <c r="BG68" s="5">
        <v>36.200000000000003</v>
      </c>
      <c r="BH68" s="5">
        <v>0.5</v>
      </c>
      <c r="BI68" s="5">
        <v>31.7</v>
      </c>
      <c r="BJ68" s="5">
        <v>12.1</v>
      </c>
      <c r="BK68" s="5">
        <v>3.7</v>
      </c>
      <c r="BL68" s="5">
        <v>9.5</v>
      </c>
      <c r="BM68" s="5">
        <v>0.2</v>
      </c>
      <c r="BN68" s="5">
        <v>3</v>
      </c>
      <c r="BO68" s="5">
        <v>17979546</v>
      </c>
      <c r="BP68" s="5">
        <v>3393856</v>
      </c>
      <c r="BQ68" s="5">
        <v>36</v>
      </c>
      <c r="BR68" s="5">
        <v>7</v>
      </c>
      <c r="BS68" s="5">
        <v>0.12</v>
      </c>
      <c r="BT68" s="5">
        <v>0.02</v>
      </c>
      <c r="BU68" s="5">
        <v>19238923</v>
      </c>
      <c r="BV68" s="5">
        <v>38</v>
      </c>
      <c r="BW68" s="5">
        <v>0.12</v>
      </c>
      <c r="BX68" s="5">
        <v>81721108</v>
      </c>
      <c r="BY68" s="5">
        <v>5831793</v>
      </c>
      <c r="BZ68" s="5">
        <v>163</v>
      </c>
      <c r="CA68" s="5">
        <v>12</v>
      </c>
      <c r="CB68" s="5">
        <v>0.52</v>
      </c>
      <c r="CC68" s="5">
        <v>0.04</v>
      </c>
      <c r="CD68" s="5">
        <v>8</v>
      </c>
      <c r="CE68" s="5">
        <v>7</v>
      </c>
      <c r="CF68" s="5">
        <v>33</v>
      </c>
      <c r="CG68" s="5">
        <v>26</v>
      </c>
      <c r="CH68" s="5">
        <v>12</v>
      </c>
      <c r="CI68" s="5">
        <v>21</v>
      </c>
      <c r="CJ68" s="5">
        <v>22</v>
      </c>
      <c r="CK68" s="5">
        <v>8</v>
      </c>
      <c r="CL68" s="5">
        <v>4</v>
      </c>
      <c r="CM68" s="5">
        <v>11</v>
      </c>
      <c r="CN68" s="5">
        <v>15</v>
      </c>
      <c r="CO68" s="5">
        <v>3</v>
      </c>
      <c r="CP68" s="5">
        <v>11</v>
      </c>
      <c r="CQ68" s="5">
        <v>5</v>
      </c>
      <c r="CR68" s="5">
        <v>15</v>
      </c>
      <c r="CS68" s="5">
        <v>0.97738999999999998</v>
      </c>
      <c r="CT68" s="5">
        <v>0.95150999999999997</v>
      </c>
      <c r="CU68" s="2" t="s">
        <v>135</v>
      </c>
    </row>
    <row r="69" spans="1:99" s="2" customFormat="1" x14ac:dyDescent="0.25">
      <c r="A69" s="2" t="s">
        <v>647</v>
      </c>
      <c r="B69" s="2" t="s">
        <v>295</v>
      </c>
      <c r="C69" s="2" t="s">
        <v>648</v>
      </c>
      <c r="D69" s="2">
        <v>1976</v>
      </c>
      <c r="E69" s="2">
        <f t="shared" si="22"/>
        <v>39</v>
      </c>
      <c r="F69" s="2">
        <v>78</v>
      </c>
      <c r="G69" s="2">
        <v>82</v>
      </c>
      <c r="H69" s="2">
        <v>22000</v>
      </c>
      <c r="I69" s="2">
        <v>150000</v>
      </c>
      <c r="J69" s="2">
        <v>129000</v>
      </c>
      <c r="K69" s="2">
        <v>150000</v>
      </c>
      <c r="L69" s="2">
        <f t="shared" si="23"/>
        <v>6533985000</v>
      </c>
      <c r="M69" s="2">
        <v>1450</v>
      </c>
      <c r="N69" s="2">
        <f t="shared" si="24"/>
        <v>63162000</v>
      </c>
      <c r="O69" s="2">
        <f t="shared" si="25"/>
        <v>2.265625</v>
      </c>
      <c r="P69" s="2">
        <f t="shared" si="26"/>
        <v>5867947</v>
      </c>
      <c r="Q69" s="2">
        <f t="shared" si="27"/>
        <v>5.867947</v>
      </c>
      <c r="R69" s="2">
        <v>65</v>
      </c>
      <c r="S69" s="2">
        <f t="shared" si="28"/>
        <v>168.34934999999999</v>
      </c>
      <c r="T69" s="2">
        <f t="shared" si="29"/>
        <v>41600</v>
      </c>
      <c r="U69" s="2">
        <f t="shared" si="30"/>
        <v>1812200000</v>
      </c>
      <c r="W69" s="2">
        <f t="shared" si="31"/>
        <v>0</v>
      </c>
      <c r="X69" s="2">
        <f t="shared" si="32"/>
        <v>0</v>
      </c>
      <c r="Y69" s="2">
        <f t="shared" si="33"/>
        <v>0</v>
      </c>
      <c r="Z69" s="2">
        <f t="shared" si="34"/>
        <v>103.44803837750547</v>
      </c>
      <c r="AA69" s="2">
        <f t="shared" si="35"/>
        <v>0</v>
      </c>
      <c r="AB69" s="2">
        <f t="shared" si="36"/>
        <v>3.9787707068271336</v>
      </c>
      <c r="AC69" s="2">
        <v>78</v>
      </c>
      <c r="AD69" s="2">
        <f t="shared" si="37"/>
        <v>1.3262569022757111</v>
      </c>
      <c r="AE69" s="2" t="s">
        <v>134</v>
      </c>
      <c r="AF69" s="2">
        <f t="shared" si="38"/>
        <v>28.689655172413794</v>
      </c>
      <c r="AG69" s="2">
        <f t="shared" si="39"/>
        <v>1.1535588930808709</v>
      </c>
      <c r="AH69" s="2">
        <f t="shared" si="40"/>
        <v>3.6877745273786421E-2</v>
      </c>
      <c r="AI69" s="2">
        <f t="shared" si="41"/>
        <v>5619227100</v>
      </c>
      <c r="AJ69" s="2">
        <f t="shared" si="42"/>
        <v>159118920</v>
      </c>
      <c r="AK69" s="2">
        <f t="shared" si="43"/>
        <v>159.11892</v>
      </c>
      <c r="AL69" s="2" t="s">
        <v>134</v>
      </c>
      <c r="AM69" s="2" t="s">
        <v>134</v>
      </c>
      <c r="AN69" s="2" t="s">
        <v>134</v>
      </c>
      <c r="AO69" s="2" t="s">
        <v>134</v>
      </c>
      <c r="AP69" s="2" t="s">
        <v>134</v>
      </c>
      <c r="AQ69" s="2" t="s">
        <v>134</v>
      </c>
      <c r="AR69" s="2" t="s">
        <v>134</v>
      </c>
      <c r="AS69" s="2">
        <v>0</v>
      </c>
      <c r="AT69" s="2" t="s">
        <v>134</v>
      </c>
      <c r="AU69" s="2" t="s">
        <v>134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 t="s">
        <v>135</v>
      </c>
    </row>
    <row r="70" spans="1:99" s="2" customFormat="1" x14ac:dyDescent="0.25">
      <c r="A70" s="2" t="s">
        <v>649</v>
      </c>
      <c r="B70" s="2" t="s">
        <v>295</v>
      </c>
      <c r="C70" s="2" t="s">
        <v>650</v>
      </c>
      <c r="D70" s="2">
        <v>1939</v>
      </c>
      <c r="E70" s="2">
        <f t="shared" si="22"/>
        <v>76</v>
      </c>
      <c r="F70" s="2">
        <v>10</v>
      </c>
      <c r="G70" s="2">
        <v>20</v>
      </c>
      <c r="H70" s="2">
        <v>840</v>
      </c>
      <c r="I70" s="2">
        <v>834</v>
      </c>
      <c r="J70" s="2">
        <v>834</v>
      </c>
      <c r="K70" s="2">
        <v>834</v>
      </c>
      <c r="L70" s="2">
        <f t="shared" si="23"/>
        <v>36328956.600000001</v>
      </c>
      <c r="M70" s="2">
        <v>310</v>
      </c>
      <c r="N70" s="2">
        <f t="shared" si="24"/>
        <v>13503600</v>
      </c>
      <c r="O70" s="2">
        <f t="shared" si="25"/>
        <v>0.484375</v>
      </c>
      <c r="P70" s="2">
        <f t="shared" si="26"/>
        <v>1254526.6000000001</v>
      </c>
      <c r="Q70" s="2">
        <f t="shared" si="27"/>
        <v>1.2545266000000002</v>
      </c>
      <c r="R70" s="2">
        <v>28</v>
      </c>
      <c r="S70" s="2">
        <f t="shared" si="28"/>
        <v>72.519719999999992</v>
      </c>
      <c r="T70" s="2">
        <f t="shared" si="29"/>
        <v>17920</v>
      </c>
      <c r="U70" s="2">
        <f t="shared" si="30"/>
        <v>780640000</v>
      </c>
      <c r="W70" s="2">
        <f t="shared" si="31"/>
        <v>0</v>
      </c>
      <c r="X70" s="2">
        <f t="shared" si="32"/>
        <v>0</v>
      </c>
      <c r="Y70" s="2">
        <f t="shared" si="33"/>
        <v>0</v>
      </c>
      <c r="Z70" s="2">
        <f t="shared" si="34"/>
        <v>2.6903164045143519</v>
      </c>
      <c r="AA70" s="2">
        <f t="shared" si="35"/>
        <v>0</v>
      </c>
      <c r="AB70" s="2">
        <f t="shared" si="36"/>
        <v>0.80709492135430561</v>
      </c>
      <c r="AC70" s="2">
        <v>10</v>
      </c>
      <c r="AD70" s="2">
        <f t="shared" si="37"/>
        <v>0.26903164045143518</v>
      </c>
      <c r="AE70" s="2" t="s">
        <v>134</v>
      </c>
      <c r="AF70" s="2">
        <f t="shared" si="38"/>
        <v>57.806451612903224</v>
      </c>
      <c r="AG70" s="2">
        <f t="shared" si="39"/>
        <v>6.4881969700649453E-2</v>
      </c>
      <c r="AH70" s="2">
        <f t="shared" si="40"/>
        <v>1.2194997382772836</v>
      </c>
      <c r="AI70" s="2">
        <f t="shared" si="41"/>
        <v>36328956.600000001</v>
      </c>
      <c r="AJ70" s="2">
        <f t="shared" si="42"/>
        <v>1028722.3200000001</v>
      </c>
      <c r="AK70" s="2">
        <f t="shared" si="43"/>
        <v>1.02872232</v>
      </c>
      <c r="AL70" s="2" t="s">
        <v>134</v>
      </c>
      <c r="AM70" s="2" t="s">
        <v>134</v>
      </c>
      <c r="AN70" s="2" t="s">
        <v>134</v>
      </c>
      <c r="AO70" s="2" t="s">
        <v>134</v>
      </c>
      <c r="AP70" s="2" t="s">
        <v>134</v>
      </c>
      <c r="AQ70" s="2" t="s">
        <v>134</v>
      </c>
      <c r="AR70" s="2" t="s">
        <v>134</v>
      </c>
      <c r="AS70" s="2">
        <v>0</v>
      </c>
      <c r="AT70" s="2" t="s">
        <v>134</v>
      </c>
      <c r="AU70" s="2" t="s">
        <v>134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 t="s">
        <v>135</v>
      </c>
    </row>
    <row r="71" spans="1:99" s="2" customFormat="1" x14ac:dyDescent="0.25">
      <c r="A71" s="2" t="s">
        <v>651</v>
      </c>
      <c r="B71" s="2" t="s">
        <v>652</v>
      </c>
      <c r="C71" s="2" t="s">
        <v>653</v>
      </c>
      <c r="D71" s="2">
        <v>1980</v>
      </c>
      <c r="E71" s="2">
        <f t="shared" si="22"/>
        <v>35</v>
      </c>
      <c r="F71" s="2">
        <v>235</v>
      </c>
      <c r="G71" s="2">
        <v>242</v>
      </c>
      <c r="H71" s="2">
        <v>93800</v>
      </c>
      <c r="I71" s="2">
        <v>89300</v>
      </c>
      <c r="J71" s="2">
        <v>82200</v>
      </c>
      <c r="K71" s="2">
        <v>89300</v>
      </c>
      <c r="L71" s="2">
        <f t="shared" si="23"/>
        <v>3889899070</v>
      </c>
      <c r="M71" s="2">
        <v>1041</v>
      </c>
      <c r="N71" s="2">
        <f t="shared" si="24"/>
        <v>45345960</v>
      </c>
      <c r="O71" s="2">
        <f t="shared" si="25"/>
        <v>1.6265625000000001</v>
      </c>
      <c r="P71" s="2">
        <f t="shared" si="26"/>
        <v>4212781.26</v>
      </c>
      <c r="Q71" s="2">
        <f t="shared" si="27"/>
        <v>4.2127812599999999</v>
      </c>
      <c r="R71" s="2">
        <v>223</v>
      </c>
      <c r="S71" s="2">
        <f t="shared" si="28"/>
        <v>577.56777</v>
      </c>
      <c r="T71" s="2">
        <f t="shared" si="29"/>
        <v>142720</v>
      </c>
      <c r="U71" s="2">
        <f t="shared" si="30"/>
        <v>6217240000</v>
      </c>
      <c r="V71" s="2">
        <v>102128.30134000001</v>
      </c>
      <c r="W71" s="2">
        <f t="shared" si="31"/>
        <v>31.128706248432</v>
      </c>
      <c r="X71" s="2">
        <f t="shared" si="32"/>
        <v>19.342487503987961</v>
      </c>
      <c r="Y71" s="2">
        <f t="shared" si="33"/>
        <v>4.2783026873808856</v>
      </c>
      <c r="Z71" s="2">
        <f t="shared" si="34"/>
        <v>85.782704126233071</v>
      </c>
      <c r="AA71" s="2">
        <f t="shared" si="35"/>
        <v>0.307013265895624</v>
      </c>
      <c r="AB71" s="2">
        <f t="shared" si="36"/>
        <v>1.0950983505476564</v>
      </c>
      <c r="AC71" s="2">
        <v>235</v>
      </c>
      <c r="AD71" s="2">
        <f t="shared" si="37"/>
        <v>0.36503278351588542</v>
      </c>
      <c r="AE71" s="2">
        <v>333.1</v>
      </c>
      <c r="AF71" s="2">
        <f t="shared" si="38"/>
        <v>137.09894332372718</v>
      </c>
      <c r="AG71" s="2">
        <f t="shared" si="39"/>
        <v>1.1289530482749177</v>
      </c>
      <c r="AH71" s="2">
        <f t="shared" si="40"/>
        <v>4.1549421386622237E-2</v>
      </c>
      <c r="AI71" s="2">
        <f t="shared" si="41"/>
        <v>3580623780</v>
      </c>
      <c r="AJ71" s="2">
        <f t="shared" si="42"/>
        <v>101392056</v>
      </c>
      <c r="AK71" s="2">
        <f t="shared" si="43"/>
        <v>101.392056</v>
      </c>
      <c r="AL71" s="2" t="s">
        <v>654</v>
      </c>
      <c r="AM71" s="2" t="s">
        <v>134</v>
      </c>
      <c r="AN71" s="2" t="s">
        <v>655</v>
      </c>
      <c r="AO71" s="2" t="s">
        <v>656</v>
      </c>
      <c r="AP71" s="2" t="s">
        <v>657</v>
      </c>
      <c r="AQ71" s="2" t="s">
        <v>658</v>
      </c>
      <c r="AR71" s="2" t="s">
        <v>659</v>
      </c>
      <c r="AS71" s="2">
        <v>3</v>
      </c>
      <c r="AT71" s="2" t="s">
        <v>660</v>
      </c>
      <c r="AU71" s="2" t="s">
        <v>661</v>
      </c>
      <c r="AV71" s="2">
        <v>2</v>
      </c>
      <c r="AW71" s="5">
        <v>59</v>
      </c>
      <c r="AX71" s="5">
        <v>40</v>
      </c>
      <c r="AY71" s="5">
        <v>1</v>
      </c>
      <c r="AZ71" s="5">
        <v>0.6</v>
      </c>
      <c r="BA71" s="5">
        <v>0.2</v>
      </c>
      <c r="BB71" s="2">
        <v>0</v>
      </c>
      <c r="BC71" s="2">
        <v>0</v>
      </c>
      <c r="BD71" s="2">
        <v>0</v>
      </c>
      <c r="BE71" s="2">
        <v>0</v>
      </c>
      <c r="BF71" s="5">
        <v>2.2000000000000002</v>
      </c>
      <c r="BG71" s="5">
        <v>81</v>
      </c>
      <c r="BH71" s="5">
        <v>6.3</v>
      </c>
      <c r="BI71" s="5">
        <v>1.8</v>
      </c>
      <c r="BJ71" s="5">
        <v>7.8</v>
      </c>
      <c r="BK71" s="5">
        <v>0.2</v>
      </c>
      <c r="BL71" s="2">
        <v>0</v>
      </c>
      <c r="BM71" s="2">
        <v>0</v>
      </c>
      <c r="BN71" s="5">
        <v>0.1</v>
      </c>
      <c r="BO71" s="5">
        <v>53117</v>
      </c>
      <c r="BP71" s="5">
        <v>6001</v>
      </c>
      <c r="BQ71" s="5">
        <v>89</v>
      </c>
      <c r="BR71" s="5">
        <v>10</v>
      </c>
      <c r="BS71" s="5">
        <v>0.16</v>
      </c>
      <c r="BT71" s="5">
        <v>0.02</v>
      </c>
      <c r="BU71" s="5">
        <v>55413</v>
      </c>
      <c r="BV71" s="5">
        <v>93</v>
      </c>
      <c r="BW71" s="5">
        <v>0.17</v>
      </c>
      <c r="BX71" s="5">
        <v>106106</v>
      </c>
      <c r="BY71" s="5">
        <v>11096</v>
      </c>
      <c r="BZ71" s="5">
        <v>178</v>
      </c>
      <c r="CA71" s="5">
        <v>19</v>
      </c>
      <c r="CB71" s="5">
        <v>0.36</v>
      </c>
      <c r="CC71" s="5">
        <v>0.04</v>
      </c>
      <c r="CD71" s="5">
        <v>3</v>
      </c>
      <c r="CE71" s="5">
        <v>2</v>
      </c>
      <c r="CF71" s="2">
        <v>0</v>
      </c>
      <c r="CG71" s="2">
        <v>0</v>
      </c>
      <c r="CH71" s="5">
        <v>15</v>
      </c>
      <c r="CI71" s="5">
        <v>77</v>
      </c>
      <c r="CJ71" s="5">
        <v>81</v>
      </c>
      <c r="CK71" s="2">
        <v>0</v>
      </c>
      <c r="CL71" s="2">
        <v>0</v>
      </c>
      <c r="CM71" s="5">
        <v>1</v>
      </c>
      <c r="CN71" s="5">
        <v>2</v>
      </c>
      <c r="CO71" s="5">
        <v>4</v>
      </c>
      <c r="CP71" s="5">
        <v>14</v>
      </c>
      <c r="CQ71" s="2">
        <v>0</v>
      </c>
      <c r="CR71" s="2">
        <v>0</v>
      </c>
      <c r="CS71" s="5">
        <v>0.81911999999999996</v>
      </c>
      <c r="CT71" s="5">
        <v>0.68903999999999999</v>
      </c>
      <c r="CU71" s="2" t="s">
        <v>135</v>
      </c>
    </row>
    <row r="72" spans="1:99" s="2" customFormat="1" x14ac:dyDescent="0.25">
      <c r="A72" s="2" t="s">
        <v>662</v>
      </c>
      <c r="B72" s="2" t="s">
        <v>663</v>
      </c>
      <c r="C72" s="2" t="s">
        <v>664</v>
      </c>
      <c r="D72" s="2">
        <v>1980</v>
      </c>
      <c r="E72" s="2">
        <f t="shared" si="22"/>
        <v>35</v>
      </c>
      <c r="F72" s="2">
        <v>138</v>
      </c>
      <c r="G72" s="2">
        <v>148</v>
      </c>
      <c r="H72" s="2">
        <v>12000</v>
      </c>
      <c r="I72" s="2">
        <v>15000</v>
      </c>
      <c r="J72" s="2">
        <v>11250</v>
      </c>
      <c r="K72" s="2">
        <v>15000</v>
      </c>
      <c r="L72" s="2">
        <f t="shared" si="23"/>
        <v>653398500</v>
      </c>
      <c r="M72" s="2">
        <v>250</v>
      </c>
      <c r="N72" s="2">
        <f t="shared" si="24"/>
        <v>10890000</v>
      </c>
      <c r="O72" s="2">
        <f t="shared" si="25"/>
        <v>0.390625</v>
      </c>
      <c r="P72" s="2">
        <f t="shared" si="26"/>
        <v>1011715</v>
      </c>
      <c r="Q72" s="2">
        <f t="shared" si="27"/>
        <v>1.0117150000000001</v>
      </c>
      <c r="R72" s="2">
        <v>17.2</v>
      </c>
      <c r="S72" s="2">
        <f t="shared" si="28"/>
        <v>44.547827999999996</v>
      </c>
      <c r="T72" s="2">
        <f t="shared" si="29"/>
        <v>11008</v>
      </c>
      <c r="U72" s="2">
        <f t="shared" si="30"/>
        <v>479536000</v>
      </c>
      <c r="W72" s="2">
        <f t="shared" si="31"/>
        <v>0</v>
      </c>
      <c r="X72" s="2">
        <f t="shared" si="32"/>
        <v>0</v>
      </c>
      <c r="Y72" s="2">
        <f t="shared" si="33"/>
        <v>0</v>
      </c>
      <c r="Z72" s="2">
        <f t="shared" si="34"/>
        <v>59.999862258953165</v>
      </c>
      <c r="AA72" s="2">
        <f t="shared" si="35"/>
        <v>0</v>
      </c>
      <c r="AB72" s="2">
        <f t="shared" si="36"/>
        <v>1.3043448317163733</v>
      </c>
      <c r="AC72" s="2">
        <v>138</v>
      </c>
      <c r="AD72" s="2">
        <f t="shared" si="37"/>
        <v>0.43478161057212439</v>
      </c>
      <c r="AE72" s="2" t="s">
        <v>134</v>
      </c>
      <c r="AF72" s="2">
        <f t="shared" si="38"/>
        <v>44.031999999999996</v>
      </c>
      <c r="AG72" s="2">
        <f t="shared" si="39"/>
        <v>1.6113198675358693</v>
      </c>
      <c r="AH72" s="2">
        <f t="shared" si="40"/>
        <v>7.2907726288405347E-2</v>
      </c>
      <c r="AI72" s="2">
        <f t="shared" si="41"/>
        <v>490048875</v>
      </c>
      <c r="AJ72" s="2">
        <f t="shared" si="42"/>
        <v>13876650</v>
      </c>
      <c r="AK72" s="2">
        <f t="shared" si="43"/>
        <v>13.87665</v>
      </c>
      <c r="AL72" s="2" t="s">
        <v>134</v>
      </c>
      <c r="AM72" s="2" t="s">
        <v>134</v>
      </c>
      <c r="AN72" s="2" t="s">
        <v>134</v>
      </c>
      <c r="AO72" s="2" t="s">
        <v>134</v>
      </c>
      <c r="AP72" s="2" t="s">
        <v>134</v>
      </c>
      <c r="AQ72" s="2" t="s">
        <v>134</v>
      </c>
      <c r="AR72" s="2" t="s">
        <v>134</v>
      </c>
      <c r="AS72" s="2">
        <v>0</v>
      </c>
      <c r="AT72" s="2" t="s">
        <v>134</v>
      </c>
      <c r="AU72" s="2" t="s">
        <v>134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 t="s">
        <v>135</v>
      </c>
    </row>
    <row r="73" spans="1:99" s="2" customFormat="1" x14ac:dyDescent="0.25">
      <c r="A73" s="2" t="s">
        <v>665</v>
      </c>
      <c r="B73" s="2" t="s">
        <v>295</v>
      </c>
      <c r="C73" s="2" t="s">
        <v>666</v>
      </c>
      <c r="D73" s="2">
        <v>1980</v>
      </c>
      <c r="E73" s="2">
        <f t="shared" si="22"/>
        <v>35</v>
      </c>
      <c r="F73" s="2">
        <v>11</v>
      </c>
      <c r="G73" s="2">
        <v>16</v>
      </c>
      <c r="H73" s="2">
        <v>849</v>
      </c>
      <c r="I73" s="2">
        <v>2000</v>
      </c>
      <c r="J73" s="2">
        <v>1040</v>
      </c>
      <c r="K73" s="2">
        <v>2000</v>
      </c>
      <c r="L73" s="2">
        <f t="shared" si="23"/>
        <v>87119800</v>
      </c>
      <c r="M73" s="2">
        <v>347</v>
      </c>
      <c r="N73" s="2">
        <f t="shared" si="24"/>
        <v>15115320</v>
      </c>
      <c r="O73" s="2">
        <f t="shared" si="25"/>
        <v>0.54218750000000004</v>
      </c>
      <c r="P73" s="2">
        <f t="shared" si="26"/>
        <v>1404260.4200000002</v>
      </c>
      <c r="Q73" s="2">
        <f t="shared" si="27"/>
        <v>1.4042604200000002</v>
      </c>
      <c r="R73" s="2">
        <v>0.1</v>
      </c>
      <c r="S73" s="2">
        <f t="shared" si="28"/>
        <v>0.25899899999999998</v>
      </c>
      <c r="T73" s="2">
        <f t="shared" si="29"/>
        <v>64</v>
      </c>
      <c r="U73" s="2">
        <f t="shared" si="30"/>
        <v>2788000</v>
      </c>
      <c r="W73" s="2">
        <f t="shared" si="31"/>
        <v>0</v>
      </c>
      <c r="X73" s="2">
        <f t="shared" si="32"/>
        <v>0</v>
      </c>
      <c r="Y73" s="2">
        <f t="shared" si="33"/>
        <v>0</v>
      </c>
      <c r="Z73" s="2">
        <f t="shared" si="34"/>
        <v>5.7636755291981911</v>
      </c>
      <c r="AA73" s="2">
        <f t="shared" si="35"/>
        <v>0</v>
      </c>
      <c r="AB73" s="2">
        <f t="shared" si="36"/>
        <v>1.5719115079631429</v>
      </c>
      <c r="AC73" s="2">
        <v>11</v>
      </c>
      <c r="AD73" s="2">
        <f t="shared" si="37"/>
        <v>0.52397050265438105</v>
      </c>
      <c r="AE73" s="2" t="s">
        <v>134</v>
      </c>
      <c r="AF73" s="2">
        <f t="shared" si="38"/>
        <v>0.18443804034582131</v>
      </c>
      <c r="AG73" s="2">
        <f t="shared" si="39"/>
        <v>0.13138213027806833</v>
      </c>
      <c r="AH73" s="2">
        <f t="shared" si="40"/>
        <v>1.0946674480706247</v>
      </c>
      <c r="AI73" s="2">
        <f t="shared" si="41"/>
        <v>45302296</v>
      </c>
      <c r="AJ73" s="2">
        <f t="shared" si="42"/>
        <v>1282819.2</v>
      </c>
      <c r="AK73" s="2">
        <f t="shared" si="43"/>
        <v>1.2828192</v>
      </c>
      <c r="AL73" s="2" t="s">
        <v>134</v>
      </c>
      <c r="AM73" s="2" t="s">
        <v>134</v>
      </c>
      <c r="AN73" s="2" t="s">
        <v>134</v>
      </c>
      <c r="AO73" s="2" t="s">
        <v>134</v>
      </c>
      <c r="AP73" s="2" t="s">
        <v>134</v>
      </c>
      <c r="AQ73" s="2" t="s">
        <v>134</v>
      </c>
      <c r="AR73" s="2" t="s">
        <v>134</v>
      </c>
      <c r="AS73" s="2">
        <v>0</v>
      </c>
      <c r="AT73" s="2" t="s">
        <v>134</v>
      </c>
      <c r="AU73" s="2" t="s">
        <v>134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 t="s">
        <v>135</v>
      </c>
    </row>
    <row r="74" spans="1:99" s="2" customFormat="1" x14ac:dyDescent="0.25">
      <c r="A74" s="2" t="s">
        <v>667</v>
      </c>
      <c r="B74" s="2" t="s">
        <v>295</v>
      </c>
      <c r="C74" s="2" t="s">
        <v>668</v>
      </c>
      <c r="D74" s="2">
        <v>1981</v>
      </c>
      <c r="E74" s="2">
        <f t="shared" si="22"/>
        <v>34</v>
      </c>
      <c r="F74" s="2">
        <v>11</v>
      </c>
      <c r="G74" s="2">
        <v>14</v>
      </c>
      <c r="H74" s="2">
        <v>81</v>
      </c>
      <c r="I74" s="2">
        <v>4100</v>
      </c>
      <c r="J74" s="2">
        <v>4100</v>
      </c>
      <c r="K74" s="2">
        <v>4100</v>
      </c>
      <c r="L74" s="2">
        <f t="shared" si="23"/>
        <v>178595590</v>
      </c>
      <c r="M74" s="2">
        <v>839</v>
      </c>
      <c r="N74" s="2">
        <f t="shared" si="24"/>
        <v>36546840</v>
      </c>
      <c r="O74" s="2">
        <f t="shared" si="25"/>
        <v>1.3109375000000001</v>
      </c>
      <c r="P74" s="2">
        <f t="shared" si="26"/>
        <v>3395315.54</v>
      </c>
      <c r="Q74" s="2">
        <f t="shared" si="27"/>
        <v>3.3953155400000004</v>
      </c>
      <c r="R74" s="2">
        <v>6.2</v>
      </c>
      <c r="S74" s="2">
        <f t="shared" si="28"/>
        <v>16.057938</v>
      </c>
      <c r="T74" s="2">
        <f t="shared" si="29"/>
        <v>3968</v>
      </c>
      <c r="U74" s="2">
        <f t="shared" si="30"/>
        <v>172856000</v>
      </c>
      <c r="W74" s="2">
        <f t="shared" si="31"/>
        <v>0</v>
      </c>
      <c r="X74" s="2">
        <f t="shared" si="32"/>
        <v>0</v>
      </c>
      <c r="Y74" s="2">
        <f t="shared" si="33"/>
        <v>0</v>
      </c>
      <c r="Z74" s="2">
        <f t="shared" si="34"/>
        <v>4.8867587457629718</v>
      </c>
      <c r="AA74" s="2">
        <f t="shared" si="35"/>
        <v>0</v>
      </c>
      <c r="AB74" s="2">
        <f t="shared" si="36"/>
        <v>1.3327523852080831</v>
      </c>
      <c r="AC74" s="2">
        <v>11</v>
      </c>
      <c r="AD74" s="2">
        <f t="shared" si="37"/>
        <v>0.44425079506936105</v>
      </c>
      <c r="AE74" s="2" t="s">
        <v>134</v>
      </c>
      <c r="AF74" s="2">
        <f t="shared" si="38"/>
        <v>4.7294398092967818</v>
      </c>
      <c r="AG74" s="2">
        <f t="shared" si="39"/>
        <v>7.1637666589951271E-2</v>
      </c>
      <c r="AH74" s="2">
        <f t="shared" si="40"/>
        <v>0.6713734648826204</v>
      </c>
      <c r="AI74" s="2">
        <f t="shared" si="41"/>
        <v>178595590</v>
      </c>
      <c r="AJ74" s="2">
        <f t="shared" si="42"/>
        <v>5057268</v>
      </c>
      <c r="AK74" s="2">
        <f t="shared" si="43"/>
        <v>5.0572679999999997</v>
      </c>
      <c r="AL74" s="2" t="s">
        <v>134</v>
      </c>
      <c r="AM74" s="2" t="s">
        <v>134</v>
      </c>
      <c r="AN74" s="2" t="s">
        <v>134</v>
      </c>
      <c r="AO74" s="2" t="s">
        <v>134</v>
      </c>
      <c r="AP74" s="2" t="s">
        <v>134</v>
      </c>
      <c r="AQ74" s="2" t="s">
        <v>134</v>
      </c>
      <c r="AR74" s="2" t="s">
        <v>134</v>
      </c>
      <c r="AS74" s="2">
        <v>0</v>
      </c>
      <c r="AT74" s="2" t="s">
        <v>134</v>
      </c>
      <c r="AU74" s="2" t="s">
        <v>134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 t="s">
        <v>135</v>
      </c>
    </row>
    <row r="75" spans="1:99" s="2" customFormat="1" x14ac:dyDescent="0.25">
      <c r="A75" s="2" t="s">
        <v>669</v>
      </c>
      <c r="B75" s="2" t="s">
        <v>295</v>
      </c>
      <c r="C75" s="2" t="s">
        <v>670</v>
      </c>
      <c r="D75" s="2">
        <v>1962</v>
      </c>
      <c r="E75" s="2">
        <f t="shared" si="22"/>
        <v>53</v>
      </c>
      <c r="F75" s="2">
        <v>6</v>
      </c>
      <c r="G75" s="2">
        <v>6</v>
      </c>
      <c r="H75" s="2">
        <v>0</v>
      </c>
      <c r="I75" s="2">
        <v>17700</v>
      </c>
      <c r="J75" s="2">
        <v>17700</v>
      </c>
      <c r="K75" s="2">
        <v>17700</v>
      </c>
      <c r="L75" s="2">
        <f t="shared" si="23"/>
        <v>771010230</v>
      </c>
      <c r="M75" s="2">
        <v>270</v>
      </c>
      <c r="N75" s="2">
        <f t="shared" si="24"/>
        <v>11761200</v>
      </c>
      <c r="O75" s="2">
        <f t="shared" si="25"/>
        <v>0.421875</v>
      </c>
      <c r="P75" s="2">
        <f t="shared" si="26"/>
        <v>1092652.2</v>
      </c>
      <c r="Q75" s="2">
        <f t="shared" si="27"/>
        <v>1.0926522000000001</v>
      </c>
      <c r="R75" s="2">
        <v>22</v>
      </c>
      <c r="S75" s="2">
        <f t="shared" si="28"/>
        <v>56.979779999999998</v>
      </c>
      <c r="T75" s="2">
        <f t="shared" si="29"/>
        <v>14080</v>
      </c>
      <c r="U75" s="2">
        <f t="shared" si="30"/>
        <v>613360000</v>
      </c>
      <c r="V75" s="2">
        <v>18804.330899</v>
      </c>
      <c r="W75" s="2">
        <f t="shared" si="31"/>
        <v>5.7315600580151997</v>
      </c>
      <c r="X75" s="2">
        <f t="shared" si="32"/>
        <v>3.5614274462852062</v>
      </c>
      <c r="Y75" s="2">
        <f t="shared" si="33"/>
        <v>1.5467736547884148</v>
      </c>
      <c r="Z75" s="2">
        <f t="shared" si="34"/>
        <v>65.555405060708097</v>
      </c>
      <c r="AA75" s="2">
        <f t="shared" si="35"/>
        <v>0.26252306679495191</v>
      </c>
      <c r="AB75" s="2">
        <f t="shared" si="36"/>
        <v>32.777702530354048</v>
      </c>
      <c r="AC75" s="2">
        <v>6</v>
      </c>
      <c r="AD75" s="2">
        <f t="shared" si="37"/>
        <v>10.92590084345135</v>
      </c>
      <c r="AE75" s="2" t="s">
        <v>134</v>
      </c>
      <c r="AF75" s="2">
        <f t="shared" si="38"/>
        <v>52.148148148148145</v>
      </c>
      <c r="AG75" s="2">
        <f t="shared" si="39"/>
        <v>1.694057456699789</v>
      </c>
      <c r="AH75" s="2">
        <f t="shared" si="40"/>
        <v>5.0046829062379936E-2</v>
      </c>
      <c r="AI75" s="2">
        <f t="shared" si="41"/>
        <v>771010230</v>
      </c>
      <c r="AJ75" s="2">
        <f t="shared" si="42"/>
        <v>21832596</v>
      </c>
      <c r="AK75" s="2">
        <f t="shared" si="43"/>
        <v>21.832595999999999</v>
      </c>
      <c r="AL75" s="2" t="s">
        <v>671</v>
      </c>
      <c r="AM75" s="2" t="s">
        <v>134</v>
      </c>
      <c r="AN75" s="2" t="s">
        <v>672</v>
      </c>
      <c r="AO75" s="2" t="s">
        <v>673</v>
      </c>
      <c r="AP75" s="2" t="s">
        <v>134</v>
      </c>
      <c r="AQ75" s="2" t="s">
        <v>134</v>
      </c>
      <c r="AR75" s="2" t="s">
        <v>134</v>
      </c>
      <c r="AS75" s="2">
        <v>0</v>
      </c>
      <c r="AT75" s="2" t="s">
        <v>134</v>
      </c>
      <c r="AU75" s="2" t="s">
        <v>134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 t="s">
        <v>135</v>
      </c>
    </row>
    <row r="76" spans="1:99" s="2" customFormat="1" x14ac:dyDescent="0.25">
      <c r="A76" s="2" t="s">
        <v>674</v>
      </c>
      <c r="B76" s="2" t="s">
        <v>295</v>
      </c>
      <c r="C76" s="2" t="s">
        <v>675</v>
      </c>
      <c r="D76" s="2">
        <v>1983</v>
      </c>
      <c r="E76" s="2">
        <f t="shared" si="22"/>
        <v>32</v>
      </c>
      <c r="F76" s="2">
        <v>150</v>
      </c>
      <c r="G76" s="2">
        <v>165</v>
      </c>
      <c r="H76" s="2">
        <v>72000</v>
      </c>
      <c r="I76" s="2">
        <v>13250</v>
      </c>
      <c r="J76" s="2">
        <v>13200</v>
      </c>
      <c r="K76" s="2">
        <v>13250</v>
      </c>
      <c r="L76" s="2">
        <f t="shared" si="23"/>
        <v>577168675</v>
      </c>
      <c r="M76" s="2">
        <v>268</v>
      </c>
      <c r="N76" s="2">
        <f t="shared" si="24"/>
        <v>11674080</v>
      </c>
      <c r="O76" s="2">
        <f t="shared" si="25"/>
        <v>0.41875000000000001</v>
      </c>
      <c r="P76" s="2">
        <f t="shared" si="26"/>
        <v>1084558.48</v>
      </c>
      <c r="Q76" s="2">
        <f t="shared" si="27"/>
        <v>1.0845584800000001</v>
      </c>
      <c r="R76" s="2">
        <v>96.6</v>
      </c>
      <c r="S76" s="2">
        <f t="shared" si="28"/>
        <v>250.19303399999995</v>
      </c>
      <c r="T76" s="2">
        <f t="shared" si="29"/>
        <v>61824</v>
      </c>
      <c r="U76" s="2">
        <f t="shared" si="30"/>
        <v>2693208000</v>
      </c>
      <c r="W76" s="2">
        <f t="shared" si="31"/>
        <v>0</v>
      </c>
      <c r="X76" s="2">
        <f t="shared" si="32"/>
        <v>0</v>
      </c>
      <c r="Y76" s="2">
        <f t="shared" si="33"/>
        <v>0</v>
      </c>
      <c r="Z76" s="2">
        <f t="shared" si="34"/>
        <v>49.44018500815482</v>
      </c>
      <c r="AA76" s="2">
        <f t="shared" si="35"/>
        <v>0</v>
      </c>
      <c r="AB76" s="2">
        <f t="shared" si="36"/>
        <v>0.98880370016309638</v>
      </c>
      <c r="AC76" s="2">
        <v>150</v>
      </c>
      <c r="AD76" s="2">
        <f t="shared" si="37"/>
        <v>0.32960123338769881</v>
      </c>
      <c r="AE76" s="2" t="s">
        <v>134</v>
      </c>
      <c r="AF76" s="2">
        <f t="shared" si="38"/>
        <v>230.68656716417911</v>
      </c>
      <c r="AG76" s="2">
        <f t="shared" si="39"/>
        <v>1.2823725206343655</v>
      </c>
      <c r="AH76" s="2">
        <f t="shared" si="40"/>
        <v>6.6611149927133975E-2</v>
      </c>
      <c r="AI76" s="2">
        <f t="shared" si="41"/>
        <v>574990680</v>
      </c>
      <c r="AJ76" s="2">
        <f t="shared" si="42"/>
        <v>16281936</v>
      </c>
      <c r="AK76" s="2">
        <f t="shared" si="43"/>
        <v>16.281936000000002</v>
      </c>
      <c r="AL76" s="2" t="s">
        <v>134</v>
      </c>
      <c r="AM76" s="2" t="s">
        <v>134</v>
      </c>
      <c r="AN76" s="2" t="s">
        <v>134</v>
      </c>
      <c r="AO76" s="2" t="s">
        <v>134</v>
      </c>
      <c r="AP76" s="2" t="s">
        <v>134</v>
      </c>
      <c r="AQ76" s="2" t="s">
        <v>134</v>
      </c>
      <c r="AR76" s="2" t="s">
        <v>134</v>
      </c>
      <c r="AS76" s="2">
        <v>0</v>
      </c>
      <c r="AT76" s="2" t="s">
        <v>134</v>
      </c>
      <c r="AU76" s="2" t="s">
        <v>134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 t="s">
        <v>135</v>
      </c>
    </row>
    <row r="77" spans="1:99" s="2" customFormat="1" x14ac:dyDescent="0.25">
      <c r="A77" s="2" t="s">
        <v>676</v>
      </c>
      <c r="B77" s="2" t="s">
        <v>295</v>
      </c>
      <c r="C77" s="2" t="s">
        <v>677</v>
      </c>
      <c r="D77" s="2">
        <v>1985</v>
      </c>
      <c r="E77" s="2">
        <f t="shared" si="22"/>
        <v>30</v>
      </c>
      <c r="F77" s="2">
        <v>151</v>
      </c>
      <c r="G77" s="2">
        <v>167</v>
      </c>
      <c r="H77" s="2">
        <v>43970</v>
      </c>
      <c r="I77" s="2">
        <v>42225</v>
      </c>
      <c r="J77" s="2">
        <v>42225</v>
      </c>
      <c r="K77" s="2">
        <v>42225</v>
      </c>
      <c r="L77" s="2">
        <f t="shared" si="23"/>
        <v>1839316777.5</v>
      </c>
      <c r="M77" s="2">
        <v>635</v>
      </c>
      <c r="N77" s="2">
        <f t="shared" si="24"/>
        <v>27660600</v>
      </c>
      <c r="O77" s="2">
        <f t="shared" si="25"/>
        <v>0.9921875</v>
      </c>
      <c r="P77" s="2">
        <f t="shared" si="26"/>
        <v>2569756.1</v>
      </c>
      <c r="Q77" s="2">
        <f t="shared" si="27"/>
        <v>2.5697561000000002</v>
      </c>
      <c r="R77" s="2">
        <v>74.3</v>
      </c>
      <c r="S77" s="2">
        <f t="shared" si="28"/>
        <v>192.43625699999998</v>
      </c>
      <c r="T77" s="2">
        <f t="shared" si="29"/>
        <v>47552</v>
      </c>
      <c r="U77" s="2">
        <f t="shared" si="30"/>
        <v>2071484000</v>
      </c>
      <c r="W77" s="2">
        <f t="shared" si="31"/>
        <v>0</v>
      </c>
      <c r="X77" s="2">
        <f t="shared" si="32"/>
        <v>0</v>
      </c>
      <c r="Y77" s="2">
        <f t="shared" si="33"/>
        <v>0</v>
      </c>
      <c r="Z77" s="2">
        <f t="shared" si="34"/>
        <v>66.495910338170532</v>
      </c>
      <c r="AA77" s="2">
        <f t="shared" si="35"/>
        <v>0</v>
      </c>
      <c r="AB77" s="2">
        <f t="shared" si="36"/>
        <v>1.3211108014206068</v>
      </c>
      <c r="AC77" s="2">
        <v>151</v>
      </c>
      <c r="AD77" s="2">
        <f t="shared" si="37"/>
        <v>0.44037026714020222</v>
      </c>
      <c r="AE77" s="2" t="s">
        <v>134</v>
      </c>
      <c r="AF77" s="2">
        <f t="shared" si="38"/>
        <v>74.885039370078744</v>
      </c>
      <c r="AG77" s="2">
        <f t="shared" si="39"/>
        <v>1.1204941313259138</v>
      </c>
      <c r="AH77" s="2">
        <f t="shared" si="40"/>
        <v>4.9338976404764541E-2</v>
      </c>
      <c r="AI77" s="2">
        <f t="shared" si="41"/>
        <v>1839316777.5</v>
      </c>
      <c r="AJ77" s="2">
        <f t="shared" si="42"/>
        <v>52083693</v>
      </c>
      <c r="AK77" s="2">
        <f t="shared" si="43"/>
        <v>52.083692999999997</v>
      </c>
      <c r="AL77" s="2" t="s">
        <v>134</v>
      </c>
      <c r="AM77" s="2" t="s">
        <v>134</v>
      </c>
      <c r="AN77" s="2" t="s">
        <v>134</v>
      </c>
      <c r="AO77" s="2" t="s">
        <v>134</v>
      </c>
      <c r="AP77" s="2" t="s">
        <v>134</v>
      </c>
      <c r="AQ77" s="2" t="s">
        <v>134</v>
      </c>
      <c r="AR77" s="2" t="s">
        <v>134</v>
      </c>
      <c r="AS77" s="2">
        <v>0</v>
      </c>
      <c r="AT77" s="2" t="s">
        <v>134</v>
      </c>
      <c r="AU77" s="2" t="s">
        <v>134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 t="s">
        <v>135</v>
      </c>
    </row>
    <row r="78" spans="1:99" s="2" customFormat="1" x14ac:dyDescent="0.25">
      <c r="A78" s="2" t="s">
        <v>678</v>
      </c>
      <c r="B78" s="2" t="s">
        <v>295</v>
      </c>
      <c r="C78" s="2" t="s">
        <v>679</v>
      </c>
      <c r="D78" s="2">
        <v>1987</v>
      </c>
      <c r="E78" s="2">
        <f t="shared" si="22"/>
        <v>28</v>
      </c>
      <c r="F78" s="2">
        <v>5.5</v>
      </c>
      <c r="G78" s="2">
        <v>9</v>
      </c>
      <c r="H78" s="2">
        <v>872</v>
      </c>
      <c r="I78" s="2">
        <v>350</v>
      </c>
      <c r="J78" s="2">
        <v>350</v>
      </c>
      <c r="K78" s="2">
        <v>350</v>
      </c>
      <c r="L78" s="2">
        <f t="shared" si="23"/>
        <v>15245965</v>
      </c>
      <c r="M78" s="2">
        <v>350</v>
      </c>
      <c r="N78" s="2">
        <f t="shared" si="24"/>
        <v>15246000</v>
      </c>
      <c r="O78" s="2">
        <f t="shared" si="25"/>
        <v>0.546875</v>
      </c>
      <c r="P78" s="2">
        <f t="shared" si="26"/>
        <v>1416401</v>
      </c>
      <c r="Q78" s="2">
        <f t="shared" si="27"/>
        <v>1.416401</v>
      </c>
      <c r="R78" s="2">
        <v>2.75</v>
      </c>
      <c r="S78" s="2">
        <f t="shared" si="28"/>
        <v>7.1224724999999998</v>
      </c>
      <c r="T78" s="2">
        <f t="shared" si="29"/>
        <v>1760</v>
      </c>
      <c r="U78" s="2">
        <f t="shared" si="30"/>
        <v>76670000</v>
      </c>
      <c r="W78" s="2">
        <f t="shared" si="31"/>
        <v>0</v>
      </c>
      <c r="X78" s="2">
        <f t="shared" si="32"/>
        <v>0</v>
      </c>
      <c r="Y78" s="2">
        <f t="shared" si="33"/>
        <v>0</v>
      </c>
      <c r="Z78" s="2">
        <f t="shared" si="34"/>
        <v>0.99999770431588608</v>
      </c>
      <c r="AA78" s="2">
        <f t="shared" si="35"/>
        <v>0</v>
      </c>
      <c r="AB78" s="2">
        <f t="shared" si="36"/>
        <v>0.54545329326321057</v>
      </c>
      <c r="AC78" s="2">
        <v>5.5</v>
      </c>
      <c r="AD78" s="2">
        <f t="shared" si="37"/>
        <v>0.1818177644210702</v>
      </c>
      <c r="AE78" s="2" t="s">
        <v>134</v>
      </c>
      <c r="AF78" s="2">
        <f t="shared" si="38"/>
        <v>5.0285714285714285</v>
      </c>
      <c r="AG78" s="2">
        <f t="shared" si="39"/>
        <v>2.2696897362942167E-2</v>
      </c>
      <c r="AH78" s="2">
        <f t="shared" si="40"/>
        <v>3.2808476829782403</v>
      </c>
      <c r="AI78" s="2">
        <f t="shared" si="41"/>
        <v>15245965</v>
      </c>
      <c r="AJ78" s="2">
        <f t="shared" si="42"/>
        <v>431718</v>
      </c>
      <c r="AK78" s="2">
        <f t="shared" si="43"/>
        <v>0.43171799999999999</v>
      </c>
      <c r="AL78" s="2" t="s">
        <v>134</v>
      </c>
      <c r="AM78" s="2" t="s">
        <v>134</v>
      </c>
      <c r="AN78" s="2" t="s">
        <v>134</v>
      </c>
      <c r="AO78" s="2" t="s">
        <v>134</v>
      </c>
      <c r="AP78" s="2" t="s">
        <v>134</v>
      </c>
      <c r="AQ78" s="2" t="s">
        <v>134</v>
      </c>
      <c r="AR78" s="2" t="s">
        <v>134</v>
      </c>
      <c r="AS78" s="2">
        <v>0</v>
      </c>
      <c r="AT78" s="2" t="s">
        <v>134</v>
      </c>
      <c r="AU78" s="2" t="s">
        <v>134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 t="s">
        <v>135</v>
      </c>
    </row>
    <row r="79" spans="1:99" s="2" customFormat="1" x14ac:dyDescent="0.25">
      <c r="A79" s="2" t="s">
        <v>680</v>
      </c>
      <c r="B79" s="2" t="s">
        <v>681</v>
      </c>
      <c r="C79" s="2" t="s">
        <v>682</v>
      </c>
      <c r="D79" s="2">
        <v>1997</v>
      </c>
      <c r="E79" s="2">
        <f t="shared" si="22"/>
        <v>18</v>
      </c>
      <c r="F79" s="2">
        <v>0</v>
      </c>
      <c r="G79" s="2">
        <v>23</v>
      </c>
      <c r="H79" s="2">
        <v>0</v>
      </c>
      <c r="I79" s="2">
        <v>0</v>
      </c>
      <c r="J79" s="2">
        <v>1839</v>
      </c>
      <c r="K79" s="2">
        <v>1839</v>
      </c>
      <c r="L79" s="2">
        <f t="shared" si="23"/>
        <v>80106656.100000009</v>
      </c>
      <c r="M79" s="2">
        <v>650</v>
      </c>
      <c r="N79" s="2">
        <f t="shared" si="24"/>
        <v>28314000</v>
      </c>
      <c r="O79" s="2">
        <f t="shared" si="25"/>
        <v>1.015625</v>
      </c>
      <c r="P79" s="2">
        <f t="shared" si="26"/>
        <v>2630459</v>
      </c>
      <c r="Q79" s="2">
        <f t="shared" si="27"/>
        <v>2.6304590000000001</v>
      </c>
      <c r="R79" s="2">
        <v>590</v>
      </c>
      <c r="S79" s="2">
        <f t="shared" si="28"/>
        <v>1528.0940999999998</v>
      </c>
      <c r="T79" s="2">
        <f t="shared" si="29"/>
        <v>377600</v>
      </c>
      <c r="U79" s="2">
        <f t="shared" si="30"/>
        <v>16449200000</v>
      </c>
      <c r="W79" s="2">
        <f t="shared" si="31"/>
        <v>0</v>
      </c>
      <c r="X79" s="2">
        <f t="shared" si="32"/>
        <v>0</v>
      </c>
      <c r="Y79" s="2">
        <f t="shared" si="33"/>
        <v>0</v>
      </c>
      <c r="Z79" s="2">
        <f t="shared" si="34"/>
        <v>2.8292242742106382</v>
      </c>
      <c r="AA79" s="2">
        <f t="shared" si="35"/>
        <v>0</v>
      </c>
      <c r="AB79" s="2" t="e">
        <f t="shared" si="36"/>
        <v>#DIV/0!</v>
      </c>
      <c r="AC79" s="2">
        <v>0</v>
      </c>
      <c r="AD79" s="2" t="e">
        <f t="shared" si="37"/>
        <v>#DIV/0!</v>
      </c>
      <c r="AE79" s="2" t="s">
        <v>134</v>
      </c>
      <c r="AF79" s="2">
        <f t="shared" si="38"/>
        <v>580.92307692307691</v>
      </c>
      <c r="AG79" s="2">
        <f t="shared" si="39"/>
        <v>4.7120751723955294E-2</v>
      </c>
      <c r="AH79" s="2">
        <f t="shared" si="40"/>
        <v>1.1596253365610962</v>
      </c>
      <c r="AI79" s="2">
        <f t="shared" si="41"/>
        <v>80106656.100000009</v>
      </c>
      <c r="AJ79" s="2">
        <f t="shared" si="42"/>
        <v>2268369.7200000002</v>
      </c>
      <c r="AK79" s="2">
        <f t="shared" si="43"/>
        <v>2.2683697200000004</v>
      </c>
      <c r="AL79" s="2" t="s">
        <v>134</v>
      </c>
      <c r="AM79" s="2" t="s">
        <v>134</v>
      </c>
      <c r="AN79" s="2" t="s">
        <v>134</v>
      </c>
      <c r="AO79" s="2" t="s">
        <v>134</v>
      </c>
      <c r="AP79" s="2" t="s">
        <v>134</v>
      </c>
      <c r="AQ79" s="2" t="s">
        <v>134</v>
      </c>
      <c r="AR79" s="2" t="s">
        <v>134</v>
      </c>
      <c r="AS79" s="2">
        <v>0</v>
      </c>
      <c r="AT79" s="2" t="s">
        <v>134</v>
      </c>
      <c r="AU79" s="2" t="s">
        <v>134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 t="s">
        <v>135</v>
      </c>
    </row>
    <row r="80" spans="1:99" s="2" customFormat="1" x14ac:dyDescent="0.25">
      <c r="A80" s="2" t="s">
        <v>683</v>
      </c>
      <c r="B80" s="2" t="s">
        <v>295</v>
      </c>
      <c r="C80" s="2" t="s">
        <v>684</v>
      </c>
      <c r="D80" s="2">
        <v>1943</v>
      </c>
      <c r="E80" s="2">
        <f t="shared" si="22"/>
        <v>72</v>
      </c>
      <c r="F80" s="2">
        <v>9</v>
      </c>
      <c r="G80" s="2">
        <v>12</v>
      </c>
      <c r="H80" s="2">
        <v>630</v>
      </c>
      <c r="I80" s="2">
        <v>7500</v>
      </c>
      <c r="J80" s="2">
        <v>7500</v>
      </c>
      <c r="K80" s="2">
        <v>7500</v>
      </c>
      <c r="L80" s="2">
        <f t="shared" si="23"/>
        <v>326699250</v>
      </c>
      <c r="M80" s="2">
        <v>956</v>
      </c>
      <c r="N80" s="2">
        <f t="shared" si="24"/>
        <v>41643360</v>
      </c>
      <c r="O80" s="2">
        <f t="shared" si="25"/>
        <v>1.4937500000000001</v>
      </c>
      <c r="P80" s="2">
        <f t="shared" si="26"/>
        <v>3868798.16</v>
      </c>
      <c r="Q80" s="2">
        <f t="shared" si="27"/>
        <v>3.8687981600000003</v>
      </c>
      <c r="R80" s="2">
        <v>90</v>
      </c>
      <c r="S80" s="2">
        <f t="shared" si="28"/>
        <v>233.09909999999999</v>
      </c>
      <c r="T80" s="2">
        <f t="shared" si="29"/>
        <v>57600</v>
      </c>
      <c r="U80" s="2">
        <f t="shared" si="30"/>
        <v>2509200000</v>
      </c>
      <c r="W80" s="2">
        <f t="shared" si="31"/>
        <v>0</v>
      </c>
      <c r="X80" s="2">
        <f t="shared" si="32"/>
        <v>0</v>
      </c>
      <c r="Y80" s="2">
        <f t="shared" si="33"/>
        <v>0</v>
      </c>
      <c r="Z80" s="2">
        <f t="shared" si="34"/>
        <v>7.8451702744447136</v>
      </c>
      <c r="AA80" s="2">
        <f t="shared" si="35"/>
        <v>0</v>
      </c>
      <c r="AB80" s="2">
        <f t="shared" si="36"/>
        <v>2.615056758148238</v>
      </c>
      <c r="AC80" s="2">
        <v>9</v>
      </c>
      <c r="AD80" s="2">
        <f t="shared" si="37"/>
        <v>0.8716855860494126</v>
      </c>
      <c r="AE80" s="2" t="s">
        <v>134</v>
      </c>
      <c r="AF80" s="2">
        <f t="shared" si="38"/>
        <v>60.2510460251046</v>
      </c>
      <c r="AG80" s="2">
        <f t="shared" si="39"/>
        <v>0.10773949632053761</v>
      </c>
      <c r="AH80" s="2">
        <f t="shared" si="40"/>
        <v>0.41819871799029307</v>
      </c>
      <c r="AI80" s="2">
        <f t="shared" si="41"/>
        <v>326699250</v>
      </c>
      <c r="AJ80" s="2">
        <f t="shared" si="42"/>
        <v>9251100</v>
      </c>
      <c r="AK80" s="2">
        <f t="shared" si="43"/>
        <v>9.2510999999999992</v>
      </c>
      <c r="AL80" s="2" t="s">
        <v>134</v>
      </c>
      <c r="AM80" s="2" t="s">
        <v>134</v>
      </c>
      <c r="AN80" s="2" t="s">
        <v>134</v>
      </c>
      <c r="AO80" s="2" t="s">
        <v>134</v>
      </c>
      <c r="AP80" s="2" t="s">
        <v>134</v>
      </c>
      <c r="AQ80" s="2" t="s">
        <v>134</v>
      </c>
      <c r="AR80" s="2" t="s">
        <v>134</v>
      </c>
      <c r="AS80" s="2">
        <v>0</v>
      </c>
      <c r="AT80" s="2" t="s">
        <v>134</v>
      </c>
      <c r="AU80" s="2" t="s">
        <v>134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 t="s">
        <v>135</v>
      </c>
    </row>
    <row r="81" spans="1:99" s="2" customFormat="1" x14ac:dyDescent="0.25">
      <c r="A81" s="2" t="s">
        <v>685</v>
      </c>
      <c r="B81" s="2" t="s">
        <v>295</v>
      </c>
      <c r="C81" s="2" t="s">
        <v>686</v>
      </c>
      <c r="D81" s="2">
        <v>1916</v>
      </c>
      <c r="E81" s="2">
        <f t="shared" si="22"/>
        <v>99</v>
      </c>
      <c r="F81" s="2">
        <v>76.5</v>
      </c>
      <c r="G81" s="2">
        <v>90</v>
      </c>
      <c r="H81" s="2">
        <v>240</v>
      </c>
      <c r="I81" s="2">
        <v>32300</v>
      </c>
      <c r="J81" s="2">
        <v>32300</v>
      </c>
      <c r="K81" s="2">
        <v>32300</v>
      </c>
      <c r="L81" s="2">
        <f t="shared" si="23"/>
        <v>1406984770</v>
      </c>
      <c r="M81" s="2">
        <v>1405</v>
      </c>
      <c r="N81" s="2">
        <f t="shared" si="24"/>
        <v>61201800</v>
      </c>
      <c r="O81" s="2">
        <f t="shared" si="25"/>
        <v>2.1953125</v>
      </c>
      <c r="P81" s="2">
        <f t="shared" si="26"/>
        <v>5685838.2999999998</v>
      </c>
      <c r="Q81" s="2">
        <f t="shared" si="27"/>
        <v>5.6858383000000003</v>
      </c>
      <c r="R81" s="2">
        <v>4.3</v>
      </c>
      <c r="S81" s="2">
        <f t="shared" si="28"/>
        <v>11.136956999999999</v>
      </c>
      <c r="T81" s="2">
        <f t="shared" si="29"/>
        <v>2752</v>
      </c>
      <c r="U81" s="2">
        <f t="shared" si="30"/>
        <v>119884000</v>
      </c>
      <c r="W81" s="2">
        <f t="shared" si="31"/>
        <v>0</v>
      </c>
      <c r="X81" s="2">
        <f t="shared" si="32"/>
        <v>0</v>
      </c>
      <c r="Y81" s="2">
        <f t="shared" si="33"/>
        <v>0</v>
      </c>
      <c r="Z81" s="2">
        <f t="shared" si="34"/>
        <v>22.989271067190835</v>
      </c>
      <c r="AA81" s="2">
        <f t="shared" si="35"/>
        <v>0</v>
      </c>
      <c r="AB81" s="2">
        <f t="shared" si="36"/>
        <v>0.90154004185062109</v>
      </c>
      <c r="AC81" s="2">
        <v>76.5</v>
      </c>
      <c r="AD81" s="2">
        <f t="shared" si="37"/>
        <v>0.30051334728354034</v>
      </c>
      <c r="AE81" s="2" t="s">
        <v>134</v>
      </c>
      <c r="AF81" s="2">
        <f t="shared" si="38"/>
        <v>1.9587188612099644</v>
      </c>
      <c r="AG81" s="2">
        <f t="shared" si="39"/>
        <v>0.26042852540473893</v>
      </c>
      <c r="AH81" s="2">
        <f t="shared" si="40"/>
        <v>0.14271179549796989</v>
      </c>
      <c r="AI81" s="2">
        <f t="shared" si="41"/>
        <v>1406984770</v>
      </c>
      <c r="AJ81" s="2">
        <f t="shared" si="42"/>
        <v>39841404</v>
      </c>
      <c r="AK81" s="2">
        <f t="shared" si="43"/>
        <v>39.841403999999997</v>
      </c>
      <c r="AL81" s="2" t="s">
        <v>134</v>
      </c>
      <c r="AM81" s="2" t="s">
        <v>134</v>
      </c>
      <c r="AN81" s="2" t="s">
        <v>134</v>
      </c>
      <c r="AO81" s="2" t="s">
        <v>134</v>
      </c>
      <c r="AP81" s="2" t="s">
        <v>134</v>
      </c>
      <c r="AQ81" s="2" t="s">
        <v>134</v>
      </c>
      <c r="AR81" s="2" t="s">
        <v>134</v>
      </c>
      <c r="AS81" s="2">
        <v>0</v>
      </c>
      <c r="AT81" s="2" t="s">
        <v>134</v>
      </c>
      <c r="AU81" s="2" t="s">
        <v>134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 t="s">
        <v>135</v>
      </c>
    </row>
    <row r="82" spans="1:99" s="2" customFormat="1" x14ac:dyDescent="0.25">
      <c r="A82" s="2" t="s">
        <v>687</v>
      </c>
      <c r="B82" s="2" t="s">
        <v>295</v>
      </c>
      <c r="C82" s="2" t="s">
        <v>688</v>
      </c>
      <c r="D82" s="2">
        <v>1965</v>
      </c>
      <c r="E82" s="2">
        <f t="shared" si="22"/>
        <v>50</v>
      </c>
      <c r="F82" s="2">
        <v>73.5</v>
      </c>
      <c r="G82" s="2">
        <v>81</v>
      </c>
      <c r="H82" s="2">
        <v>7000</v>
      </c>
      <c r="I82" s="2">
        <v>12000</v>
      </c>
      <c r="J82" s="2">
        <v>12000</v>
      </c>
      <c r="K82" s="2">
        <v>12000</v>
      </c>
      <c r="L82" s="2">
        <f t="shared" si="23"/>
        <v>522718800</v>
      </c>
      <c r="M82" s="2">
        <v>440</v>
      </c>
      <c r="N82" s="2">
        <f t="shared" si="24"/>
        <v>19166400</v>
      </c>
      <c r="O82" s="2">
        <f t="shared" si="25"/>
        <v>0.6875</v>
      </c>
      <c r="P82" s="2">
        <f t="shared" si="26"/>
        <v>1780618.4000000001</v>
      </c>
      <c r="Q82" s="2">
        <f t="shared" si="27"/>
        <v>1.7806184</v>
      </c>
      <c r="R82" s="2">
        <v>34</v>
      </c>
      <c r="S82" s="2">
        <f t="shared" si="28"/>
        <v>88.059659999999994</v>
      </c>
      <c r="T82" s="2">
        <f t="shared" si="29"/>
        <v>21760</v>
      </c>
      <c r="U82" s="2">
        <f t="shared" si="30"/>
        <v>947920000</v>
      </c>
      <c r="W82" s="2">
        <f t="shared" si="31"/>
        <v>0</v>
      </c>
      <c r="X82" s="2">
        <f t="shared" si="32"/>
        <v>0</v>
      </c>
      <c r="Y82" s="2">
        <f t="shared" si="33"/>
        <v>0</v>
      </c>
      <c r="Z82" s="2">
        <f t="shared" si="34"/>
        <v>27.27266466316053</v>
      </c>
      <c r="AA82" s="2">
        <f t="shared" si="35"/>
        <v>0</v>
      </c>
      <c r="AB82" s="2">
        <f t="shared" si="36"/>
        <v>1.1131699862514501</v>
      </c>
      <c r="AC82" s="2">
        <v>73.5</v>
      </c>
      <c r="AD82" s="2">
        <f t="shared" si="37"/>
        <v>0.37105666208381671</v>
      </c>
      <c r="AE82" s="2" t="s">
        <v>134</v>
      </c>
      <c r="AF82" s="2">
        <f t="shared" si="38"/>
        <v>49.454545454545453</v>
      </c>
      <c r="AG82" s="2">
        <f t="shared" si="39"/>
        <v>0.55208093159727722</v>
      </c>
      <c r="AH82" s="2">
        <f t="shared" si="40"/>
        <v>0.12029774837586882</v>
      </c>
      <c r="AI82" s="2">
        <f t="shared" si="41"/>
        <v>522718800</v>
      </c>
      <c r="AJ82" s="2">
        <f t="shared" si="42"/>
        <v>14801760</v>
      </c>
      <c r="AK82" s="2">
        <f t="shared" si="43"/>
        <v>14.80176</v>
      </c>
      <c r="AL82" s="2" t="s">
        <v>134</v>
      </c>
      <c r="AM82" s="2" t="s">
        <v>134</v>
      </c>
      <c r="AN82" s="2" t="s">
        <v>134</v>
      </c>
      <c r="AO82" s="2" t="s">
        <v>134</v>
      </c>
      <c r="AP82" s="2" t="s">
        <v>134</v>
      </c>
      <c r="AQ82" s="2" t="s">
        <v>134</v>
      </c>
      <c r="AR82" s="2" t="s">
        <v>134</v>
      </c>
      <c r="AS82" s="2">
        <v>0</v>
      </c>
      <c r="AT82" s="2" t="s">
        <v>134</v>
      </c>
      <c r="AU82" s="2" t="s">
        <v>134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 t="s">
        <v>135</v>
      </c>
    </row>
    <row r="83" spans="1:99" s="2" customFormat="1" x14ac:dyDescent="0.25">
      <c r="A83" s="2" t="s">
        <v>689</v>
      </c>
      <c r="C83" s="2" t="s">
        <v>690</v>
      </c>
      <c r="F83" s="2">
        <v>9</v>
      </c>
      <c r="G83" s="2">
        <v>9</v>
      </c>
      <c r="H83" s="2">
        <v>0</v>
      </c>
      <c r="I83" s="2">
        <v>2000</v>
      </c>
      <c r="J83" s="2">
        <v>2000</v>
      </c>
      <c r="K83" s="2">
        <v>2000</v>
      </c>
      <c r="L83" s="2">
        <f t="shared" si="23"/>
        <v>87119800</v>
      </c>
      <c r="M83" s="2">
        <v>250</v>
      </c>
      <c r="N83" s="2">
        <f t="shared" si="24"/>
        <v>10890000</v>
      </c>
      <c r="O83" s="2">
        <f t="shared" si="25"/>
        <v>0.390625</v>
      </c>
      <c r="P83" s="2">
        <f t="shared" si="26"/>
        <v>1011715</v>
      </c>
      <c r="Q83" s="2">
        <f t="shared" si="27"/>
        <v>1.0117150000000001</v>
      </c>
      <c r="R83" s="2">
        <v>36</v>
      </c>
      <c r="S83" s="2">
        <f t="shared" si="28"/>
        <v>93.239639999999994</v>
      </c>
      <c r="T83" s="2">
        <f t="shared" si="29"/>
        <v>23040</v>
      </c>
      <c r="U83" s="2">
        <f t="shared" si="30"/>
        <v>1003680000</v>
      </c>
      <c r="W83" s="2">
        <f t="shared" si="31"/>
        <v>0</v>
      </c>
      <c r="X83" s="2">
        <f t="shared" si="32"/>
        <v>0</v>
      </c>
      <c r="Y83" s="2">
        <f t="shared" si="33"/>
        <v>0</v>
      </c>
      <c r="Z83" s="2">
        <f t="shared" si="34"/>
        <v>7.9999816345270887</v>
      </c>
      <c r="AA83" s="2">
        <f t="shared" si="35"/>
        <v>0</v>
      </c>
      <c r="AB83" s="2">
        <f t="shared" si="36"/>
        <v>2.666660544842363</v>
      </c>
      <c r="AC83" s="2">
        <v>9</v>
      </c>
      <c r="AD83" s="2">
        <f t="shared" si="37"/>
        <v>0.88888684828078768</v>
      </c>
      <c r="AE83" s="2" t="s">
        <v>134</v>
      </c>
      <c r="AF83" s="2">
        <f t="shared" si="38"/>
        <v>92.16</v>
      </c>
      <c r="AG83" s="2">
        <f t="shared" si="39"/>
        <v>0.21484264900478262</v>
      </c>
      <c r="AH83" s="2">
        <f t="shared" si="40"/>
        <v>0.41010596037228003</v>
      </c>
      <c r="AI83" s="2">
        <f t="shared" si="41"/>
        <v>87119800</v>
      </c>
      <c r="AJ83" s="2">
        <f t="shared" si="42"/>
        <v>2466960</v>
      </c>
      <c r="AK83" s="2">
        <f t="shared" si="43"/>
        <v>2.4669599999999998</v>
      </c>
      <c r="AL83" s="2" t="s">
        <v>134</v>
      </c>
      <c r="AM83" s="2" t="s">
        <v>134</v>
      </c>
      <c r="AN83" s="2" t="s">
        <v>134</v>
      </c>
      <c r="AO83" s="2" t="s">
        <v>134</v>
      </c>
      <c r="AP83" s="2" t="s">
        <v>134</v>
      </c>
      <c r="AQ83" s="2" t="s">
        <v>134</v>
      </c>
      <c r="AR83" s="2" t="s">
        <v>134</v>
      </c>
      <c r="AS83" s="2">
        <v>0</v>
      </c>
      <c r="AT83" s="2" t="s">
        <v>134</v>
      </c>
      <c r="AU83" s="2" t="s">
        <v>134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 t="s">
        <v>135</v>
      </c>
    </row>
    <row r="84" spans="1:99" s="2" customFormat="1" x14ac:dyDescent="0.25">
      <c r="A84" s="2" t="s">
        <v>691</v>
      </c>
      <c r="B84" s="2" t="s">
        <v>295</v>
      </c>
      <c r="C84" s="2" t="s">
        <v>692</v>
      </c>
      <c r="F84" s="2">
        <v>0</v>
      </c>
      <c r="G84" s="2">
        <v>19</v>
      </c>
      <c r="H84" s="2">
        <v>0</v>
      </c>
      <c r="I84" s="2">
        <v>0</v>
      </c>
      <c r="J84" s="2">
        <v>715</v>
      </c>
      <c r="K84" s="2">
        <v>715</v>
      </c>
      <c r="L84" s="2">
        <f t="shared" si="23"/>
        <v>31145328.5</v>
      </c>
      <c r="M84" s="2">
        <v>350</v>
      </c>
      <c r="N84" s="2">
        <f t="shared" si="24"/>
        <v>15246000</v>
      </c>
      <c r="O84" s="2">
        <f t="shared" si="25"/>
        <v>0.546875</v>
      </c>
      <c r="P84" s="2">
        <f t="shared" si="26"/>
        <v>1416401</v>
      </c>
      <c r="Q84" s="2">
        <f t="shared" si="27"/>
        <v>1.416401</v>
      </c>
      <c r="R84" s="2">
        <v>29.1</v>
      </c>
      <c r="S84" s="2">
        <f t="shared" si="28"/>
        <v>75.368708999999996</v>
      </c>
      <c r="T84" s="2">
        <f t="shared" si="29"/>
        <v>18624</v>
      </c>
      <c r="U84" s="2">
        <f t="shared" si="30"/>
        <v>811308000</v>
      </c>
      <c r="W84" s="2">
        <f t="shared" si="31"/>
        <v>0</v>
      </c>
      <c r="X84" s="2">
        <f t="shared" si="32"/>
        <v>0</v>
      </c>
      <c r="Y84" s="2">
        <f t="shared" si="33"/>
        <v>0</v>
      </c>
      <c r="Z84" s="2">
        <f t="shared" si="34"/>
        <v>2.0428524531024532</v>
      </c>
      <c r="AA84" s="2">
        <f t="shared" si="35"/>
        <v>0</v>
      </c>
      <c r="AB84" s="2" t="e">
        <f t="shared" si="36"/>
        <v>#DIV/0!</v>
      </c>
      <c r="AC84" s="2">
        <v>0</v>
      </c>
      <c r="AD84" s="2" t="e">
        <f t="shared" si="37"/>
        <v>#DIV/0!</v>
      </c>
      <c r="AE84" s="2" t="s">
        <v>134</v>
      </c>
      <c r="AF84" s="2">
        <f t="shared" si="38"/>
        <v>53.21142857142857</v>
      </c>
      <c r="AG84" s="2">
        <f t="shared" si="39"/>
        <v>4.6366518898581857E-2</v>
      </c>
      <c r="AH84" s="2">
        <f t="shared" si="40"/>
        <v>1.6060093553040335</v>
      </c>
      <c r="AI84" s="2">
        <f t="shared" si="41"/>
        <v>31145328.5</v>
      </c>
      <c r="AJ84" s="2">
        <f t="shared" si="42"/>
        <v>881938.20000000007</v>
      </c>
      <c r="AK84" s="2">
        <f t="shared" si="43"/>
        <v>0.88193820000000012</v>
      </c>
      <c r="AL84" s="2" t="s">
        <v>134</v>
      </c>
      <c r="AM84" s="2" t="s">
        <v>134</v>
      </c>
      <c r="AN84" s="2" t="s">
        <v>134</v>
      </c>
      <c r="AO84" s="2" t="s">
        <v>134</v>
      </c>
      <c r="AP84" s="2" t="s">
        <v>134</v>
      </c>
      <c r="AQ84" s="2" t="s">
        <v>134</v>
      </c>
      <c r="AR84" s="2" t="s">
        <v>134</v>
      </c>
      <c r="AS84" s="2">
        <v>0</v>
      </c>
      <c r="AT84" s="2" t="s">
        <v>134</v>
      </c>
      <c r="AU84" s="2" t="s">
        <v>134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 t="s">
        <v>135</v>
      </c>
    </row>
    <row r="85" spans="1:99" s="2" customFormat="1" x14ac:dyDescent="0.25">
      <c r="A85" s="2" t="s">
        <v>693</v>
      </c>
      <c r="C85" s="2" t="s">
        <v>694</v>
      </c>
      <c r="D85" s="2">
        <v>1921</v>
      </c>
      <c r="E85" s="2">
        <f t="shared" ref="E85:E91" si="44">2015-D85</f>
        <v>94</v>
      </c>
      <c r="F85" s="2">
        <v>18</v>
      </c>
      <c r="G85" s="2">
        <v>25</v>
      </c>
      <c r="H85" s="2">
        <v>500</v>
      </c>
      <c r="I85" s="2">
        <v>15800</v>
      </c>
      <c r="J85" s="2">
        <v>15600</v>
      </c>
      <c r="K85" s="2">
        <v>15800</v>
      </c>
      <c r="L85" s="2">
        <f t="shared" si="23"/>
        <v>688246420</v>
      </c>
      <c r="M85" s="2">
        <v>960</v>
      </c>
      <c r="N85" s="2">
        <f t="shared" si="24"/>
        <v>41817600</v>
      </c>
      <c r="O85" s="2">
        <f t="shared" si="25"/>
        <v>1.5</v>
      </c>
      <c r="P85" s="2">
        <f t="shared" si="26"/>
        <v>3884985.6</v>
      </c>
      <c r="Q85" s="2">
        <f t="shared" si="27"/>
        <v>3.8849856000000003</v>
      </c>
      <c r="R85" s="2">
        <v>15</v>
      </c>
      <c r="S85" s="2">
        <f t="shared" si="28"/>
        <v>38.849849999999996</v>
      </c>
      <c r="T85" s="2">
        <f t="shared" si="29"/>
        <v>9600</v>
      </c>
      <c r="U85" s="2">
        <f t="shared" si="30"/>
        <v>418200000</v>
      </c>
      <c r="W85" s="2">
        <f t="shared" si="31"/>
        <v>0</v>
      </c>
      <c r="X85" s="2">
        <f t="shared" si="32"/>
        <v>0</v>
      </c>
      <c r="Y85" s="2">
        <f t="shared" si="33"/>
        <v>0</v>
      </c>
      <c r="Z85" s="2">
        <f t="shared" si="34"/>
        <v>16.458295550198958</v>
      </c>
      <c r="AA85" s="2">
        <f t="shared" si="35"/>
        <v>0</v>
      </c>
      <c r="AB85" s="2">
        <f t="shared" si="36"/>
        <v>2.7430492583664932</v>
      </c>
      <c r="AC85" s="2">
        <v>18</v>
      </c>
      <c r="AD85" s="2">
        <f t="shared" si="37"/>
        <v>0.91434975278883102</v>
      </c>
      <c r="AE85" s="2" t="s">
        <v>134</v>
      </c>
      <c r="AF85" s="2">
        <f t="shared" si="38"/>
        <v>10</v>
      </c>
      <c r="AG85" s="2">
        <f t="shared" si="39"/>
        <v>0.22555411425193653</v>
      </c>
      <c r="AH85" s="2">
        <f t="shared" si="40"/>
        <v>0.20189831895250709</v>
      </c>
      <c r="AI85" s="2">
        <f t="shared" si="41"/>
        <v>679534440</v>
      </c>
      <c r="AJ85" s="2">
        <f t="shared" si="42"/>
        <v>19242288</v>
      </c>
      <c r="AK85" s="2">
        <f t="shared" si="43"/>
        <v>19.242287999999999</v>
      </c>
      <c r="AL85" s="2" t="s">
        <v>134</v>
      </c>
      <c r="AM85" s="2" t="s">
        <v>134</v>
      </c>
      <c r="AN85" s="2" t="s">
        <v>134</v>
      </c>
      <c r="AO85" s="2" t="s">
        <v>134</v>
      </c>
      <c r="AP85" s="2" t="s">
        <v>134</v>
      </c>
      <c r="AQ85" s="2" t="s">
        <v>134</v>
      </c>
      <c r="AR85" s="2" t="s">
        <v>134</v>
      </c>
      <c r="AS85" s="2">
        <v>0</v>
      </c>
      <c r="AT85" s="2" t="s">
        <v>134</v>
      </c>
      <c r="AU85" s="2" t="s">
        <v>134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 t="s">
        <v>135</v>
      </c>
    </row>
    <row r="86" spans="1:99" s="2" customFormat="1" x14ac:dyDescent="0.25">
      <c r="A86" s="2" t="s">
        <v>695</v>
      </c>
      <c r="C86" s="2" t="s">
        <v>696</v>
      </c>
      <c r="D86" s="2">
        <v>1921</v>
      </c>
      <c r="E86" s="2">
        <f t="shared" si="44"/>
        <v>94</v>
      </c>
      <c r="F86" s="2">
        <v>44</v>
      </c>
      <c r="G86" s="2">
        <v>53</v>
      </c>
      <c r="H86" s="2">
        <v>2700</v>
      </c>
      <c r="I86" s="2">
        <v>25100</v>
      </c>
      <c r="J86" s="2">
        <v>16200</v>
      </c>
      <c r="K86" s="2">
        <v>25100</v>
      </c>
      <c r="L86" s="2">
        <f t="shared" si="23"/>
        <v>1093353490</v>
      </c>
      <c r="M86" s="2">
        <v>880</v>
      </c>
      <c r="N86" s="2">
        <f t="shared" si="24"/>
        <v>38332800</v>
      </c>
      <c r="O86" s="2">
        <f t="shared" si="25"/>
        <v>1.375</v>
      </c>
      <c r="P86" s="2">
        <f t="shared" si="26"/>
        <v>3561236.8000000003</v>
      </c>
      <c r="Q86" s="2">
        <f t="shared" si="27"/>
        <v>3.5612368000000001</v>
      </c>
      <c r="R86" s="2">
        <v>12</v>
      </c>
      <c r="S86" s="2">
        <f t="shared" si="28"/>
        <v>31.079879999999996</v>
      </c>
      <c r="T86" s="2">
        <f t="shared" si="29"/>
        <v>7680</v>
      </c>
      <c r="U86" s="2">
        <f t="shared" si="30"/>
        <v>334560000</v>
      </c>
      <c r="V86" s="2">
        <v>40676.490342999998</v>
      </c>
      <c r="W86" s="2">
        <f t="shared" si="31"/>
        <v>12.398194256546399</v>
      </c>
      <c r="X86" s="2">
        <f t="shared" si="32"/>
        <v>7.7038832120221423</v>
      </c>
      <c r="Y86" s="2">
        <f t="shared" si="33"/>
        <v>1.8533306221526467</v>
      </c>
      <c r="Z86" s="2">
        <f t="shared" si="34"/>
        <v>28.52266179355539</v>
      </c>
      <c r="AA86" s="2">
        <f t="shared" si="35"/>
        <v>0.62045645905904279</v>
      </c>
      <c r="AB86" s="2">
        <f t="shared" si="36"/>
        <v>1.9447269404696856</v>
      </c>
      <c r="AC86" s="2">
        <v>44</v>
      </c>
      <c r="AD86" s="2">
        <f t="shared" si="37"/>
        <v>0.64824231348989525</v>
      </c>
      <c r="AE86" s="2" t="s">
        <v>134</v>
      </c>
      <c r="AF86" s="2">
        <f t="shared" si="38"/>
        <v>8.7272727272727266</v>
      </c>
      <c r="AG86" s="2">
        <f t="shared" si="39"/>
        <v>0.40827259497729812</v>
      </c>
      <c r="AH86" s="2">
        <f t="shared" si="40"/>
        <v>0.17821888648276862</v>
      </c>
      <c r="AI86" s="2">
        <f t="shared" si="41"/>
        <v>705670380</v>
      </c>
      <c r="AJ86" s="2">
        <f t="shared" si="42"/>
        <v>19982376</v>
      </c>
      <c r="AK86" s="2">
        <f t="shared" si="43"/>
        <v>19.982375999999999</v>
      </c>
      <c r="AL86" s="2" t="s">
        <v>697</v>
      </c>
      <c r="AM86" s="2" t="s">
        <v>134</v>
      </c>
      <c r="AN86" s="2" t="s">
        <v>698</v>
      </c>
      <c r="AO86" s="2" t="s">
        <v>699</v>
      </c>
      <c r="AP86" s="2" t="s">
        <v>134</v>
      </c>
      <c r="AQ86" s="2" t="s">
        <v>134</v>
      </c>
      <c r="AR86" s="2" t="s">
        <v>134</v>
      </c>
      <c r="AS86" s="2">
        <v>0</v>
      </c>
      <c r="AT86" s="2" t="s">
        <v>134</v>
      </c>
      <c r="AU86" s="2" t="s">
        <v>134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 t="s">
        <v>135</v>
      </c>
    </row>
    <row r="87" spans="1:99" s="2" customFormat="1" x14ac:dyDescent="0.25">
      <c r="A87" s="2" t="s">
        <v>700</v>
      </c>
      <c r="C87" s="2" t="s">
        <v>701</v>
      </c>
      <c r="D87" s="2">
        <v>1974</v>
      </c>
      <c r="E87" s="2">
        <f t="shared" si="44"/>
        <v>41</v>
      </c>
      <c r="F87" s="2">
        <v>111</v>
      </c>
      <c r="G87" s="2">
        <v>151</v>
      </c>
      <c r="H87" s="2">
        <v>14030</v>
      </c>
      <c r="I87" s="2">
        <v>62540</v>
      </c>
      <c r="J87" s="2">
        <v>59910</v>
      </c>
      <c r="K87" s="2">
        <v>62540</v>
      </c>
      <c r="L87" s="2">
        <f t="shared" si="23"/>
        <v>2724236146</v>
      </c>
      <c r="M87" s="2">
        <v>1132</v>
      </c>
      <c r="N87" s="2">
        <f t="shared" si="24"/>
        <v>49309920</v>
      </c>
      <c r="O87" s="2">
        <f t="shared" si="25"/>
        <v>1.76875</v>
      </c>
      <c r="P87" s="2">
        <f t="shared" si="26"/>
        <v>4581045.5200000005</v>
      </c>
      <c r="Q87" s="2">
        <f t="shared" si="27"/>
        <v>4.58104552</v>
      </c>
      <c r="R87" s="2">
        <v>41</v>
      </c>
      <c r="S87" s="2">
        <f t="shared" si="28"/>
        <v>106.18959</v>
      </c>
      <c r="T87" s="2">
        <f t="shared" si="29"/>
        <v>26240</v>
      </c>
      <c r="U87" s="2">
        <f t="shared" si="30"/>
        <v>1143080000</v>
      </c>
      <c r="V87" s="2">
        <v>56027.286272999998</v>
      </c>
      <c r="W87" s="2">
        <f t="shared" si="31"/>
        <v>17.077116856010399</v>
      </c>
      <c r="X87" s="2">
        <f t="shared" si="32"/>
        <v>10.611231856388562</v>
      </c>
      <c r="Y87" s="2">
        <f t="shared" si="33"/>
        <v>2.2507493727383152</v>
      </c>
      <c r="Z87" s="2">
        <f t="shared" si="34"/>
        <v>55.247222992858234</v>
      </c>
      <c r="AA87" s="2">
        <f t="shared" si="35"/>
        <v>0.23109104609896652</v>
      </c>
      <c r="AB87" s="2">
        <f t="shared" si="36"/>
        <v>1.4931681889961683</v>
      </c>
      <c r="AC87" s="2">
        <v>111</v>
      </c>
      <c r="AD87" s="2">
        <f t="shared" si="37"/>
        <v>0.4977227296653895</v>
      </c>
      <c r="AE87" s="2">
        <v>150.85499999999999</v>
      </c>
      <c r="AF87" s="2">
        <f t="shared" si="38"/>
        <v>23.180212014134277</v>
      </c>
      <c r="AG87" s="2">
        <f t="shared" si="39"/>
        <v>0.69725036863649237</v>
      </c>
      <c r="AH87" s="2">
        <f t="shared" si="40"/>
        <v>6.1991647089490377E-2</v>
      </c>
      <c r="AI87" s="2">
        <f t="shared" si="41"/>
        <v>2609673609</v>
      </c>
      <c r="AJ87" s="2">
        <f t="shared" si="42"/>
        <v>73897786.799999997</v>
      </c>
      <c r="AK87" s="2">
        <f t="shared" si="43"/>
        <v>73.897786799999992</v>
      </c>
      <c r="AL87" s="2" t="s">
        <v>702</v>
      </c>
      <c r="AM87" s="2" t="s">
        <v>703</v>
      </c>
      <c r="AN87" s="2" t="s">
        <v>704</v>
      </c>
      <c r="AO87" s="2" t="s">
        <v>705</v>
      </c>
      <c r="AP87" s="2" t="s">
        <v>706</v>
      </c>
      <c r="AQ87" s="2" t="s">
        <v>707</v>
      </c>
      <c r="AR87" s="2" t="s">
        <v>708</v>
      </c>
      <c r="AS87" s="2">
        <v>2</v>
      </c>
      <c r="AT87" s="2" t="s">
        <v>709</v>
      </c>
      <c r="AU87" s="2" t="s">
        <v>710</v>
      </c>
      <c r="AV87" s="2">
        <v>1</v>
      </c>
      <c r="AW87" s="5">
        <v>96</v>
      </c>
      <c r="AX87" s="5">
        <v>4</v>
      </c>
      <c r="AY87" s="2">
        <v>0</v>
      </c>
      <c r="AZ87" s="5">
        <v>3.4</v>
      </c>
      <c r="BA87" s="2">
        <v>0</v>
      </c>
      <c r="BB87" s="2">
        <v>0</v>
      </c>
      <c r="BC87" s="2">
        <v>0</v>
      </c>
      <c r="BD87" s="2">
        <v>0</v>
      </c>
      <c r="BE87" s="5">
        <v>0.1</v>
      </c>
      <c r="BF87" s="5">
        <v>10.5</v>
      </c>
      <c r="BG87" s="5">
        <v>57.5</v>
      </c>
      <c r="BH87" s="5">
        <v>19.7</v>
      </c>
      <c r="BI87" s="5">
        <v>0.3</v>
      </c>
      <c r="BJ87" s="5">
        <v>0.2</v>
      </c>
      <c r="BK87" s="5">
        <v>3.9</v>
      </c>
      <c r="BL87" s="5">
        <v>0.9</v>
      </c>
      <c r="BM87" s="5">
        <v>1.3</v>
      </c>
      <c r="BN87" s="5">
        <v>2.2999999999999998</v>
      </c>
      <c r="BO87" s="5">
        <v>35345</v>
      </c>
      <c r="BP87" s="5">
        <v>2942</v>
      </c>
      <c r="BQ87" s="5">
        <v>278</v>
      </c>
      <c r="BR87" s="5">
        <v>23</v>
      </c>
      <c r="BS87" s="5">
        <v>0.18</v>
      </c>
      <c r="BT87" s="5">
        <v>0.02</v>
      </c>
      <c r="BU87" s="5">
        <v>36400</v>
      </c>
      <c r="BV87" s="5">
        <v>287</v>
      </c>
      <c r="BW87" s="5">
        <v>0.19</v>
      </c>
      <c r="BX87" s="5">
        <v>80538</v>
      </c>
      <c r="BY87" s="5">
        <v>2625</v>
      </c>
      <c r="BZ87" s="5">
        <v>634</v>
      </c>
      <c r="CA87" s="5">
        <v>21</v>
      </c>
      <c r="CB87" s="5">
        <v>0.6</v>
      </c>
      <c r="CC87" s="5">
        <v>0.02</v>
      </c>
      <c r="CD87" s="5">
        <v>2</v>
      </c>
      <c r="CE87" s="5">
        <v>4</v>
      </c>
      <c r="CF87" s="5">
        <v>21</v>
      </c>
      <c r="CG87" s="5">
        <v>16</v>
      </c>
      <c r="CH87" s="5">
        <v>14</v>
      </c>
      <c r="CI87" s="5">
        <v>55</v>
      </c>
      <c r="CJ87" s="5">
        <v>65</v>
      </c>
      <c r="CK87" s="5">
        <v>5</v>
      </c>
      <c r="CL87" s="5">
        <v>8</v>
      </c>
      <c r="CM87" s="2">
        <v>0</v>
      </c>
      <c r="CN87" s="2">
        <v>0</v>
      </c>
      <c r="CO87" s="2">
        <v>0</v>
      </c>
      <c r="CP87" s="2">
        <v>0</v>
      </c>
      <c r="CQ87" s="5">
        <v>3</v>
      </c>
      <c r="CR87" s="5">
        <v>7</v>
      </c>
      <c r="CS87" s="5">
        <v>0.83592999999999995</v>
      </c>
      <c r="CT87" s="5">
        <v>0.51637</v>
      </c>
      <c r="CU87" s="2" t="s">
        <v>135</v>
      </c>
    </row>
    <row r="88" spans="1:99" s="2" customFormat="1" x14ac:dyDescent="0.25">
      <c r="A88" s="2" t="s">
        <v>711</v>
      </c>
      <c r="C88" s="2" t="s">
        <v>712</v>
      </c>
      <c r="D88" s="2">
        <v>1948</v>
      </c>
      <c r="E88" s="2">
        <f t="shared" si="44"/>
        <v>67</v>
      </c>
      <c r="F88" s="2">
        <v>80</v>
      </c>
      <c r="G88" s="2">
        <v>100</v>
      </c>
      <c r="H88" s="2">
        <v>0</v>
      </c>
      <c r="I88" s="2">
        <v>202170</v>
      </c>
      <c r="J88" s="2">
        <v>200000</v>
      </c>
      <c r="K88" s="2">
        <v>202170</v>
      </c>
      <c r="L88" s="2">
        <f t="shared" si="23"/>
        <v>8806504983</v>
      </c>
      <c r="M88" s="2">
        <v>11170</v>
      </c>
      <c r="N88" s="2">
        <f t="shared" si="24"/>
        <v>486565200</v>
      </c>
      <c r="O88" s="2">
        <f t="shared" si="25"/>
        <v>17.453125</v>
      </c>
      <c r="P88" s="2">
        <f t="shared" si="26"/>
        <v>45203426.200000003</v>
      </c>
      <c r="Q88" s="2">
        <f t="shared" si="27"/>
        <v>45.203426200000003</v>
      </c>
      <c r="R88" s="2">
        <v>482</v>
      </c>
      <c r="S88" s="2">
        <f t="shared" si="28"/>
        <v>1248.37518</v>
      </c>
      <c r="T88" s="2">
        <f t="shared" si="29"/>
        <v>308480</v>
      </c>
      <c r="U88" s="2">
        <f t="shared" si="30"/>
        <v>13438160000</v>
      </c>
      <c r="V88" s="2">
        <v>280779.38416999998</v>
      </c>
      <c r="W88" s="2">
        <f t="shared" si="31"/>
        <v>85.581556295015986</v>
      </c>
      <c r="X88" s="2">
        <f t="shared" si="32"/>
        <v>53.177930685492981</v>
      </c>
      <c r="Y88" s="2">
        <f t="shared" si="33"/>
        <v>3.5907849333373116</v>
      </c>
      <c r="Z88" s="2">
        <f t="shared" si="34"/>
        <v>18.099331770952794</v>
      </c>
      <c r="AA88" s="2">
        <f t="shared" si="35"/>
        <v>0.34691100096886851</v>
      </c>
      <c r="AB88" s="2">
        <f t="shared" si="36"/>
        <v>0.67872494141072981</v>
      </c>
      <c r="AC88" s="2">
        <v>80</v>
      </c>
      <c r="AD88" s="2">
        <f t="shared" si="37"/>
        <v>0.22624164713690992</v>
      </c>
      <c r="AE88" s="2">
        <v>849.73400000000004</v>
      </c>
      <c r="AF88" s="2">
        <f t="shared" si="38"/>
        <v>27.61683079677708</v>
      </c>
      <c r="AG88" s="2">
        <f t="shared" si="39"/>
        <v>7.2717253489110331E-2</v>
      </c>
      <c r="AH88" s="2">
        <f t="shared" si="40"/>
        <v>0.18323534309433473</v>
      </c>
      <c r="AI88" s="2">
        <f t="shared" si="41"/>
        <v>8711980000</v>
      </c>
      <c r="AJ88" s="2">
        <f t="shared" si="42"/>
        <v>246696000</v>
      </c>
      <c r="AK88" s="2">
        <f t="shared" si="43"/>
        <v>246.696</v>
      </c>
      <c r="AL88" s="2" t="s">
        <v>385</v>
      </c>
      <c r="AM88" s="2" t="s">
        <v>134</v>
      </c>
      <c r="AN88" s="2" t="s">
        <v>386</v>
      </c>
      <c r="AO88" s="2" t="s">
        <v>387</v>
      </c>
      <c r="AP88" s="2" t="s">
        <v>388</v>
      </c>
      <c r="AQ88" s="2" t="s">
        <v>389</v>
      </c>
      <c r="AR88" s="2" t="s">
        <v>390</v>
      </c>
      <c r="AS88" s="2">
        <v>1</v>
      </c>
      <c r="AT88" s="2" t="s">
        <v>391</v>
      </c>
      <c r="AU88" s="2" t="s">
        <v>392</v>
      </c>
      <c r="AV88" s="2">
        <v>2</v>
      </c>
      <c r="AW88" s="5">
        <v>83</v>
      </c>
      <c r="AX88" s="5">
        <v>16</v>
      </c>
      <c r="AY88" s="2">
        <v>0</v>
      </c>
      <c r="AZ88" s="5">
        <v>5.4</v>
      </c>
      <c r="BA88" s="5">
        <v>1.2</v>
      </c>
      <c r="BB88" s="2">
        <v>0</v>
      </c>
      <c r="BC88" s="2">
        <v>0</v>
      </c>
      <c r="BD88" s="2">
        <v>0</v>
      </c>
      <c r="BE88" s="5">
        <v>0.1</v>
      </c>
      <c r="BF88" s="2">
        <v>0</v>
      </c>
      <c r="BG88" s="5">
        <v>82.2</v>
      </c>
      <c r="BH88" s="5">
        <v>0.1</v>
      </c>
      <c r="BI88" s="5">
        <v>2.7</v>
      </c>
      <c r="BJ88" s="5">
        <v>3.6</v>
      </c>
      <c r="BK88" s="2">
        <v>0</v>
      </c>
      <c r="BL88" s="2">
        <v>0</v>
      </c>
      <c r="BM88" s="2">
        <v>0</v>
      </c>
      <c r="BN88" s="5">
        <v>4.7</v>
      </c>
      <c r="BO88" s="5">
        <v>81131</v>
      </c>
      <c r="BP88" s="5">
        <v>10286</v>
      </c>
      <c r="BQ88" s="5">
        <v>96</v>
      </c>
      <c r="BR88" s="5">
        <v>12</v>
      </c>
      <c r="BS88" s="5">
        <v>0.12</v>
      </c>
      <c r="BT88" s="5">
        <v>0.02</v>
      </c>
      <c r="BU88" s="5">
        <v>85992</v>
      </c>
      <c r="BV88" s="5">
        <v>102</v>
      </c>
      <c r="BW88" s="5">
        <v>0.13</v>
      </c>
      <c r="BX88" s="5">
        <v>187923</v>
      </c>
      <c r="BY88" s="5">
        <v>1871</v>
      </c>
      <c r="BZ88" s="5">
        <v>222</v>
      </c>
      <c r="CA88" s="5">
        <v>2</v>
      </c>
      <c r="CB88" s="5">
        <v>0.25</v>
      </c>
      <c r="CC88" s="2">
        <v>0</v>
      </c>
      <c r="CD88" s="5">
        <v>1</v>
      </c>
      <c r="CE88" s="5">
        <v>5</v>
      </c>
      <c r="CF88" s="2">
        <v>0</v>
      </c>
      <c r="CG88" s="2">
        <v>0</v>
      </c>
      <c r="CH88" s="5">
        <v>19</v>
      </c>
      <c r="CI88" s="5">
        <v>61</v>
      </c>
      <c r="CJ88" s="5">
        <v>79</v>
      </c>
      <c r="CK88" s="5">
        <v>15</v>
      </c>
      <c r="CL88" s="5">
        <v>3</v>
      </c>
      <c r="CM88" s="5">
        <v>2</v>
      </c>
      <c r="CN88" s="5">
        <v>4</v>
      </c>
      <c r="CO88" s="5">
        <v>2</v>
      </c>
      <c r="CP88" s="5">
        <v>8</v>
      </c>
      <c r="CQ88" s="2">
        <v>0</v>
      </c>
      <c r="CR88" s="2">
        <v>0</v>
      </c>
      <c r="CS88" s="5">
        <v>0.77351000000000003</v>
      </c>
      <c r="CT88" s="5">
        <v>0.76695000000000002</v>
      </c>
      <c r="CU88" s="2" t="s">
        <v>135</v>
      </c>
    </row>
    <row r="89" spans="1:99" s="2" customFormat="1" x14ac:dyDescent="0.25">
      <c r="A89" s="2" t="s">
        <v>713</v>
      </c>
      <c r="B89" s="2" t="s">
        <v>714</v>
      </c>
      <c r="C89" s="2" t="s">
        <v>715</v>
      </c>
      <c r="D89" s="2">
        <v>1982</v>
      </c>
      <c r="E89" s="2">
        <f t="shared" si="44"/>
        <v>33</v>
      </c>
      <c r="F89" s="2">
        <v>158</v>
      </c>
      <c r="G89" s="2">
        <v>160</v>
      </c>
      <c r="H89" s="2">
        <v>91700</v>
      </c>
      <c r="I89" s="2">
        <v>14091</v>
      </c>
      <c r="J89" s="2">
        <v>4326</v>
      </c>
      <c r="K89" s="2">
        <v>14091</v>
      </c>
      <c r="L89" s="2">
        <f t="shared" si="23"/>
        <v>613802550.89999998</v>
      </c>
      <c r="M89" s="2">
        <v>269</v>
      </c>
      <c r="N89" s="2">
        <f t="shared" si="24"/>
        <v>11717640</v>
      </c>
      <c r="O89" s="2">
        <f t="shared" si="25"/>
        <v>0.42031250000000003</v>
      </c>
      <c r="P89" s="2">
        <f t="shared" si="26"/>
        <v>1088605.3400000001</v>
      </c>
      <c r="Q89" s="2">
        <f t="shared" si="27"/>
        <v>1.08860534</v>
      </c>
      <c r="R89" s="2">
        <v>96</v>
      </c>
      <c r="S89" s="2">
        <f t="shared" si="28"/>
        <v>248.63903999999997</v>
      </c>
      <c r="T89" s="2">
        <f t="shared" si="29"/>
        <v>61440</v>
      </c>
      <c r="U89" s="2">
        <f t="shared" si="30"/>
        <v>2676480000</v>
      </c>
      <c r="W89" s="2">
        <f t="shared" si="31"/>
        <v>0</v>
      </c>
      <c r="X89" s="2">
        <f t="shared" si="32"/>
        <v>0</v>
      </c>
      <c r="Y89" s="2">
        <f t="shared" si="33"/>
        <v>0</v>
      </c>
      <c r="Z89" s="2">
        <f t="shared" si="34"/>
        <v>52.382779373662274</v>
      </c>
      <c r="AA89" s="2">
        <f t="shared" si="35"/>
        <v>0</v>
      </c>
      <c r="AB89" s="2">
        <f t="shared" si="36"/>
        <v>0.99460973494295446</v>
      </c>
      <c r="AC89" s="2">
        <v>158</v>
      </c>
      <c r="AD89" s="2">
        <f t="shared" si="37"/>
        <v>0.33153657831431821</v>
      </c>
      <c r="AE89" s="2" t="s">
        <v>134</v>
      </c>
      <c r="AF89" s="2">
        <f t="shared" si="38"/>
        <v>228.40148698884758</v>
      </c>
      <c r="AG89" s="2">
        <f t="shared" si="39"/>
        <v>1.3561693059928763</v>
      </c>
      <c r="AH89" s="2">
        <f t="shared" si="40"/>
        <v>0.20401017723558637</v>
      </c>
      <c r="AI89" s="2">
        <f t="shared" si="41"/>
        <v>188440127.40000001</v>
      </c>
      <c r="AJ89" s="2">
        <f t="shared" si="42"/>
        <v>5336034.4800000004</v>
      </c>
      <c r="AK89" s="2">
        <f t="shared" si="43"/>
        <v>5.3360344800000004</v>
      </c>
      <c r="AL89" s="2" t="s">
        <v>134</v>
      </c>
      <c r="AM89" s="2" t="s">
        <v>134</v>
      </c>
      <c r="AN89" s="2" t="s">
        <v>134</v>
      </c>
      <c r="AO89" s="2" t="s">
        <v>134</v>
      </c>
      <c r="AP89" s="2" t="s">
        <v>134</v>
      </c>
      <c r="AQ89" s="2" t="s">
        <v>134</v>
      </c>
      <c r="AR89" s="2" t="s">
        <v>134</v>
      </c>
      <c r="AS89" s="2">
        <v>0</v>
      </c>
      <c r="AT89" s="2" t="s">
        <v>134</v>
      </c>
      <c r="AU89" s="2" t="s">
        <v>134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 t="s">
        <v>135</v>
      </c>
    </row>
    <row r="90" spans="1:99" s="2" customFormat="1" x14ac:dyDescent="0.25">
      <c r="A90" s="2" t="s">
        <v>716</v>
      </c>
      <c r="C90" s="2" t="s">
        <v>717</v>
      </c>
      <c r="D90" s="2">
        <v>1949</v>
      </c>
      <c r="E90" s="2">
        <f t="shared" si="44"/>
        <v>66</v>
      </c>
      <c r="F90" s="2">
        <v>19</v>
      </c>
      <c r="G90" s="2">
        <v>29</v>
      </c>
      <c r="H90" s="2">
        <v>5000</v>
      </c>
      <c r="I90" s="2">
        <v>202170</v>
      </c>
      <c r="J90" s="2">
        <v>200000</v>
      </c>
      <c r="K90" s="2">
        <v>202170</v>
      </c>
      <c r="L90" s="2">
        <f t="shared" si="23"/>
        <v>8806504983</v>
      </c>
      <c r="M90" s="2">
        <v>11170</v>
      </c>
      <c r="N90" s="2">
        <f t="shared" si="24"/>
        <v>486565200</v>
      </c>
      <c r="O90" s="2">
        <f t="shared" si="25"/>
        <v>17.453125</v>
      </c>
      <c r="P90" s="2">
        <f t="shared" si="26"/>
        <v>45203426.200000003</v>
      </c>
      <c r="Q90" s="2">
        <f t="shared" si="27"/>
        <v>45.203426200000003</v>
      </c>
      <c r="R90" s="2">
        <v>482</v>
      </c>
      <c r="S90" s="2">
        <f t="shared" si="28"/>
        <v>1248.37518</v>
      </c>
      <c r="T90" s="2">
        <f t="shared" si="29"/>
        <v>308480</v>
      </c>
      <c r="U90" s="2">
        <f t="shared" si="30"/>
        <v>13438160000</v>
      </c>
      <c r="W90" s="2">
        <f t="shared" si="31"/>
        <v>0</v>
      </c>
      <c r="X90" s="2">
        <f t="shared" si="32"/>
        <v>0</v>
      </c>
      <c r="Y90" s="2">
        <f t="shared" si="33"/>
        <v>0</v>
      </c>
      <c r="Z90" s="2">
        <f t="shared" si="34"/>
        <v>18.099331770952794</v>
      </c>
      <c r="AA90" s="2">
        <f t="shared" si="35"/>
        <v>0</v>
      </c>
      <c r="AB90" s="2">
        <f t="shared" si="36"/>
        <v>2.8577892269925464</v>
      </c>
      <c r="AC90" s="2">
        <v>19</v>
      </c>
      <c r="AD90" s="2">
        <f t="shared" si="37"/>
        <v>0.95259640899751552</v>
      </c>
      <c r="AE90" s="2" t="s">
        <v>134</v>
      </c>
      <c r="AF90" s="2">
        <f t="shared" si="38"/>
        <v>27.61683079677708</v>
      </c>
      <c r="AG90" s="2">
        <f t="shared" si="39"/>
        <v>7.2717253489110331E-2</v>
      </c>
      <c r="AH90" s="2">
        <f t="shared" si="40"/>
        <v>0.18323534309433473</v>
      </c>
      <c r="AI90" s="2">
        <f t="shared" si="41"/>
        <v>8711980000</v>
      </c>
      <c r="AJ90" s="2">
        <f t="shared" si="42"/>
        <v>246696000</v>
      </c>
      <c r="AK90" s="2">
        <f t="shared" si="43"/>
        <v>246.696</v>
      </c>
      <c r="AL90" s="2" t="s">
        <v>134</v>
      </c>
      <c r="AM90" s="2" t="s">
        <v>134</v>
      </c>
      <c r="AN90" s="2" t="s">
        <v>134</v>
      </c>
      <c r="AO90" s="2" t="s">
        <v>134</v>
      </c>
      <c r="AP90" s="2" t="s">
        <v>134</v>
      </c>
      <c r="AQ90" s="2" t="s">
        <v>134</v>
      </c>
      <c r="AR90" s="2" t="s">
        <v>134</v>
      </c>
      <c r="AS90" s="2">
        <v>0</v>
      </c>
      <c r="AT90" s="2" t="s">
        <v>134</v>
      </c>
      <c r="AU90" s="2" t="s">
        <v>134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 t="s">
        <v>135</v>
      </c>
    </row>
    <row r="91" spans="1:99" s="2" customFormat="1" x14ac:dyDescent="0.25">
      <c r="A91" s="2" t="s">
        <v>718</v>
      </c>
      <c r="B91" s="2" t="s">
        <v>719</v>
      </c>
      <c r="C91" s="2" t="s">
        <v>720</v>
      </c>
      <c r="D91" s="2">
        <v>1962</v>
      </c>
      <c r="E91" s="2">
        <f t="shared" si="44"/>
        <v>53</v>
      </c>
      <c r="F91" s="2">
        <v>20</v>
      </c>
      <c r="G91" s="2">
        <v>180</v>
      </c>
      <c r="H91" s="2">
        <v>73000</v>
      </c>
      <c r="I91" s="2">
        <v>25000</v>
      </c>
      <c r="J91" s="2">
        <v>21000</v>
      </c>
      <c r="K91" s="2">
        <v>25000</v>
      </c>
      <c r="L91" s="2">
        <f t="shared" si="23"/>
        <v>1088997500</v>
      </c>
      <c r="M91" s="2">
        <v>600</v>
      </c>
      <c r="N91" s="2">
        <f t="shared" si="24"/>
        <v>26136000</v>
      </c>
      <c r="O91" s="2">
        <f t="shared" si="25"/>
        <v>0.9375</v>
      </c>
      <c r="P91" s="2">
        <f t="shared" si="26"/>
        <v>2428116</v>
      </c>
      <c r="Q91" s="2">
        <f t="shared" si="27"/>
        <v>2.4281160000000002</v>
      </c>
      <c r="R91" s="2">
        <v>102</v>
      </c>
      <c r="S91" s="2">
        <f t="shared" si="28"/>
        <v>264.17897999999997</v>
      </c>
      <c r="T91" s="2">
        <f t="shared" si="29"/>
        <v>65280</v>
      </c>
      <c r="U91" s="2">
        <f t="shared" si="30"/>
        <v>2843760000</v>
      </c>
      <c r="W91" s="2">
        <f t="shared" si="31"/>
        <v>0</v>
      </c>
      <c r="X91" s="2">
        <f t="shared" si="32"/>
        <v>0</v>
      </c>
      <c r="Y91" s="2">
        <f t="shared" si="33"/>
        <v>0</v>
      </c>
      <c r="Z91" s="2">
        <f t="shared" si="34"/>
        <v>41.666571013161921</v>
      </c>
      <c r="AA91" s="2">
        <f t="shared" si="35"/>
        <v>0</v>
      </c>
      <c r="AB91" s="2">
        <f t="shared" si="36"/>
        <v>6.2499856519742876</v>
      </c>
      <c r="AC91" s="2">
        <v>20</v>
      </c>
      <c r="AD91" s="2">
        <f t="shared" si="37"/>
        <v>2.0833285506580959</v>
      </c>
      <c r="AE91" s="2" t="s">
        <v>134</v>
      </c>
      <c r="AF91" s="2">
        <f t="shared" si="38"/>
        <v>108.8</v>
      </c>
      <c r="AG91" s="2">
        <f t="shared" si="39"/>
        <v>0.72229340421059762</v>
      </c>
      <c r="AH91" s="2">
        <f t="shared" si="40"/>
        <v>9.3738505227949728E-2</v>
      </c>
      <c r="AI91" s="2">
        <f t="shared" si="41"/>
        <v>914757900</v>
      </c>
      <c r="AJ91" s="2">
        <f t="shared" si="42"/>
        <v>25903080</v>
      </c>
      <c r="AK91" s="2">
        <f t="shared" si="43"/>
        <v>25.903079999999999</v>
      </c>
      <c r="AL91" s="2" t="s">
        <v>134</v>
      </c>
      <c r="AM91" s="2" t="s">
        <v>134</v>
      </c>
      <c r="AN91" s="2" t="s">
        <v>134</v>
      </c>
      <c r="AO91" s="2" t="s">
        <v>134</v>
      </c>
      <c r="AP91" s="2" t="s">
        <v>134</v>
      </c>
      <c r="AQ91" s="2" t="s">
        <v>134</v>
      </c>
      <c r="AR91" s="2" t="s">
        <v>134</v>
      </c>
      <c r="AS91" s="2">
        <v>0</v>
      </c>
      <c r="AT91" s="2" t="s">
        <v>134</v>
      </c>
      <c r="AU91" s="2" t="s">
        <v>134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 t="s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tabSelected="1" workbookViewId="0">
      <selection activeCell="E14" sqref="E14"/>
    </sheetView>
  </sheetViews>
  <sheetFormatPr defaultRowHeight="15" x14ac:dyDescent="0.25"/>
  <cols>
    <col min="2" max="2" width="57.5703125" bestFit="1" customWidth="1"/>
  </cols>
  <sheetData>
    <row r="1" spans="1:2" x14ac:dyDescent="0.25">
      <c r="A1">
        <v>1</v>
      </c>
      <c r="B1" s="2" t="s">
        <v>721</v>
      </c>
    </row>
    <row r="2" spans="1:2" x14ac:dyDescent="0.25">
      <c r="A2">
        <v>2</v>
      </c>
      <c r="B2" s="2" t="s">
        <v>722</v>
      </c>
    </row>
    <row r="3" spans="1:2" x14ac:dyDescent="0.25">
      <c r="A3">
        <v>3</v>
      </c>
      <c r="B3" s="2" t="s">
        <v>2</v>
      </c>
    </row>
    <row r="4" spans="1:2" x14ac:dyDescent="0.25">
      <c r="A4">
        <v>4</v>
      </c>
      <c r="B4" s="2" t="s">
        <v>723</v>
      </c>
    </row>
    <row r="5" spans="1:2" x14ac:dyDescent="0.25">
      <c r="A5">
        <v>5</v>
      </c>
      <c r="B5" s="2" t="s">
        <v>4</v>
      </c>
    </row>
    <row r="6" spans="1:2" x14ac:dyDescent="0.25">
      <c r="A6" s="1">
        <v>6</v>
      </c>
      <c r="B6" s="1" t="s">
        <v>724</v>
      </c>
    </row>
    <row r="7" spans="1:2" x14ac:dyDescent="0.25">
      <c r="A7">
        <v>7</v>
      </c>
      <c r="B7" s="2" t="s">
        <v>5</v>
      </c>
    </row>
    <row r="8" spans="1:2" x14ac:dyDescent="0.25">
      <c r="A8">
        <v>8</v>
      </c>
      <c r="B8" s="2" t="s">
        <v>6</v>
      </c>
    </row>
    <row r="9" spans="1:2" x14ac:dyDescent="0.25">
      <c r="A9">
        <v>9</v>
      </c>
      <c r="B9" s="2" t="s">
        <v>725</v>
      </c>
    </row>
    <row r="10" spans="1:2" x14ac:dyDescent="0.25">
      <c r="A10">
        <v>10</v>
      </c>
      <c r="B10" s="2" t="s">
        <v>726</v>
      </c>
    </row>
    <row r="11" spans="1:2" x14ac:dyDescent="0.25">
      <c r="A11">
        <v>11</v>
      </c>
      <c r="B11" s="2" t="s">
        <v>727</v>
      </c>
    </row>
    <row r="12" spans="1:2" x14ac:dyDescent="0.25">
      <c r="A12" s="1">
        <v>12</v>
      </c>
      <c r="B12" s="1" t="s">
        <v>728</v>
      </c>
    </row>
    <row r="13" spans="1:2" x14ac:dyDescent="0.25">
      <c r="A13" s="1">
        <v>13</v>
      </c>
      <c r="B13" s="1" t="s">
        <v>729</v>
      </c>
    </row>
    <row r="14" spans="1:2" x14ac:dyDescent="0.25">
      <c r="A14">
        <v>14</v>
      </c>
      <c r="B14" s="2" t="s">
        <v>9</v>
      </c>
    </row>
    <row r="15" spans="1:2" x14ac:dyDescent="0.25">
      <c r="A15">
        <v>15</v>
      </c>
      <c r="B15" s="2" t="s">
        <v>10</v>
      </c>
    </row>
    <row r="16" spans="1:2" x14ac:dyDescent="0.25">
      <c r="A16">
        <v>16</v>
      </c>
      <c r="B16" s="2" t="s">
        <v>730</v>
      </c>
    </row>
    <row r="17" spans="1:2" x14ac:dyDescent="0.25">
      <c r="A17">
        <v>17</v>
      </c>
      <c r="B17" s="2" t="s">
        <v>12</v>
      </c>
    </row>
    <row r="18" spans="1:2" x14ac:dyDescent="0.25">
      <c r="A18">
        <v>18</v>
      </c>
      <c r="B18" s="2" t="s">
        <v>731</v>
      </c>
    </row>
    <row r="19" spans="1:2" x14ac:dyDescent="0.25">
      <c r="A19">
        <v>19</v>
      </c>
      <c r="B19" s="2" t="s">
        <v>732</v>
      </c>
    </row>
    <row r="20" spans="1:2" x14ac:dyDescent="0.25">
      <c r="A20">
        <v>20</v>
      </c>
      <c r="B20" s="2" t="s">
        <v>733</v>
      </c>
    </row>
    <row r="21" spans="1:2" x14ac:dyDescent="0.25">
      <c r="A21">
        <v>21</v>
      </c>
      <c r="B21" s="2" t="s">
        <v>734</v>
      </c>
    </row>
    <row r="22" spans="1:2" x14ac:dyDescent="0.25">
      <c r="A22">
        <v>22</v>
      </c>
      <c r="B22" s="2" t="s">
        <v>735</v>
      </c>
    </row>
    <row r="23" spans="1:2" x14ac:dyDescent="0.25">
      <c r="A23">
        <v>23</v>
      </c>
      <c r="B23" s="2" t="s">
        <v>736</v>
      </c>
    </row>
    <row r="24" spans="1:2" x14ac:dyDescent="0.25">
      <c r="A24">
        <v>24</v>
      </c>
      <c r="B24" s="2" t="s">
        <v>737</v>
      </c>
    </row>
    <row r="25" spans="1:2" x14ac:dyDescent="0.25">
      <c r="A25">
        <v>25</v>
      </c>
      <c r="B25" s="2" t="s">
        <v>738</v>
      </c>
    </row>
    <row r="26" spans="1:2" x14ac:dyDescent="0.25">
      <c r="A26">
        <v>26</v>
      </c>
      <c r="B26" s="2" t="s">
        <v>739</v>
      </c>
    </row>
    <row r="27" spans="1:2" x14ac:dyDescent="0.25">
      <c r="A27" s="1">
        <v>27</v>
      </c>
      <c r="B27" s="1" t="s">
        <v>740</v>
      </c>
    </row>
    <row r="28" spans="1:2" x14ac:dyDescent="0.25">
      <c r="A28" s="1">
        <v>28</v>
      </c>
      <c r="B28" s="1" t="s">
        <v>741</v>
      </c>
    </row>
    <row r="29" spans="1:2" x14ac:dyDescent="0.25">
      <c r="A29">
        <v>29</v>
      </c>
      <c r="B29" s="2" t="s">
        <v>742</v>
      </c>
    </row>
    <row r="30" spans="1:2" x14ac:dyDescent="0.25">
      <c r="A30">
        <v>30</v>
      </c>
      <c r="B30" s="2" t="s">
        <v>22</v>
      </c>
    </row>
    <row r="31" spans="1:2" x14ac:dyDescent="0.25">
      <c r="A31">
        <v>31</v>
      </c>
      <c r="B31" s="2" t="s">
        <v>743</v>
      </c>
    </row>
    <row r="32" spans="1:2" x14ac:dyDescent="0.25">
      <c r="A32">
        <v>32</v>
      </c>
      <c r="B32" s="2" t="s">
        <v>24</v>
      </c>
    </row>
    <row r="33" spans="1:2" x14ac:dyDescent="0.25">
      <c r="A33">
        <v>33</v>
      </c>
      <c r="B33" s="2" t="s">
        <v>25</v>
      </c>
    </row>
    <row r="34" spans="1:2" x14ac:dyDescent="0.25">
      <c r="A34">
        <v>34</v>
      </c>
      <c r="B34" s="2" t="s">
        <v>26</v>
      </c>
    </row>
    <row r="35" spans="1:2" x14ac:dyDescent="0.25">
      <c r="A35">
        <v>35</v>
      </c>
      <c r="B35" s="2" t="s">
        <v>27</v>
      </c>
    </row>
    <row r="36" spans="1:2" x14ac:dyDescent="0.25">
      <c r="A36">
        <v>36</v>
      </c>
      <c r="B36" s="2" t="s">
        <v>28</v>
      </c>
    </row>
    <row r="37" spans="1:2" x14ac:dyDescent="0.25">
      <c r="A37">
        <v>37</v>
      </c>
      <c r="B37" s="2" t="s">
        <v>29</v>
      </c>
    </row>
    <row r="38" spans="1:2" x14ac:dyDescent="0.25">
      <c r="A38">
        <v>38</v>
      </c>
      <c r="B38" s="2" t="s">
        <v>30</v>
      </c>
    </row>
    <row r="39" spans="1:2" x14ac:dyDescent="0.25">
      <c r="A39">
        <v>39</v>
      </c>
      <c r="B39" s="2" t="s">
        <v>31</v>
      </c>
    </row>
    <row r="40" spans="1:2" x14ac:dyDescent="0.25">
      <c r="A40">
        <v>40</v>
      </c>
      <c r="B40" s="2" t="s">
        <v>32</v>
      </c>
    </row>
    <row r="41" spans="1:2" x14ac:dyDescent="0.25">
      <c r="A41">
        <v>41</v>
      </c>
      <c r="B41" s="2" t="s">
        <v>33</v>
      </c>
    </row>
    <row r="42" spans="1:2" x14ac:dyDescent="0.25">
      <c r="A42">
        <v>42</v>
      </c>
      <c r="B42" s="2" t="s">
        <v>744</v>
      </c>
    </row>
    <row r="43" spans="1:2" x14ac:dyDescent="0.25">
      <c r="A43">
        <v>43</v>
      </c>
      <c r="B43" s="2" t="s">
        <v>745</v>
      </c>
    </row>
    <row r="44" spans="1:2" x14ac:dyDescent="0.25">
      <c r="A44">
        <v>44</v>
      </c>
      <c r="B44" s="2" t="s">
        <v>746</v>
      </c>
    </row>
    <row r="45" spans="1:2" x14ac:dyDescent="0.25">
      <c r="A45" s="6">
        <v>45</v>
      </c>
      <c r="B45" s="6" t="s">
        <v>747</v>
      </c>
    </row>
    <row r="46" spans="1:2" x14ac:dyDescent="0.25">
      <c r="A46">
        <v>46</v>
      </c>
      <c r="B46" s="2" t="s">
        <v>36</v>
      </c>
    </row>
    <row r="47" spans="1:2" x14ac:dyDescent="0.25">
      <c r="A47">
        <v>47</v>
      </c>
      <c r="B47" s="2" t="s">
        <v>748</v>
      </c>
    </row>
    <row r="48" spans="1:2" x14ac:dyDescent="0.25">
      <c r="A48">
        <v>48</v>
      </c>
      <c r="B48" s="2" t="s">
        <v>37</v>
      </c>
    </row>
    <row r="49" spans="1:2" x14ac:dyDescent="0.25">
      <c r="A49">
        <v>49</v>
      </c>
      <c r="B49" s="2" t="s">
        <v>38</v>
      </c>
    </row>
    <row r="50" spans="1:2" x14ac:dyDescent="0.25">
      <c r="A50">
        <v>50</v>
      </c>
      <c r="B50" s="2" t="s">
        <v>39</v>
      </c>
    </row>
    <row r="51" spans="1:2" x14ac:dyDescent="0.25">
      <c r="A51">
        <v>51</v>
      </c>
      <c r="B51" s="2" t="s">
        <v>40</v>
      </c>
    </row>
    <row r="52" spans="1:2" x14ac:dyDescent="0.25">
      <c r="A52">
        <v>52</v>
      </c>
      <c r="B52" s="2" t="s">
        <v>749</v>
      </c>
    </row>
    <row r="53" spans="1:2" x14ac:dyDescent="0.25">
      <c r="A53">
        <v>53</v>
      </c>
      <c r="B53" s="2" t="s">
        <v>41</v>
      </c>
    </row>
    <row r="54" spans="1:2" x14ac:dyDescent="0.25">
      <c r="A54">
        <v>54</v>
      </c>
      <c r="B54" s="2" t="s">
        <v>42</v>
      </c>
    </row>
    <row r="55" spans="1:2" x14ac:dyDescent="0.25">
      <c r="A55">
        <v>55</v>
      </c>
      <c r="B55" s="2" t="s">
        <v>43</v>
      </c>
    </row>
    <row r="56" spans="1:2" x14ac:dyDescent="0.25">
      <c r="A56">
        <v>56</v>
      </c>
      <c r="B56" s="2" t="s">
        <v>44</v>
      </c>
    </row>
    <row r="57" spans="1:2" x14ac:dyDescent="0.25">
      <c r="A57">
        <v>57</v>
      </c>
      <c r="B57" s="2" t="s">
        <v>45</v>
      </c>
    </row>
    <row r="58" spans="1:2" x14ac:dyDescent="0.25">
      <c r="A58">
        <v>58</v>
      </c>
      <c r="B58" s="2" t="s">
        <v>46</v>
      </c>
    </row>
    <row r="59" spans="1:2" x14ac:dyDescent="0.25">
      <c r="A59">
        <v>59</v>
      </c>
      <c r="B59" s="2" t="s">
        <v>47</v>
      </c>
    </row>
    <row r="60" spans="1:2" x14ac:dyDescent="0.25">
      <c r="A60">
        <v>60</v>
      </c>
      <c r="B60" s="2" t="s">
        <v>48</v>
      </c>
    </row>
    <row r="61" spans="1:2" x14ac:dyDescent="0.25">
      <c r="A61">
        <v>61</v>
      </c>
      <c r="B61" s="2" t="s">
        <v>49</v>
      </c>
    </row>
    <row r="62" spans="1:2" x14ac:dyDescent="0.25">
      <c r="A62">
        <v>62</v>
      </c>
      <c r="B62" s="2" t="s">
        <v>50</v>
      </c>
    </row>
    <row r="63" spans="1:2" x14ac:dyDescent="0.25">
      <c r="A63">
        <v>63</v>
      </c>
      <c r="B63" s="2" t="s">
        <v>51</v>
      </c>
    </row>
    <row r="64" spans="1:2" x14ac:dyDescent="0.25">
      <c r="A64">
        <v>64</v>
      </c>
      <c r="B64" s="2" t="s">
        <v>52</v>
      </c>
    </row>
    <row r="65" spans="1:2" x14ac:dyDescent="0.25">
      <c r="A65">
        <v>65</v>
      </c>
      <c r="B65" s="2" t="s">
        <v>53</v>
      </c>
    </row>
    <row r="66" spans="1:2" x14ac:dyDescent="0.25">
      <c r="A66">
        <v>66</v>
      </c>
      <c r="B66" s="2" t="s">
        <v>54</v>
      </c>
    </row>
    <row r="67" spans="1:2" x14ac:dyDescent="0.25">
      <c r="A67">
        <v>67</v>
      </c>
      <c r="B67" s="2" t="s">
        <v>55</v>
      </c>
    </row>
    <row r="68" spans="1:2" x14ac:dyDescent="0.25">
      <c r="A68">
        <v>68</v>
      </c>
      <c r="B68" s="2" t="s">
        <v>56</v>
      </c>
    </row>
    <row r="69" spans="1:2" x14ac:dyDescent="0.25">
      <c r="A69">
        <v>69</v>
      </c>
      <c r="B69" s="2" t="s">
        <v>57</v>
      </c>
    </row>
    <row r="70" spans="1:2" x14ac:dyDescent="0.25">
      <c r="A70">
        <v>70</v>
      </c>
      <c r="B70" s="2" t="s">
        <v>58</v>
      </c>
    </row>
    <row r="71" spans="1:2" x14ac:dyDescent="0.25">
      <c r="A71">
        <v>71</v>
      </c>
      <c r="B71" s="2" t="s">
        <v>59</v>
      </c>
    </row>
    <row r="72" spans="1:2" x14ac:dyDescent="0.25">
      <c r="A72">
        <v>72</v>
      </c>
      <c r="B72" s="2" t="s">
        <v>60</v>
      </c>
    </row>
    <row r="73" spans="1:2" x14ac:dyDescent="0.25">
      <c r="A73">
        <v>73</v>
      </c>
      <c r="B73" s="2" t="s">
        <v>61</v>
      </c>
    </row>
    <row r="74" spans="1:2" x14ac:dyDescent="0.25">
      <c r="A74" s="1">
        <v>74</v>
      </c>
      <c r="B74" s="1" t="s">
        <v>750</v>
      </c>
    </row>
    <row r="75" spans="1:2" x14ac:dyDescent="0.25">
      <c r="A75">
        <v>75</v>
      </c>
      <c r="B75" s="2" t="s">
        <v>62</v>
      </c>
    </row>
    <row r="76" spans="1:2" x14ac:dyDescent="0.25">
      <c r="A76">
        <v>76</v>
      </c>
      <c r="B76" s="2" t="s">
        <v>63</v>
      </c>
    </row>
    <row r="77" spans="1:2" x14ac:dyDescent="0.25">
      <c r="A77">
        <v>77</v>
      </c>
      <c r="B77" s="2" t="s">
        <v>64</v>
      </c>
    </row>
    <row r="78" spans="1:2" x14ac:dyDescent="0.25">
      <c r="A78">
        <v>78</v>
      </c>
      <c r="B78" s="2" t="s">
        <v>65</v>
      </c>
    </row>
    <row r="79" spans="1:2" x14ac:dyDescent="0.25">
      <c r="A79">
        <v>79</v>
      </c>
      <c r="B79" s="2" t="s">
        <v>66</v>
      </c>
    </row>
    <row r="80" spans="1:2" x14ac:dyDescent="0.25">
      <c r="A80">
        <v>80</v>
      </c>
      <c r="B80" s="2" t="s">
        <v>67</v>
      </c>
    </row>
    <row r="81" spans="1:2" x14ac:dyDescent="0.25">
      <c r="A81">
        <v>81</v>
      </c>
      <c r="B81" s="2" t="s">
        <v>68</v>
      </c>
    </row>
    <row r="82" spans="1:2" x14ac:dyDescent="0.25">
      <c r="A82">
        <v>82</v>
      </c>
      <c r="B82" s="2" t="s">
        <v>69</v>
      </c>
    </row>
    <row r="83" spans="1:2" x14ac:dyDescent="0.25">
      <c r="A83">
        <v>83</v>
      </c>
      <c r="B83" s="2" t="s">
        <v>70</v>
      </c>
    </row>
    <row r="84" spans="1:2" x14ac:dyDescent="0.25">
      <c r="A84">
        <v>84</v>
      </c>
      <c r="B84" s="2" t="s">
        <v>71</v>
      </c>
    </row>
    <row r="85" spans="1:2" x14ac:dyDescent="0.25">
      <c r="A85">
        <v>85</v>
      </c>
      <c r="B85" s="2" t="s">
        <v>72</v>
      </c>
    </row>
    <row r="86" spans="1:2" x14ac:dyDescent="0.25">
      <c r="A86">
        <v>86</v>
      </c>
      <c r="B86" s="2" t="s">
        <v>73</v>
      </c>
    </row>
    <row r="87" spans="1:2" x14ac:dyDescent="0.25">
      <c r="A87">
        <v>87</v>
      </c>
      <c r="B87" s="2" t="s">
        <v>74</v>
      </c>
    </row>
    <row r="88" spans="1:2" x14ac:dyDescent="0.25">
      <c r="A88">
        <v>88</v>
      </c>
      <c r="B88" s="2" t="s">
        <v>75</v>
      </c>
    </row>
    <row r="89" spans="1:2" x14ac:dyDescent="0.25">
      <c r="A89">
        <v>89</v>
      </c>
      <c r="B89" s="2" t="s">
        <v>76</v>
      </c>
    </row>
    <row r="90" spans="1:2" x14ac:dyDescent="0.25">
      <c r="A90">
        <v>90</v>
      </c>
      <c r="B90" s="2" t="s">
        <v>77</v>
      </c>
    </row>
    <row r="91" spans="1:2" x14ac:dyDescent="0.25">
      <c r="A91">
        <v>91</v>
      </c>
      <c r="B91" s="2" t="s">
        <v>78</v>
      </c>
    </row>
    <row r="92" spans="1:2" x14ac:dyDescent="0.25">
      <c r="A92">
        <v>92</v>
      </c>
      <c r="B92" s="2" t="s">
        <v>79</v>
      </c>
    </row>
    <row r="93" spans="1:2" x14ac:dyDescent="0.25">
      <c r="A93">
        <v>93</v>
      </c>
      <c r="B93" s="2" t="s">
        <v>80</v>
      </c>
    </row>
    <row r="94" spans="1:2" x14ac:dyDescent="0.25">
      <c r="A94">
        <v>94</v>
      </c>
      <c r="B94" s="2" t="s">
        <v>81</v>
      </c>
    </row>
    <row r="95" spans="1:2" x14ac:dyDescent="0.25">
      <c r="A95">
        <v>95</v>
      </c>
      <c r="B95" s="2" t="s">
        <v>82</v>
      </c>
    </row>
    <row r="96" spans="1:2" x14ac:dyDescent="0.25">
      <c r="A96">
        <v>96</v>
      </c>
      <c r="B96" s="2" t="s">
        <v>83</v>
      </c>
    </row>
    <row r="97" spans="1:2" x14ac:dyDescent="0.25">
      <c r="A97">
        <v>97</v>
      </c>
      <c r="B97" s="2" t="s">
        <v>84</v>
      </c>
    </row>
    <row r="98" spans="1:2" x14ac:dyDescent="0.25">
      <c r="A98">
        <v>98</v>
      </c>
      <c r="B98" s="2" t="s">
        <v>85</v>
      </c>
    </row>
    <row r="99" spans="1:2" x14ac:dyDescent="0.25">
      <c r="A99">
        <v>99</v>
      </c>
      <c r="B99" s="2" t="s">
        <v>86</v>
      </c>
    </row>
    <row r="100" spans="1:2" x14ac:dyDescent="0.25">
      <c r="A100">
        <v>100</v>
      </c>
      <c r="B100" s="2" t="s">
        <v>87</v>
      </c>
    </row>
    <row r="101" spans="1:2" x14ac:dyDescent="0.25">
      <c r="A101">
        <v>101</v>
      </c>
      <c r="B101" s="2" t="s">
        <v>88</v>
      </c>
    </row>
    <row r="102" spans="1:2" x14ac:dyDescent="0.25">
      <c r="A102">
        <v>102</v>
      </c>
      <c r="B102" s="2" t="s">
        <v>89</v>
      </c>
    </row>
    <row r="103" spans="1:2" x14ac:dyDescent="0.25">
      <c r="A103">
        <v>103</v>
      </c>
      <c r="B103" s="2" t="s">
        <v>90</v>
      </c>
    </row>
    <row r="104" spans="1:2" x14ac:dyDescent="0.25">
      <c r="A104">
        <v>104</v>
      </c>
      <c r="B104" s="2" t="s">
        <v>91</v>
      </c>
    </row>
    <row r="105" spans="1:2" x14ac:dyDescent="0.25">
      <c r="A105">
        <v>105</v>
      </c>
      <c r="B105" s="2" t="s">
        <v>92</v>
      </c>
    </row>
    <row r="106" spans="1:2" x14ac:dyDescent="0.25">
      <c r="A106">
        <v>106</v>
      </c>
      <c r="B106" s="2" t="s">
        <v>93</v>
      </c>
    </row>
    <row r="107" spans="1:2" x14ac:dyDescent="0.25">
      <c r="A107">
        <v>107</v>
      </c>
      <c r="B107" s="2" t="s">
        <v>94</v>
      </c>
    </row>
    <row r="108" spans="1:2" x14ac:dyDescent="0.25">
      <c r="A108">
        <v>108</v>
      </c>
      <c r="B108" s="2" t="s">
        <v>95</v>
      </c>
    </row>
    <row r="109" spans="1:2" x14ac:dyDescent="0.25">
      <c r="A109">
        <v>109</v>
      </c>
      <c r="B109" s="2" t="s">
        <v>96</v>
      </c>
    </row>
    <row r="110" spans="1:2" x14ac:dyDescent="0.25">
      <c r="A110">
        <v>110</v>
      </c>
      <c r="B110" s="2" t="s">
        <v>97</v>
      </c>
    </row>
    <row r="111" spans="1:2" x14ac:dyDescent="0.25">
      <c r="A111">
        <v>111</v>
      </c>
      <c r="B111" s="2" t="s">
        <v>751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 Reservoirs</vt:lpstr>
      <vt:lpstr>Headings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2017-04-14T16:01:57Z</dcterms:created>
  <dcterms:modified xsi:type="dcterms:W3CDTF">2017-04-14T16:07:08Z</dcterms:modified>
</cp:coreProperties>
</file>