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PA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111" i="1" l="1"/>
  <c r="AK111" i="1" s="1"/>
  <c r="AI111" i="1"/>
  <c r="AD111" i="1"/>
  <c r="Z111" i="1"/>
  <c r="X111" i="1"/>
  <c r="W111" i="1"/>
  <c r="AA111" i="1" s="1"/>
  <c r="U111" i="1"/>
  <c r="T111" i="1"/>
  <c r="AF111" i="1" s="1"/>
  <c r="S111" i="1"/>
  <c r="Q111" i="1"/>
  <c r="P111" i="1"/>
  <c r="AH111" i="1" s="1"/>
  <c r="O111" i="1"/>
  <c r="Y111" i="1" s="1"/>
  <c r="N111" i="1"/>
  <c r="L111" i="1"/>
  <c r="E111" i="1"/>
  <c r="AK110" i="1"/>
  <c r="AJ110" i="1"/>
  <c r="AI110" i="1"/>
  <c r="AH110" i="1"/>
  <c r="X110" i="1"/>
  <c r="Y110" i="1" s="1"/>
  <c r="W110" i="1"/>
  <c r="AA110" i="1" s="1"/>
  <c r="U110" i="1"/>
  <c r="T110" i="1"/>
  <c r="AF110" i="1" s="1"/>
  <c r="S110" i="1"/>
  <c r="Q110" i="1"/>
  <c r="P110" i="1"/>
  <c r="O110" i="1"/>
  <c r="N110" i="1"/>
  <c r="L110" i="1"/>
  <c r="Z110" i="1" s="1"/>
  <c r="AJ109" i="1"/>
  <c r="AK109" i="1" s="1"/>
  <c r="AI109" i="1"/>
  <c r="AH109" i="1"/>
  <c r="AD109" i="1"/>
  <c r="X109" i="1"/>
  <c r="W109" i="1"/>
  <c r="AA109" i="1" s="1"/>
  <c r="U109" i="1"/>
  <c r="T109" i="1"/>
  <c r="AF109" i="1" s="1"/>
  <c r="S109" i="1"/>
  <c r="Q109" i="1"/>
  <c r="P109" i="1"/>
  <c r="O109" i="1"/>
  <c r="Y109" i="1" s="1"/>
  <c r="N109" i="1"/>
  <c r="Z109" i="1" s="1"/>
  <c r="AG109" i="1" s="1"/>
  <c r="L109" i="1"/>
  <c r="E109" i="1"/>
  <c r="AK108" i="1"/>
  <c r="AJ108" i="1"/>
  <c r="AI108" i="1"/>
  <c r="AF108" i="1"/>
  <c r="X108" i="1"/>
  <c r="Y108" i="1" s="1"/>
  <c r="W108" i="1"/>
  <c r="AA108" i="1" s="1"/>
  <c r="U108" i="1"/>
  <c r="T108" i="1"/>
  <c r="S108" i="1"/>
  <c r="Q108" i="1"/>
  <c r="P108" i="1"/>
  <c r="AH108" i="1" s="1"/>
  <c r="O108" i="1"/>
  <c r="N108" i="1"/>
  <c r="L108" i="1"/>
  <c r="Z108" i="1" s="1"/>
  <c r="E108" i="1"/>
  <c r="AJ107" i="1"/>
  <c r="AK107" i="1" s="1"/>
  <c r="AI107" i="1"/>
  <c r="AH107" i="1"/>
  <c r="AB107" i="1"/>
  <c r="X107" i="1"/>
  <c r="Y107" i="1" s="1"/>
  <c r="W107" i="1"/>
  <c r="U107" i="1"/>
  <c r="T107" i="1"/>
  <c r="AF107" i="1" s="1"/>
  <c r="S107" i="1"/>
  <c r="Q107" i="1"/>
  <c r="P107" i="1"/>
  <c r="O107" i="1"/>
  <c r="N107" i="1"/>
  <c r="Z107" i="1" s="1"/>
  <c r="L107" i="1"/>
  <c r="E107" i="1"/>
  <c r="AJ106" i="1"/>
  <c r="AK106" i="1" s="1"/>
  <c r="AI106" i="1"/>
  <c r="AG106" i="1"/>
  <c r="AF106" i="1"/>
  <c r="AA106" i="1"/>
  <c r="Z106" i="1"/>
  <c r="X106" i="1"/>
  <c r="Y106" i="1" s="1"/>
  <c r="W106" i="1"/>
  <c r="U106" i="1"/>
  <c r="T106" i="1"/>
  <c r="S106" i="1"/>
  <c r="Q106" i="1"/>
  <c r="P106" i="1"/>
  <c r="AH106" i="1" s="1"/>
  <c r="O106" i="1"/>
  <c r="N106" i="1"/>
  <c r="L106" i="1"/>
  <c r="E106" i="1"/>
  <c r="AJ105" i="1"/>
  <c r="AK105" i="1" s="1"/>
  <c r="AI105" i="1"/>
  <c r="AH105" i="1"/>
  <c r="AD105" i="1"/>
  <c r="AB105" i="1"/>
  <c r="X105" i="1"/>
  <c r="W105" i="1"/>
  <c r="AA105" i="1" s="1"/>
  <c r="U105" i="1"/>
  <c r="T105" i="1"/>
  <c r="AF105" i="1" s="1"/>
  <c r="S105" i="1"/>
  <c r="Q105" i="1"/>
  <c r="P105" i="1"/>
  <c r="O105" i="1"/>
  <c r="Y105" i="1" s="1"/>
  <c r="N105" i="1"/>
  <c r="Z105" i="1" s="1"/>
  <c r="AG105" i="1" s="1"/>
  <c r="L105" i="1"/>
  <c r="E105" i="1"/>
  <c r="AK104" i="1"/>
  <c r="AJ104" i="1"/>
  <c r="AI104" i="1"/>
  <c r="AF104" i="1"/>
  <c r="Z104" i="1"/>
  <c r="X104" i="1"/>
  <c r="Y104" i="1" s="1"/>
  <c r="W104" i="1"/>
  <c r="U104" i="1"/>
  <c r="T104" i="1"/>
  <c r="S104" i="1"/>
  <c r="Q104" i="1"/>
  <c r="P104" i="1"/>
  <c r="AH104" i="1" s="1"/>
  <c r="O104" i="1"/>
  <c r="N104" i="1"/>
  <c r="L104" i="1"/>
  <c r="E104" i="1"/>
  <c r="AJ103" i="1"/>
  <c r="AK103" i="1" s="1"/>
  <c r="AI103" i="1"/>
  <c r="AH103" i="1"/>
  <c r="X103" i="1"/>
  <c r="Y103" i="1" s="1"/>
  <c r="W103" i="1"/>
  <c r="U103" i="1"/>
  <c r="T103" i="1"/>
  <c r="AF103" i="1" s="1"/>
  <c r="S103" i="1"/>
  <c r="Q103" i="1"/>
  <c r="P103" i="1"/>
  <c r="O103" i="1"/>
  <c r="N103" i="1"/>
  <c r="Z103" i="1" s="1"/>
  <c r="L103" i="1"/>
  <c r="E103" i="1"/>
  <c r="AJ102" i="1"/>
  <c r="AK102" i="1" s="1"/>
  <c r="AI102" i="1"/>
  <c r="AF102" i="1"/>
  <c r="AA102" i="1"/>
  <c r="X102" i="1"/>
  <c r="Y102" i="1" s="1"/>
  <c r="W102" i="1"/>
  <c r="U102" i="1"/>
  <c r="T102" i="1"/>
  <c r="S102" i="1"/>
  <c r="Q102" i="1"/>
  <c r="P102" i="1"/>
  <c r="AH102" i="1" s="1"/>
  <c r="O102" i="1"/>
  <c r="N102" i="1"/>
  <c r="L102" i="1"/>
  <c r="Z102" i="1" s="1"/>
  <c r="E102" i="1"/>
  <c r="AJ101" i="1"/>
  <c r="AK101" i="1" s="1"/>
  <c r="AI101" i="1"/>
  <c r="AH101" i="1"/>
  <c r="AD101" i="1"/>
  <c r="X101" i="1"/>
  <c r="W101" i="1"/>
  <c r="AA101" i="1" s="1"/>
  <c r="U101" i="1"/>
  <c r="T101" i="1"/>
  <c r="AF101" i="1" s="1"/>
  <c r="S101" i="1"/>
  <c r="Q101" i="1"/>
  <c r="P101" i="1"/>
  <c r="O101" i="1"/>
  <c r="Y101" i="1" s="1"/>
  <c r="N101" i="1"/>
  <c r="Z101" i="1" s="1"/>
  <c r="AG101" i="1" s="1"/>
  <c r="L101" i="1"/>
  <c r="E101" i="1"/>
  <c r="AK100" i="1"/>
  <c r="AJ100" i="1"/>
  <c r="AI100" i="1"/>
  <c r="AF100" i="1"/>
  <c r="X100" i="1"/>
  <c r="Y100" i="1" s="1"/>
  <c r="W100" i="1"/>
  <c r="AA100" i="1" s="1"/>
  <c r="U100" i="1"/>
  <c r="T100" i="1"/>
  <c r="S100" i="1"/>
  <c r="Q100" i="1"/>
  <c r="P100" i="1"/>
  <c r="AH100" i="1" s="1"/>
  <c r="O100" i="1"/>
  <c r="N100" i="1"/>
  <c r="L100" i="1"/>
  <c r="Z100" i="1" s="1"/>
  <c r="E100" i="1"/>
  <c r="AJ99" i="1"/>
  <c r="AK99" i="1" s="1"/>
  <c r="AI99" i="1"/>
  <c r="AH99" i="1"/>
  <c r="AB99" i="1"/>
  <c r="X99" i="1"/>
  <c r="Y99" i="1" s="1"/>
  <c r="W99" i="1"/>
  <c r="U99" i="1"/>
  <c r="T99" i="1"/>
  <c r="AF99" i="1" s="1"/>
  <c r="S99" i="1"/>
  <c r="Q99" i="1"/>
  <c r="P99" i="1"/>
  <c r="O99" i="1"/>
  <c r="N99" i="1"/>
  <c r="Z99" i="1" s="1"/>
  <c r="L99" i="1"/>
  <c r="E99" i="1"/>
  <c r="AJ98" i="1"/>
  <c r="AK98" i="1" s="1"/>
  <c r="AI98" i="1"/>
  <c r="AG98" i="1"/>
  <c r="AF98" i="1"/>
  <c r="AA98" i="1"/>
  <c r="Z98" i="1"/>
  <c r="X98" i="1"/>
  <c r="Y98" i="1" s="1"/>
  <c r="W98" i="1"/>
  <c r="U98" i="1"/>
  <c r="T98" i="1"/>
  <c r="S98" i="1"/>
  <c r="Q98" i="1"/>
  <c r="P98" i="1"/>
  <c r="AH98" i="1" s="1"/>
  <c r="O98" i="1"/>
  <c r="N98" i="1"/>
  <c r="L98" i="1"/>
  <c r="E98" i="1"/>
  <c r="AJ97" i="1"/>
  <c r="AK97" i="1" s="1"/>
  <c r="AI97" i="1"/>
  <c r="AH97" i="1"/>
  <c r="AD97" i="1"/>
  <c r="AB97" i="1"/>
  <c r="X97" i="1"/>
  <c r="W97" i="1"/>
  <c r="AA97" i="1" s="1"/>
  <c r="U97" i="1"/>
  <c r="T97" i="1"/>
  <c r="AF97" i="1" s="1"/>
  <c r="S97" i="1"/>
  <c r="Q97" i="1"/>
  <c r="P97" i="1"/>
  <c r="O97" i="1"/>
  <c r="Y97" i="1" s="1"/>
  <c r="N97" i="1"/>
  <c r="Z97" i="1" s="1"/>
  <c r="AG97" i="1" s="1"/>
  <c r="L97" i="1"/>
  <c r="E97" i="1"/>
  <c r="AK96" i="1"/>
  <c r="AJ96" i="1"/>
  <c r="AI96" i="1"/>
  <c r="AF96" i="1"/>
  <c r="Z96" i="1"/>
  <c r="X96" i="1"/>
  <c r="Y96" i="1" s="1"/>
  <c r="W96" i="1"/>
  <c r="U96" i="1"/>
  <c r="T96" i="1"/>
  <c r="S96" i="1"/>
  <c r="Q96" i="1"/>
  <c r="P96" i="1"/>
  <c r="AH96" i="1" s="1"/>
  <c r="O96" i="1"/>
  <c r="N96" i="1"/>
  <c r="L96" i="1"/>
  <c r="E96" i="1"/>
  <c r="AJ95" i="1"/>
  <c r="AK95" i="1" s="1"/>
  <c r="AI95" i="1"/>
  <c r="AH95" i="1"/>
  <c r="X95" i="1"/>
  <c r="Y95" i="1" s="1"/>
  <c r="W95" i="1"/>
  <c r="U95" i="1"/>
  <c r="T95" i="1"/>
  <c r="AF95" i="1" s="1"/>
  <c r="S95" i="1"/>
  <c r="Q95" i="1"/>
  <c r="P95" i="1"/>
  <c r="O95" i="1"/>
  <c r="N95" i="1"/>
  <c r="Z95" i="1" s="1"/>
  <c r="L95" i="1"/>
  <c r="E95" i="1"/>
  <c r="AJ94" i="1"/>
  <c r="AK94" i="1" s="1"/>
  <c r="AI94" i="1"/>
  <c r="AF94" i="1"/>
  <c r="AA94" i="1"/>
  <c r="X94" i="1"/>
  <c r="Y94" i="1" s="1"/>
  <c r="W94" i="1"/>
  <c r="U94" i="1"/>
  <c r="T94" i="1"/>
  <c r="S94" i="1"/>
  <c r="Q94" i="1"/>
  <c r="P94" i="1"/>
  <c r="AH94" i="1" s="1"/>
  <c r="O94" i="1"/>
  <c r="N94" i="1"/>
  <c r="L94" i="1"/>
  <c r="Z94" i="1" s="1"/>
  <c r="E94" i="1"/>
  <c r="AJ93" i="1"/>
  <c r="AK93" i="1" s="1"/>
  <c r="AI93" i="1"/>
  <c r="AH93" i="1"/>
  <c r="AD93" i="1"/>
  <c r="X93" i="1"/>
  <c r="W93" i="1"/>
  <c r="AA93" i="1" s="1"/>
  <c r="U93" i="1"/>
  <c r="T93" i="1"/>
  <c r="AF93" i="1" s="1"/>
  <c r="S93" i="1"/>
  <c r="Q93" i="1"/>
  <c r="P93" i="1"/>
  <c r="O93" i="1"/>
  <c r="Y93" i="1" s="1"/>
  <c r="N93" i="1"/>
  <c r="Z93" i="1" s="1"/>
  <c r="AG93" i="1" s="1"/>
  <c r="L93" i="1"/>
  <c r="E93" i="1"/>
  <c r="AK92" i="1"/>
  <c r="AJ92" i="1"/>
  <c r="AI92" i="1"/>
  <c r="AF92" i="1"/>
  <c r="X92" i="1"/>
  <c r="Y92" i="1" s="1"/>
  <c r="W92" i="1"/>
  <c r="AA92" i="1" s="1"/>
  <c r="U92" i="1"/>
  <c r="T92" i="1"/>
  <c r="S92" i="1"/>
  <c r="Q92" i="1"/>
  <c r="P92" i="1"/>
  <c r="AH92" i="1" s="1"/>
  <c r="O92" i="1"/>
  <c r="N92" i="1"/>
  <c r="L92" i="1"/>
  <c r="Z92" i="1" s="1"/>
  <c r="E92" i="1"/>
  <c r="AJ91" i="1"/>
  <c r="AK91" i="1" s="1"/>
  <c r="AI91" i="1"/>
  <c r="AH91" i="1"/>
  <c r="AB91" i="1"/>
  <c r="X91" i="1"/>
  <c r="Y91" i="1" s="1"/>
  <c r="W91" i="1"/>
  <c r="U91" i="1"/>
  <c r="T91" i="1"/>
  <c r="AF91" i="1" s="1"/>
  <c r="S91" i="1"/>
  <c r="Q91" i="1"/>
  <c r="P91" i="1"/>
  <c r="O91" i="1"/>
  <c r="N91" i="1"/>
  <c r="Z91" i="1" s="1"/>
  <c r="L91" i="1"/>
  <c r="E91" i="1"/>
  <c r="AJ90" i="1"/>
  <c r="AK90" i="1" s="1"/>
  <c r="AI90" i="1"/>
  <c r="AG90" i="1"/>
  <c r="AF90" i="1"/>
  <c r="AA90" i="1"/>
  <c r="Z90" i="1"/>
  <c r="X90" i="1"/>
  <c r="Y90" i="1" s="1"/>
  <c r="W90" i="1"/>
  <c r="U90" i="1"/>
  <c r="T90" i="1"/>
  <c r="S90" i="1"/>
  <c r="Q90" i="1"/>
  <c r="P90" i="1"/>
  <c r="AH90" i="1" s="1"/>
  <c r="O90" i="1"/>
  <c r="N90" i="1"/>
  <c r="L90" i="1"/>
  <c r="E90" i="1"/>
  <c r="AJ89" i="1"/>
  <c r="AK89" i="1" s="1"/>
  <c r="AI89" i="1"/>
  <c r="AH89" i="1"/>
  <c r="AD89" i="1"/>
  <c r="AB89" i="1"/>
  <c r="X89" i="1"/>
  <c r="W89" i="1"/>
  <c r="AA89" i="1" s="1"/>
  <c r="U89" i="1"/>
  <c r="T89" i="1"/>
  <c r="AF89" i="1" s="1"/>
  <c r="S89" i="1"/>
  <c r="Q89" i="1"/>
  <c r="P89" i="1"/>
  <c r="O89" i="1"/>
  <c r="Y89" i="1" s="1"/>
  <c r="N89" i="1"/>
  <c r="Z89" i="1" s="1"/>
  <c r="AG89" i="1" s="1"/>
  <c r="L89" i="1"/>
  <c r="E89" i="1"/>
  <c r="AK88" i="1"/>
  <c r="AJ88" i="1"/>
  <c r="AI88" i="1"/>
  <c r="AF88" i="1"/>
  <c r="Z88" i="1"/>
  <c r="X88" i="1"/>
  <c r="Y88" i="1" s="1"/>
  <c r="W88" i="1"/>
  <c r="U88" i="1"/>
  <c r="T88" i="1"/>
  <c r="S88" i="1"/>
  <c r="Q88" i="1"/>
  <c r="P88" i="1"/>
  <c r="AH88" i="1" s="1"/>
  <c r="O88" i="1"/>
  <c r="N88" i="1"/>
  <c r="L88" i="1"/>
  <c r="E88" i="1"/>
  <c r="AJ87" i="1"/>
  <c r="AK87" i="1" s="1"/>
  <c r="AI87" i="1"/>
  <c r="AH87" i="1"/>
  <c r="X87" i="1"/>
  <c r="Y87" i="1" s="1"/>
  <c r="W87" i="1"/>
  <c r="U87" i="1"/>
  <c r="T87" i="1"/>
  <c r="AF87" i="1" s="1"/>
  <c r="S87" i="1"/>
  <c r="Q87" i="1"/>
  <c r="P87" i="1"/>
  <c r="O87" i="1"/>
  <c r="N87" i="1"/>
  <c r="Z87" i="1" s="1"/>
  <c r="L87" i="1"/>
  <c r="E87" i="1"/>
  <c r="AJ86" i="1"/>
  <c r="AK86" i="1" s="1"/>
  <c r="AI86" i="1"/>
  <c r="AF86" i="1"/>
  <c r="AA86" i="1"/>
  <c r="X86" i="1"/>
  <c r="Y86" i="1" s="1"/>
  <c r="W86" i="1"/>
  <c r="U86" i="1"/>
  <c r="T86" i="1"/>
  <c r="S86" i="1"/>
  <c r="Q86" i="1"/>
  <c r="P86" i="1"/>
  <c r="AH86" i="1" s="1"/>
  <c r="O86" i="1"/>
  <c r="N86" i="1"/>
  <c r="L86" i="1"/>
  <c r="Z86" i="1" s="1"/>
  <c r="E86" i="1"/>
  <c r="AJ85" i="1"/>
  <c r="AK85" i="1" s="1"/>
  <c r="AI85" i="1"/>
  <c r="AH85" i="1"/>
  <c r="AD85" i="1"/>
  <c r="X85" i="1"/>
  <c r="W85" i="1"/>
  <c r="AA85" i="1" s="1"/>
  <c r="U85" i="1"/>
  <c r="T85" i="1"/>
  <c r="AF85" i="1" s="1"/>
  <c r="S85" i="1"/>
  <c r="Q85" i="1"/>
  <c r="P85" i="1"/>
  <c r="O85" i="1"/>
  <c r="Y85" i="1" s="1"/>
  <c r="N85" i="1"/>
  <c r="Z85" i="1" s="1"/>
  <c r="AG85" i="1" s="1"/>
  <c r="L85" i="1"/>
  <c r="E85" i="1"/>
  <c r="AK84" i="1"/>
  <c r="AJ84" i="1"/>
  <c r="AI84" i="1"/>
  <c r="AG84" i="1"/>
  <c r="AF84" i="1"/>
  <c r="AB84" i="1"/>
  <c r="Z84" i="1"/>
  <c r="AD84" i="1" s="1"/>
  <c r="X84" i="1"/>
  <c r="Y84" i="1" s="1"/>
  <c r="W84" i="1"/>
  <c r="AA84" i="1" s="1"/>
  <c r="U84" i="1"/>
  <c r="T84" i="1"/>
  <c r="S84" i="1"/>
  <c r="Q84" i="1"/>
  <c r="P84" i="1"/>
  <c r="AH84" i="1" s="1"/>
  <c r="O84" i="1"/>
  <c r="N84" i="1"/>
  <c r="L84" i="1"/>
  <c r="E84" i="1"/>
  <c r="AJ83" i="1"/>
  <c r="AK83" i="1" s="1"/>
  <c r="AI83" i="1"/>
  <c r="X83" i="1"/>
  <c r="Y83" i="1" s="1"/>
  <c r="W83" i="1"/>
  <c r="U83" i="1"/>
  <c r="T83" i="1"/>
  <c r="AF83" i="1" s="1"/>
  <c r="S83" i="1"/>
  <c r="Q83" i="1"/>
  <c r="P83" i="1"/>
  <c r="AH83" i="1" s="1"/>
  <c r="O83" i="1"/>
  <c r="N83" i="1"/>
  <c r="Z83" i="1" s="1"/>
  <c r="L83" i="1"/>
  <c r="E83" i="1"/>
  <c r="AJ82" i="1"/>
  <c r="AK82" i="1" s="1"/>
  <c r="AI82" i="1"/>
  <c r="AF82" i="1"/>
  <c r="AA82" i="1"/>
  <c r="X82" i="1"/>
  <c r="Y82" i="1" s="1"/>
  <c r="W82" i="1"/>
  <c r="U82" i="1"/>
  <c r="T82" i="1"/>
  <c r="S82" i="1"/>
  <c r="Q82" i="1"/>
  <c r="P82" i="1"/>
  <c r="AH82" i="1" s="1"/>
  <c r="O82" i="1"/>
  <c r="N82" i="1"/>
  <c r="L82" i="1"/>
  <c r="E82" i="1"/>
  <c r="AJ81" i="1"/>
  <c r="AK81" i="1" s="1"/>
  <c r="AI81" i="1"/>
  <c r="AB81" i="1"/>
  <c r="Z81" i="1"/>
  <c r="AG81" i="1" s="1"/>
  <c r="X81" i="1"/>
  <c r="W81" i="1"/>
  <c r="AA81" i="1" s="1"/>
  <c r="U81" i="1"/>
  <c r="T81" i="1"/>
  <c r="AF81" i="1" s="1"/>
  <c r="S81" i="1"/>
  <c r="Q81" i="1"/>
  <c r="P81" i="1"/>
  <c r="AH81" i="1" s="1"/>
  <c r="O81" i="1"/>
  <c r="Y81" i="1" s="1"/>
  <c r="N81" i="1"/>
  <c r="L81" i="1"/>
  <c r="E81" i="1"/>
  <c r="AK80" i="1"/>
  <c r="AJ80" i="1"/>
  <c r="AI80" i="1"/>
  <c r="AF80" i="1"/>
  <c r="X80" i="1"/>
  <c r="Y80" i="1" s="1"/>
  <c r="W80" i="1"/>
  <c r="AA80" i="1" s="1"/>
  <c r="U80" i="1"/>
  <c r="T80" i="1"/>
  <c r="S80" i="1"/>
  <c r="Q80" i="1"/>
  <c r="P80" i="1"/>
  <c r="AH80" i="1" s="1"/>
  <c r="O80" i="1"/>
  <c r="N80" i="1"/>
  <c r="L80" i="1"/>
  <c r="Z80" i="1" s="1"/>
  <c r="E80" i="1"/>
  <c r="AJ79" i="1"/>
  <c r="AK79" i="1" s="1"/>
  <c r="AI79" i="1"/>
  <c r="AH79" i="1"/>
  <c r="Z79" i="1"/>
  <c r="X79" i="1"/>
  <c r="Y79" i="1" s="1"/>
  <c r="W79" i="1"/>
  <c r="U79" i="1"/>
  <c r="T79" i="1"/>
  <c r="AF79" i="1" s="1"/>
  <c r="S79" i="1"/>
  <c r="Q79" i="1"/>
  <c r="P79" i="1"/>
  <c r="O79" i="1"/>
  <c r="N79" i="1"/>
  <c r="L79" i="1"/>
  <c r="E79" i="1"/>
  <c r="AJ78" i="1"/>
  <c r="AK78" i="1" s="1"/>
  <c r="AI78" i="1"/>
  <c r="AH78" i="1"/>
  <c r="AF78" i="1"/>
  <c r="AA78" i="1"/>
  <c r="X78" i="1"/>
  <c r="Y78" i="1" s="1"/>
  <c r="W78" i="1"/>
  <c r="U78" i="1"/>
  <c r="T78" i="1"/>
  <c r="S78" i="1"/>
  <c r="Q78" i="1"/>
  <c r="P78" i="1"/>
  <c r="O78" i="1"/>
  <c r="N78" i="1"/>
  <c r="Z78" i="1" s="1"/>
  <c r="L78" i="1"/>
  <c r="E78" i="1"/>
  <c r="AJ77" i="1"/>
  <c r="AK77" i="1" s="1"/>
  <c r="AI77" i="1"/>
  <c r="AG77" i="1"/>
  <c r="AA77" i="1"/>
  <c r="X77" i="1"/>
  <c r="W77" i="1"/>
  <c r="U77" i="1"/>
  <c r="T77" i="1"/>
  <c r="AF77" i="1" s="1"/>
  <c r="S77" i="1"/>
  <c r="Q77" i="1"/>
  <c r="P77" i="1"/>
  <c r="AH77" i="1" s="1"/>
  <c r="O77" i="1"/>
  <c r="Y77" i="1" s="1"/>
  <c r="N77" i="1"/>
  <c r="L77" i="1"/>
  <c r="Z77" i="1" s="1"/>
  <c r="AB77" i="1" s="1"/>
  <c r="E77" i="1"/>
  <c r="AK76" i="1"/>
  <c r="AJ76" i="1"/>
  <c r="AI76" i="1"/>
  <c r="AH76" i="1"/>
  <c r="AD76" i="1"/>
  <c r="X76" i="1"/>
  <c r="W76" i="1"/>
  <c r="AA76" i="1" s="1"/>
  <c r="U76" i="1"/>
  <c r="T76" i="1"/>
  <c r="AF76" i="1" s="1"/>
  <c r="S76" i="1"/>
  <c r="Q76" i="1"/>
  <c r="P76" i="1"/>
  <c r="O76" i="1"/>
  <c r="Y76" i="1" s="1"/>
  <c r="N76" i="1"/>
  <c r="L76" i="1"/>
  <c r="Z76" i="1" s="1"/>
  <c r="E76" i="1"/>
  <c r="AK75" i="1"/>
  <c r="AJ75" i="1"/>
  <c r="AI75" i="1"/>
  <c r="AD75" i="1"/>
  <c r="X75" i="1"/>
  <c r="W75" i="1"/>
  <c r="AA75" i="1" s="1"/>
  <c r="U75" i="1"/>
  <c r="T75" i="1"/>
  <c r="AF75" i="1" s="1"/>
  <c r="S75" i="1"/>
  <c r="Q75" i="1"/>
  <c r="P75" i="1"/>
  <c r="AH75" i="1" s="1"/>
  <c r="O75" i="1"/>
  <c r="Y75" i="1" s="1"/>
  <c r="N75" i="1"/>
  <c r="L75" i="1"/>
  <c r="Z75" i="1" s="1"/>
  <c r="E75" i="1"/>
  <c r="AK74" i="1"/>
  <c r="AA74" i="1" s="1"/>
  <c r="AJ74" i="1"/>
  <c r="AI74" i="1"/>
  <c r="AH74" i="1"/>
  <c r="AG74" i="1"/>
  <c r="X74" i="1"/>
  <c r="W74" i="1"/>
  <c r="U74" i="1"/>
  <c r="T74" i="1"/>
  <c r="AF74" i="1" s="1"/>
  <c r="S74" i="1"/>
  <c r="Q74" i="1"/>
  <c r="P74" i="1"/>
  <c r="O74" i="1"/>
  <c r="Y74" i="1" s="1"/>
  <c r="N74" i="1"/>
  <c r="L74" i="1"/>
  <c r="Z74" i="1" s="1"/>
  <c r="AB74" i="1" s="1"/>
  <c r="E74" i="1"/>
  <c r="AK73" i="1"/>
  <c r="AJ73" i="1"/>
  <c r="AI73" i="1"/>
  <c r="AG73" i="1"/>
  <c r="AA73" i="1"/>
  <c r="X73" i="1"/>
  <c r="W73" i="1"/>
  <c r="U73" i="1"/>
  <c r="T73" i="1"/>
  <c r="AF73" i="1" s="1"/>
  <c r="S73" i="1"/>
  <c r="Q73" i="1"/>
  <c r="P73" i="1"/>
  <c r="AH73" i="1" s="1"/>
  <c r="O73" i="1"/>
  <c r="Y73" i="1" s="1"/>
  <c r="N73" i="1"/>
  <c r="L73" i="1"/>
  <c r="Z73" i="1" s="1"/>
  <c r="AB73" i="1" s="1"/>
  <c r="E73" i="1"/>
  <c r="AK72" i="1"/>
  <c r="AJ72" i="1"/>
  <c r="AI72" i="1"/>
  <c r="AH72" i="1"/>
  <c r="X72" i="1"/>
  <c r="W72" i="1"/>
  <c r="AA72" i="1" s="1"/>
  <c r="U72" i="1"/>
  <c r="T72" i="1"/>
  <c r="AF72" i="1" s="1"/>
  <c r="S72" i="1"/>
  <c r="Q72" i="1"/>
  <c r="P72" i="1"/>
  <c r="O72" i="1"/>
  <c r="Y72" i="1" s="1"/>
  <c r="N72" i="1"/>
  <c r="L72" i="1"/>
  <c r="Z72" i="1" s="1"/>
  <c r="E72" i="1"/>
  <c r="AK71" i="1"/>
  <c r="AJ71" i="1"/>
  <c r="AI71" i="1"/>
  <c r="X71" i="1"/>
  <c r="W71" i="1"/>
  <c r="U71" i="1"/>
  <c r="T71" i="1"/>
  <c r="AF71" i="1" s="1"/>
  <c r="S71" i="1"/>
  <c r="Q71" i="1"/>
  <c r="P71" i="1"/>
  <c r="AH71" i="1" s="1"/>
  <c r="O71" i="1"/>
  <c r="Y71" i="1" s="1"/>
  <c r="N71" i="1"/>
  <c r="L71" i="1"/>
  <c r="Z71" i="1" s="1"/>
  <c r="E71" i="1"/>
  <c r="AK70" i="1"/>
  <c r="AJ70" i="1"/>
  <c r="AI70" i="1"/>
  <c r="AH70" i="1"/>
  <c r="AG70" i="1"/>
  <c r="AA70" i="1"/>
  <c r="X70" i="1"/>
  <c r="W70" i="1"/>
  <c r="U70" i="1"/>
  <c r="T70" i="1"/>
  <c r="AF70" i="1" s="1"/>
  <c r="S70" i="1"/>
  <c r="Q70" i="1"/>
  <c r="P70" i="1"/>
  <c r="O70" i="1"/>
  <c r="Y70" i="1" s="1"/>
  <c r="N70" i="1"/>
  <c r="L70" i="1"/>
  <c r="Z70" i="1" s="1"/>
  <c r="AB70" i="1" s="1"/>
  <c r="E70" i="1"/>
  <c r="AK69" i="1"/>
  <c r="AJ69" i="1"/>
  <c r="AI69" i="1"/>
  <c r="AG69" i="1"/>
  <c r="AA69" i="1"/>
  <c r="X69" i="1"/>
  <c r="W69" i="1"/>
  <c r="U69" i="1"/>
  <c r="T69" i="1"/>
  <c r="AF69" i="1" s="1"/>
  <c r="S69" i="1"/>
  <c r="Q69" i="1"/>
  <c r="P69" i="1"/>
  <c r="AH69" i="1" s="1"/>
  <c r="O69" i="1"/>
  <c r="Y69" i="1" s="1"/>
  <c r="N69" i="1"/>
  <c r="L69" i="1"/>
  <c r="Z69" i="1" s="1"/>
  <c r="AB69" i="1" s="1"/>
  <c r="E69" i="1"/>
  <c r="AK68" i="1"/>
  <c r="AJ68" i="1"/>
  <c r="AI68" i="1"/>
  <c r="AH68" i="1"/>
  <c r="AD68" i="1"/>
  <c r="X68" i="1"/>
  <c r="W68" i="1"/>
  <c r="AA68" i="1" s="1"/>
  <c r="U68" i="1"/>
  <c r="T68" i="1"/>
  <c r="AF68" i="1" s="1"/>
  <c r="S68" i="1"/>
  <c r="Q68" i="1"/>
  <c r="P68" i="1"/>
  <c r="O68" i="1"/>
  <c r="Y68" i="1" s="1"/>
  <c r="N68" i="1"/>
  <c r="L68" i="1"/>
  <c r="Z68" i="1" s="1"/>
  <c r="E68" i="1"/>
  <c r="AK67" i="1"/>
  <c r="AJ67" i="1"/>
  <c r="AI67" i="1"/>
  <c r="AD67" i="1"/>
  <c r="Z67" i="1"/>
  <c r="X67" i="1"/>
  <c r="W67" i="1"/>
  <c r="AA67" i="1" s="1"/>
  <c r="U67" i="1"/>
  <c r="T67" i="1"/>
  <c r="AF67" i="1" s="1"/>
  <c r="S67" i="1"/>
  <c r="Q67" i="1"/>
  <c r="P67" i="1"/>
  <c r="AH67" i="1" s="1"/>
  <c r="O67" i="1"/>
  <c r="Y67" i="1" s="1"/>
  <c r="N67" i="1"/>
  <c r="L67" i="1"/>
  <c r="E67" i="1"/>
  <c r="AK66" i="1"/>
  <c r="AJ66" i="1"/>
  <c r="AI66" i="1"/>
  <c r="AH66" i="1"/>
  <c r="AA66" i="1"/>
  <c r="X66" i="1"/>
  <c r="Y66" i="1" s="1"/>
  <c r="W66" i="1"/>
  <c r="U66" i="1"/>
  <c r="T66" i="1"/>
  <c r="AF66" i="1" s="1"/>
  <c r="S66" i="1"/>
  <c r="Q66" i="1"/>
  <c r="P66" i="1"/>
  <c r="O66" i="1"/>
  <c r="N66" i="1"/>
  <c r="L66" i="1"/>
  <c r="E66" i="1"/>
  <c r="AJ65" i="1"/>
  <c r="AK65" i="1" s="1"/>
  <c r="AI65" i="1"/>
  <c r="AG65" i="1"/>
  <c r="AD65" i="1"/>
  <c r="Z65" i="1"/>
  <c r="AB65" i="1" s="1"/>
  <c r="X65" i="1"/>
  <c r="W65" i="1"/>
  <c r="AA65" i="1" s="1"/>
  <c r="U65" i="1"/>
  <c r="T65" i="1"/>
  <c r="AF65" i="1" s="1"/>
  <c r="S65" i="1"/>
  <c r="Q65" i="1"/>
  <c r="P65" i="1"/>
  <c r="AH65" i="1" s="1"/>
  <c r="O65" i="1"/>
  <c r="Y65" i="1" s="1"/>
  <c r="N65" i="1"/>
  <c r="L65" i="1"/>
  <c r="E65" i="1"/>
  <c r="AK64" i="1"/>
  <c r="AJ64" i="1"/>
  <c r="AI64" i="1"/>
  <c r="AH64" i="1"/>
  <c r="AA64" i="1"/>
  <c r="X64" i="1"/>
  <c r="Y64" i="1" s="1"/>
  <c r="W64" i="1"/>
  <c r="U64" i="1"/>
  <c r="T64" i="1"/>
  <c r="AF64" i="1" s="1"/>
  <c r="S64" i="1"/>
  <c r="Q64" i="1"/>
  <c r="P64" i="1"/>
  <c r="O64" i="1"/>
  <c r="N64" i="1"/>
  <c r="L64" i="1"/>
  <c r="E64" i="1"/>
  <c r="AJ63" i="1"/>
  <c r="AK63" i="1" s="1"/>
  <c r="AI63" i="1"/>
  <c r="Z63" i="1"/>
  <c r="AB63" i="1" s="1"/>
  <c r="X63" i="1"/>
  <c r="W63" i="1"/>
  <c r="U63" i="1"/>
  <c r="T63" i="1"/>
  <c r="AF63" i="1" s="1"/>
  <c r="S63" i="1"/>
  <c r="Q63" i="1"/>
  <c r="P63" i="1"/>
  <c r="O63" i="1"/>
  <c r="Y63" i="1" s="1"/>
  <c r="N63" i="1"/>
  <c r="L63" i="1"/>
  <c r="E63" i="1"/>
  <c r="AK62" i="1"/>
  <c r="AJ62" i="1"/>
  <c r="AI62" i="1"/>
  <c r="AH62" i="1"/>
  <c r="AA62" i="1"/>
  <c r="X62" i="1"/>
  <c r="Y62" i="1" s="1"/>
  <c r="W62" i="1"/>
  <c r="U62" i="1"/>
  <c r="T62" i="1"/>
  <c r="AF62" i="1" s="1"/>
  <c r="S62" i="1"/>
  <c r="Q62" i="1"/>
  <c r="P62" i="1"/>
  <c r="O62" i="1"/>
  <c r="N62" i="1"/>
  <c r="L62" i="1"/>
  <c r="E62" i="1"/>
  <c r="AJ61" i="1"/>
  <c r="AK61" i="1" s="1"/>
  <c r="AI61" i="1"/>
  <c r="Z61" i="1"/>
  <c r="X61" i="1"/>
  <c r="W61" i="1"/>
  <c r="U61" i="1"/>
  <c r="T61" i="1"/>
  <c r="AF61" i="1" s="1"/>
  <c r="S61" i="1"/>
  <c r="Q61" i="1"/>
  <c r="P61" i="1"/>
  <c r="O61" i="1"/>
  <c r="Y61" i="1" s="1"/>
  <c r="N61" i="1"/>
  <c r="L61" i="1"/>
  <c r="E61" i="1"/>
  <c r="AK60" i="1"/>
  <c r="AJ60" i="1"/>
  <c r="AI60" i="1"/>
  <c r="AH60" i="1"/>
  <c r="AA60" i="1"/>
  <c r="X60" i="1"/>
  <c r="Y60" i="1" s="1"/>
  <c r="W60" i="1"/>
  <c r="U60" i="1"/>
  <c r="T60" i="1"/>
  <c r="AF60" i="1" s="1"/>
  <c r="S60" i="1"/>
  <c r="Q60" i="1"/>
  <c r="P60" i="1"/>
  <c r="O60" i="1"/>
  <c r="N60" i="1"/>
  <c r="L60" i="1"/>
  <c r="E60" i="1"/>
  <c r="AJ59" i="1"/>
  <c r="AK59" i="1" s="1"/>
  <c r="AI59" i="1"/>
  <c r="AG59" i="1"/>
  <c r="AD59" i="1"/>
  <c r="Z59" i="1"/>
  <c r="AB59" i="1" s="1"/>
  <c r="X59" i="1"/>
  <c r="W59" i="1"/>
  <c r="AA59" i="1" s="1"/>
  <c r="U59" i="1"/>
  <c r="T59" i="1"/>
  <c r="AF59" i="1" s="1"/>
  <c r="S59" i="1"/>
  <c r="Q59" i="1"/>
  <c r="P59" i="1"/>
  <c r="AH59" i="1" s="1"/>
  <c r="O59" i="1"/>
  <c r="Y59" i="1" s="1"/>
  <c r="N59" i="1"/>
  <c r="L59" i="1"/>
  <c r="E59" i="1"/>
  <c r="AK58" i="1"/>
  <c r="AJ58" i="1"/>
  <c r="AI58" i="1"/>
  <c r="AH58" i="1"/>
  <c r="AA58" i="1"/>
  <c r="X58" i="1"/>
  <c r="Y58" i="1" s="1"/>
  <c r="W58" i="1"/>
  <c r="U58" i="1"/>
  <c r="T58" i="1"/>
  <c r="AF58" i="1" s="1"/>
  <c r="S58" i="1"/>
  <c r="Q58" i="1"/>
  <c r="P58" i="1"/>
  <c r="O58" i="1"/>
  <c r="N58" i="1"/>
  <c r="L58" i="1"/>
  <c r="E58" i="1"/>
  <c r="AJ57" i="1"/>
  <c r="AK57" i="1" s="1"/>
  <c r="AI57" i="1"/>
  <c r="AG57" i="1"/>
  <c r="AD57" i="1"/>
  <c r="Z57" i="1"/>
  <c r="AB57" i="1" s="1"/>
  <c r="X57" i="1"/>
  <c r="W57" i="1"/>
  <c r="AA57" i="1" s="1"/>
  <c r="U57" i="1"/>
  <c r="T57" i="1"/>
  <c r="AF57" i="1" s="1"/>
  <c r="S57" i="1"/>
  <c r="Q57" i="1"/>
  <c r="P57" i="1"/>
  <c r="AH57" i="1" s="1"/>
  <c r="O57" i="1"/>
  <c r="Y57" i="1" s="1"/>
  <c r="N57" i="1"/>
  <c r="L57" i="1"/>
  <c r="E57" i="1"/>
  <c r="AK56" i="1"/>
  <c r="AJ56" i="1"/>
  <c r="AI56" i="1"/>
  <c r="AH56" i="1"/>
  <c r="AA56" i="1"/>
  <c r="X56" i="1"/>
  <c r="Y56" i="1" s="1"/>
  <c r="W56" i="1"/>
  <c r="U56" i="1"/>
  <c r="T56" i="1"/>
  <c r="AF56" i="1" s="1"/>
  <c r="S56" i="1"/>
  <c r="Q56" i="1"/>
  <c r="P56" i="1"/>
  <c r="O56" i="1"/>
  <c r="N56" i="1"/>
  <c r="L56" i="1"/>
  <c r="E56" i="1"/>
  <c r="AJ55" i="1"/>
  <c r="AK55" i="1" s="1"/>
  <c r="AI55" i="1"/>
  <c r="Z55" i="1"/>
  <c r="AB55" i="1" s="1"/>
  <c r="X55" i="1"/>
  <c r="W55" i="1"/>
  <c r="U55" i="1"/>
  <c r="T55" i="1"/>
  <c r="AF55" i="1" s="1"/>
  <c r="S55" i="1"/>
  <c r="Q55" i="1"/>
  <c r="P55" i="1"/>
  <c r="O55" i="1"/>
  <c r="Y55" i="1" s="1"/>
  <c r="N55" i="1"/>
  <c r="L55" i="1"/>
  <c r="E55" i="1"/>
  <c r="AK54" i="1"/>
  <c r="AJ54" i="1"/>
  <c r="AI54" i="1"/>
  <c r="AH54" i="1"/>
  <c r="AA54" i="1"/>
  <c r="X54" i="1"/>
  <c r="W54" i="1"/>
  <c r="U54" i="1"/>
  <c r="T54" i="1"/>
  <c r="AF54" i="1" s="1"/>
  <c r="S54" i="1"/>
  <c r="Q54" i="1"/>
  <c r="P54" i="1"/>
  <c r="O54" i="1"/>
  <c r="Y54" i="1" s="1"/>
  <c r="N54" i="1"/>
  <c r="L54" i="1"/>
  <c r="Z54" i="1" s="1"/>
  <c r="AD54" i="1" s="1"/>
  <c r="E54" i="1"/>
  <c r="AK53" i="1"/>
  <c r="AJ53" i="1"/>
  <c r="AI53" i="1"/>
  <c r="AG53" i="1"/>
  <c r="X53" i="1"/>
  <c r="W53" i="1"/>
  <c r="AA53" i="1" s="1"/>
  <c r="U53" i="1"/>
  <c r="T53" i="1"/>
  <c r="AF53" i="1" s="1"/>
  <c r="S53" i="1"/>
  <c r="Q53" i="1"/>
  <c r="P53" i="1"/>
  <c r="AH53" i="1" s="1"/>
  <c r="O53" i="1"/>
  <c r="Y53" i="1" s="1"/>
  <c r="N53" i="1"/>
  <c r="L53" i="1"/>
  <c r="Z53" i="1" s="1"/>
  <c r="AB53" i="1" s="1"/>
  <c r="E53" i="1"/>
  <c r="AK52" i="1"/>
  <c r="AJ52" i="1"/>
  <c r="AI52" i="1"/>
  <c r="AH52" i="1"/>
  <c r="AD52" i="1"/>
  <c r="X52" i="1"/>
  <c r="W52" i="1"/>
  <c r="AA52" i="1" s="1"/>
  <c r="U52" i="1"/>
  <c r="T52" i="1"/>
  <c r="AF52" i="1" s="1"/>
  <c r="S52" i="1"/>
  <c r="Q52" i="1"/>
  <c r="P52" i="1"/>
  <c r="O52" i="1"/>
  <c r="Y52" i="1" s="1"/>
  <c r="N52" i="1"/>
  <c r="L52" i="1"/>
  <c r="Z52" i="1" s="1"/>
  <c r="E52" i="1"/>
  <c r="AK51" i="1"/>
  <c r="AJ51" i="1"/>
  <c r="AI51" i="1"/>
  <c r="AG51" i="1"/>
  <c r="AA51" i="1"/>
  <c r="X51" i="1"/>
  <c r="W51" i="1"/>
  <c r="U51" i="1"/>
  <c r="T51" i="1"/>
  <c r="AF51" i="1" s="1"/>
  <c r="S51" i="1"/>
  <c r="Q51" i="1"/>
  <c r="P51" i="1"/>
  <c r="AH51" i="1" s="1"/>
  <c r="O51" i="1"/>
  <c r="Y51" i="1" s="1"/>
  <c r="N51" i="1"/>
  <c r="L51" i="1"/>
  <c r="Z51" i="1" s="1"/>
  <c r="AB51" i="1" s="1"/>
  <c r="E51" i="1"/>
  <c r="AK50" i="1"/>
  <c r="AJ50" i="1"/>
  <c r="AI50" i="1"/>
  <c r="AH50" i="1"/>
  <c r="X50" i="1"/>
  <c r="W50" i="1"/>
  <c r="AA50" i="1" s="1"/>
  <c r="U50" i="1"/>
  <c r="T50" i="1"/>
  <c r="AF50" i="1" s="1"/>
  <c r="S50" i="1"/>
  <c r="Q50" i="1"/>
  <c r="P50" i="1"/>
  <c r="O50" i="1"/>
  <c r="Y50" i="1" s="1"/>
  <c r="N50" i="1"/>
  <c r="L50" i="1"/>
  <c r="E50" i="1"/>
  <c r="AJ49" i="1"/>
  <c r="AK49" i="1" s="1"/>
  <c r="AI49" i="1"/>
  <c r="AD49" i="1"/>
  <c r="X49" i="1"/>
  <c r="W49" i="1"/>
  <c r="AA49" i="1" s="1"/>
  <c r="U49" i="1"/>
  <c r="T49" i="1"/>
  <c r="AF49" i="1" s="1"/>
  <c r="S49" i="1"/>
  <c r="Q49" i="1"/>
  <c r="P49" i="1"/>
  <c r="O49" i="1"/>
  <c r="Y49" i="1" s="1"/>
  <c r="N49" i="1"/>
  <c r="L49" i="1"/>
  <c r="Z49" i="1" s="1"/>
  <c r="E49" i="1"/>
  <c r="AK48" i="1"/>
  <c r="AJ48" i="1"/>
  <c r="AI48" i="1"/>
  <c r="AH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E48" i="1"/>
  <c r="AJ47" i="1"/>
  <c r="AK47" i="1" s="1"/>
  <c r="AI47" i="1"/>
  <c r="X47" i="1"/>
  <c r="W47" i="1"/>
  <c r="U47" i="1"/>
  <c r="T47" i="1"/>
  <c r="AF47" i="1" s="1"/>
  <c r="S47" i="1"/>
  <c r="Q47" i="1"/>
  <c r="P47" i="1"/>
  <c r="O47" i="1"/>
  <c r="Y47" i="1" s="1"/>
  <c r="N47" i="1"/>
  <c r="L47" i="1"/>
  <c r="Z47" i="1" s="1"/>
  <c r="E47" i="1"/>
  <c r="AK46" i="1"/>
  <c r="AJ46" i="1"/>
  <c r="AI46" i="1"/>
  <c r="AH46" i="1"/>
  <c r="X46" i="1"/>
  <c r="Y46" i="1" s="1"/>
  <c r="W46" i="1"/>
  <c r="AA46" i="1" s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I45" i="1"/>
  <c r="AD45" i="1"/>
  <c r="X45" i="1"/>
  <c r="W45" i="1"/>
  <c r="AA45" i="1" s="1"/>
  <c r="U45" i="1"/>
  <c r="T45" i="1"/>
  <c r="AF45" i="1" s="1"/>
  <c r="S45" i="1"/>
  <c r="Q45" i="1"/>
  <c r="P45" i="1"/>
  <c r="O45" i="1"/>
  <c r="Y45" i="1" s="1"/>
  <c r="N45" i="1"/>
  <c r="L45" i="1"/>
  <c r="Z45" i="1" s="1"/>
  <c r="E45" i="1"/>
  <c r="AK44" i="1"/>
  <c r="AJ44" i="1"/>
  <c r="AI44" i="1"/>
  <c r="AH44" i="1"/>
  <c r="X44" i="1"/>
  <c r="Y44" i="1" s="1"/>
  <c r="W44" i="1"/>
  <c r="AA44" i="1" s="1"/>
  <c r="U44" i="1"/>
  <c r="T44" i="1"/>
  <c r="AF44" i="1" s="1"/>
  <c r="S44" i="1"/>
  <c r="Q44" i="1"/>
  <c r="P44" i="1"/>
  <c r="O44" i="1"/>
  <c r="N44" i="1"/>
  <c r="L44" i="1"/>
  <c r="E44" i="1"/>
  <c r="AJ43" i="1"/>
  <c r="AK43" i="1" s="1"/>
  <c r="AI43" i="1"/>
  <c r="X43" i="1"/>
  <c r="Y43" i="1" s="1"/>
  <c r="W43" i="1"/>
  <c r="U43" i="1"/>
  <c r="T43" i="1"/>
  <c r="AF43" i="1" s="1"/>
  <c r="S43" i="1"/>
  <c r="Q43" i="1"/>
  <c r="P43" i="1"/>
  <c r="O43" i="1"/>
  <c r="N43" i="1"/>
  <c r="L43" i="1"/>
  <c r="Z43" i="1" s="1"/>
  <c r="AD43" i="1" s="1"/>
  <c r="E43" i="1"/>
  <c r="AJ42" i="1"/>
  <c r="AK42" i="1" s="1"/>
  <c r="AI42" i="1"/>
  <c r="AF42" i="1"/>
  <c r="Z42" i="1"/>
  <c r="X42" i="1"/>
  <c r="W42" i="1"/>
  <c r="U42" i="1"/>
  <c r="T42" i="1"/>
  <c r="S42" i="1"/>
  <c r="Q42" i="1"/>
  <c r="P42" i="1"/>
  <c r="AH42" i="1" s="1"/>
  <c r="O42" i="1"/>
  <c r="Y42" i="1" s="1"/>
  <c r="N42" i="1"/>
  <c r="L42" i="1"/>
  <c r="E42" i="1"/>
  <c r="AK41" i="1"/>
  <c r="AJ41" i="1"/>
  <c r="AI41" i="1"/>
  <c r="AH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E41" i="1"/>
  <c r="AJ40" i="1"/>
  <c r="AK40" i="1" s="1"/>
  <c r="AI40" i="1"/>
  <c r="AF40" i="1"/>
  <c r="Z40" i="1"/>
  <c r="X40" i="1"/>
  <c r="W40" i="1"/>
  <c r="U40" i="1"/>
  <c r="T40" i="1"/>
  <c r="S40" i="1"/>
  <c r="Q40" i="1"/>
  <c r="P40" i="1"/>
  <c r="O40" i="1"/>
  <c r="Y40" i="1" s="1"/>
  <c r="N40" i="1"/>
  <c r="L40" i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E39" i="1"/>
  <c r="AJ38" i="1"/>
  <c r="AK38" i="1" s="1"/>
  <c r="AI38" i="1"/>
  <c r="AF38" i="1"/>
  <c r="Z38" i="1"/>
  <c r="X38" i="1"/>
  <c r="W38" i="1"/>
  <c r="AA38" i="1" s="1"/>
  <c r="U38" i="1"/>
  <c r="T38" i="1"/>
  <c r="S38" i="1"/>
  <c r="Q38" i="1"/>
  <c r="P38" i="1"/>
  <c r="O38" i="1"/>
  <c r="Y38" i="1" s="1"/>
  <c r="N38" i="1"/>
  <c r="L38" i="1"/>
  <c r="E38" i="1"/>
  <c r="AK37" i="1"/>
  <c r="AJ37" i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Z37" i="1" s="1"/>
  <c r="E37" i="1"/>
  <c r="AJ36" i="1"/>
  <c r="AK36" i="1" s="1"/>
  <c r="AI36" i="1"/>
  <c r="AF36" i="1"/>
  <c r="Z36" i="1"/>
  <c r="X36" i="1"/>
  <c r="W36" i="1"/>
  <c r="AA36" i="1" s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Z35" i="1" s="1"/>
  <c r="E35" i="1"/>
  <c r="AJ34" i="1"/>
  <c r="AK34" i="1" s="1"/>
  <c r="AI34" i="1"/>
  <c r="AF34" i="1"/>
  <c r="Z34" i="1"/>
  <c r="X34" i="1"/>
  <c r="W34" i="1"/>
  <c r="U34" i="1"/>
  <c r="T34" i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Z32" i="1"/>
  <c r="X32" i="1"/>
  <c r="W32" i="1"/>
  <c r="U32" i="1"/>
  <c r="T32" i="1"/>
  <c r="S32" i="1"/>
  <c r="Q32" i="1"/>
  <c r="P32" i="1"/>
  <c r="O32" i="1"/>
  <c r="Y32" i="1" s="1"/>
  <c r="N32" i="1"/>
  <c r="L32" i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E31" i="1"/>
  <c r="AJ30" i="1"/>
  <c r="AK30" i="1" s="1"/>
  <c r="AI30" i="1"/>
  <c r="AF30" i="1"/>
  <c r="Z30" i="1"/>
  <c r="X30" i="1"/>
  <c r="W30" i="1"/>
  <c r="AA30" i="1" s="1"/>
  <c r="U30" i="1"/>
  <c r="T30" i="1"/>
  <c r="S30" i="1"/>
  <c r="Q30" i="1"/>
  <c r="P30" i="1"/>
  <c r="O30" i="1"/>
  <c r="Y30" i="1" s="1"/>
  <c r="N30" i="1"/>
  <c r="L30" i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E29" i="1"/>
  <c r="AJ28" i="1"/>
  <c r="AK28" i="1" s="1"/>
  <c r="AI28" i="1"/>
  <c r="AF28" i="1"/>
  <c r="Z28" i="1"/>
  <c r="X28" i="1"/>
  <c r="W28" i="1"/>
  <c r="AA28" i="1" s="1"/>
  <c r="U28" i="1"/>
  <c r="T28" i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L27" i="1"/>
  <c r="Z27" i="1" s="1"/>
  <c r="AB27" i="1" s="1"/>
  <c r="E27" i="1"/>
  <c r="AJ26" i="1"/>
  <c r="AK26" i="1" s="1"/>
  <c r="AI26" i="1"/>
  <c r="AF26" i="1"/>
  <c r="Z26" i="1"/>
  <c r="X26" i="1"/>
  <c r="W26" i="1"/>
  <c r="U26" i="1"/>
  <c r="T26" i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I24" i="1"/>
  <c r="AF24" i="1"/>
  <c r="Z24" i="1"/>
  <c r="X24" i="1"/>
  <c r="W24" i="1"/>
  <c r="U24" i="1"/>
  <c r="T24" i="1"/>
  <c r="S24" i="1"/>
  <c r="Q24" i="1"/>
  <c r="P24" i="1"/>
  <c r="O24" i="1"/>
  <c r="Y24" i="1" s="1"/>
  <c r="N24" i="1"/>
  <c r="L24" i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E23" i="1"/>
  <c r="AJ22" i="1"/>
  <c r="AK22" i="1" s="1"/>
  <c r="AI22" i="1"/>
  <c r="AF22" i="1"/>
  <c r="Z22" i="1"/>
  <c r="X22" i="1"/>
  <c r="W22" i="1"/>
  <c r="AA22" i="1" s="1"/>
  <c r="U22" i="1"/>
  <c r="T22" i="1"/>
  <c r="S22" i="1"/>
  <c r="Q22" i="1"/>
  <c r="P22" i="1"/>
  <c r="O22" i="1"/>
  <c r="Y22" i="1" s="1"/>
  <c r="N22" i="1"/>
  <c r="L22" i="1"/>
  <c r="E22" i="1"/>
  <c r="AK21" i="1"/>
  <c r="AJ21" i="1"/>
  <c r="AI21" i="1"/>
  <c r="AH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L21" i="1"/>
  <c r="Z21" i="1" s="1"/>
  <c r="E21" i="1"/>
  <c r="AJ20" i="1"/>
  <c r="AK20" i="1" s="1"/>
  <c r="AI20" i="1"/>
  <c r="AF20" i="1"/>
  <c r="Z20" i="1"/>
  <c r="X20" i="1"/>
  <c r="W20" i="1"/>
  <c r="AA20" i="1" s="1"/>
  <c r="U20" i="1"/>
  <c r="T20" i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L19" i="1"/>
  <c r="Z19" i="1" s="1"/>
  <c r="AB19" i="1" s="1"/>
  <c r="E19" i="1"/>
  <c r="AJ18" i="1"/>
  <c r="AK18" i="1" s="1"/>
  <c r="AI18" i="1"/>
  <c r="AF18" i="1"/>
  <c r="Z18" i="1"/>
  <c r="X18" i="1"/>
  <c r="W18" i="1"/>
  <c r="AA18" i="1" s="1"/>
  <c r="U18" i="1"/>
  <c r="T18" i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L17" i="1"/>
  <c r="E17" i="1"/>
  <c r="AJ16" i="1"/>
  <c r="AK16" i="1" s="1"/>
  <c r="AI16" i="1"/>
  <c r="AF16" i="1"/>
  <c r="Z16" i="1"/>
  <c r="X16" i="1"/>
  <c r="W16" i="1"/>
  <c r="U16" i="1"/>
  <c r="T16" i="1"/>
  <c r="S16" i="1"/>
  <c r="Q16" i="1"/>
  <c r="P16" i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E15" i="1"/>
  <c r="AJ14" i="1"/>
  <c r="AK14" i="1" s="1"/>
  <c r="AA14" i="1" s="1"/>
  <c r="AI14" i="1"/>
  <c r="AF14" i="1"/>
  <c r="Z14" i="1"/>
  <c r="X14" i="1"/>
  <c r="W14" i="1"/>
  <c r="U14" i="1"/>
  <c r="T14" i="1"/>
  <c r="S14" i="1"/>
  <c r="Q14" i="1"/>
  <c r="P14" i="1"/>
  <c r="O14" i="1"/>
  <c r="Y14" i="1" s="1"/>
  <c r="N14" i="1"/>
  <c r="L14" i="1"/>
  <c r="E14" i="1"/>
  <c r="AK13" i="1"/>
  <c r="AJ13" i="1"/>
  <c r="AI13" i="1"/>
  <c r="AH13" i="1"/>
  <c r="AB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AG13" i="1" s="1"/>
  <c r="E13" i="1"/>
  <c r="AJ12" i="1"/>
  <c r="AK12" i="1" s="1"/>
  <c r="AA12" i="1" s="1"/>
  <c r="AI12" i="1"/>
  <c r="AG12" i="1"/>
  <c r="AF12" i="1"/>
  <c r="Z12" i="1"/>
  <c r="X12" i="1"/>
  <c r="W12" i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AB11" i="1"/>
  <c r="X11" i="1"/>
  <c r="Y11" i="1" s="1"/>
  <c r="W11" i="1"/>
  <c r="AA11" i="1" s="1"/>
  <c r="U11" i="1"/>
  <c r="T11" i="1"/>
  <c r="AF11" i="1" s="1"/>
  <c r="S11" i="1"/>
  <c r="Q11" i="1"/>
  <c r="P11" i="1"/>
  <c r="O11" i="1"/>
  <c r="N11" i="1"/>
  <c r="L11" i="1"/>
  <c r="Z11" i="1" s="1"/>
  <c r="AG11" i="1" s="1"/>
  <c r="E11" i="1"/>
  <c r="AJ10" i="1"/>
  <c r="AK10" i="1" s="1"/>
  <c r="AA10" i="1" s="1"/>
  <c r="AI10" i="1"/>
  <c r="AG10" i="1"/>
  <c r="AF10" i="1"/>
  <c r="Z10" i="1"/>
  <c r="X10" i="1"/>
  <c r="W10" i="1"/>
  <c r="U10" i="1"/>
  <c r="T10" i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AB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AG9" i="1" s="1"/>
  <c r="E9" i="1"/>
  <c r="AJ8" i="1"/>
  <c r="AK8" i="1" s="1"/>
  <c r="AA8" i="1" s="1"/>
  <c r="AI8" i="1"/>
  <c r="AG8" i="1"/>
  <c r="AF8" i="1"/>
  <c r="Z8" i="1"/>
  <c r="X8" i="1"/>
  <c r="W8" i="1"/>
  <c r="U8" i="1"/>
  <c r="T8" i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AB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AG7" i="1" s="1"/>
  <c r="E7" i="1"/>
  <c r="AJ6" i="1"/>
  <c r="AK6" i="1" s="1"/>
  <c r="AA6" i="1" s="1"/>
  <c r="AI6" i="1"/>
  <c r="AG6" i="1"/>
  <c r="AF6" i="1"/>
  <c r="Z6" i="1"/>
  <c r="X6" i="1"/>
  <c r="W6" i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AB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AG5" i="1" s="1"/>
  <c r="E5" i="1"/>
  <c r="AJ4" i="1"/>
  <c r="AK4" i="1" s="1"/>
  <c r="AA4" i="1" s="1"/>
  <c r="AI4" i="1"/>
  <c r="AG4" i="1"/>
  <c r="AF4" i="1"/>
  <c r="Z4" i="1"/>
  <c r="X4" i="1"/>
  <c r="W4" i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AB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AG3" i="1" s="1"/>
  <c r="E3" i="1"/>
  <c r="AB18" i="1" l="1"/>
  <c r="AG18" i="1"/>
  <c r="AD18" i="1"/>
  <c r="AD29" i="1"/>
  <c r="AG29" i="1"/>
  <c r="AB34" i="1"/>
  <c r="AD34" i="1"/>
  <c r="AG34" i="1"/>
  <c r="AD3" i="1"/>
  <c r="AB4" i="1"/>
  <c r="AD4" i="1"/>
  <c r="AD5" i="1"/>
  <c r="AD7" i="1"/>
  <c r="AB8" i="1"/>
  <c r="AD8" i="1"/>
  <c r="AD9" i="1"/>
  <c r="AB10" i="1"/>
  <c r="AD10" i="1"/>
  <c r="AB14" i="1"/>
  <c r="AG14" i="1"/>
  <c r="AD14" i="1"/>
  <c r="AB16" i="1"/>
  <c r="AD16" i="1"/>
  <c r="AG16" i="1"/>
  <c r="AB24" i="1"/>
  <c r="AD24" i="1"/>
  <c r="AG24" i="1"/>
  <c r="AB32" i="1"/>
  <c r="AG32" i="1"/>
  <c r="AD32" i="1"/>
  <c r="AG35" i="1"/>
  <c r="AD35" i="1"/>
  <c r="AB47" i="1"/>
  <c r="AG47" i="1"/>
  <c r="AA47" i="1"/>
  <c r="Z15" i="1"/>
  <c r="AA16" i="1"/>
  <c r="AB20" i="1"/>
  <c r="AD20" i="1"/>
  <c r="AG20" i="1"/>
  <c r="AH22" i="1"/>
  <c r="Z23" i="1"/>
  <c r="AA24" i="1"/>
  <c r="AB28" i="1"/>
  <c r="AD28" i="1"/>
  <c r="AG28" i="1"/>
  <c r="AH30" i="1"/>
  <c r="Z31" i="1"/>
  <c r="AA32" i="1"/>
  <c r="AB35" i="1"/>
  <c r="AB36" i="1"/>
  <c r="AD36" i="1"/>
  <c r="AG36" i="1"/>
  <c r="AH38" i="1"/>
  <c r="Z39" i="1"/>
  <c r="AA40" i="1"/>
  <c r="AB45" i="1"/>
  <c r="AG45" i="1"/>
  <c r="AD47" i="1"/>
  <c r="AB49" i="1"/>
  <c r="AG49" i="1"/>
  <c r="AD80" i="1"/>
  <c r="AB80" i="1"/>
  <c r="AG80" i="1"/>
  <c r="AB92" i="1"/>
  <c r="AD92" i="1"/>
  <c r="AG92" i="1"/>
  <c r="AD21" i="1"/>
  <c r="AG21" i="1"/>
  <c r="AB26" i="1"/>
  <c r="AG26" i="1"/>
  <c r="AD26" i="1"/>
  <c r="AD37" i="1"/>
  <c r="AG37" i="1"/>
  <c r="AB42" i="1"/>
  <c r="AG42" i="1"/>
  <c r="AD42" i="1"/>
  <c r="AB6" i="1"/>
  <c r="AD6" i="1"/>
  <c r="AD11" i="1"/>
  <c r="AB12" i="1"/>
  <c r="AD12" i="1"/>
  <c r="AD13" i="1"/>
  <c r="AG19" i="1"/>
  <c r="AD19" i="1"/>
  <c r="AG27" i="1"/>
  <c r="AD27" i="1"/>
  <c r="AB40" i="1"/>
  <c r="AG40" i="1"/>
  <c r="AD40" i="1"/>
  <c r="AB43" i="1"/>
  <c r="AG43" i="1"/>
  <c r="AA43" i="1"/>
  <c r="AG83" i="1"/>
  <c r="AB83" i="1"/>
  <c r="AD83" i="1"/>
  <c r="AB108" i="1"/>
  <c r="AD108" i="1"/>
  <c r="AG108" i="1"/>
  <c r="AH14" i="1"/>
  <c r="AH16" i="1"/>
  <c r="Z17" i="1"/>
  <c r="AB21" i="1"/>
  <c r="AB22" i="1"/>
  <c r="AG22" i="1"/>
  <c r="AD22" i="1"/>
  <c r="AH24" i="1"/>
  <c r="Z25" i="1"/>
  <c r="AA26" i="1"/>
  <c r="AB29" i="1"/>
  <c r="AB30" i="1"/>
  <c r="AG30" i="1"/>
  <c r="AD30" i="1"/>
  <c r="AH32" i="1"/>
  <c r="Z33" i="1"/>
  <c r="AA34" i="1"/>
  <c r="AB37" i="1"/>
  <c r="AB38" i="1"/>
  <c r="AG38" i="1"/>
  <c r="AD38" i="1"/>
  <c r="AH40" i="1"/>
  <c r="Z41" i="1"/>
  <c r="AA42" i="1"/>
  <c r="AB52" i="1"/>
  <c r="AG52" i="1"/>
  <c r="AB61" i="1"/>
  <c r="AG61" i="1"/>
  <c r="AD61" i="1"/>
  <c r="AB100" i="1"/>
  <c r="AD100" i="1"/>
  <c r="AG100" i="1"/>
  <c r="AH61" i="1"/>
  <c r="AB75" i="1"/>
  <c r="AG75" i="1"/>
  <c r="AB76" i="1"/>
  <c r="AG76" i="1"/>
  <c r="AB104" i="1"/>
  <c r="AD104" i="1"/>
  <c r="AG104" i="1"/>
  <c r="Z44" i="1"/>
  <c r="Z46" i="1"/>
  <c r="Z48" i="1"/>
  <c r="Z50" i="1"/>
  <c r="AD53" i="1"/>
  <c r="AA55" i="1"/>
  <c r="AG55" i="1"/>
  <c r="AA63" i="1"/>
  <c r="AG63" i="1"/>
  <c r="AB67" i="1"/>
  <c r="AG67" i="1"/>
  <c r="AB71" i="1"/>
  <c r="AG71" i="1"/>
  <c r="AA71" i="1"/>
  <c r="AB72" i="1"/>
  <c r="AG72" i="1"/>
  <c r="AG79" i="1"/>
  <c r="AB79" i="1"/>
  <c r="AD79" i="1"/>
  <c r="AA88" i="1"/>
  <c r="AA96" i="1"/>
  <c r="AA104" i="1"/>
  <c r="AG54" i="1"/>
  <c r="AB54" i="1"/>
  <c r="AB68" i="1"/>
  <c r="AG68" i="1"/>
  <c r="AB88" i="1"/>
  <c r="AD88" i="1"/>
  <c r="AG88" i="1"/>
  <c r="AB96" i="1"/>
  <c r="AD96" i="1"/>
  <c r="AG96" i="1"/>
  <c r="AD110" i="1"/>
  <c r="AB110" i="1"/>
  <c r="AG110" i="1"/>
  <c r="AH43" i="1"/>
  <c r="AH45" i="1"/>
  <c r="AH47" i="1"/>
  <c r="AH49" i="1"/>
  <c r="AD51" i="1"/>
  <c r="AH55" i="1"/>
  <c r="AD55" i="1"/>
  <c r="AA61" i="1"/>
  <c r="AH63" i="1"/>
  <c r="AD63" i="1"/>
  <c r="AD71" i="1"/>
  <c r="AD72" i="1"/>
  <c r="AG87" i="1"/>
  <c r="AD87" i="1"/>
  <c r="AB87" i="1"/>
  <c r="AG95" i="1"/>
  <c r="AD95" i="1"/>
  <c r="AB95" i="1"/>
  <c r="AG103" i="1"/>
  <c r="AD103" i="1"/>
  <c r="AB103" i="1"/>
  <c r="Z56" i="1"/>
  <c r="Z58" i="1"/>
  <c r="Z60" i="1"/>
  <c r="Z62" i="1"/>
  <c r="Z64" i="1"/>
  <c r="Z66" i="1"/>
  <c r="AD70" i="1"/>
  <c r="AD73" i="1"/>
  <c r="AD78" i="1"/>
  <c r="AG78" i="1"/>
  <c r="AB78" i="1"/>
  <c r="AB86" i="1"/>
  <c r="AD86" i="1"/>
  <c r="AG86" i="1"/>
  <c r="AB94" i="1"/>
  <c r="AD94" i="1"/>
  <c r="AG94" i="1"/>
  <c r="AB102" i="1"/>
  <c r="AD102" i="1"/>
  <c r="AG102" i="1"/>
  <c r="AD69" i="1"/>
  <c r="AD74" i="1"/>
  <c r="AD77" i="1"/>
  <c r="Z82" i="1"/>
  <c r="AG91" i="1"/>
  <c r="AD91" i="1"/>
  <c r="AG99" i="1"/>
  <c r="AD99" i="1"/>
  <c r="AG107" i="1"/>
  <c r="AD107" i="1"/>
  <c r="AA79" i="1"/>
  <c r="AD81" i="1"/>
  <c r="AB85" i="1"/>
  <c r="AA87" i="1"/>
  <c r="AB93" i="1"/>
  <c r="AA95" i="1"/>
  <c r="AB101" i="1"/>
  <c r="AA103" i="1"/>
  <c r="AB109" i="1"/>
  <c r="AA83" i="1"/>
  <c r="AB90" i="1"/>
  <c r="AD90" i="1"/>
  <c r="AA91" i="1"/>
  <c r="AB98" i="1"/>
  <c r="AD98" i="1"/>
  <c r="AA99" i="1"/>
  <c r="AB106" i="1"/>
  <c r="AD106" i="1"/>
  <c r="AA107" i="1"/>
  <c r="AG111" i="1"/>
  <c r="AB111" i="1"/>
  <c r="AD82" i="1" l="1"/>
  <c r="AB82" i="1"/>
  <c r="AG82" i="1"/>
  <c r="AG39" i="1"/>
  <c r="AD39" i="1"/>
  <c r="AB39" i="1"/>
  <c r="AG48" i="1"/>
  <c r="AB48" i="1"/>
  <c r="AD48" i="1"/>
  <c r="AG41" i="1"/>
  <c r="AD41" i="1"/>
  <c r="AB41" i="1"/>
  <c r="AG64" i="1"/>
  <c r="AB64" i="1"/>
  <c r="AD64" i="1"/>
  <c r="AG56" i="1"/>
  <c r="AB56" i="1"/>
  <c r="AD56" i="1"/>
  <c r="AB44" i="1"/>
  <c r="AG44" i="1"/>
  <c r="AD44" i="1"/>
  <c r="AD25" i="1"/>
  <c r="AG25" i="1"/>
  <c r="AB25" i="1"/>
  <c r="AG31" i="1"/>
  <c r="AD31" i="1"/>
  <c r="AB31" i="1"/>
  <c r="AG15" i="1"/>
  <c r="AD15" i="1"/>
  <c r="AB15" i="1"/>
  <c r="AG62" i="1"/>
  <c r="AB62" i="1"/>
  <c r="AD62" i="1"/>
  <c r="AB50" i="1"/>
  <c r="AD50" i="1"/>
  <c r="AG50" i="1"/>
  <c r="AG33" i="1"/>
  <c r="AD33" i="1"/>
  <c r="AB33" i="1"/>
  <c r="AG60" i="1"/>
  <c r="AB60" i="1"/>
  <c r="AD60" i="1"/>
  <c r="AD17" i="1"/>
  <c r="AG17" i="1"/>
  <c r="AB17" i="1"/>
  <c r="AG23" i="1"/>
  <c r="AD23" i="1"/>
  <c r="AB23" i="1"/>
  <c r="AG66" i="1"/>
  <c r="AB66" i="1"/>
  <c r="AD66" i="1"/>
  <c r="AG58" i="1"/>
  <c r="AB58" i="1"/>
  <c r="AD58" i="1"/>
  <c r="AB46" i="1"/>
  <c r="AG46" i="1"/>
  <c r="AD46" i="1"/>
</calcChain>
</file>

<file path=xl/sharedStrings.xml><?xml version="1.0" encoding="utf-8"?>
<sst xmlns="http://schemas.openxmlformats.org/spreadsheetml/2006/main" count="1744" uniqueCount="782">
  <si>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</si>
  <si>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</si>
  <si>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</si>
  <si>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</si>
  <si>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</si>
  <si>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</si>
  <si>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</si>
  <si>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</si>
  <si>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</si>
  <si>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</si>
  <si>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</si>
  <si>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</si>
  <si>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</si>
  <si>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</si>
  <si>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</si>
  <si>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</si>
  <si>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</si>
  <si>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</si>
  <si>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</si>
  <si>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</si>
  <si>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</si>
  <si>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</si>
  <si>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</si>
  <si>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</si>
  <si>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</si>
  <si>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</si>
  <si>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</si>
  <si>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</si>
  <si>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</si>
  <si>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</si>
  <si>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</si>
  <si>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</si>
  <si>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</si>
  <si>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</si>
  <si>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</si>
  <si>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</si>
  <si>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</si>
  <si>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</si>
  <si>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</si>
  <si>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</si>
  <si>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</si>
  <si>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</si>
  <si>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</si>
  <si>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</si>
  <si>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</si>
  <si>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</si>
  <si>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</si>
  <si>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</si>
  <si>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</si>
  <si>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</si>
  <si>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</si>
  <si>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</si>
  <si>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</si>
  <si>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</si>
  <si>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</si>
  <si>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</si>
  <si>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</si>
  <si>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</si>
  <si>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</si>
  <si>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</si>
  <si>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</si>
  <si>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</si>
  <si>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</si>
  <si>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</si>
  <si>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</si>
  <si>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</si>
  <si>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</si>
  <si>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</si>
  <si>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</si>
  <si>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</si>
  <si>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</si>
  <si>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</si>
  <si>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</si>
  <si>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</si>
  <si>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</si>
  <si>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</si>
  <si>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</si>
  <si>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</si>
  <si>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</si>
  <si>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</si>
  <si>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</si>
  <si>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</si>
  <si>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</si>
  <si>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</si>
  <si>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</si>
  <si>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</si>
  <si>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</si>
  <si>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</si>
  <si>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</si>
  <si>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</si>
  <si>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</si>
  <si>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</si>
  <si>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</si>
  <si>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</si>
  <si>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</si>
  <si>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</si>
  <si>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</si>
  <si>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</si>
  <si>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</si>
  <si>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</si>
  <si>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</si>
  <si>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</si>
  <si>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</si>
  <si>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</si>
  <si>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</si>
  <si>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</si>
  <si>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</si>
  <si>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</si>
  <si>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</si>
  <si>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</si>
  <si>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</si>
  <si>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</si>
  <si>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</si>
  <si>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</si>
  <si>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</si>
  <si>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</si>
  <si>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</si>
  <si>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</si>
  <si>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</si>
  <si>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</si>
  <si>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</si>
  <si>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</si>
  <si>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</si>
  <si>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</si>
  <si>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</si>
  <si>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</si>
  <si>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</si>
  <si>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</si>
  <si>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</si>
  <si>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</si>
  <si>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</si>
  <si>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CURWENSVILLE DAM</t>
  </si>
  <si>
    <t>CURWENSVILLE LAKE</t>
  </si>
  <si>
    <t>PA00003</t>
  </si>
  <si>
    <t>3.538</t>
  </si>
  <si>
    <t>354.2</t>
  </si>
  <si>
    <t>Curwensville Lake</t>
  </si>
  <si>
    <t>2050201001377</t>
  </si>
  <si>
    <t>3252</t>
  </si>
  <si>
    <t>2050201</t>
  </si>
  <si>
    <t>1.86</t>
  </si>
  <si>
    <t>2050201003</t>
  </si>
  <si>
    <t>3352</t>
  </si>
  <si>
    <t>Surface area from NID</t>
  </si>
  <si>
    <t>RAYSTOWN DAM</t>
  </si>
  <si>
    <t>RAYSTOWN LAKE</t>
  </si>
  <si>
    <t>PA00004</t>
  </si>
  <si>
    <t>32.89</t>
  </si>
  <si>
    <t>239.6</t>
  </si>
  <si>
    <t>Salmon Hole</t>
  </si>
  <si>
    <t>2050303001006</t>
  </si>
  <si>
    <t>61230</t>
  </si>
  <si>
    <t>2050303</t>
  </si>
  <si>
    <t>1.85</t>
  </si>
  <si>
    <t>2050303001</t>
  </si>
  <si>
    <t>3433</t>
  </si>
  <si>
    <t>FOSTER JOSEPH SAYERS DAM</t>
  </si>
  <si>
    <t>BLANCHARD RESERVOIR</t>
  </si>
  <si>
    <t>PA00005</t>
  </si>
  <si>
    <t>ND</t>
  </si>
  <si>
    <t>STILLWATER DAM</t>
  </si>
  <si>
    <t>STILLWATER LAKE</t>
  </si>
  <si>
    <t>PA00006</t>
  </si>
  <si>
    <t>BELTZVILLE DAM</t>
  </si>
  <si>
    <t>BELTZVILLE LAKE</t>
  </si>
  <si>
    <t>PA00010</t>
  </si>
  <si>
    <t>3.48</t>
  </si>
  <si>
    <t>628</t>
  </si>
  <si>
    <t>Beltzville Lake</t>
  </si>
  <si>
    <t>2040106001286</t>
  </si>
  <si>
    <t>2859</t>
  </si>
  <si>
    <t>2040106</t>
  </si>
  <si>
    <t>1.46</t>
  </si>
  <si>
    <t>2040106003</t>
  </si>
  <si>
    <t>2933</t>
  </si>
  <si>
    <t>PROMPTON DAM</t>
  </si>
  <si>
    <t>PROMPTON LAKE</t>
  </si>
  <si>
    <t>PA00011</t>
  </si>
  <si>
    <t>1.175</t>
  </si>
  <si>
    <t>1125</t>
  </si>
  <si>
    <t>Prompton Lake</t>
  </si>
  <si>
    <t>2040103000881</t>
  </si>
  <si>
    <t>2779</t>
  </si>
  <si>
    <t>2040103</t>
  </si>
  <si>
    <t>1.14</t>
  </si>
  <si>
    <t>2040103005</t>
  </si>
  <si>
    <t>2852</t>
  </si>
  <si>
    <t>SIEGEL MARSH</t>
  </si>
  <si>
    <t>PA00015</t>
  </si>
  <si>
    <t>EDINBORO LAKE</t>
  </si>
  <si>
    <t>PA00018</t>
  </si>
  <si>
    <t>1.178</t>
  </si>
  <si>
    <t>1197</t>
  </si>
  <si>
    <t>Edinboro Lake</t>
  </si>
  <si>
    <t>5010004001550</t>
  </si>
  <si>
    <t>Pine Grove</t>
  </si>
  <si>
    <t>Octoraro Creek Dam</t>
  </si>
  <si>
    <t>PA00023</t>
  </si>
  <si>
    <t>2.52</t>
  </si>
  <si>
    <t>85.3</t>
  </si>
  <si>
    <t>Octoraro Lake</t>
  </si>
  <si>
    <t>2050306002281</t>
  </si>
  <si>
    <t>3387</t>
  </si>
  <si>
    <t>2050306</t>
  </si>
  <si>
    <t>0.95</t>
  </si>
  <si>
    <t>2050306011</t>
  </si>
  <si>
    <t>3495</t>
  </si>
  <si>
    <t>LAKE LADORE</t>
  </si>
  <si>
    <t>PA00091</t>
  </si>
  <si>
    <t>1.071</t>
  </si>
  <si>
    <t>1367</t>
  </si>
  <si>
    <t>Lake Ladore</t>
  </si>
  <si>
    <t>2040103000904</t>
  </si>
  <si>
    <t>CONEMAUGH DAM</t>
  </si>
  <si>
    <t>CONEMAUGH RIVER LAKE</t>
  </si>
  <si>
    <t>PA00101</t>
  </si>
  <si>
    <t>CROOKED CREEK DAM</t>
  </si>
  <si>
    <t>CROOKED CREEK LAKE</t>
  </si>
  <si>
    <t>PA00102</t>
  </si>
  <si>
    <t>2.098</t>
  </si>
  <si>
    <t>920</t>
  </si>
  <si>
    <t>Crooked Creek Lake</t>
  </si>
  <si>
    <t>5010006001848</t>
  </si>
  <si>
    <t>12030</t>
  </si>
  <si>
    <t>5010006</t>
  </si>
  <si>
    <t>1.43</t>
  </si>
  <si>
    <t>5010006002</t>
  </si>
  <si>
    <t>12677</t>
  </si>
  <si>
    <t>EAST BRANCH DAM</t>
  </si>
  <si>
    <t>EAST BRANCH-CLARION RIVER LAKE</t>
  </si>
  <si>
    <t>PA00104</t>
  </si>
  <si>
    <t>4.497</t>
  </si>
  <si>
    <t>509</t>
  </si>
  <si>
    <t>East Branch Clarion River Lake</t>
  </si>
  <si>
    <t>5010005001233</t>
  </si>
  <si>
    <t>12027</t>
  </si>
  <si>
    <t>5010005</t>
  </si>
  <si>
    <t>1.9</t>
  </si>
  <si>
    <t>5010005004</t>
  </si>
  <si>
    <t>12674</t>
  </si>
  <si>
    <t>KINZUA DAM</t>
  </si>
  <si>
    <t>ALLEGHENY RESERVOIR</t>
  </si>
  <si>
    <t>PA00105</t>
  </si>
  <si>
    <t>49.417</t>
  </si>
  <si>
    <t>Allegheny Reservoir</t>
  </si>
  <si>
    <t>5010001002698</t>
  </si>
  <si>
    <t>15851</t>
  </si>
  <si>
    <t>5010001</t>
  </si>
  <si>
    <t>1.33</t>
  </si>
  <si>
    <t>5010001009</t>
  </si>
  <si>
    <t>16546</t>
  </si>
  <si>
    <t>MAHONING CREEK DAM</t>
  </si>
  <si>
    <t>MAHONING CREEK LAKE</t>
  </si>
  <si>
    <t>PA00107</t>
  </si>
  <si>
    <t>2.371</t>
  </si>
  <si>
    <t>1162</t>
  </si>
  <si>
    <t>Mahoning Creek Lake</t>
  </si>
  <si>
    <t>5010006001833</t>
  </si>
  <si>
    <t>12035</t>
  </si>
  <si>
    <t>1.67</t>
  </si>
  <si>
    <t>5010006007</t>
  </si>
  <si>
    <t>12682</t>
  </si>
  <si>
    <t>WOODCOCK CREEK DAM</t>
  </si>
  <si>
    <t>WOODCOCK CREEK LAKE</t>
  </si>
  <si>
    <t>PA00108</t>
  </si>
  <si>
    <t>1.282</t>
  </si>
  <si>
    <t>1180</t>
  </si>
  <si>
    <t>Woodcock Creek Lake</t>
  </si>
  <si>
    <t>5010004001613</t>
  </si>
  <si>
    <t>YOUGHIOGHENY DAM</t>
  </si>
  <si>
    <t>YOUGHIOGHENY RIVER LAKE</t>
  </si>
  <si>
    <t>PA00109</t>
  </si>
  <si>
    <t>11.802</t>
  </si>
  <si>
    <t>438.6</t>
  </si>
  <si>
    <t>5020006001912</t>
  </si>
  <si>
    <t>12283</t>
  </si>
  <si>
    <t>5020006</t>
  </si>
  <si>
    <t>1.93</t>
  </si>
  <si>
    <t>5020006012</t>
  </si>
  <si>
    <t>12932</t>
  </si>
  <si>
    <t>TIONESTA DAM</t>
  </si>
  <si>
    <t>TIONESTA LAKE</t>
  </si>
  <si>
    <t>PA00110</t>
  </si>
  <si>
    <t>SHENANGO DAM</t>
  </si>
  <si>
    <t>SHENANGO RIVER LAKE</t>
  </si>
  <si>
    <t>PA00111</t>
  </si>
  <si>
    <t>13.329</t>
  </si>
  <si>
    <t>896</t>
  </si>
  <si>
    <t>Shenango River Lake</t>
  </si>
  <si>
    <t>5030102001670</t>
  </si>
  <si>
    <t>12341</t>
  </si>
  <si>
    <t>5030102</t>
  </si>
  <si>
    <t>1.91</t>
  </si>
  <si>
    <t>5030102003</t>
  </si>
  <si>
    <t>12990</t>
  </si>
  <si>
    <t>ALLEGHENY LOCK AND DAM 02</t>
  </si>
  <si>
    <t>ALLEGHENY RIVER POOL 02</t>
  </si>
  <si>
    <t>PA00112</t>
  </si>
  <si>
    <t>ALLEGHENY LOCK AND DAM 03</t>
  </si>
  <si>
    <t>ALLEGHENY RIVER POOL 03</t>
  </si>
  <si>
    <t>PA00113</t>
  </si>
  <si>
    <t>ALLEGHENY LOCK AND DAM 04</t>
  </si>
  <si>
    <t>ALLEGHENY RIVER POOL 04</t>
  </si>
  <si>
    <t>PA00114</t>
  </si>
  <si>
    <t>ALLEGHENY LOCK AND DAM 05</t>
  </si>
  <si>
    <t>ALLEGHENY RIVER POOL 05</t>
  </si>
  <si>
    <t>PA00115</t>
  </si>
  <si>
    <t>ALLEGHENY LOCK AND DAM 06</t>
  </si>
  <si>
    <t>ALLEGHENY RIVER POOL 06</t>
  </si>
  <si>
    <t>PA00116</t>
  </si>
  <si>
    <t>ALLEGHENY LOCK AND DAM 07</t>
  </si>
  <si>
    <t>ALLEGHENY RIVER POOL 07</t>
  </si>
  <si>
    <t>PA00117</t>
  </si>
  <si>
    <t>ALLEGHENY LOCK AND DAM 08</t>
  </si>
  <si>
    <t>ALLEGHENY RIVER POOL 08</t>
  </si>
  <si>
    <t>PA00118</t>
  </si>
  <si>
    <t>ALLEGHENY LOCK AND DAM 09</t>
  </si>
  <si>
    <t>ALLEGHENY RIVER POOL 09</t>
  </si>
  <si>
    <t>PA00119</t>
  </si>
  <si>
    <t>BRADDOCK LOCKS AND DAM</t>
  </si>
  <si>
    <t>MONONGAHELA RIVER POOL 02</t>
  </si>
  <si>
    <t>PA00120</t>
  </si>
  <si>
    <t>MONONGAHELA LOCKS AND DAM 03</t>
  </si>
  <si>
    <t>MONONGAHELA RIVER POOL 03</t>
  </si>
  <si>
    <t>PA00121</t>
  </si>
  <si>
    <t>MONONGAHELA LOCKS AND DAM 04</t>
  </si>
  <si>
    <t>MONONGAHELA RIVER POOL 04</t>
  </si>
  <si>
    <t>PA00122</t>
  </si>
  <si>
    <t>MAXWELL LOCKS AND DAM</t>
  </si>
  <si>
    <t>MAXWELL POOL</t>
  </si>
  <si>
    <t>PA00123</t>
  </si>
  <si>
    <t>GRAYS LANDING LOCK AND DAM</t>
  </si>
  <si>
    <t>GRAYS LANDING POOL</t>
  </si>
  <si>
    <t>PA00124</t>
  </si>
  <si>
    <t>POINT MARION LOCK AND DAM</t>
  </si>
  <si>
    <t>POINT MARION POOL</t>
  </si>
  <si>
    <t>PA00125</t>
  </si>
  <si>
    <t>EMSWORTH LOCKS AND DAMS</t>
  </si>
  <si>
    <t>EMSWORTH POOL</t>
  </si>
  <si>
    <t>PA00126</t>
  </si>
  <si>
    <t>DASHIELDS LOCKS AND DAM</t>
  </si>
  <si>
    <t>DASHIELDS POOL</t>
  </si>
  <si>
    <t>PA00127</t>
  </si>
  <si>
    <t>MONTGOMERY LOCKS AND DAM</t>
  </si>
  <si>
    <t>MONTGOMERY POOL</t>
  </si>
  <si>
    <t>PA00128</t>
  </si>
  <si>
    <t>GOULDSBORO LAKE</t>
  </si>
  <si>
    <t>PA00149</t>
  </si>
  <si>
    <t>1.072</t>
  </si>
  <si>
    <t>1894</t>
  </si>
  <si>
    <t>Gouldsboro Lake</t>
  </si>
  <si>
    <t>2040106001121</t>
  </si>
  <si>
    <t>LAKE HENRY</t>
  </si>
  <si>
    <t>PA00154</t>
  </si>
  <si>
    <t>1.261</t>
  </si>
  <si>
    <t>Lake Henry</t>
  </si>
  <si>
    <t>2040103001005</t>
  </si>
  <si>
    <t>PYMATUNING</t>
  </si>
  <si>
    <t>PA00176</t>
  </si>
  <si>
    <t>56.339</t>
  </si>
  <si>
    <t>1008</t>
  </si>
  <si>
    <t>Pymatuning Swamp (historical)</t>
  </si>
  <si>
    <t>5030102001826</t>
  </si>
  <si>
    <t>CONNEAUT MARSH</t>
  </si>
  <si>
    <t>PA00178</t>
  </si>
  <si>
    <t>TAMARACK LAKE A (PA-461A)</t>
  </si>
  <si>
    <t>TAMARAC LAKE</t>
  </si>
  <si>
    <t>PA00181</t>
  </si>
  <si>
    <t>2.288</t>
  </si>
  <si>
    <t>1217</t>
  </si>
  <si>
    <t>Tamarack Lake</t>
  </si>
  <si>
    <t>5010004001652</t>
  </si>
  <si>
    <t>CUSTARDS DAM</t>
  </si>
  <si>
    <t>PA00183</t>
  </si>
  <si>
    <t>INDIAN LAKE</t>
  </si>
  <si>
    <t>PA00228</t>
  </si>
  <si>
    <t>2.012</t>
  </si>
  <si>
    <t>2281</t>
  </si>
  <si>
    <t>Indian Lake</t>
  </si>
  <si>
    <t>5010007001436</t>
  </si>
  <si>
    <t>LAKE SOMERSET</t>
  </si>
  <si>
    <t>PA00229</t>
  </si>
  <si>
    <t>755.9</t>
  </si>
  <si>
    <t>High Point Lake</t>
  </si>
  <si>
    <t>5020006001907</t>
  </si>
  <si>
    <t>HIGH POINT LAKE</t>
  </si>
  <si>
    <t>PA00231</t>
  </si>
  <si>
    <t>J C BACON DAM</t>
  </si>
  <si>
    <t>PA00260</t>
  </si>
  <si>
    <t>1.641</t>
  </si>
  <si>
    <t>5030101002017</t>
  </si>
  <si>
    <t>Muddy Run Main Dam</t>
  </si>
  <si>
    <t>PA00266</t>
  </si>
  <si>
    <t>3.28</t>
  </si>
  <si>
    <t>2050306002286</t>
  </si>
  <si>
    <t>MORAINE STATE PARK</t>
  </si>
  <si>
    <t>LAKE ARTHUR</t>
  </si>
  <si>
    <t>PA00273</t>
  </si>
  <si>
    <t>12.445</t>
  </si>
  <si>
    <t>1190</t>
  </si>
  <si>
    <t>Lake Arthur</t>
  </si>
  <si>
    <t>5030105001146</t>
  </si>
  <si>
    <t>KEYSTONE STATION</t>
  </si>
  <si>
    <t>PA00275</t>
  </si>
  <si>
    <t>YELLOW CREEK</t>
  </si>
  <si>
    <t>PA00282</t>
  </si>
  <si>
    <t>2.881</t>
  </si>
  <si>
    <t>5010007001363</t>
  </si>
  <si>
    <t>12058</t>
  </si>
  <si>
    <t>5010007</t>
  </si>
  <si>
    <t>1.38</t>
  </si>
  <si>
    <t>5010007016</t>
  </si>
  <si>
    <t>12705</t>
  </si>
  <si>
    <t>TWO LICK CREEK</t>
  </si>
  <si>
    <t>PA00285</t>
  </si>
  <si>
    <t>1.843</t>
  </si>
  <si>
    <t>Two Lick Creek Reservoir</t>
  </si>
  <si>
    <t>5010007001358</t>
  </si>
  <si>
    <t>LOWER LAKE</t>
  </si>
  <si>
    <t>PA00306</t>
  </si>
  <si>
    <t>PROMISED LAND</t>
  </si>
  <si>
    <t>PA00308</t>
  </si>
  <si>
    <t>1.895</t>
  </si>
  <si>
    <t>1727</t>
  </si>
  <si>
    <t>Promised Land Lake</t>
  </si>
  <si>
    <t>2040103001075</t>
  </si>
  <si>
    <t>PINCHOT LAKE</t>
  </si>
  <si>
    <t>PA00335</t>
  </si>
  <si>
    <t>1.447</t>
  </si>
  <si>
    <t>143.3</t>
  </si>
  <si>
    <t>Pinchot Lake</t>
  </si>
  <si>
    <t>2050306002248</t>
  </si>
  <si>
    <t>LAKE REDMAN</t>
  </si>
  <si>
    <t>PA00339</t>
  </si>
  <si>
    <t>1.022</t>
  </si>
  <si>
    <t>Lake Redman</t>
  </si>
  <si>
    <t>2050306002293</t>
  </si>
  <si>
    <t>3414</t>
  </si>
  <si>
    <t>0.74</t>
  </si>
  <si>
    <t>2050306070</t>
  </si>
  <si>
    <t>3524</t>
  </si>
  <si>
    <t>SPRINGTON (GEIST) DAM</t>
  </si>
  <si>
    <t>SPRINGTON RESERVOIR</t>
  </si>
  <si>
    <t>PA00348</t>
  </si>
  <si>
    <t>1.474</t>
  </si>
  <si>
    <t>200</t>
  </si>
  <si>
    <t>Springton Reservoir</t>
  </si>
  <si>
    <t>2040202003068</t>
  </si>
  <si>
    <t>4155</t>
  </si>
  <si>
    <t>2040202</t>
  </si>
  <si>
    <t>0.66</t>
  </si>
  <si>
    <t>2040202080</t>
  </si>
  <si>
    <t>4417</t>
  </si>
  <si>
    <t>SHOHOLA MARSH</t>
  </si>
  <si>
    <t>PA00412</t>
  </si>
  <si>
    <t>2.409</t>
  </si>
  <si>
    <t>Shohola Marsh Reservoir</t>
  </si>
  <si>
    <t>2040104002358</t>
  </si>
  <si>
    <t>2815</t>
  </si>
  <si>
    <t>2040104</t>
  </si>
  <si>
    <t>1.26</t>
  </si>
  <si>
    <t>2040104039</t>
  </si>
  <si>
    <t>2888</t>
  </si>
  <si>
    <t>LAKE RENE</t>
  </si>
  <si>
    <t>PA00426</t>
  </si>
  <si>
    <t>BEAVER RUN</t>
  </si>
  <si>
    <t>PA00484</t>
  </si>
  <si>
    <t>4.071</t>
  </si>
  <si>
    <t>1045</t>
  </si>
  <si>
    <t>Beaver Run Reservoir</t>
  </si>
  <si>
    <t>5010008000631</t>
  </si>
  <si>
    <t>12060</t>
  </si>
  <si>
    <t>5010008</t>
  </si>
  <si>
    <t>0.54</t>
  </si>
  <si>
    <t>5010008002</t>
  </si>
  <si>
    <t>12707</t>
  </si>
  <si>
    <t>Piney</t>
  </si>
  <si>
    <t>PA00514</t>
  </si>
  <si>
    <t>York Haven Main Dam</t>
  </si>
  <si>
    <t>PA00515</t>
  </si>
  <si>
    <t>HUNTSVILLE</t>
  </si>
  <si>
    <t>EVANS RESERVOIR</t>
  </si>
  <si>
    <t>PA00553</t>
  </si>
  <si>
    <t>1.628</t>
  </si>
  <si>
    <t>345.3</t>
  </si>
  <si>
    <t>Huntsville Reservoir</t>
  </si>
  <si>
    <t>2050107001809</t>
  </si>
  <si>
    <t>DEHART</t>
  </si>
  <si>
    <t>CLARKS VALLEY RESERVOIR</t>
  </si>
  <si>
    <t>PA00561</t>
  </si>
  <si>
    <t>2.413</t>
  </si>
  <si>
    <t>196.3</t>
  </si>
  <si>
    <t>DeHart Reservoir</t>
  </si>
  <si>
    <t>2050305001607</t>
  </si>
  <si>
    <t>CRYSTAL LAKE</t>
  </si>
  <si>
    <t>PA00562</t>
  </si>
  <si>
    <t>1.983</t>
  </si>
  <si>
    <t>Crystal Lake</t>
  </si>
  <si>
    <t>2050107001858</t>
  </si>
  <si>
    <t>PIKES CREEK</t>
  </si>
  <si>
    <t>PA00576</t>
  </si>
  <si>
    <t>1.609</t>
  </si>
  <si>
    <t>322.8</t>
  </si>
  <si>
    <t>Pikes Creek Reservoir</t>
  </si>
  <si>
    <t>2050107001829</t>
  </si>
  <si>
    <t>ADAM T. BOWER MEMORIAL DAM</t>
  </si>
  <si>
    <t>PA00590</t>
  </si>
  <si>
    <t>MAUCH CHUNK LAKE (PA-462)</t>
  </si>
  <si>
    <t>MAUCH CHUNK LAKE</t>
  </si>
  <si>
    <t>PA00605</t>
  </si>
  <si>
    <t>Mauch Chunk Lake</t>
  </si>
  <si>
    <t>2040106001325</t>
  </si>
  <si>
    <t>LAKE HAUTO</t>
  </si>
  <si>
    <t>PA00606</t>
  </si>
  <si>
    <t>1.134</t>
  </si>
  <si>
    <t>1034</t>
  </si>
  <si>
    <t>Hauto Dam</t>
  </si>
  <si>
    <t>2040106001327</t>
  </si>
  <si>
    <t>PENN FOREST</t>
  </si>
  <si>
    <t>PA00608</t>
  </si>
  <si>
    <t>1.878</t>
  </si>
  <si>
    <t>1000</t>
  </si>
  <si>
    <t>Penn Forest Reservoir</t>
  </si>
  <si>
    <t>2040106001248</t>
  </si>
  <si>
    <t>WILD CREEK</t>
  </si>
  <si>
    <t>PA00609</t>
  </si>
  <si>
    <t>1.24</t>
  </si>
  <si>
    <t>820</t>
  </si>
  <si>
    <t>Wild Creek Reservoir</t>
  </si>
  <si>
    <t>2040106001276</t>
  </si>
  <si>
    <t>GREEN LANE RESERVOIR</t>
  </si>
  <si>
    <t>PA00618</t>
  </si>
  <si>
    <t>3.151</t>
  </si>
  <si>
    <t>286</t>
  </si>
  <si>
    <t>Green Lane Reservoir</t>
  </si>
  <si>
    <t>2040203008646</t>
  </si>
  <si>
    <t>2896</t>
  </si>
  <si>
    <t>2040203</t>
  </si>
  <si>
    <t>1.36</t>
  </si>
  <si>
    <t>2040203006</t>
  </si>
  <si>
    <t>2970</t>
  </si>
  <si>
    <t>MARSH CREEK RESERVOIR (PA-437)</t>
  </si>
  <si>
    <t>MARSH CREEK</t>
  </si>
  <si>
    <t>PA00626</t>
  </si>
  <si>
    <t>2.023</t>
  </si>
  <si>
    <t>359</t>
  </si>
  <si>
    <t>Marsh Creek Reservoir</t>
  </si>
  <si>
    <t>2040205003888</t>
  </si>
  <si>
    <t>STILL CREEK</t>
  </si>
  <si>
    <t>PA00700</t>
  </si>
  <si>
    <t>1.369</t>
  </si>
  <si>
    <t>1182</t>
  </si>
  <si>
    <t>Still Creek Reservoir</t>
  </si>
  <si>
    <t>2040203001708</t>
  </si>
  <si>
    <t>2904</t>
  </si>
  <si>
    <t>1.49</t>
  </si>
  <si>
    <t>2040203014</t>
  </si>
  <si>
    <t>2978</t>
  </si>
  <si>
    <t>LAKE ONTELAUNEE</t>
  </si>
  <si>
    <t>PA00709</t>
  </si>
  <si>
    <t>4.124</t>
  </si>
  <si>
    <t>Ontelaunee Lake</t>
  </si>
  <si>
    <t>2040203001811</t>
  </si>
  <si>
    <t>2902</t>
  </si>
  <si>
    <t>1.79</t>
  </si>
  <si>
    <t>2040203012</t>
  </si>
  <si>
    <t>2976</t>
  </si>
  <si>
    <t>MIDDLE CREEK</t>
  </si>
  <si>
    <t>PA00731</t>
  </si>
  <si>
    <t>1.292</t>
  </si>
  <si>
    <t>Middle Creek Reservoir</t>
  </si>
  <si>
    <t>2050306002157</t>
  </si>
  <si>
    <t>NOCKAMIXON</t>
  </si>
  <si>
    <t>PA00734</t>
  </si>
  <si>
    <t>5.747</t>
  </si>
  <si>
    <t>395</t>
  </si>
  <si>
    <t>Lake Nockamixon</t>
  </si>
  <si>
    <t>2040105003977</t>
  </si>
  <si>
    <t>2855</t>
  </si>
  <si>
    <t>2040105</t>
  </si>
  <si>
    <t>1.31</t>
  </si>
  <si>
    <t>2040105031</t>
  </si>
  <si>
    <t>2929</t>
  </si>
  <si>
    <t>LAKE LATONKA</t>
  </si>
  <si>
    <t>PA00736</t>
  </si>
  <si>
    <t>1.033</t>
  </si>
  <si>
    <t>Lake Latonka</t>
  </si>
  <si>
    <t>5030102001609</t>
  </si>
  <si>
    <t>QUEMAHONING</t>
  </si>
  <si>
    <t>PA00740</t>
  </si>
  <si>
    <t>3.551</t>
  </si>
  <si>
    <t>1625</t>
  </si>
  <si>
    <t>Quemahoning Reservoir</t>
  </si>
  <si>
    <t>5010007001427</t>
  </si>
  <si>
    <t>12047</t>
  </si>
  <si>
    <t>1.18</t>
  </si>
  <si>
    <t>5010007005</t>
  </si>
  <si>
    <t>12694</t>
  </si>
  <si>
    <t>TAMARACK LAKE B (PA-461B)</t>
  </si>
  <si>
    <t>PA00746</t>
  </si>
  <si>
    <t>GALION BAY</t>
  </si>
  <si>
    <t>PA00747</t>
  </si>
  <si>
    <t>WOLF CREEK</t>
  </si>
  <si>
    <t>PA00748</t>
  </si>
  <si>
    <t>PECKS POND</t>
  </si>
  <si>
    <t>PA00754</t>
  </si>
  <si>
    <t>1.663</t>
  </si>
  <si>
    <t>1360</t>
  </si>
  <si>
    <t>Pecks Pond</t>
  </si>
  <si>
    <t>2040104002421</t>
  </si>
  <si>
    <t>PA00772</t>
  </si>
  <si>
    <t>1.122</t>
  </si>
  <si>
    <t>1810</t>
  </si>
  <si>
    <t>Stillwater Lake</t>
  </si>
  <si>
    <t>2040106001541</t>
  </si>
  <si>
    <t>Pocono Lake</t>
  </si>
  <si>
    <t>PA00781</t>
  </si>
  <si>
    <t>2.129</t>
  </si>
  <si>
    <t>1634</t>
  </si>
  <si>
    <t>2040106001187</t>
  </si>
  <si>
    <t>2863</t>
  </si>
  <si>
    <t>1.16</t>
  </si>
  <si>
    <t>2040106007</t>
  </si>
  <si>
    <t>2937</t>
  </si>
  <si>
    <t>PEACE VALLEY (PA-617)</t>
  </si>
  <si>
    <t>LAKE GALENA</t>
  </si>
  <si>
    <t>PA00790</t>
  </si>
  <si>
    <t>1.454</t>
  </si>
  <si>
    <t>322</t>
  </si>
  <si>
    <t>Peace Valley Reservoir</t>
  </si>
  <si>
    <t>2040201000786</t>
  </si>
  <si>
    <t>2875</t>
  </si>
  <si>
    <t>2040201</t>
  </si>
  <si>
    <t>1.63</t>
  </si>
  <si>
    <t>2040201011</t>
  </si>
  <si>
    <t>2949</t>
  </si>
  <si>
    <t>MANOR LAKE</t>
  </si>
  <si>
    <t>PA00792</t>
  </si>
  <si>
    <t>1.786</t>
  </si>
  <si>
    <t>Manor Lake</t>
  </si>
  <si>
    <t>2040201000857</t>
  </si>
  <si>
    <t>VAN SCIVER LAKE</t>
  </si>
  <si>
    <t>PA00793</t>
  </si>
  <si>
    <t>5.519</t>
  </si>
  <si>
    <t>Van Sciver Lake</t>
  </si>
  <si>
    <t>2040201000977</t>
  </si>
  <si>
    <t>GLADES</t>
  </si>
  <si>
    <t>PA00804</t>
  </si>
  <si>
    <t>BEAVERDAM RUN</t>
  </si>
  <si>
    <t>PA00805</t>
  </si>
  <si>
    <t>1.467</t>
  </si>
  <si>
    <t>5010007001406</t>
  </si>
  <si>
    <t>KAHLE LAKE</t>
  </si>
  <si>
    <t>PA00825</t>
  </si>
  <si>
    <t>SHAWNEE LAKE</t>
  </si>
  <si>
    <t>PA00832</t>
  </si>
  <si>
    <t>Holtwood</t>
  </si>
  <si>
    <t>McCalls Ferry Dam</t>
  </si>
  <si>
    <t>PA00854</t>
  </si>
  <si>
    <t>Safe Harbor</t>
  </si>
  <si>
    <t>LAKE CLARKE</t>
  </si>
  <si>
    <t>PA00855</t>
  </si>
  <si>
    <t>LAKE MARBURG</t>
  </si>
  <si>
    <t>PA00869</t>
  </si>
  <si>
    <t>4.748</t>
  </si>
  <si>
    <t>Lake Marburg</t>
  </si>
  <si>
    <t>2050306002333</t>
  </si>
  <si>
    <t>3411</t>
  </si>
  <si>
    <t>0.99</t>
  </si>
  <si>
    <t>2050306067</t>
  </si>
  <si>
    <t>3521</t>
  </si>
  <si>
    <t>LAKE CAREY</t>
  </si>
  <si>
    <t>PA00887</t>
  </si>
  <si>
    <t>FAIRMOUNT</t>
  </si>
  <si>
    <t>PA00897</t>
  </si>
  <si>
    <t>6.343</t>
  </si>
  <si>
    <t>Lake Wilheim</t>
  </si>
  <si>
    <t>5010003001343</t>
  </si>
  <si>
    <t>12008</t>
  </si>
  <si>
    <t>5010003</t>
  </si>
  <si>
    <t>5010003014</t>
  </si>
  <si>
    <t>12655</t>
  </si>
  <si>
    <t>LAKE WILHELM (PA-475)</t>
  </si>
  <si>
    <t>LAKE WILHELM</t>
  </si>
  <si>
    <t>PA00900</t>
  </si>
  <si>
    <t>6.416</t>
  </si>
  <si>
    <t>435</t>
  </si>
  <si>
    <t>Glendale Lake</t>
  </si>
  <si>
    <t>2050201001384</t>
  </si>
  <si>
    <t>PA-661</t>
  </si>
  <si>
    <t>PA00911</t>
  </si>
  <si>
    <t>GLENDALE</t>
  </si>
  <si>
    <t>PA00912</t>
  </si>
  <si>
    <t>2.813</t>
  </si>
  <si>
    <t>5030101002019</t>
  </si>
  <si>
    <t>LITTLE BLUE RUN</t>
  </si>
  <si>
    <t>PA00917</t>
  </si>
  <si>
    <t>4.766</t>
  </si>
  <si>
    <t>290</t>
  </si>
  <si>
    <t>Blue Marsh Lake</t>
  </si>
  <si>
    <t>2040203008645</t>
  </si>
  <si>
    <t>2906</t>
  </si>
  <si>
    <t>2040203016</t>
  </si>
  <si>
    <t>2980</t>
  </si>
  <si>
    <t>BLUE MARSH DAM</t>
  </si>
  <si>
    <t>BLUE MARSH LAKE</t>
  </si>
  <si>
    <t>PA00921</t>
  </si>
  <si>
    <t>1.802</t>
  </si>
  <si>
    <t>356.6</t>
  </si>
  <si>
    <t>Shawnee Lake</t>
  </si>
  <si>
    <t>2050303001015</t>
  </si>
  <si>
    <t>3350</t>
  </si>
  <si>
    <t>0.68</t>
  </si>
  <si>
    <t>2050303022</t>
  </si>
  <si>
    <t>3454</t>
  </si>
  <si>
    <t>ROSE VALLEY LAKE</t>
  </si>
  <si>
    <t>PA01127</t>
  </si>
  <si>
    <t>TIOGA DAM</t>
  </si>
  <si>
    <t>TIOGA LAKE</t>
  </si>
  <si>
    <t>PA01132</t>
  </si>
  <si>
    <t>HAMMOND DAM</t>
  </si>
  <si>
    <t>HAMMOND</t>
  </si>
  <si>
    <t>PA01133</t>
  </si>
  <si>
    <t>COWANESQUE DAM</t>
  </si>
  <si>
    <t>COWANESQUE LAKE</t>
  </si>
  <si>
    <t>PA01134</t>
  </si>
  <si>
    <t>1.518</t>
  </si>
  <si>
    <t>313.9</t>
  </si>
  <si>
    <t>Cowanesque Lake</t>
  </si>
  <si>
    <t>2050104005233</t>
  </si>
  <si>
    <t>3158</t>
  </si>
  <si>
    <t>2050104</t>
  </si>
  <si>
    <t>1.23</t>
  </si>
  <si>
    <t>2050104022</t>
  </si>
  <si>
    <t>3256</t>
  </si>
  <si>
    <t>HERITAGE RESERVATION</t>
  </si>
  <si>
    <t>PA01142</t>
  </si>
  <si>
    <t>ANTHONY J. CIMINI DAM</t>
  </si>
  <si>
    <t>PA01363</t>
  </si>
  <si>
    <t>CHAIN DAM</t>
  </si>
  <si>
    <t>PA01744</t>
  </si>
  <si>
    <t>Tafton Dike</t>
  </si>
  <si>
    <t>PA83011</t>
  </si>
  <si>
    <t>22.101</t>
  </si>
  <si>
    <t>1185</t>
  </si>
  <si>
    <t>Lake Wallenpaupack</t>
  </si>
  <si>
    <t>2040103001053</t>
  </si>
  <si>
    <t>4239</t>
  </si>
  <si>
    <t>2040103007</t>
  </si>
  <si>
    <t>4505</t>
  </si>
  <si>
    <t>Surface area from NHD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</si>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</sst>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1"/>
  <sheetViews>
    <sheetView workbookViewId="0">
      <selection activeCell="A3" sqref="A3:XFD111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1965</v>
      </c>
      <c r="E3" s="2">
        <f t="shared" ref="E3:E66" si="0">2015-D3</f>
        <v>50</v>
      </c>
      <c r="F3" s="2">
        <v>102</v>
      </c>
      <c r="G3" s="2">
        <v>131</v>
      </c>
      <c r="H3" s="2">
        <v>164000</v>
      </c>
      <c r="I3" s="2">
        <v>209000</v>
      </c>
      <c r="J3" s="2">
        <v>9500</v>
      </c>
      <c r="K3" s="2">
        <v>209000</v>
      </c>
      <c r="L3" s="2">
        <f t="shared" ref="L3:L66" si="1">K3*43559.9</f>
        <v>9104019100</v>
      </c>
      <c r="M3" s="2">
        <v>790</v>
      </c>
      <c r="N3" s="2">
        <f t="shared" ref="N3:N66" si="2">M3*43560</f>
        <v>34412400</v>
      </c>
      <c r="O3" s="2">
        <f t="shared" ref="O3:O66" si="3">M3*0.0015625</f>
        <v>1.234375</v>
      </c>
      <c r="P3" s="2">
        <f t="shared" ref="P3:P66" si="4">M3*4046.86</f>
        <v>3197019.4</v>
      </c>
      <c r="Q3" s="2">
        <f t="shared" ref="Q3:Q66" si="5">M3*0.00404686</f>
        <v>3.1970194000000003</v>
      </c>
      <c r="R3" s="2">
        <v>365</v>
      </c>
      <c r="S3" s="2">
        <f t="shared" ref="S3:S66" si="6">R3*2.58999</f>
        <v>945.34634999999992</v>
      </c>
      <c r="T3" s="2">
        <f t="shared" ref="T3:T66" si="7">R3*640</f>
        <v>233600</v>
      </c>
      <c r="U3" s="2">
        <f t="shared" ref="U3:U66" si="8">R3*27880000</f>
        <v>10176200000</v>
      </c>
      <c r="V3" s="2">
        <v>107518.68667</v>
      </c>
      <c r="W3" s="2">
        <f t="shared" ref="W3:W66" si="9">V3*0.0003048</f>
        <v>32.771695697016</v>
      </c>
      <c r="X3" s="2">
        <f t="shared" ref="X3:X66" si="10">V3*0.000189394</f>
        <v>20.363394143177981</v>
      </c>
      <c r="Y3" s="2">
        <f t="shared" ref="Y3:Y66" si="11">X3/(2*(SQRT(3.1416*O3)))</f>
        <v>5.1703645932751492</v>
      </c>
      <c r="Z3" s="2">
        <f t="shared" ref="Z3:Z66" si="12">L3/N3</f>
        <v>264.55635468610154</v>
      </c>
      <c r="AA3" s="2">
        <f t="shared" ref="AA3:AA66" si="13">W3/AK3</f>
        <v>2.7966827014894959</v>
      </c>
      <c r="AB3" s="2">
        <f t="shared" ref="AB3:AB66" si="14">3*Z3/AC3</f>
        <v>7.7810692554735752</v>
      </c>
      <c r="AC3" s="2">
        <v>102</v>
      </c>
      <c r="AD3" s="2">
        <f t="shared" ref="AD3:AD66" si="15">Z3/AC3</f>
        <v>2.5936897518245248</v>
      </c>
      <c r="AE3" s="2">
        <v>800.50699999999995</v>
      </c>
      <c r="AF3" s="2">
        <f t="shared" ref="AF3:AF66" si="16">T3/M3</f>
        <v>295.69620253164555</v>
      </c>
      <c r="AG3" s="2">
        <f t="shared" ref="AG3:AG66" si="17">50*Z3*SQRT(3.1416)*(SQRT(N3))^-1</f>
        <v>3.9967424671375857</v>
      </c>
      <c r="AH3" s="2">
        <f t="shared" ref="AH3:AH66" si="18">P3/AJ3</f>
        <v>0.2728283862687168</v>
      </c>
      <c r="AI3" s="2">
        <f t="shared" ref="AI3:AI66" si="19">J3*43559.9</f>
        <v>413819050</v>
      </c>
      <c r="AJ3" s="2">
        <f t="shared" ref="AJ3:AJ66" si="20">J3*1233.48</f>
        <v>11718060</v>
      </c>
      <c r="AK3" s="2">
        <f t="shared" ref="AK3:AK66" si="21">AJ3/10^6</f>
        <v>11.718059999999999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2</v>
      </c>
      <c r="AT3" s="2" t="s">
        <v>141</v>
      </c>
      <c r="AU3" s="2" t="s">
        <v>142</v>
      </c>
      <c r="AV3" s="2">
        <v>11</v>
      </c>
      <c r="AW3" s="5">
        <v>50</v>
      </c>
      <c r="AX3" s="5">
        <v>49</v>
      </c>
      <c r="AY3" s="5">
        <v>1</v>
      </c>
      <c r="AZ3" s="5">
        <v>0.2</v>
      </c>
      <c r="BA3" s="5">
        <v>0.1</v>
      </c>
      <c r="BB3" s="2">
        <v>0</v>
      </c>
      <c r="BC3" s="5">
        <v>1.3</v>
      </c>
      <c r="BD3" s="5">
        <v>0.1</v>
      </c>
      <c r="BE3" s="5">
        <v>0.2</v>
      </c>
      <c r="BF3" s="5">
        <v>57.3</v>
      </c>
      <c r="BG3" s="5">
        <v>10.7</v>
      </c>
      <c r="BH3" s="5">
        <v>10.3</v>
      </c>
      <c r="BI3" s="2">
        <v>0</v>
      </c>
      <c r="BJ3" s="2">
        <v>0</v>
      </c>
      <c r="BK3" s="5">
        <v>14.7</v>
      </c>
      <c r="BL3" s="5">
        <v>2.1</v>
      </c>
      <c r="BM3" s="2">
        <v>0</v>
      </c>
      <c r="BN3" s="5">
        <v>3.1</v>
      </c>
      <c r="BO3" s="5">
        <v>108967</v>
      </c>
      <c r="BP3" s="5">
        <v>16766</v>
      </c>
      <c r="BQ3" s="5">
        <v>89</v>
      </c>
      <c r="BR3" s="5">
        <v>14</v>
      </c>
      <c r="BS3" s="5">
        <v>0.15</v>
      </c>
      <c r="BT3" s="5">
        <v>0.02</v>
      </c>
      <c r="BU3" s="5">
        <v>188073</v>
      </c>
      <c r="BV3" s="5">
        <v>153</v>
      </c>
      <c r="BW3" s="5">
        <v>0.25</v>
      </c>
      <c r="BX3" s="5">
        <v>801333</v>
      </c>
      <c r="BY3" s="5">
        <v>38697</v>
      </c>
      <c r="BZ3" s="5">
        <v>653</v>
      </c>
      <c r="CA3" s="5">
        <v>32</v>
      </c>
      <c r="CB3" s="5">
        <v>1.1200000000000001</v>
      </c>
      <c r="CC3" s="5">
        <v>0.06</v>
      </c>
      <c r="CD3" s="5">
        <v>12</v>
      </c>
      <c r="CE3" s="5">
        <v>27</v>
      </c>
      <c r="CF3" s="5">
        <v>6</v>
      </c>
      <c r="CG3" s="5">
        <v>14</v>
      </c>
      <c r="CH3" s="5">
        <v>55</v>
      </c>
      <c r="CI3" s="5">
        <v>19</v>
      </c>
      <c r="CJ3" s="5">
        <v>42</v>
      </c>
      <c r="CK3" s="5">
        <v>3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5">
        <v>4</v>
      </c>
      <c r="CR3" s="5">
        <v>18</v>
      </c>
      <c r="CS3" s="5">
        <v>0.87300999999999995</v>
      </c>
      <c r="CT3" s="5">
        <v>0.80839000000000005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1973</v>
      </c>
      <c r="E4" s="2">
        <f t="shared" si="0"/>
        <v>42</v>
      </c>
      <c r="F4" s="2">
        <v>216</v>
      </c>
      <c r="G4" s="2">
        <v>225</v>
      </c>
      <c r="H4" s="2">
        <v>301000</v>
      </c>
      <c r="I4" s="2">
        <v>871000</v>
      </c>
      <c r="J4" s="2">
        <v>514000</v>
      </c>
      <c r="K4" s="2">
        <v>871000</v>
      </c>
      <c r="L4" s="2">
        <f t="shared" si="1"/>
        <v>37940672900</v>
      </c>
      <c r="M4" s="2">
        <v>8300</v>
      </c>
      <c r="N4" s="2">
        <f t="shared" si="2"/>
        <v>361548000</v>
      </c>
      <c r="O4" s="2">
        <f t="shared" si="3"/>
        <v>12.96875</v>
      </c>
      <c r="P4" s="2">
        <f t="shared" si="4"/>
        <v>33588938</v>
      </c>
      <c r="Q4" s="2">
        <f t="shared" si="5"/>
        <v>33.588937999999999</v>
      </c>
      <c r="R4" s="2">
        <v>960</v>
      </c>
      <c r="S4" s="2">
        <f t="shared" si="6"/>
        <v>2486.3903999999998</v>
      </c>
      <c r="T4" s="2">
        <f t="shared" si="7"/>
        <v>614400</v>
      </c>
      <c r="U4" s="2">
        <f t="shared" si="8"/>
        <v>26764800000</v>
      </c>
      <c r="V4" s="2">
        <v>658528.95805999998</v>
      </c>
      <c r="W4" s="2">
        <f t="shared" si="9"/>
        <v>200.71962641668799</v>
      </c>
      <c r="X4" s="2">
        <f t="shared" si="10"/>
        <v>124.72143348281564</v>
      </c>
      <c r="Y4" s="2">
        <f t="shared" si="11"/>
        <v>9.7698207301632021</v>
      </c>
      <c r="Z4" s="2">
        <f t="shared" si="12"/>
        <v>104.93951812760685</v>
      </c>
      <c r="AA4" s="2">
        <f t="shared" si="13"/>
        <v>0.31658811635380657</v>
      </c>
      <c r="AB4" s="2">
        <f t="shared" si="14"/>
        <v>1.4574933073278729</v>
      </c>
      <c r="AC4" s="2">
        <v>216</v>
      </c>
      <c r="AD4" s="2">
        <f t="shared" si="15"/>
        <v>0.48583110244262429</v>
      </c>
      <c r="AE4" s="2">
        <v>1381.59</v>
      </c>
      <c r="AF4" s="2">
        <f t="shared" si="16"/>
        <v>74.024096385542165</v>
      </c>
      <c r="AG4" s="2">
        <f t="shared" si="17"/>
        <v>0.48910435787752998</v>
      </c>
      <c r="AH4" s="2">
        <f t="shared" si="18"/>
        <v>5.2978668810738122E-2</v>
      </c>
      <c r="AI4" s="2">
        <f t="shared" si="19"/>
        <v>22389788600</v>
      </c>
      <c r="AJ4" s="2">
        <f t="shared" si="20"/>
        <v>634008720</v>
      </c>
      <c r="AK4" s="2">
        <f t="shared" si="21"/>
        <v>634.00872000000004</v>
      </c>
      <c r="AL4" s="2" t="s">
        <v>147</v>
      </c>
      <c r="AM4" s="2" t="s">
        <v>148</v>
      </c>
      <c r="AN4" s="2" t="s">
        <v>149</v>
      </c>
      <c r="AO4" s="2" t="s">
        <v>150</v>
      </c>
      <c r="AP4" s="2" t="s">
        <v>151</v>
      </c>
      <c r="AQ4" s="2" t="s">
        <v>152</v>
      </c>
      <c r="AR4" s="2" t="s">
        <v>153</v>
      </c>
      <c r="AS4" s="2">
        <v>3</v>
      </c>
      <c r="AT4" s="2" t="s">
        <v>154</v>
      </c>
      <c r="AU4" s="2" t="s">
        <v>155</v>
      </c>
      <c r="AV4" s="2">
        <v>11</v>
      </c>
      <c r="AW4" s="5">
        <v>77</v>
      </c>
      <c r="AX4" s="5">
        <v>22</v>
      </c>
      <c r="AY4" s="5">
        <v>1</v>
      </c>
      <c r="AZ4" s="5">
        <v>1.9</v>
      </c>
      <c r="BA4" s="5">
        <v>0.2</v>
      </c>
      <c r="BB4" s="2">
        <v>0</v>
      </c>
      <c r="BC4" s="5">
        <v>0.5</v>
      </c>
      <c r="BD4" s="2">
        <v>0</v>
      </c>
      <c r="BE4" s="5">
        <v>0.7</v>
      </c>
      <c r="BF4" s="5">
        <v>60.1</v>
      </c>
      <c r="BG4" s="5">
        <v>2</v>
      </c>
      <c r="BH4" s="5">
        <v>5.3</v>
      </c>
      <c r="BI4" s="2">
        <v>0</v>
      </c>
      <c r="BJ4" s="2">
        <v>0</v>
      </c>
      <c r="BK4" s="5">
        <v>24.2</v>
      </c>
      <c r="BL4" s="5">
        <v>4.5</v>
      </c>
      <c r="BM4" s="2">
        <v>0</v>
      </c>
      <c r="BN4" s="5">
        <v>0.6</v>
      </c>
      <c r="BO4" s="5">
        <v>138495</v>
      </c>
      <c r="BP4" s="5">
        <v>20228</v>
      </c>
      <c r="BQ4" s="5">
        <v>58</v>
      </c>
      <c r="BR4" s="5">
        <v>8</v>
      </c>
      <c r="BS4" s="5">
        <v>0.13</v>
      </c>
      <c r="BT4" s="5">
        <v>0.02</v>
      </c>
      <c r="BU4" s="5">
        <v>257206</v>
      </c>
      <c r="BV4" s="5">
        <v>107</v>
      </c>
      <c r="BW4" s="5">
        <v>0.23</v>
      </c>
      <c r="BX4" s="5">
        <v>1219314</v>
      </c>
      <c r="BY4" s="5">
        <v>63117</v>
      </c>
      <c r="BZ4" s="5">
        <v>509</v>
      </c>
      <c r="CA4" s="5">
        <v>26</v>
      </c>
      <c r="CB4" s="5">
        <v>1</v>
      </c>
      <c r="CC4" s="5">
        <v>0.05</v>
      </c>
      <c r="CD4" s="5">
        <v>8</v>
      </c>
      <c r="CE4" s="5">
        <v>14</v>
      </c>
      <c r="CF4" s="5">
        <v>13</v>
      </c>
      <c r="CG4" s="5">
        <v>18</v>
      </c>
      <c r="CH4" s="5">
        <v>48</v>
      </c>
      <c r="CI4" s="5">
        <v>15</v>
      </c>
      <c r="CJ4" s="5">
        <v>27</v>
      </c>
      <c r="CK4" s="5">
        <v>1</v>
      </c>
      <c r="CL4" s="5">
        <v>1</v>
      </c>
      <c r="CM4" s="2">
        <v>0</v>
      </c>
      <c r="CN4" s="2">
        <v>0</v>
      </c>
      <c r="CO4" s="2">
        <v>0</v>
      </c>
      <c r="CP4" s="2">
        <v>0</v>
      </c>
      <c r="CQ4" s="5">
        <v>15</v>
      </c>
      <c r="CR4" s="5">
        <v>41</v>
      </c>
      <c r="CS4" s="5">
        <v>0.91176999999999997</v>
      </c>
      <c r="CT4" s="5">
        <v>0.89192000000000005</v>
      </c>
      <c r="CU4" s="2" t="s">
        <v>143</v>
      </c>
    </row>
    <row r="5" spans="1:99" s="2" customFormat="1" x14ac:dyDescent="0.25">
      <c r="A5" s="2" t="s">
        <v>156</v>
      </c>
      <c r="B5" s="2" t="s">
        <v>157</v>
      </c>
      <c r="C5" s="2" t="s">
        <v>158</v>
      </c>
      <c r="D5" s="2">
        <v>1969</v>
      </c>
      <c r="E5" s="2">
        <f t="shared" si="0"/>
        <v>46</v>
      </c>
      <c r="F5" s="2">
        <v>74</v>
      </c>
      <c r="G5" s="2">
        <v>100</v>
      </c>
      <c r="H5" s="2">
        <v>203000</v>
      </c>
      <c r="I5" s="2">
        <v>186000</v>
      </c>
      <c r="J5" s="2">
        <v>28800</v>
      </c>
      <c r="K5" s="2">
        <v>186000</v>
      </c>
      <c r="L5" s="2">
        <f t="shared" si="1"/>
        <v>8102141400</v>
      </c>
      <c r="M5" s="2">
        <v>1730</v>
      </c>
      <c r="N5" s="2">
        <f t="shared" si="2"/>
        <v>75358800</v>
      </c>
      <c r="O5" s="2">
        <f t="shared" si="3"/>
        <v>2.703125</v>
      </c>
      <c r="P5" s="2">
        <f t="shared" si="4"/>
        <v>7001067.7999999998</v>
      </c>
      <c r="Q5" s="2">
        <f t="shared" si="5"/>
        <v>7.0010678000000004</v>
      </c>
      <c r="R5" s="2">
        <v>339</v>
      </c>
      <c r="S5" s="2">
        <f t="shared" si="6"/>
        <v>878.00660999999991</v>
      </c>
      <c r="T5" s="2">
        <f t="shared" si="7"/>
        <v>216960</v>
      </c>
      <c r="U5" s="2">
        <f t="shared" si="8"/>
        <v>9451320000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107.51420404783515</v>
      </c>
      <c r="AA5" s="2">
        <f t="shared" si="13"/>
        <v>0</v>
      </c>
      <c r="AB5" s="2">
        <f t="shared" si="14"/>
        <v>4.3586839478852086</v>
      </c>
      <c r="AC5" s="2">
        <v>74</v>
      </c>
      <c r="AD5" s="2">
        <f t="shared" si="15"/>
        <v>1.4528946492950696</v>
      </c>
      <c r="AE5" s="2" t="s">
        <v>159</v>
      </c>
      <c r="AF5" s="2">
        <f t="shared" si="16"/>
        <v>125.41040462427746</v>
      </c>
      <c r="AG5" s="2">
        <f t="shared" si="17"/>
        <v>1.0976005233653279</v>
      </c>
      <c r="AH5" s="2">
        <f t="shared" si="18"/>
        <v>0.19707869762334568</v>
      </c>
      <c r="AI5" s="2">
        <f t="shared" si="19"/>
        <v>1254525120</v>
      </c>
      <c r="AJ5" s="2">
        <f t="shared" si="20"/>
        <v>35524224</v>
      </c>
      <c r="AK5" s="2">
        <f t="shared" si="21"/>
        <v>35.524223999999997</v>
      </c>
      <c r="AL5" s="2" t="s">
        <v>159</v>
      </c>
      <c r="AM5" s="2" t="s">
        <v>159</v>
      </c>
      <c r="AN5" s="2" t="s">
        <v>159</v>
      </c>
      <c r="AO5" s="2" t="s">
        <v>159</v>
      </c>
      <c r="AP5" s="2" t="s">
        <v>159</v>
      </c>
      <c r="AQ5" s="2" t="s">
        <v>159</v>
      </c>
      <c r="AR5" s="2" t="s">
        <v>159</v>
      </c>
      <c r="AS5" s="2">
        <v>0</v>
      </c>
      <c r="AT5" s="2" t="s">
        <v>159</v>
      </c>
      <c r="AU5" s="2" t="s">
        <v>159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160</v>
      </c>
      <c r="B6" s="2" t="s">
        <v>161</v>
      </c>
      <c r="C6" s="2" t="s">
        <v>162</v>
      </c>
      <c r="D6" s="2">
        <v>1960</v>
      </c>
      <c r="E6" s="2">
        <f t="shared" si="0"/>
        <v>55</v>
      </c>
      <c r="F6" s="2">
        <v>61</v>
      </c>
      <c r="G6" s="2">
        <v>77</v>
      </c>
      <c r="H6" s="2">
        <v>37780</v>
      </c>
      <c r="I6" s="2">
        <v>17000</v>
      </c>
      <c r="J6" s="2">
        <v>12000</v>
      </c>
      <c r="K6" s="2">
        <v>17000</v>
      </c>
      <c r="L6" s="2">
        <f t="shared" si="1"/>
        <v>740518300</v>
      </c>
      <c r="M6" s="2">
        <v>422</v>
      </c>
      <c r="N6" s="2">
        <f t="shared" si="2"/>
        <v>18382320</v>
      </c>
      <c r="O6" s="2">
        <f t="shared" si="3"/>
        <v>0.65937500000000004</v>
      </c>
      <c r="P6" s="2">
        <f t="shared" si="4"/>
        <v>1707774.9200000002</v>
      </c>
      <c r="Q6" s="2">
        <f t="shared" si="5"/>
        <v>1.7077749200000001</v>
      </c>
      <c r="R6" s="2">
        <v>37</v>
      </c>
      <c r="S6" s="2">
        <f t="shared" si="6"/>
        <v>95.829629999999995</v>
      </c>
      <c r="T6" s="2">
        <f t="shared" si="7"/>
        <v>23680</v>
      </c>
      <c r="U6" s="2">
        <f t="shared" si="8"/>
        <v>1031560000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40.284267709407736</v>
      </c>
      <c r="AA6" s="2">
        <f t="shared" si="13"/>
        <v>0</v>
      </c>
      <c r="AB6" s="2">
        <f t="shared" si="14"/>
        <v>1.9811934939052984</v>
      </c>
      <c r="AC6" s="2">
        <v>61</v>
      </c>
      <c r="AD6" s="2">
        <f t="shared" si="15"/>
        <v>0.66039783130176621</v>
      </c>
      <c r="AE6" s="2" t="s">
        <v>159</v>
      </c>
      <c r="AF6" s="2">
        <f t="shared" si="16"/>
        <v>56.113744075829381</v>
      </c>
      <c r="AG6" s="2">
        <f t="shared" si="17"/>
        <v>0.83268503741764399</v>
      </c>
      <c r="AH6" s="2">
        <f t="shared" si="18"/>
        <v>0.11537647685140147</v>
      </c>
      <c r="AI6" s="2">
        <f t="shared" si="19"/>
        <v>522718800</v>
      </c>
      <c r="AJ6" s="2">
        <f t="shared" si="20"/>
        <v>14801760</v>
      </c>
      <c r="AK6" s="2">
        <f t="shared" si="21"/>
        <v>14.80176</v>
      </c>
      <c r="AL6" s="2" t="s">
        <v>159</v>
      </c>
      <c r="AM6" s="2" t="s">
        <v>159</v>
      </c>
      <c r="AN6" s="2" t="s">
        <v>159</v>
      </c>
      <c r="AO6" s="2" t="s">
        <v>159</v>
      </c>
      <c r="AP6" s="2" t="s">
        <v>159</v>
      </c>
      <c r="AQ6" s="2" t="s">
        <v>159</v>
      </c>
      <c r="AR6" s="2" t="s">
        <v>159</v>
      </c>
      <c r="AS6" s="2">
        <v>0</v>
      </c>
      <c r="AT6" s="2" t="s">
        <v>159</v>
      </c>
      <c r="AU6" s="2" t="s">
        <v>159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163</v>
      </c>
      <c r="B7" s="2" t="s">
        <v>164</v>
      </c>
      <c r="C7" s="2" t="s">
        <v>165</v>
      </c>
      <c r="D7" s="2">
        <v>1969</v>
      </c>
      <c r="E7" s="2">
        <f t="shared" si="0"/>
        <v>46</v>
      </c>
      <c r="F7" s="2">
        <v>172</v>
      </c>
      <c r="G7" s="2">
        <v>177</v>
      </c>
      <c r="H7" s="2">
        <v>47000</v>
      </c>
      <c r="I7" s="2">
        <v>103625</v>
      </c>
      <c r="J7" s="2">
        <v>41220</v>
      </c>
      <c r="K7" s="2">
        <v>103625</v>
      </c>
      <c r="L7" s="2">
        <f t="shared" si="1"/>
        <v>4513894637.5</v>
      </c>
      <c r="M7" s="2">
        <v>947</v>
      </c>
      <c r="N7" s="2">
        <f t="shared" si="2"/>
        <v>41251320</v>
      </c>
      <c r="O7" s="2">
        <f t="shared" si="3"/>
        <v>1.4796875</v>
      </c>
      <c r="P7" s="2">
        <f t="shared" si="4"/>
        <v>3832376.42</v>
      </c>
      <c r="Q7" s="2">
        <f t="shared" si="5"/>
        <v>3.8323764200000001</v>
      </c>
      <c r="R7" s="2">
        <v>96</v>
      </c>
      <c r="S7" s="2">
        <f t="shared" si="6"/>
        <v>248.63903999999997</v>
      </c>
      <c r="T7" s="2">
        <f t="shared" si="7"/>
        <v>61440</v>
      </c>
      <c r="U7" s="2">
        <f t="shared" si="8"/>
        <v>2676480000</v>
      </c>
      <c r="V7" s="2">
        <v>73905.750161999997</v>
      </c>
      <c r="W7" s="2">
        <f t="shared" si="9"/>
        <v>22.526472649377599</v>
      </c>
      <c r="X7" s="2">
        <f t="shared" si="10"/>
        <v>13.997305646181829</v>
      </c>
      <c r="Y7" s="2">
        <f t="shared" si="11"/>
        <v>3.2460410200914458</v>
      </c>
      <c r="Z7" s="2">
        <f t="shared" si="12"/>
        <v>109.42424721196801</v>
      </c>
      <c r="AA7" s="2">
        <f t="shared" si="13"/>
        <v>0.44305035886793398</v>
      </c>
      <c r="AB7" s="2">
        <f t="shared" si="14"/>
        <v>1.9085624513715351</v>
      </c>
      <c r="AC7" s="2">
        <v>172</v>
      </c>
      <c r="AD7" s="2">
        <f t="shared" si="15"/>
        <v>0.63618748379051171</v>
      </c>
      <c r="AE7" s="2">
        <v>276.69099999999997</v>
      </c>
      <c r="AF7" s="2">
        <f t="shared" si="16"/>
        <v>64.878563885955643</v>
      </c>
      <c r="AG7" s="2">
        <f t="shared" si="17"/>
        <v>1.5098718595749268</v>
      </c>
      <c r="AH7" s="2">
        <f t="shared" si="18"/>
        <v>7.5375127505589362E-2</v>
      </c>
      <c r="AI7" s="2">
        <f t="shared" si="19"/>
        <v>1795539078</v>
      </c>
      <c r="AJ7" s="2">
        <f t="shared" si="20"/>
        <v>50844045.600000001</v>
      </c>
      <c r="AK7" s="2">
        <f t="shared" si="21"/>
        <v>50.844045600000001</v>
      </c>
      <c r="AL7" s="2" t="s">
        <v>166</v>
      </c>
      <c r="AM7" s="2" t="s">
        <v>167</v>
      </c>
      <c r="AN7" s="2" t="s">
        <v>168</v>
      </c>
      <c r="AO7" s="2" t="s">
        <v>169</v>
      </c>
      <c r="AP7" s="2" t="s">
        <v>170</v>
      </c>
      <c r="AQ7" s="2" t="s">
        <v>171</v>
      </c>
      <c r="AR7" s="2" t="s">
        <v>172</v>
      </c>
      <c r="AS7" s="2">
        <v>1</v>
      </c>
      <c r="AT7" s="2" t="s">
        <v>173</v>
      </c>
      <c r="AU7" s="2" t="s">
        <v>174</v>
      </c>
      <c r="AV7" s="2">
        <v>8</v>
      </c>
      <c r="AW7" s="5">
        <v>91</v>
      </c>
      <c r="AX7" s="5">
        <v>8</v>
      </c>
      <c r="AY7" s="2">
        <v>0</v>
      </c>
      <c r="AZ7" s="5">
        <v>2.9</v>
      </c>
      <c r="BA7" s="5">
        <v>1.5</v>
      </c>
      <c r="BB7" s="2">
        <v>0</v>
      </c>
      <c r="BC7" s="5">
        <v>2.2999999999999998</v>
      </c>
      <c r="BD7" s="2">
        <v>0</v>
      </c>
      <c r="BE7" s="5">
        <v>0.7</v>
      </c>
      <c r="BF7" s="5">
        <v>54.8</v>
      </c>
      <c r="BG7" s="5">
        <v>8.1</v>
      </c>
      <c r="BH7" s="5">
        <v>8.6999999999999993</v>
      </c>
      <c r="BI7" s="2">
        <v>0</v>
      </c>
      <c r="BJ7" s="2">
        <v>0</v>
      </c>
      <c r="BK7" s="5">
        <v>18</v>
      </c>
      <c r="BL7" s="5">
        <v>2.5</v>
      </c>
      <c r="BM7" s="2">
        <v>0</v>
      </c>
      <c r="BN7" s="5">
        <v>0.4</v>
      </c>
      <c r="BO7" s="5">
        <v>43413</v>
      </c>
      <c r="BP7" s="5">
        <v>3540</v>
      </c>
      <c r="BQ7" s="5">
        <v>134</v>
      </c>
      <c r="BR7" s="5">
        <v>11</v>
      </c>
      <c r="BS7" s="5">
        <v>0.19</v>
      </c>
      <c r="BT7" s="5">
        <v>0.02</v>
      </c>
      <c r="BU7" s="5">
        <v>66760</v>
      </c>
      <c r="BV7" s="5">
        <v>207</v>
      </c>
      <c r="BW7" s="5">
        <v>0.28999999999999998</v>
      </c>
      <c r="BX7" s="5">
        <v>226858</v>
      </c>
      <c r="BY7" s="5">
        <v>7871</v>
      </c>
      <c r="BZ7" s="5">
        <v>702</v>
      </c>
      <c r="CA7" s="5">
        <v>24</v>
      </c>
      <c r="CB7" s="5">
        <v>0.92</v>
      </c>
      <c r="CC7" s="5">
        <v>0.03</v>
      </c>
      <c r="CD7" s="5">
        <v>16</v>
      </c>
      <c r="CE7" s="5">
        <v>42</v>
      </c>
      <c r="CF7" s="5">
        <v>10</v>
      </c>
      <c r="CG7" s="5">
        <v>13</v>
      </c>
      <c r="CH7" s="5">
        <v>53</v>
      </c>
      <c r="CI7" s="5">
        <v>18</v>
      </c>
      <c r="CJ7" s="5">
        <v>37</v>
      </c>
      <c r="CK7" s="2">
        <v>0</v>
      </c>
      <c r="CL7" s="5">
        <v>1</v>
      </c>
      <c r="CM7" s="2">
        <v>0</v>
      </c>
      <c r="CN7" s="2">
        <v>0</v>
      </c>
      <c r="CO7" s="2">
        <v>0</v>
      </c>
      <c r="CP7" s="2">
        <v>0</v>
      </c>
      <c r="CQ7" s="5">
        <v>2</v>
      </c>
      <c r="CR7" s="5">
        <v>7</v>
      </c>
      <c r="CS7" s="5">
        <v>0.87799000000000005</v>
      </c>
      <c r="CT7" s="5">
        <v>0.71924999999999994</v>
      </c>
      <c r="CU7" s="2" t="s">
        <v>143</v>
      </c>
    </row>
    <row r="8" spans="1:99" s="2" customFormat="1" x14ac:dyDescent="0.25">
      <c r="A8" s="2" t="s">
        <v>175</v>
      </c>
      <c r="B8" s="2" t="s">
        <v>176</v>
      </c>
      <c r="C8" s="2" t="s">
        <v>177</v>
      </c>
      <c r="D8" s="2">
        <v>1961</v>
      </c>
      <c r="E8" s="2">
        <f t="shared" si="0"/>
        <v>54</v>
      </c>
      <c r="F8" s="2">
        <v>127</v>
      </c>
      <c r="G8" s="2">
        <v>140</v>
      </c>
      <c r="H8" s="2">
        <v>3200</v>
      </c>
      <c r="I8" s="2">
        <v>72800</v>
      </c>
      <c r="J8" s="2">
        <v>3500</v>
      </c>
      <c r="K8" s="2">
        <v>72800</v>
      </c>
      <c r="L8" s="2">
        <f t="shared" si="1"/>
        <v>3171160720</v>
      </c>
      <c r="M8" s="2">
        <v>290</v>
      </c>
      <c r="N8" s="2">
        <f t="shared" si="2"/>
        <v>12632400</v>
      </c>
      <c r="O8" s="2">
        <f t="shared" si="3"/>
        <v>0.453125</v>
      </c>
      <c r="P8" s="2">
        <f t="shared" si="4"/>
        <v>1173589.4000000001</v>
      </c>
      <c r="Q8" s="2">
        <f t="shared" si="5"/>
        <v>1.1735894</v>
      </c>
      <c r="R8" s="2">
        <v>60</v>
      </c>
      <c r="S8" s="2">
        <f t="shared" si="6"/>
        <v>155.39939999999999</v>
      </c>
      <c r="T8" s="2">
        <f t="shared" si="7"/>
        <v>38400</v>
      </c>
      <c r="U8" s="2">
        <f t="shared" si="8"/>
        <v>1672800000</v>
      </c>
      <c r="V8" s="2">
        <v>35863.591721999997</v>
      </c>
      <c r="W8" s="2">
        <f t="shared" si="9"/>
        <v>10.931222756865598</v>
      </c>
      <c r="X8" s="2">
        <f t="shared" si="10"/>
        <v>6.7923490905964679</v>
      </c>
      <c r="Y8" s="2">
        <f t="shared" si="11"/>
        <v>2.8464630230236732</v>
      </c>
      <c r="Z8" s="2">
        <f t="shared" si="12"/>
        <v>251.03390646274659</v>
      </c>
      <c r="AA8" s="2">
        <f t="shared" si="13"/>
        <v>2.5320284900943668</v>
      </c>
      <c r="AB8" s="2">
        <f t="shared" si="14"/>
        <v>5.9299347983325967</v>
      </c>
      <c r="AC8" s="2">
        <v>127</v>
      </c>
      <c r="AD8" s="2">
        <f t="shared" si="15"/>
        <v>1.9766449327775322</v>
      </c>
      <c r="AE8" s="2">
        <v>145.505</v>
      </c>
      <c r="AF8" s="2">
        <f t="shared" si="16"/>
        <v>132.41379310344828</v>
      </c>
      <c r="AG8" s="2">
        <f t="shared" si="17"/>
        <v>6.2594316050405254</v>
      </c>
      <c r="AH8" s="2">
        <f t="shared" si="18"/>
        <v>0.27184166516105424</v>
      </c>
      <c r="AI8" s="2">
        <f t="shared" si="19"/>
        <v>152459650</v>
      </c>
      <c r="AJ8" s="2">
        <f t="shared" si="20"/>
        <v>4317180</v>
      </c>
      <c r="AK8" s="2">
        <f t="shared" si="21"/>
        <v>4.3171799999999996</v>
      </c>
      <c r="AL8" s="2" t="s">
        <v>178</v>
      </c>
      <c r="AM8" s="2" t="s">
        <v>179</v>
      </c>
      <c r="AN8" s="2" t="s">
        <v>180</v>
      </c>
      <c r="AO8" s="2" t="s">
        <v>181</v>
      </c>
      <c r="AP8" s="2" t="s">
        <v>182</v>
      </c>
      <c r="AQ8" s="2" t="s">
        <v>183</v>
      </c>
      <c r="AR8" s="2" t="s">
        <v>184</v>
      </c>
      <c r="AS8" s="2">
        <v>1</v>
      </c>
      <c r="AT8" s="2" t="s">
        <v>185</v>
      </c>
      <c r="AU8" s="2" t="s">
        <v>186</v>
      </c>
      <c r="AV8" s="2">
        <v>7</v>
      </c>
      <c r="AW8" s="5">
        <v>96</v>
      </c>
      <c r="AX8" s="5">
        <v>4</v>
      </c>
      <c r="AY8" s="5">
        <v>1</v>
      </c>
      <c r="AZ8" s="5">
        <v>3.6</v>
      </c>
      <c r="BA8" s="5">
        <v>2.6</v>
      </c>
      <c r="BB8" s="2">
        <v>0</v>
      </c>
      <c r="BC8" s="5">
        <v>0.3</v>
      </c>
      <c r="BD8" s="2">
        <v>0</v>
      </c>
      <c r="BE8" s="5">
        <v>0.4</v>
      </c>
      <c r="BF8" s="5">
        <v>52.7</v>
      </c>
      <c r="BG8" s="5">
        <v>8.1</v>
      </c>
      <c r="BH8" s="5">
        <v>10.3</v>
      </c>
      <c r="BI8" s="2">
        <v>0</v>
      </c>
      <c r="BJ8" s="2">
        <v>0</v>
      </c>
      <c r="BK8" s="5">
        <v>19.8</v>
      </c>
      <c r="BL8" s="5">
        <v>2</v>
      </c>
      <c r="BM8" s="2">
        <v>0</v>
      </c>
      <c r="BN8" s="2">
        <v>0</v>
      </c>
      <c r="BO8" s="5">
        <v>28861</v>
      </c>
      <c r="BP8" s="5">
        <v>3544</v>
      </c>
      <c r="BQ8" s="5">
        <v>126</v>
      </c>
      <c r="BR8" s="5">
        <v>15</v>
      </c>
      <c r="BS8" s="5">
        <v>0.2</v>
      </c>
      <c r="BT8" s="5">
        <v>0.02</v>
      </c>
      <c r="BU8" s="5">
        <v>44722</v>
      </c>
      <c r="BV8" s="5">
        <v>195</v>
      </c>
      <c r="BW8" s="5">
        <v>0.31</v>
      </c>
      <c r="BX8" s="5">
        <v>147562</v>
      </c>
      <c r="BY8" s="5">
        <v>10515</v>
      </c>
      <c r="BZ8" s="5">
        <v>644</v>
      </c>
      <c r="CA8" s="5">
        <v>46</v>
      </c>
      <c r="CB8" s="5">
        <v>1.1499999999999999</v>
      </c>
      <c r="CC8" s="5">
        <v>0.09</v>
      </c>
      <c r="CD8" s="5">
        <v>9</v>
      </c>
      <c r="CE8" s="5">
        <v>12</v>
      </c>
      <c r="CF8" s="5">
        <v>6</v>
      </c>
      <c r="CG8" s="5">
        <v>11</v>
      </c>
      <c r="CH8" s="5">
        <v>48</v>
      </c>
      <c r="CI8" s="5">
        <v>18</v>
      </c>
      <c r="CJ8" s="5">
        <v>30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18</v>
      </c>
      <c r="CR8" s="5">
        <v>47</v>
      </c>
      <c r="CS8" s="5">
        <v>0.84211999999999998</v>
      </c>
      <c r="CT8" s="5">
        <v>0.76837999999999995</v>
      </c>
      <c r="CU8" s="2" t="s">
        <v>143</v>
      </c>
    </row>
    <row r="9" spans="1:99" s="2" customFormat="1" x14ac:dyDescent="0.25">
      <c r="A9" s="2" t="s">
        <v>187</v>
      </c>
      <c r="C9" s="2" t="s">
        <v>188</v>
      </c>
      <c r="D9" s="2">
        <v>1958</v>
      </c>
      <c r="E9" s="2">
        <f t="shared" si="0"/>
        <v>57</v>
      </c>
      <c r="F9" s="2">
        <v>0</v>
      </c>
      <c r="G9" s="2">
        <v>12</v>
      </c>
      <c r="H9" s="2">
        <v>0</v>
      </c>
      <c r="I9" s="2">
        <v>2860</v>
      </c>
      <c r="J9" s="2">
        <v>2200</v>
      </c>
      <c r="K9" s="2">
        <v>2860</v>
      </c>
      <c r="L9" s="2">
        <f t="shared" si="1"/>
        <v>124581314</v>
      </c>
      <c r="M9" s="2">
        <v>400</v>
      </c>
      <c r="N9" s="2">
        <f t="shared" si="2"/>
        <v>17424000</v>
      </c>
      <c r="O9" s="2">
        <f t="shared" si="3"/>
        <v>0.625</v>
      </c>
      <c r="P9" s="2">
        <f t="shared" si="4"/>
        <v>1618744</v>
      </c>
      <c r="Q9" s="2">
        <f t="shared" si="5"/>
        <v>1.6187440000000002</v>
      </c>
      <c r="R9" s="2">
        <v>11.4</v>
      </c>
      <c r="S9" s="2">
        <f t="shared" si="6"/>
        <v>29.525886</v>
      </c>
      <c r="T9" s="2">
        <f t="shared" si="7"/>
        <v>7296</v>
      </c>
      <c r="U9" s="2">
        <f t="shared" si="8"/>
        <v>317832000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7.1499835858585863</v>
      </c>
      <c r="AA9" s="2">
        <f t="shared" si="13"/>
        <v>0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159</v>
      </c>
      <c r="AF9" s="2">
        <f t="shared" si="16"/>
        <v>18.239999999999998</v>
      </c>
      <c r="AG9" s="2">
        <f t="shared" si="17"/>
        <v>0.15180167444388831</v>
      </c>
      <c r="AH9" s="2">
        <f t="shared" si="18"/>
        <v>0.5965177605414983</v>
      </c>
      <c r="AI9" s="2">
        <f t="shared" si="19"/>
        <v>95831780</v>
      </c>
      <c r="AJ9" s="2">
        <f t="shared" si="20"/>
        <v>2713656</v>
      </c>
      <c r="AK9" s="2">
        <f t="shared" si="21"/>
        <v>2.7136559999999998</v>
      </c>
      <c r="AL9" s="2" t="s">
        <v>159</v>
      </c>
      <c r="AM9" s="2" t="s">
        <v>159</v>
      </c>
      <c r="AN9" s="2" t="s">
        <v>159</v>
      </c>
      <c r="AO9" s="2" t="s">
        <v>159</v>
      </c>
      <c r="AP9" s="2" t="s">
        <v>159</v>
      </c>
      <c r="AQ9" s="2" t="s">
        <v>159</v>
      </c>
      <c r="AR9" s="2" t="s">
        <v>159</v>
      </c>
      <c r="AS9" s="2">
        <v>0</v>
      </c>
      <c r="AT9" s="2" t="s">
        <v>159</v>
      </c>
      <c r="AU9" s="2" t="s">
        <v>159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143</v>
      </c>
    </row>
    <row r="10" spans="1:99" s="2" customFormat="1" x14ac:dyDescent="0.25">
      <c r="A10" s="2" t="s">
        <v>189</v>
      </c>
      <c r="C10" s="2" t="s">
        <v>190</v>
      </c>
      <c r="D10" s="2">
        <v>1909</v>
      </c>
      <c r="E10" s="2">
        <f t="shared" si="0"/>
        <v>106</v>
      </c>
      <c r="F10" s="2">
        <v>0</v>
      </c>
      <c r="G10" s="2">
        <v>17.5</v>
      </c>
      <c r="H10" s="2">
        <v>0</v>
      </c>
      <c r="I10" s="2">
        <v>6627</v>
      </c>
      <c r="J10" s="2">
        <v>2475</v>
      </c>
      <c r="K10" s="2">
        <v>6627</v>
      </c>
      <c r="L10" s="2">
        <f t="shared" si="1"/>
        <v>288671457.30000001</v>
      </c>
      <c r="M10" s="2">
        <v>250</v>
      </c>
      <c r="N10" s="2">
        <f t="shared" si="2"/>
        <v>10890000</v>
      </c>
      <c r="O10" s="2">
        <f t="shared" si="3"/>
        <v>0.390625</v>
      </c>
      <c r="P10" s="2">
        <f t="shared" si="4"/>
        <v>1011715</v>
      </c>
      <c r="Q10" s="2">
        <f t="shared" si="5"/>
        <v>1.0117150000000001</v>
      </c>
      <c r="R10" s="2">
        <v>16.899999999999999</v>
      </c>
      <c r="S10" s="2">
        <f t="shared" si="6"/>
        <v>43.770830999999994</v>
      </c>
      <c r="T10" s="2">
        <f t="shared" si="7"/>
        <v>10816</v>
      </c>
      <c r="U10" s="2">
        <f t="shared" si="8"/>
        <v>471171999.99999994</v>
      </c>
      <c r="V10" s="2">
        <v>55433.058775999998</v>
      </c>
      <c r="W10" s="2">
        <f t="shared" si="9"/>
        <v>16.895996314924798</v>
      </c>
      <c r="X10" s="2">
        <f t="shared" si="10"/>
        <v>10.498688733821744</v>
      </c>
      <c r="Y10" s="2">
        <f t="shared" si="11"/>
        <v>4.738595119180836</v>
      </c>
      <c r="Z10" s="2">
        <f t="shared" si="12"/>
        <v>26.507939146005512</v>
      </c>
      <c r="AA10" s="2">
        <f t="shared" si="13"/>
        <v>5.5344757740274613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159</v>
      </c>
      <c r="AF10" s="2">
        <f t="shared" si="16"/>
        <v>43.264000000000003</v>
      </c>
      <c r="AG10" s="2">
        <f t="shared" si="17"/>
        <v>0.71188111747734717</v>
      </c>
      <c r="AH10" s="2">
        <f t="shared" si="18"/>
        <v>0.33139875585638789</v>
      </c>
      <c r="AI10" s="2">
        <f t="shared" si="19"/>
        <v>107810752.5</v>
      </c>
      <c r="AJ10" s="2">
        <f t="shared" si="20"/>
        <v>3052863</v>
      </c>
      <c r="AK10" s="2">
        <f t="shared" si="21"/>
        <v>3.0528629999999999</v>
      </c>
      <c r="AL10" s="2" t="s">
        <v>191</v>
      </c>
      <c r="AM10" s="2" t="s">
        <v>192</v>
      </c>
      <c r="AN10" s="2" t="s">
        <v>193</v>
      </c>
      <c r="AO10" s="2" t="s">
        <v>194</v>
      </c>
      <c r="AP10" s="2" t="s">
        <v>159</v>
      </c>
      <c r="AQ10" s="2" t="s">
        <v>159</v>
      </c>
      <c r="AR10" s="2" t="s">
        <v>159</v>
      </c>
      <c r="AS10" s="2">
        <v>0</v>
      </c>
      <c r="AT10" s="2" t="s">
        <v>159</v>
      </c>
      <c r="AU10" s="2" t="s">
        <v>159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195</v>
      </c>
      <c r="B11" s="2" t="s">
        <v>196</v>
      </c>
      <c r="C11" s="2" t="s">
        <v>197</v>
      </c>
      <c r="D11" s="2">
        <v>1949</v>
      </c>
      <c r="E11" s="2">
        <f t="shared" si="0"/>
        <v>66</v>
      </c>
      <c r="F11" s="2">
        <v>0</v>
      </c>
      <c r="G11" s="2">
        <v>52</v>
      </c>
      <c r="H11" s="2">
        <v>107300</v>
      </c>
      <c r="I11" s="2">
        <v>7670</v>
      </c>
      <c r="J11" s="2">
        <v>7670</v>
      </c>
      <c r="K11" s="2">
        <v>7670</v>
      </c>
      <c r="L11" s="2">
        <f t="shared" si="1"/>
        <v>334104433</v>
      </c>
      <c r="M11" s="2">
        <v>669</v>
      </c>
      <c r="N11" s="2">
        <f t="shared" si="2"/>
        <v>29141640</v>
      </c>
      <c r="O11" s="2">
        <f t="shared" si="3"/>
        <v>1.0453125000000001</v>
      </c>
      <c r="P11" s="2">
        <f t="shared" si="4"/>
        <v>2707349.3400000003</v>
      </c>
      <c r="Q11" s="2">
        <f t="shared" si="5"/>
        <v>2.7073493399999999</v>
      </c>
      <c r="R11" s="2">
        <v>140</v>
      </c>
      <c r="S11" s="2">
        <f t="shared" si="6"/>
        <v>362.59859999999998</v>
      </c>
      <c r="T11" s="2">
        <f t="shared" si="7"/>
        <v>89600</v>
      </c>
      <c r="U11" s="2">
        <f t="shared" si="8"/>
        <v>3903200000</v>
      </c>
      <c r="V11" s="2">
        <v>96219.856637999997</v>
      </c>
      <c r="W11" s="2">
        <f t="shared" si="9"/>
        <v>29.327812303262398</v>
      </c>
      <c r="X11" s="2">
        <f t="shared" si="10"/>
        <v>18.223463528097373</v>
      </c>
      <c r="Y11" s="2">
        <f t="shared" si="11"/>
        <v>5.0280826775731464</v>
      </c>
      <c r="Z11" s="2">
        <f t="shared" si="12"/>
        <v>11.464846624966885</v>
      </c>
      <c r="AA11" s="2">
        <f t="shared" si="13"/>
        <v>3.0999321772675339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>
        <v>94.293599999999998</v>
      </c>
      <c r="AF11" s="2">
        <f t="shared" si="16"/>
        <v>133.93124065769805</v>
      </c>
      <c r="AG11" s="2">
        <f t="shared" si="17"/>
        <v>0.18821607096342283</v>
      </c>
      <c r="AH11" s="2">
        <f t="shared" si="18"/>
        <v>0.28616520207463403</v>
      </c>
      <c r="AI11" s="2">
        <f t="shared" si="19"/>
        <v>334104433</v>
      </c>
      <c r="AJ11" s="2">
        <f t="shared" si="20"/>
        <v>9460791.5999999996</v>
      </c>
      <c r="AK11" s="2">
        <f t="shared" si="21"/>
        <v>9.4607916000000003</v>
      </c>
      <c r="AL11" s="2" t="s">
        <v>198</v>
      </c>
      <c r="AM11" s="2" t="s">
        <v>199</v>
      </c>
      <c r="AN11" s="2" t="s">
        <v>200</v>
      </c>
      <c r="AO11" s="2" t="s">
        <v>201</v>
      </c>
      <c r="AP11" s="2" t="s">
        <v>202</v>
      </c>
      <c r="AQ11" s="2" t="s">
        <v>203</v>
      </c>
      <c r="AR11" s="2" t="s">
        <v>204</v>
      </c>
      <c r="AS11" s="2">
        <v>1</v>
      </c>
      <c r="AT11" s="2" t="s">
        <v>205</v>
      </c>
      <c r="AU11" s="2" t="s">
        <v>206</v>
      </c>
      <c r="AV11" s="2">
        <v>9</v>
      </c>
      <c r="AW11" s="5">
        <v>79</v>
      </c>
      <c r="AX11" s="5">
        <v>20</v>
      </c>
      <c r="AY11" s="5">
        <v>1</v>
      </c>
      <c r="AZ11" s="5">
        <v>0.7</v>
      </c>
      <c r="BA11" s="5">
        <v>1.1000000000000001</v>
      </c>
      <c r="BB11" s="2">
        <v>0</v>
      </c>
      <c r="BC11" s="5">
        <v>1.3</v>
      </c>
      <c r="BD11" s="5">
        <v>0.1</v>
      </c>
      <c r="BE11" s="5">
        <v>0.4</v>
      </c>
      <c r="BF11" s="5">
        <v>18.899999999999999</v>
      </c>
      <c r="BG11" s="5">
        <v>1.7</v>
      </c>
      <c r="BH11" s="5">
        <v>1.5</v>
      </c>
      <c r="BI11" s="2">
        <v>0</v>
      </c>
      <c r="BJ11" s="2">
        <v>0</v>
      </c>
      <c r="BK11" s="5">
        <v>58.8</v>
      </c>
      <c r="BL11" s="5">
        <v>15.4</v>
      </c>
      <c r="BM11" s="2">
        <v>0</v>
      </c>
      <c r="BN11" s="5">
        <v>0.1</v>
      </c>
      <c r="BO11" s="5">
        <v>19748</v>
      </c>
      <c r="BP11" s="5">
        <v>6012</v>
      </c>
      <c r="BQ11" s="5">
        <v>85</v>
      </c>
      <c r="BR11" s="5">
        <v>26</v>
      </c>
      <c r="BS11" s="5">
        <v>0.18</v>
      </c>
      <c r="BT11" s="5">
        <v>0.05</v>
      </c>
      <c r="BU11" s="5">
        <v>33810</v>
      </c>
      <c r="BV11" s="5">
        <v>146</v>
      </c>
      <c r="BW11" s="5">
        <v>0.31</v>
      </c>
      <c r="BX11" s="5">
        <v>341537</v>
      </c>
      <c r="BY11" s="5">
        <v>44306</v>
      </c>
      <c r="BZ11" s="5">
        <v>1479</v>
      </c>
      <c r="CA11" s="5">
        <v>192</v>
      </c>
      <c r="CB11" s="5">
        <v>4.09</v>
      </c>
      <c r="CC11" s="5">
        <v>0.56000000000000005</v>
      </c>
      <c r="CD11" s="5">
        <v>9</v>
      </c>
      <c r="CE11" s="5">
        <v>8</v>
      </c>
      <c r="CF11" s="5">
        <v>35</v>
      </c>
      <c r="CG11" s="5">
        <v>19</v>
      </c>
      <c r="CH11" s="5">
        <v>17</v>
      </c>
      <c r="CI11" s="5">
        <v>2</v>
      </c>
      <c r="CJ11" s="5">
        <v>2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37</v>
      </c>
      <c r="CR11" s="5">
        <v>71</v>
      </c>
      <c r="CS11" s="5">
        <v>0.87614999999999998</v>
      </c>
      <c r="CT11" s="5">
        <v>0.91007000000000005</v>
      </c>
      <c r="CU11" s="2" t="s">
        <v>143</v>
      </c>
    </row>
    <row r="12" spans="1:99" s="2" customFormat="1" x14ac:dyDescent="0.25">
      <c r="A12" s="2" t="s">
        <v>207</v>
      </c>
      <c r="C12" s="2" t="s">
        <v>208</v>
      </c>
      <c r="D12" s="2">
        <v>1860</v>
      </c>
      <c r="E12" s="2">
        <f t="shared" si="0"/>
        <v>155</v>
      </c>
      <c r="F12" s="2">
        <v>0</v>
      </c>
      <c r="G12" s="2">
        <v>28</v>
      </c>
      <c r="H12" s="2">
        <v>0</v>
      </c>
      <c r="I12" s="2">
        <v>2718</v>
      </c>
      <c r="J12" s="2">
        <v>1605</v>
      </c>
      <c r="K12" s="2">
        <v>2718</v>
      </c>
      <c r="L12" s="2">
        <f t="shared" si="1"/>
        <v>118395808.2</v>
      </c>
      <c r="M12" s="2">
        <v>261</v>
      </c>
      <c r="N12" s="2">
        <f t="shared" si="2"/>
        <v>11369160</v>
      </c>
      <c r="O12" s="2">
        <f t="shared" si="3"/>
        <v>0.40781250000000002</v>
      </c>
      <c r="P12" s="2">
        <f t="shared" si="4"/>
        <v>1056230.46</v>
      </c>
      <c r="Q12" s="2">
        <f t="shared" si="5"/>
        <v>1.0562304600000001</v>
      </c>
      <c r="R12" s="2">
        <v>3.4</v>
      </c>
      <c r="S12" s="2">
        <f t="shared" si="6"/>
        <v>8.8059659999999997</v>
      </c>
      <c r="T12" s="2">
        <f t="shared" si="7"/>
        <v>2176</v>
      </c>
      <c r="U12" s="2">
        <f t="shared" si="8"/>
        <v>94792000</v>
      </c>
      <c r="V12" s="2">
        <v>28417.191438999998</v>
      </c>
      <c r="W12" s="2">
        <f t="shared" si="9"/>
        <v>8.6615599506071987</v>
      </c>
      <c r="X12" s="2">
        <f t="shared" si="10"/>
        <v>5.3820455553979656</v>
      </c>
      <c r="Y12" s="2">
        <f t="shared" si="11"/>
        <v>2.3774514829611757</v>
      </c>
      <c r="Z12" s="2">
        <f t="shared" si="12"/>
        <v>10.413769196668884</v>
      </c>
      <c r="AA12" s="2">
        <f t="shared" si="13"/>
        <v>4.3751099013571197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159</v>
      </c>
      <c r="AF12" s="2">
        <f t="shared" si="16"/>
        <v>8.3371647509578537</v>
      </c>
      <c r="AG12" s="2">
        <f t="shared" si="17"/>
        <v>0.27370908152250051</v>
      </c>
      <c r="AH12" s="2">
        <f t="shared" si="18"/>
        <v>0.53352102508244281</v>
      </c>
      <c r="AI12" s="2">
        <f t="shared" si="19"/>
        <v>69913639.5</v>
      </c>
      <c r="AJ12" s="2">
        <f t="shared" si="20"/>
        <v>1979735.4000000001</v>
      </c>
      <c r="AK12" s="2">
        <f t="shared" si="21"/>
        <v>1.9797354</v>
      </c>
      <c r="AL12" s="2" t="s">
        <v>209</v>
      </c>
      <c r="AM12" s="2" t="s">
        <v>210</v>
      </c>
      <c r="AN12" s="2" t="s">
        <v>211</v>
      </c>
      <c r="AO12" s="2" t="s">
        <v>212</v>
      </c>
      <c r="AP12" s="2" t="s">
        <v>159</v>
      </c>
      <c r="AQ12" s="2" t="s">
        <v>159</v>
      </c>
      <c r="AR12" s="2" t="s">
        <v>159</v>
      </c>
      <c r="AS12" s="2">
        <v>0</v>
      </c>
      <c r="AT12" s="2" t="s">
        <v>159</v>
      </c>
      <c r="AU12" s="2" t="s">
        <v>159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143</v>
      </c>
    </row>
    <row r="13" spans="1:99" s="2" customFormat="1" x14ac:dyDescent="0.25">
      <c r="A13" s="2" t="s">
        <v>213</v>
      </c>
      <c r="B13" s="2" t="s">
        <v>214</v>
      </c>
      <c r="C13" s="2" t="s">
        <v>215</v>
      </c>
      <c r="D13" s="2">
        <v>1952</v>
      </c>
      <c r="E13" s="2">
        <f t="shared" si="0"/>
        <v>63</v>
      </c>
      <c r="F13" s="2">
        <v>136</v>
      </c>
      <c r="G13" s="2">
        <v>144</v>
      </c>
      <c r="H13" s="2">
        <v>354000</v>
      </c>
      <c r="I13" s="2">
        <v>355000</v>
      </c>
      <c r="J13" s="2">
        <v>5140</v>
      </c>
      <c r="K13" s="2">
        <v>355000</v>
      </c>
      <c r="L13" s="2">
        <f t="shared" si="1"/>
        <v>15463764500</v>
      </c>
      <c r="M13" s="2">
        <v>800</v>
      </c>
      <c r="N13" s="2">
        <f t="shared" si="2"/>
        <v>34848000</v>
      </c>
      <c r="O13" s="2">
        <f t="shared" si="3"/>
        <v>1.25</v>
      </c>
      <c r="P13" s="2">
        <f t="shared" si="4"/>
        <v>3237488</v>
      </c>
      <c r="Q13" s="2">
        <f t="shared" si="5"/>
        <v>3.2374880000000004</v>
      </c>
      <c r="R13" s="2">
        <v>1351</v>
      </c>
      <c r="S13" s="2">
        <f t="shared" si="6"/>
        <v>3499.0764899999999</v>
      </c>
      <c r="T13" s="2">
        <f t="shared" si="7"/>
        <v>864640</v>
      </c>
      <c r="U13" s="2">
        <f t="shared" si="8"/>
        <v>37665880000</v>
      </c>
      <c r="W13" s="2">
        <f t="shared" si="9"/>
        <v>0</v>
      </c>
      <c r="X13" s="2">
        <f t="shared" si="10"/>
        <v>0</v>
      </c>
      <c r="Y13" s="2">
        <f t="shared" si="11"/>
        <v>0</v>
      </c>
      <c r="Z13" s="2">
        <f t="shared" si="12"/>
        <v>443.74898129017447</v>
      </c>
      <c r="AA13" s="2">
        <f t="shared" si="13"/>
        <v>0</v>
      </c>
      <c r="AB13" s="2">
        <f t="shared" si="14"/>
        <v>9.7885804696362015</v>
      </c>
      <c r="AC13" s="2">
        <v>136</v>
      </c>
      <c r="AD13" s="2">
        <f t="shared" si="15"/>
        <v>3.2628601565454005</v>
      </c>
      <c r="AE13" s="2" t="s">
        <v>159</v>
      </c>
      <c r="AF13" s="2">
        <f t="shared" si="16"/>
        <v>1080.8</v>
      </c>
      <c r="AG13" s="2">
        <f t="shared" si="17"/>
        <v>6.6618352543942043</v>
      </c>
      <c r="AH13" s="2">
        <f t="shared" si="18"/>
        <v>0.51063777166976498</v>
      </c>
      <c r="AI13" s="2">
        <f t="shared" si="19"/>
        <v>223897886</v>
      </c>
      <c r="AJ13" s="2">
        <f t="shared" si="20"/>
        <v>6340087.2000000002</v>
      </c>
      <c r="AK13" s="2">
        <f t="shared" si="21"/>
        <v>6.3400872000000001</v>
      </c>
      <c r="AL13" s="2" t="s">
        <v>159</v>
      </c>
      <c r="AM13" s="2" t="s">
        <v>159</v>
      </c>
      <c r="AN13" s="2" t="s">
        <v>159</v>
      </c>
      <c r="AO13" s="2" t="s">
        <v>159</v>
      </c>
      <c r="AP13" s="2" t="s">
        <v>159</v>
      </c>
      <c r="AQ13" s="2" t="s">
        <v>159</v>
      </c>
      <c r="AR13" s="2" t="s">
        <v>159</v>
      </c>
      <c r="AS13" s="2">
        <v>0</v>
      </c>
      <c r="AT13" s="2" t="s">
        <v>159</v>
      </c>
      <c r="AU13" s="2" t="s">
        <v>159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143</v>
      </c>
    </row>
    <row r="14" spans="1:99" s="2" customFormat="1" x14ac:dyDescent="0.25">
      <c r="A14" s="2" t="s">
        <v>216</v>
      </c>
      <c r="B14" s="2" t="s">
        <v>217</v>
      </c>
      <c r="C14" s="2" t="s">
        <v>218</v>
      </c>
      <c r="D14" s="2">
        <v>1940</v>
      </c>
      <c r="E14" s="2">
        <f t="shared" si="0"/>
        <v>75</v>
      </c>
      <c r="F14" s="2">
        <v>134</v>
      </c>
      <c r="G14" s="2">
        <v>143</v>
      </c>
      <c r="H14" s="2">
        <v>103200</v>
      </c>
      <c r="I14" s="2">
        <v>132000</v>
      </c>
      <c r="J14" s="2">
        <v>4500</v>
      </c>
      <c r="K14" s="2">
        <v>132000</v>
      </c>
      <c r="L14" s="2">
        <f t="shared" si="1"/>
        <v>5749906800</v>
      </c>
      <c r="M14" s="2">
        <v>350</v>
      </c>
      <c r="N14" s="2">
        <f t="shared" si="2"/>
        <v>15246000</v>
      </c>
      <c r="O14" s="2">
        <f t="shared" si="3"/>
        <v>0.546875</v>
      </c>
      <c r="P14" s="2">
        <f t="shared" si="4"/>
        <v>1416401</v>
      </c>
      <c r="Q14" s="2">
        <f t="shared" si="5"/>
        <v>1.416401</v>
      </c>
      <c r="R14" s="2">
        <v>277</v>
      </c>
      <c r="S14" s="2">
        <f t="shared" si="6"/>
        <v>717.42722999999989</v>
      </c>
      <c r="T14" s="2">
        <f t="shared" si="7"/>
        <v>177280</v>
      </c>
      <c r="U14" s="2">
        <f t="shared" si="8"/>
        <v>7722760000</v>
      </c>
      <c r="V14" s="2">
        <v>169762.81012000001</v>
      </c>
      <c r="W14" s="2">
        <f t="shared" si="9"/>
        <v>51.743704524576003</v>
      </c>
      <c r="X14" s="2">
        <f t="shared" si="10"/>
        <v>32.152057659867282</v>
      </c>
      <c r="Y14" s="2">
        <f t="shared" si="11"/>
        <v>12.264766857096083</v>
      </c>
      <c r="Z14" s="2">
        <f t="shared" si="12"/>
        <v>377.14199134199134</v>
      </c>
      <c r="AA14" s="2">
        <f t="shared" si="13"/>
        <v>9.3220814325820722</v>
      </c>
      <c r="AB14" s="2">
        <f t="shared" si="14"/>
        <v>8.4434774181042833</v>
      </c>
      <c r="AC14" s="2">
        <v>134</v>
      </c>
      <c r="AD14" s="2">
        <f t="shared" si="15"/>
        <v>2.8144924727014278</v>
      </c>
      <c r="AE14" s="2">
        <v>422.15</v>
      </c>
      <c r="AF14" s="2">
        <f t="shared" si="16"/>
        <v>506.51428571428573</v>
      </c>
      <c r="AG14" s="2">
        <f t="shared" si="17"/>
        <v>8.5599727197381892</v>
      </c>
      <c r="AH14" s="2">
        <f t="shared" si="18"/>
        <v>0.25517704200941871</v>
      </c>
      <c r="AI14" s="2">
        <f t="shared" si="19"/>
        <v>196019550</v>
      </c>
      <c r="AJ14" s="2">
        <f t="shared" si="20"/>
        <v>5550660</v>
      </c>
      <c r="AK14" s="2">
        <f t="shared" si="21"/>
        <v>5.5506599999999997</v>
      </c>
      <c r="AL14" s="2" t="s">
        <v>219</v>
      </c>
      <c r="AM14" s="2" t="s">
        <v>220</v>
      </c>
      <c r="AN14" s="2" t="s">
        <v>221</v>
      </c>
      <c r="AO14" s="2" t="s">
        <v>222</v>
      </c>
      <c r="AP14" s="2" t="s">
        <v>223</v>
      </c>
      <c r="AQ14" s="2" t="s">
        <v>224</v>
      </c>
      <c r="AR14" s="2" t="s">
        <v>225</v>
      </c>
      <c r="AS14" s="2">
        <v>2</v>
      </c>
      <c r="AT14" s="2" t="s">
        <v>226</v>
      </c>
      <c r="AU14" s="2" t="s">
        <v>227</v>
      </c>
      <c r="AV14" s="2">
        <v>11</v>
      </c>
      <c r="AW14" s="5">
        <v>72</v>
      </c>
      <c r="AX14" s="5">
        <v>27</v>
      </c>
      <c r="AY14" s="5">
        <v>1</v>
      </c>
      <c r="AZ14" s="5">
        <v>0.5</v>
      </c>
      <c r="BA14" s="5">
        <v>0.1</v>
      </c>
      <c r="BB14" s="5">
        <v>0.1</v>
      </c>
      <c r="BC14" s="5">
        <v>1</v>
      </c>
      <c r="BD14" s="2">
        <v>0</v>
      </c>
      <c r="BE14" s="5">
        <v>0.2</v>
      </c>
      <c r="BF14" s="5">
        <v>59.9</v>
      </c>
      <c r="BG14" s="5">
        <v>3.7</v>
      </c>
      <c r="BH14" s="5">
        <v>5.0999999999999996</v>
      </c>
      <c r="BI14" s="2">
        <v>0</v>
      </c>
      <c r="BJ14" s="2">
        <v>0</v>
      </c>
      <c r="BK14" s="5">
        <v>22.5</v>
      </c>
      <c r="BL14" s="5">
        <v>5.8</v>
      </c>
      <c r="BM14" s="2">
        <v>0</v>
      </c>
      <c r="BN14" s="5">
        <v>1.1000000000000001</v>
      </c>
      <c r="BO14" s="5">
        <v>75181</v>
      </c>
      <c r="BP14" s="5">
        <v>11699</v>
      </c>
      <c r="BQ14" s="5">
        <v>78</v>
      </c>
      <c r="BR14" s="5">
        <v>12</v>
      </c>
      <c r="BS14" s="5">
        <v>0.13</v>
      </c>
      <c r="BT14" s="5">
        <v>0.02</v>
      </c>
      <c r="BU14" s="5">
        <v>131664</v>
      </c>
      <c r="BV14" s="5">
        <v>137</v>
      </c>
      <c r="BW14" s="5">
        <v>0.23</v>
      </c>
      <c r="BX14" s="5">
        <v>637933</v>
      </c>
      <c r="BY14" s="5">
        <v>24831</v>
      </c>
      <c r="BZ14" s="5">
        <v>665</v>
      </c>
      <c r="CA14" s="5">
        <v>26</v>
      </c>
      <c r="CB14" s="5">
        <v>1.7</v>
      </c>
      <c r="CC14" s="5">
        <v>7.0000000000000007E-2</v>
      </c>
      <c r="CD14" s="5">
        <v>11</v>
      </c>
      <c r="CE14" s="5">
        <v>22</v>
      </c>
      <c r="CF14" s="5">
        <v>12</v>
      </c>
      <c r="CG14" s="5">
        <v>19</v>
      </c>
      <c r="CH14" s="5">
        <v>52</v>
      </c>
      <c r="CI14" s="5">
        <v>15</v>
      </c>
      <c r="CJ14" s="5">
        <v>28</v>
      </c>
      <c r="CK14" s="5">
        <v>1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5">
        <v>9</v>
      </c>
      <c r="CR14" s="5">
        <v>31</v>
      </c>
      <c r="CS14" s="5">
        <v>0.78503000000000001</v>
      </c>
      <c r="CT14" s="5">
        <v>0.59826999999999997</v>
      </c>
      <c r="CU14" s="2" t="s">
        <v>143</v>
      </c>
    </row>
    <row r="15" spans="1:99" s="2" customFormat="1" x14ac:dyDescent="0.25">
      <c r="A15" s="2" t="s">
        <v>228</v>
      </c>
      <c r="B15" s="2" t="s">
        <v>229</v>
      </c>
      <c r="C15" s="2" t="s">
        <v>230</v>
      </c>
      <c r="D15" s="2">
        <v>1952</v>
      </c>
      <c r="E15" s="2">
        <f t="shared" si="0"/>
        <v>63</v>
      </c>
      <c r="F15" s="2">
        <v>173</v>
      </c>
      <c r="G15" s="2">
        <v>184</v>
      </c>
      <c r="H15" s="2">
        <v>35200</v>
      </c>
      <c r="I15" s="2">
        <v>103000</v>
      </c>
      <c r="J15" s="2">
        <v>64300</v>
      </c>
      <c r="K15" s="2">
        <v>103000</v>
      </c>
      <c r="L15" s="2">
        <f t="shared" si="1"/>
        <v>4486669700</v>
      </c>
      <c r="M15" s="2">
        <v>1160</v>
      </c>
      <c r="N15" s="2">
        <f t="shared" si="2"/>
        <v>50529600</v>
      </c>
      <c r="O15" s="2">
        <f t="shared" si="3"/>
        <v>1.8125</v>
      </c>
      <c r="P15" s="2">
        <f t="shared" si="4"/>
        <v>4694357.6000000006</v>
      </c>
      <c r="Q15" s="2">
        <f t="shared" si="5"/>
        <v>4.6943576</v>
      </c>
      <c r="R15" s="2">
        <v>72</v>
      </c>
      <c r="S15" s="2">
        <f t="shared" si="6"/>
        <v>186.47927999999999</v>
      </c>
      <c r="T15" s="2">
        <f t="shared" si="7"/>
        <v>46080</v>
      </c>
      <c r="U15" s="2">
        <f t="shared" si="8"/>
        <v>2007360000</v>
      </c>
      <c r="V15" s="2">
        <v>114867.73985</v>
      </c>
      <c r="W15" s="2">
        <f t="shared" si="9"/>
        <v>35.01168710628</v>
      </c>
      <c r="X15" s="2">
        <f t="shared" si="10"/>
        <v>21.755260721150901</v>
      </c>
      <c r="Y15" s="2">
        <f t="shared" si="11"/>
        <v>4.5584778088575391</v>
      </c>
      <c r="Z15" s="2">
        <f t="shared" si="12"/>
        <v>88.792899607358862</v>
      </c>
      <c r="AA15" s="2">
        <f t="shared" si="13"/>
        <v>0.44143824197426784</v>
      </c>
      <c r="AB15" s="2">
        <f t="shared" si="14"/>
        <v>1.5397612648674945</v>
      </c>
      <c r="AC15" s="2">
        <v>173</v>
      </c>
      <c r="AD15" s="2">
        <f t="shared" si="15"/>
        <v>0.51325375495583159</v>
      </c>
      <c r="AE15" s="2">
        <v>579</v>
      </c>
      <c r="AF15" s="2">
        <f t="shared" si="16"/>
        <v>39.724137931034484</v>
      </c>
      <c r="AG15" s="2">
        <f t="shared" si="17"/>
        <v>1.1070079933364942</v>
      </c>
      <c r="AH15" s="2">
        <f t="shared" si="18"/>
        <v>5.9187920874879618E-2</v>
      </c>
      <c r="AI15" s="2">
        <f t="shared" si="19"/>
        <v>2800901570</v>
      </c>
      <c r="AJ15" s="2">
        <f t="shared" si="20"/>
        <v>79312764</v>
      </c>
      <c r="AK15" s="2">
        <f t="shared" si="21"/>
        <v>79.312764000000001</v>
      </c>
      <c r="AL15" s="2" t="s">
        <v>231</v>
      </c>
      <c r="AM15" s="2" t="s">
        <v>232</v>
      </c>
      <c r="AN15" s="2" t="s">
        <v>233</v>
      </c>
      <c r="AO15" s="2" t="s">
        <v>234</v>
      </c>
      <c r="AP15" s="2" t="s">
        <v>235</v>
      </c>
      <c r="AQ15" s="2" t="s">
        <v>236</v>
      </c>
      <c r="AR15" s="2" t="s">
        <v>237</v>
      </c>
      <c r="AS15" s="2">
        <v>1</v>
      </c>
      <c r="AT15" s="2" t="s">
        <v>238</v>
      </c>
      <c r="AU15" s="2" t="s">
        <v>239</v>
      </c>
      <c r="AV15" s="2">
        <v>8</v>
      </c>
      <c r="AW15" s="5">
        <v>60</v>
      </c>
      <c r="AX15" s="5">
        <v>39</v>
      </c>
      <c r="AY15" s="5">
        <v>1</v>
      </c>
      <c r="AZ15" s="5">
        <v>0.5</v>
      </c>
      <c r="BA15" s="5">
        <v>0.2</v>
      </c>
      <c r="BB15" s="2">
        <v>0</v>
      </c>
      <c r="BC15" s="5">
        <v>1.6</v>
      </c>
      <c r="BD15" s="5">
        <v>0.1</v>
      </c>
      <c r="BE15" s="5">
        <v>0.3</v>
      </c>
      <c r="BF15" s="5">
        <v>70.400000000000006</v>
      </c>
      <c r="BG15" s="5">
        <v>5.7</v>
      </c>
      <c r="BH15" s="5">
        <v>14.3</v>
      </c>
      <c r="BI15" s="2">
        <v>0</v>
      </c>
      <c r="BJ15" s="2">
        <v>0</v>
      </c>
      <c r="BK15" s="5">
        <v>5.6</v>
      </c>
      <c r="BL15" s="5">
        <v>0.9</v>
      </c>
      <c r="BM15" s="2">
        <v>0</v>
      </c>
      <c r="BN15" s="5">
        <v>0.5</v>
      </c>
      <c r="BO15" s="5">
        <v>99222</v>
      </c>
      <c r="BP15" s="5">
        <v>9424</v>
      </c>
      <c r="BQ15" s="5">
        <v>121</v>
      </c>
      <c r="BR15" s="5">
        <v>12</v>
      </c>
      <c r="BS15" s="5">
        <v>0.19</v>
      </c>
      <c r="BT15" s="5">
        <v>0.02</v>
      </c>
      <c r="BU15" s="5">
        <v>164309</v>
      </c>
      <c r="BV15" s="5">
        <v>201</v>
      </c>
      <c r="BW15" s="5">
        <v>0.32</v>
      </c>
      <c r="BX15" s="5">
        <v>467481</v>
      </c>
      <c r="BY15" s="5">
        <v>19115</v>
      </c>
      <c r="BZ15" s="5">
        <v>571</v>
      </c>
      <c r="CA15" s="5">
        <v>23</v>
      </c>
      <c r="CB15" s="5">
        <v>0.9</v>
      </c>
      <c r="CC15" s="5">
        <v>0.04</v>
      </c>
      <c r="CD15" s="5">
        <v>13</v>
      </c>
      <c r="CE15" s="5">
        <v>29</v>
      </c>
      <c r="CF15" s="5">
        <v>1</v>
      </c>
      <c r="CG15" s="5">
        <v>3</v>
      </c>
      <c r="CH15" s="5">
        <v>59</v>
      </c>
      <c r="CI15" s="5">
        <v>25</v>
      </c>
      <c r="CJ15" s="5">
        <v>58</v>
      </c>
      <c r="CK15" s="2">
        <v>0</v>
      </c>
      <c r="CL15" s="5">
        <v>1</v>
      </c>
      <c r="CM15" s="2">
        <v>0</v>
      </c>
      <c r="CN15" s="2">
        <v>0</v>
      </c>
      <c r="CO15" s="2">
        <v>0</v>
      </c>
      <c r="CP15" s="2">
        <v>0</v>
      </c>
      <c r="CQ15" s="5">
        <v>2</v>
      </c>
      <c r="CR15" s="5">
        <v>9</v>
      </c>
      <c r="CS15" s="5">
        <v>0.75441999999999998</v>
      </c>
      <c r="CT15" s="5">
        <v>0.65541000000000005</v>
      </c>
      <c r="CU15" s="2" t="s">
        <v>143</v>
      </c>
    </row>
    <row r="16" spans="1:99" s="2" customFormat="1" x14ac:dyDescent="0.25">
      <c r="A16" s="2" t="s">
        <v>240</v>
      </c>
      <c r="B16" s="2" t="s">
        <v>241</v>
      </c>
      <c r="C16" s="2" t="s">
        <v>242</v>
      </c>
      <c r="D16" s="2">
        <v>1965</v>
      </c>
      <c r="E16" s="2">
        <f t="shared" si="0"/>
        <v>50</v>
      </c>
      <c r="F16" s="2">
        <v>172</v>
      </c>
      <c r="G16" s="2">
        <v>177</v>
      </c>
      <c r="H16" s="2">
        <v>144000</v>
      </c>
      <c r="I16" s="2">
        <v>1300000</v>
      </c>
      <c r="J16" s="2">
        <v>573000</v>
      </c>
      <c r="K16" s="2">
        <v>1300000</v>
      </c>
      <c r="L16" s="2">
        <f t="shared" si="1"/>
        <v>56627870000</v>
      </c>
      <c r="M16" s="2">
        <v>12080</v>
      </c>
      <c r="N16" s="2">
        <f t="shared" si="2"/>
        <v>526204800</v>
      </c>
      <c r="O16" s="2">
        <f t="shared" si="3"/>
        <v>18.875</v>
      </c>
      <c r="P16" s="2">
        <f t="shared" si="4"/>
        <v>48886068.800000004</v>
      </c>
      <c r="Q16" s="2">
        <f t="shared" si="5"/>
        <v>48.886068800000004</v>
      </c>
      <c r="R16" s="2">
        <v>2180</v>
      </c>
      <c r="S16" s="2">
        <f t="shared" si="6"/>
        <v>5646.1781999999994</v>
      </c>
      <c r="T16" s="2">
        <f t="shared" si="7"/>
        <v>1395200</v>
      </c>
      <c r="U16" s="2">
        <f t="shared" si="8"/>
        <v>60778400000</v>
      </c>
      <c r="V16" s="2">
        <v>806532.13522000005</v>
      </c>
      <c r="W16" s="2">
        <f t="shared" si="9"/>
        <v>245.83099481505602</v>
      </c>
      <c r="X16" s="2">
        <f t="shared" si="10"/>
        <v>152.75234721785671</v>
      </c>
      <c r="Y16" s="2">
        <f t="shared" si="11"/>
        <v>9.9183395584611258</v>
      </c>
      <c r="Z16" s="2">
        <f t="shared" si="12"/>
        <v>107.61564698763675</v>
      </c>
      <c r="AA16" s="2">
        <f t="shared" si="13"/>
        <v>0.34781627895142625</v>
      </c>
      <c r="AB16" s="2">
        <f t="shared" si="14"/>
        <v>1.8770170986215713</v>
      </c>
      <c r="AC16" s="2">
        <v>172</v>
      </c>
      <c r="AD16" s="2">
        <f t="shared" si="15"/>
        <v>0.62567236620719047</v>
      </c>
      <c r="AE16" s="2">
        <v>215.613</v>
      </c>
      <c r="AF16" s="2">
        <f t="shared" si="16"/>
        <v>115.49668874172185</v>
      </c>
      <c r="AG16" s="2">
        <f t="shared" si="17"/>
        <v>0.41576073042414363</v>
      </c>
      <c r="AH16" s="2">
        <f t="shared" si="18"/>
        <v>6.9166911012874602E-2</v>
      </c>
      <c r="AI16" s="2">
        <f t="shared" si="19"/>
        <v>24959822700</v>
      </c>
      <c r="AJ16" s="2">
        <f t="shared" si="20"/>
        <v>706784040</v>
      </c>
      <c r="AK16" s="2">
        <f t="shared" si="21"/>
        <v>706.78404</v>
      </c>
      <c r="AL16" s="2" t="s">
        <v>243</v>
      </c>
      <c r="AM16" s="2" t="s">
        <v>159</v>
      </c>
      <c r="AN16" s="2" t="s">
        <v>244</v>
      </c>
      <c r="AO16" s="2" t="s">
        <v>245</v>
      </c>
      <c r="AP16" s="2" t="s">
        <v>246</v>
      </c>
      <c r="AQ16" s="2" t="s">
        <v>247</v>
      </c>
      <c r="AR16" s="2" t="s">
        <v>248</v>
      </c>
      <c r="AS16" s="2">
        <v>1</v>
      </c>
      <c r="AT16" s="2" t="s">
        <v>249</v>
      </c>
      <c r="AU16" s="2" t="s">
        <v>250</v>
      </c>
      <c r="AV16" s="2">
        <v>8</v>
      </c>
      <c r="AW16" s="5">
        <v>100</v>
      </c>
      <c r="AX16" s="2">
        <v>0</v>
      </c>
      <c r="AY16" s="2">
        <v>0</v>
      </c>
      <c r="AZ16" s="5">
        <v>2.1</v>
      </c>
      <c r="BA16" s="5">
        <v>0.1</v>
      </c>
      <c r="BB16" s="2">
        <v>0</v>
      </c>
      <c r="BC16" s="5">
        <v>0.4</v>
      </c>
      <c r="BD16" s="2">
        <v>0</v>
      </c>
      <c r="BE16" s="5">
        <v>0.1</v>
      </c>
      <c r="BF16" s="5">
        <v>69.7</v>
      </c>
      <c r="BG16" s="5">
        <v>5.7</v>
      </c>
      <c r="BH16" s="5">
        <v>19.100000000000001</v>
      </c>
      <c r="BI16" s="2">
        <v>0</v>
      </c>
      <c r="BJ16" s="2">
        <v>0</v>
      </c>
      <c r="BK16" s="5">
        <v>2.1</v>
      </c>
      <c r="BL16" s="5">
        <v>0.4</v>
      </c>
      <c r="BM16" s="2">
        <v>0</v>
      </c>
      <c r="BN16" s="5">
        <v>0.4</v>
      </c>
      <c r="BO16" s="5">
        <v>77091</v>
      </c>
      <c r="BP16" s="5">
        <v>6431</v>
      </c>
      <c r="BQ16" s="5">
        <v>120</v>
      </c>
      <c r="BR16" s="5">
        <v>10</v>
      </c>
      <c r="BS16" s="5">
        <v>0.19</v>
      </c>
      <c r="BT16" s="5">
        <v>0.02</v>
      </c>
      <c r="BU16" s="5">
        <v>125629</v>
      </c>
      <c r="BV16" s="5">
        <v>195</v>
      </c>
      <c r="BW16" s="5">
        <v>0.31</v>
      </c>
      <c r="BX16" s="5">
        <v>339749</v>
      </c>
      <c r="BY16" s="5">
        <v>14465</v>
      </c>
      <c r="BZ16" s="5">
        <v>528</v>
      </c>
      <c r="CA16" s="5">
        <v>22</v>
      </c>
      <c r="CB16" s="5">
        <v>1.75</v>
      </c>
      <c r="CC16" s="5">
        <v>0.08</v>
      </c>
      <c r="CD16" s="5">
        <v>4</v>
      </c>
      <c r="CE16" s="5">
        <v>11</v>
      </c>
      <c r="CF16" s="2">
        <v>0</v>
      </c>
      <c r="CG16" s="5">
        <v>1</v>
      </c>
      <c r="CH16" s="5">
        <v>65</v>
      </c>
      <c r="CI16" s="5">
        <v>30</v>
      </c>
      <c r="CJ16" s="5">
        <v>84</v>
      </c>
      <c r="CK16" s="2">
        <v>0</v>
      </c>
      <c r="CL16" s="5">
        <v>1</v>
      </c>
      <c r="CM16" s="2">
        <v>0</v>
      </c>
      <c r="CN16" s="2">
        <v>0</v>
      </c>
      <c r="CO16" s="2">
        <v>0</v>
      </c>
      <c r="CP16" s="2">
        <v>0</v>
      </c>
      <c r="CQ16" s="5">
        <v>1</v>
      </c>
      <c r="CR16" s="5">
        <v>3</v>
      </c>
      <c r="CS16" s="5">
        <v>0.78461000000000003</v>
      </c>
      <c r="CT16" s="5">
        <v>0.76626000000000005</v>
      </c>
      <c r="CU16" s="2" t="s">
        <v>143</v>
      </c>
    </row>
    <row r="17" spans="1:99" s="2" customFormat="1" x14ac:dyDescent="0.25">
      <c r="A17" s="2" t="s">
        <v>251</v>
      </c>
      <c r="B17" s="2" t="s">
        <v>252</v>
      </c>
      <c r="C17" s="2" t="s">
        <v>253</v>
      </c>
      <c r="D17" s="2">
        <v>1941</v>
      </c>
      <c r="E17" s="2">
        <f t="shared" si="0"/>
        <v>74</v>
      </c>
      <c r="F17" s="2">
        <v>162</v>
      </c>
      <c r="G17" s="2">
        <v>162</v>
      </c>
      <c r="H17" s="2">
        <v>103000</v>
      </c>
      <c r="I17" s="2">
        <v>94000</v>
      </c>
      <c r="J17" s="2">
        <v>9550</v>
      </c>
      <c r="K17" s="2">
        <v>94000</v>
      </c>
      <c r="L17" s="2">
        <f t="shared" si="1"/>
        <v>4094630600</v>
      </c>
      <c r="M17" s="2">
        <v>280</v>
      </c>
      <c r="N17" s="2">
        <f t="shared" si="2"/>
        <v>12196800</v>
      </c>
      <c r="O17" s="2">
        <f t="shared" si="3"/>
        <v>0.4375</v>
      </c>
      <c r="P17" s="2">
        <f t="shared" si="4"/>
        <v>1133120.8</v>
      </c>
      <c r="Q17" s="2">
        <f t="shared" si="5"/>
        <v>1.1331208000000002</v>
      </c>
      <c r="R17" s="2">
        <v>340</v>
      </c>
      <c r="S17" s="2">
        <f t="shared" si="6"/>
        <v>880.59659999999997</v>
      </c>
      <c r="T17" s="2">
        <f t="shared" si="7"/>
        <v>217600</v>
      </c>
      <c r="U17" s="2">
        <f t="shared" si="8"/>
        <v>9479200000</v>
      </c>
      <c r="V17" s="2">
        <v>303194.99722999998</v>
      </c>
      <c r="W17" s="2">
        <f t="shared" si="9"/>
        <v>92.413835155703993</v>
      </c>
      <c r="X17" s="2">
        <f t="shared" si="10"/>
        <v>57.42331330537862</v>
      </c>
      <c r="Y17" s="2">
        <f t="shared" si="11"/>
        <v>24.490281610664507</v>
      </c>
      <c r="Z17" s="2">
        <f t="shared" si="12"/>
        <v>335.7135150203332</v>
      </c>
      <c r="AA17" s="2">
        <f t="shared" si="13"/>
        <v>7.8451546661158895</v>
      </c>
      <c r="AB17" s="2">
        <f t="shared" si="14"/>
        <v>6.2169169448209853</v>
      </c>
      <c r="AC17" s="2">
        <v>162</v>
      </c>
      <c r="AD17" s="2">
        <f t="shared" si="15"/>
        <v>2.0723056482736619</v>
      </c>
      <c r="AE17" s="2">
        <v>611.58100000000002</v>
      </c>
      <c r="AF17" s="2">
        <f t="shared" si="16"/>
        <v>777.14285714285711</v>
      </c>
      <c r="AG17" s="2">
        <f t="shared" si="17"/>
        <v>8.5190530462432026</v>
      </c>
      <c r="AH17" s="2">
        <f t="shared" si="18"/>
        <v>9.6192392799362023E-2</v>
      </c>
      <c r="AI17" s="2">
        <f t="shared" si="19"/>
        <v>415997045</v>
      </c>
      <c r="AJ17" s="2">
        <f t="shared" si="20"/>
        <v>11779734</v>
      </c>
      <c r="AK17" s="2">
        <f t="shared" si="21"/>
        <v>11.779733999999999</v>
      </c>
      <c r="AL17" s="2" t="s">
        <v>254</v>
      </c>
      <c r="AM17" s="2" t="s">
        <v>255</v>
      </c>
      <c r="AN17" s="2" t="s">
        <v>256</v>
      </c>
      <c r="AO17" s="2" t="s">
        <v>257</v>
      </c>
      <c r="AP17" s="2" t="s">
        <v>258</v>
      </c>
      <c r="AQ17" s="2" t="s">
        <v>224</v>
      </c>
      <c r="AR17" s="2" t="s">
        <v>259</v>
      </c>
      <c r="AS17" s="2">
        <v>2</v>
      </c>
      <c r="AT17" s="2" t="s">
        <v>260</v>
      </c>
      <c r="AU17" s="2" t="s">
        <v>261</v>
      </c>
      <c r="AV17" s="2">
        <v>11</v>
      </c>
      <c r="AW17" s="5">
        <v>59</v>
      </c>
      <c r="AX17" s="5">
        <v>39</v>
      </c>
      <c r="AY17" s="5">
        <v>2</v>
      </c>
      <c r="AZ17" s="5">
        <v>0.1</v>
      </c>
      <c r="BA17" s="5">
        <v>0.1</v>
      </c>
      <c r="BB17" s="2">
        <v>0</v>
      </c>
      <c r="BC17" s="5">
        <v>1.1000000000000001</v>
      </c>
      <c r="BD17" s="2">
        <v>0</v>
      </c>
      <c r="BE17" s="2">
        <v>0</v>
      </c>
      <c r="BF17" s="5">
        <v>57.8</v>
      </c>
      <c r="BG17" s="5">
        <v>5.8</v>
      </c>
      <c r="BH17" s="5">
        <v>7.5</v>
      </c>
      <c r="BI17" s="2">
        <v>0</v>
      </c>
      <c r="BJ17" s="2">
        <v>0</v>
      </c>
      <c r="BK17" s="5">
        <v>21</v>
      </c>
      <c r="BL17" s="5">
        <v>4.5</v>
      </c>
      <c r="BM17" s="2">
        <v>0</v>
      </c>
      <c r="BN17" s="5">
        <v>2.1</v>
      </c>
      <c r="BO17" s="5">
        <v>85433</v>
      </c>
      <c r="BP17" s="5">
        <v>13167</v>
      </c>
      <c r="BQ17" s="5">
        <v>90</v>
      </c>
      <c r="BR17" s="5">
        <v>14</v>
      </c>
      <c r="BS17" s="5">
        <v>0.15</v>
      </c>
      <c r="BT17" s="5">
        <v>0.02</v>
      </c>
      <c r="BU17" s="5">
        <v>147885</v>
      </c>
      <c r="BV17" s="5">
        <v>155</v>
      </c>
      <c r="BW17" s="5">
        <v>0.25</v>
      </c>
      <c r="BX17" s="5">
        <v>679383</v>
      </c>
      <c r="BY17" s="5">
        <v>25945</v>
      </c>
      <c r="BZ17" s="5">
        <v>714</v>
      </c>
      <c r="CA17" s="5">
        <v>27</v>
      </c>
      <c r="CB17" s="5">
        <v>1.25</v>
      </c>
      <c r="CC17" s="5">
        <v>0.05</v>
      </c>
      <c r="CD17" s="5">
        <v>9</v>
      </c>
      <c r="CE17" s="5">
        <v>21</v>
      </c>
      <c r="CF17" s="5">
        <v>10</v>
      </c>
      <c r="CG17" s="5">
        <v>17</v>
      </c>
      <c r="CH17" s="5">
        <v>54</v>
      </c>
      <c r="CI17" s="5">
        <v>17</v>
      </c>
      <c r="CJ17" s="5">
        <v>33</v>
      </c>
      <c r="CK17" s="5">
        <v>2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5">
        <v>8</v>
      </c>
      <c r="CR17" s="5">
        <v>28</v>
      </c>
      <c r="CS17" s="5">
        <v>0.78666999999999998</v>
      </c>
      <c r="CT17" s="5">
        <v>0.62646999999999997</v>
      </c>
      <c r="CU17" s="2" t="s">
        <v>143</v>
      </c>
    </row>
    <row r="18" spans="1:99" s="2" customFormat="1" x14ac:dyDescent="0.25">
      <c r="A18" s="2" t="s">
        <v>262</v>
      </c>
      <c r="B18" s="2" t="s">
        <v>263</v>
      </c>
      <c r="C18" s="2" t="s">
        <v>264</v>
      </c>
      <c r="D18" s="2">
        <v>1973</v>
      </c>
      <c r="E18" s="2">
        <f t="shared" si="0"/>
        <v>42</v>
      </c>
      <c r="F18" s="2">
        <v>85</v>
      </c>
      <c r="G18" s="2">
        <v>90</v>
      </c>
      <c r="H18" s="2">
        <v>24400</v>
      </c>
      <c r="I18" s="2">
        <v>31540</v>
      </c>
      <c r="J18" s="2">
        <v>4930</v>
      </c>
      <c r="K18" s="2">
        <v>31540</v>
      </c>
      <c r="L18" s="2">
        <f t="shared" si="1"/>
        <v>1373879246</v>
      </c>
      <c r="M18" s="2">
        <v>325</v>
      </c>
      <c r="N18" s="2">
        <f t="shared" si="2"/>
        <v>14157000</v>
      </c>
      <c r="O18" s="2">
        <f t="shared" si="3"/>
        <v>0.5078125</v>
      </c>
      <c r="P18" s="2">
        <f t="shared" si="4"/>
        <v>1315229.5</v>
      </c>
      <c r="Q18" s="2">
        <f t="shared" si="5"/>
        <v>1.3152295000000001</v>
      </c>
      <c r="R18" s="2">
        <v>46</v>
      </c>
      <c r="S18" s="2">
        <f t="shared" si="6"/>
        <v>119.13954</v>
      </c>
      <c r="T18" s="2">
        <f t="shared" si="7"/>
        <v>29440</v>
      </c>
      <c r="U18" s="2">
        <f t="shared" si="8"/>
        <v>1282480000</v>
      </c>
      <c r="V18" s="2">
        <v>31268.421533000001</v>
      </c>
      <c r="W18" s="2">
        <f t="shared" si="9"/>
        <v>9.5306148832583997</v>
      </c>
      <c r="X18" s="2">
        <f t="shared" si="10"/>
        <v>5.9220514278210024</v>
      </c>
      <c r="Y18" s="2">
        <f t="shared" si="11"/>
        <v>2.3443100061446387</v>
      </c>
      <c r="Z18" s="2">
        <f t="shared" si="12"/>
        <v>97.045931058840154</v>
      </c>
      <c r="AA18" s="2">
        <f t="shared" si="13"/>
        <v>1.5672630306896018</v>
      </c>
      <c r="AB18" s="2">
        <f t="shared" si="14"/>
        <v>3.4251505079590641</v>
      </c>
      <c r="AC18" s="2">
        <v>85</v>
      </c>
      <c r="AD18" s="2">
        <f t="shared" si="15"/>
        <v>1.1417168359863548</v>
      </c>
      <c r="AE18" s="2" t="s">
        <v>159</v>
      </c>
      <c r="AF18" s="2">
        <f t="shared" si="16"/>
        <v>90.58461538461539</v>
      </c>
      <c r="AG18" s="2">
        <f t="shared" si="17"/>
        <v>2.2857943949963331</v>
      </c>
      <c r="AH18" s="2">
        <f t="shared" si="18"/>
        <v>0.21628306226529981</v>
      </c>
      <c r="AI18" s="2">
        <f t="shared" si="19"/>
        <v>214750307</v>
      </c>
      <c r="AJ18" s="2">
        <f t="shared" si="20"/>
        <v>6081056.4000000004</v>
      </c>
      <c r="AK18" s="2">
        <f t="shared" si="21"/>
        <v>6.0810564000000005</v>
      </c>
      <c r="AL18" s="2" t="s">
        <v>265</v>
      </c>
      <c r="AM18" s="2" t="s">
        <v>266</v>
      </c>
      <c r="AN18" s="2" t="s">
        <v>267</v>
      </c>
      <c r="AO18" s="2" t="s">
        <v>268</v>
      </c>
      <c r="AP18" s="2" t="s">
        <v>159</v>
      </c>
      <c r="AQ18" s="2" t="s">
        <v>159</v>
      </c>
      <c r="AR18" s="2" t="s">
        <v>159</v>
      </c>
      <c r="AS18" s="2">
        <v>0</v>
      </c>
      <c r="AT18" s="2" t="s">
        <v>159</v>
      </c>
      <c r="AU18" s="2" t="s">
        <v>159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143</v>
      </c>
    </row>
    <row r="19" spans="1:99" s="2" customFormat="1" x14ac:dyDescent="0.25">
      <c r="A19" s="2" t="s">
        <v>269</v>
      </c>
      <c r="B19" s="2" t="s">
        <v>270</v>
      </c>
      <c r="C19" s="2" t="s">
        <v>271</v>
      </c>
      <c r="D19" s="2">
        <v>1944</v>
      </c>
      <c r="E19" s="2">
        <f t="shared" si="0"/>
        <v>71</v>
      </c>
      <c r="F19" s="2">
        <v>177</v>
      </c>
      <c r="G19" s="2">
        <v>184</v>
      </c>
      <c r="H19" s="2">
        <v>130500</v>
      </c>
      <c r="I19" s="2">
        <v>300000</v>
      </c>
      <c r="J19" s="2">
        <v>149300</v>
      </c>
      <c r="K19" s="2">
        <v>300000</v>
      </c>
      <c r="L19" s="2">
        <f t="shared" si="1"/>
        <v>13067970000</v>
      </c>
      <c r="M19" s="2">
        <v>2840</v>
      </c>
      <c r="N19" s="2">
        <f t="shared" si="2"/>
        <v>123710400</v>
      </c>
      <c r="O19" s="2">
        <f t="shared" si="3"/>
        <v>4.4375</v>
      </c>
      <c r="P19" s="2">
        <f t="shared" si="4"/>
        <v>11493082.4</v>
      </c>
      <c r="Q19" s="2">
        <f t="shared" si="5"/>
        <v>11.4930824</v>
      </c>
      <c r="R19" s="2">
        <v>434</v>
      </c>
      <c r="S19" s="2">
        <f t="shared" si="6"/>
        <v>1124.05566</v>
      </c>
      <c r="T19" s="2">
        <f t="shared" si="7"/>
        <v>277760</v>
      </c>
      <c r="U19" s="2">
        <f t="shared" si="8"/>
        <v>12099920000</v>
      </c>
      <c r="V19" s="2">
        <v>311641.85376000003</v>
      </c>
      <c r="W19" s="2">
        <f t="shared" si="9"/>
        <v>94.988437026048004</v>
      </c>
      <c r="X19" s="2">
        <f t="shared" si="10"/>
        <v>59.023097251021447</v>
      </c>
      <c r="Y19" s="2">
        <f t="shared" si="11"/>
        <v>7.9040080271613302</v>
      </c>
      <c r="Z19" s="2">
        <f t="shared" si="12"/>
        <v>105.63356031505839</v>
      </c>
      <c r="AA19" s="2">
        <f t="shared" si="13"/>
        <v>0.51579701189485816</v>
      </c>
      <c r="AB19" s="2">
        <f t="shared" si="14"/>
        <v>1.790399327373871</v>
      </c>
      <c r="AC19" s="2">
        <v>177</v>
      </c>
      <c r="AD19" s="2">
        <f t="shared" si="15"/>
        <v>0.59679977579129029</v>
      </c>
      <c r="AE19" s="2">
        <v>880.32899999999995</v>
      </c>
      <c r="AF19" s="2">
        <f t="shared" si="16"/>
        <v>97.802816901408448</v>
      </c>
      <c r="AG19" s="2">
        <f t="shared" si="17"/>
        <v>0.84167467617734137</v>
      </c>
      <c r="AH19" s="2">
        <f t="shared" si="18"/>
        <v>6.2408623038568006E-2</v>
      </c>
      <c r="AI19" s="2">
        <f t="shared" si="19"/>
        <v>6503493070</v>
      </c>
      <c r="AJ19" s="2">
        <f t="shared" si="20"/>
        <v>184158564</v>
      </c>
      <c r="AK19" s="2">
        <f t="shared" si="21"/>
        <v>184.15856400000001</v>
      </c>
      <c r="AL19" s="2" t="s">
        <v>272</v>
      </c>
      <c r="AM19" s="2" t="s">
        <v>273</v>
      </c>
      <c r="AN19" s="2" t="s">
        <v>159</v>
      </c>
      <c r="AO19" s="2" t="s">
        <v>274</v>
      </c>
      <c r="AP19" s="2" t="s">
        <v>275</v>
      </c>
      <c r="AQ19" s="2" t="s">
        <v>276</v>
      </c>
      <c r="AR19" s="2" t="s">
        <v>277</v>
      </c>
      <c r="AS19" s="2">
        <v>2</v>
      </c>
      <c r="AT19" s="2" t="s">
        <v>278</v>
      </c>
      <c r="AU19" s="2" t="s">
        <v>279</v>
      </c>
      <c r="AV19" s="2">
        <v>11</v>
      </c>
      <c r="AW19" s="5">
        <v>82</v>
      </c>
      <c r="AX19" s="5">
        <v>17</v>
      </c>
      <c r="AY19" s="5">
        <v>1</v>
      </c>
      <c r="AZ19" s="5">
        <v>2.6</v>
      </c>
      <c r="BA19" s="5">
        <v>2.1</v>
      </c>
      <c r="BB19" s="2">
        <v>0</v>
      </c>
      <c r="BC19" s="5">
        <v>0.5</v>
      </c>
      <c r="BD19" s="2">
        <v>0</v>
      </c>
      <c r="BE19" s="5">
        <v>0.2</v>
      </c>
      <c r="BF19" s="5">
        <v>56.4</v>
      </c>
      <c r="BG19" s="5">
        <v>4.5999999999999996</v>
      </c>
      <c r="BH19" s="5">
        <v>10</v>
      </c>
      <c r="BI19" s="2">
        <v>0</v>
      </c>
      <c r="BJ19" s="2">
        <v>0</v>
      </c>
      <c r="BK19" s="5">
        <v>20.5</v>
      </c>
      <c r="BL19" s="5">
        <v>2.4</v>
      </c>
      <c r="BM19" s="2">
        <v>0</v>
      </c>
      <c r="BN19" s="5">
        <v>0.7</v>
      </c>
      <c r="BO19" s="5">
        <v>116109</v>
      </c>
      <c r="BP19" s="5">
        <v>14236</v>
      </c>
      <c r="BQ19" s="5">
        <v>109</v>
      </c>
      <c r="BR19" s="5">
        <v>13</v>
      </c>
      <c r="BS19" s="5">
        <v>0.15</v>
      </c>
      <c r="BT19" s="5">
        <v>0.02</v>
      </c>
      <c r="BU19" s="5">
        <v>186902</v>
      </c>
      <c r="BV19" s="5">
        <v>175</v>
      </c>
      <c r="BW19" s="5">
        <v>0.24</v>
      </c>
      <c r="BX19" s="5">
        <v>885654</v>
      </c>
      <c r="BY19" s="5">
        <v>26796</v>
      </c>
      <c r="BZ19" s="5">
        <v>832</v>
      </c>
      <c r="CA19" s="5">
        <v>25</v>
      </c>
      <c r="CB19" s="5">
        <v>1.1399999999999999</v>
      </c>
      <c r="CC19" s="5">
        <v>0.04</v>
      </c>
      <c r="CD19" s="5">
        <v>5</v>
      </c>
      <c r="CE19" s="5">
        <v>13</v>
      </c>
      <c r="CF19" s="5">
        <v>19</v>
      </c>
      <c r="CG19" s="5">
        <v>18</v>
      </c>
      <c r="CH19" s="5">
        <v>49</v>
      </c>
      <c r="CI19" s="5">
        <v>15</v>
      </c>
      <c r="CJ19" s="5">
        <v>30</v>
      </c>
      <c r="CK19" s="5">
        <v>1</v>
      </c>
      <c r="CL19" s="5">
        <v>1</v>
      </c>
      <c r="CM19" s="2">
        <v>0</v>
      </c>
      <c r="CN19" s="2">
        <v>0</v>
      </c>
      <c r="CO19" s="2">
        <v>0</v>
      </c>
      <c r="CP19" s="2">
        <v>0</v>
      </c>
      <c r="CQ19" s="5">
        <v>11</v>
      </c>
      <c r="CR19" s="5">
        <v>38</v>
      </c>
      <c r="CS19" s="5">
        <v>0.77171000000000001</v>
      </c>
      <c r="CT19" s="5">
        <v>0.58013000000000003</v>
      </c>
      <c r="CU19" s="2" t="s">
        <v>143</v>
      </c>
    </row>
    <row r="20" spans="1:99" s="2" customFormat="1" x14ac:dyDescent="0.25">
      <c r="A20" s="2" t="s">
        <v>280</v>
      </c>
      <c r="B20" s="2" t="s">
        <v>281</v>
      </c>
      <c r="C20" s="2" t="s">
        <v>282</v>
      </c>
      <c r="D20" s="2">
        <v>1940</v>
      </c>
      <c r="E20" s="2">
        <f t="shared" si="0"/>
        <v>75</v>
      </c>
      <c r="F20" s="2">
        <v>142</v>
      </c>
      <c r="G20" s="2">
        <v>154</v>
      </c>
      <c r="H20" s="2">
        <v>103000</v>
      </c>
      <c r="I20" s="2">
        <v>180000</v>
      </c>
      <c r="J20" s="2">
        <v>7800</v>
      </c>
      <c r="K20" s="2">
        <v>180000</v>
      </c>
      <c r="L20" s="2">
        <f t="shared" si="1"/>
        <v>7840782000</v>
      </c>
      <c r="M20" s="2">
        <v>480</v>
      </c>
      <c r="N20" s="2">
        <f t="shared" si="2"/>
        <v>20908800</v>
      </c>
      <c r="O20" s="2">
        <f t="shared" si="3"/>
        <v>0.75</v>
      </c>
      <c r="P20" s="2">
        <f t="shared" si="4"/>
        <v>1942492.8</v>
      </c>
      <c r="Q20" s="2">
        <f t="shared" si="5"/>
        <v>1.9424928000000001</v>
      </c>
      <c r="R20" s="2">
        <v>478</v>
      </c>
      <c r="S20" s="2">
        <f t="shared" si="6"/>
        <v>1238.01522</v>
      </c>
      <c r="T20" s="2">
        <f t="shared" si="7"/>
        <v>305920</v>
      </c>
      <c r="U20" s="2">
        <f t="shared" si="8"/>
        <v>13326640000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374.99913911845732</v>
      </c>
      <c r="AA20" s="2">
        <f t="shared" si="13"/>
        <v>0</v>
      </c>
      <c r="AB20" s="2">
        <f t="shared" si="14"/>
        <v>7.9225170236293794</v>
      </c>
      <c r="AC20" s="2">
        <v>142</v>
      </c>
      <c r="AD20" s="2">
        <f t="shared" si="15"/>
        <v>2.6408390078764601</v>
      </c>
      <c r="AE20" s="2" t="s">
        <v>159</v>
      </c>
      <c r="AF20" s="2">
        <f t="shared" si="16"/>
        <v>637.33333333333337</v>
      </c>
      <c r="AG20" s="2">
        <f t="shared" si="17"/>
        <v>7.2679371818158316</v>
      </c>
      <c r="AH20" s="2">
        <f t="shared" si="18"/>
        <v>0.20189831895250709</v>
      </c>
      <c r="AI20" s="2">
        <f t="shared" si="19"/>
        <v>339767220</v>
      </c>
      <c r="AJ20" s="2">
        <f t="shared" si="20"/>
        <v>9621144</v>
      </c>
      <c r="AK20" s="2">
        <f t="shared" si="21"/>
        <v>9.6211439999999993</v>
      </c>
      <c r="AL20" s="2" t="s">
        <v>159</v>
      </c>
      <c r="AM20" s="2" t="s">
        <v>159</v>
      </c>
      <c r="AN20" s="2" t="s">
        <v>159</v>
      </c>
      <c r="AO20" s="2" t="s">
        <v>159</v>
      </c>
      <c r="AP20" s="2" t="s">
        <v>159</v>
      </c>
      <c r="AQ20" s="2" t="s">
        <v>159</v>
      </c>
      <c r="AR20" s="2" t="s">
        <v>159</v>
      </c>
      <c r="AS20" s="2">
        <v>0</v>
      </c>
      <c r="AT20" s="2" t="s">
        <v>159</v>
      </c>
      <c r="AU20" s="2" t="s">
        <v>159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143</v>
      </c>
    </row>
    <row r="21" spans="1:99" s="2" customFormat="1" x14ac:dyDescent="0.25">
      <c r="A21" s="2" t="s">
        <v>283</v>
      </c>
      <c r="B21" s="2" t="s">
        <v>284</v>
      </c>
      <c r="C21" s="2" t="s">
        <v>285</v>
      </c>
      <c r="D21" s="2">
        <v>1965</v>
      </c>
      <c r="E21" s="2">
        <f t="shared" si="0"/>
        <v>50</v>
      </c>
      <c r="F21" s="2">
        <v>64</v>
      </c>
      <c r="G21" s="2">
        <v>68</v>
      </c>
      <c r="H21" s="2">
        <v>64000</v>
      </c>
      <c r="I21" s="2">
        <v>351000</v>
      </c>
      <c r="J21" s="2">
        <v>29920</v>
      </c>
      <c r="K21" s="2">
        <v>351000</v>
      </c>
      <c r="L21" s="2">
        <f t="shared" si="1"/>
        <v>15289524900</v>
      </c>
      <c r="M21" s="2">
        <v>3560</v>
      </c>
      <c r="N21" s="2">
        <f t="shared" si="2"/>
        <v>155073600</v>
      </c>
      <c r="O21" s="2">
        <f t="shared" si="3"/>
        <v>5.5625</v>
      </c>
      <c r="P21" s="2">
        <f t="shared" si="4"/>
        <v>14406821.6</v>
      </c>
      <c r="Q21" s="2">
        <f t="shared" si="5"/>
        <v>14.406821600000001</v>
      </c>
      <c r="R21" s="2">
        <v>589</v>
      </c>
      <c r="S21" s="2">
        <f t="shared" si="6"/>
        <v>1525.5041099999999</v>
      </c>
      <c r="T21" s="2">
        <f t="shared" si="7"/>
        <v>376960</v>
      </c>
      <c r="U21" s="2">
        <f t="shared" si="8"/>
        <v>16421320000</v>
      </c>
      <c r="V21" s="2">
        <v>490702.34643999999</v>
      </c>
      <c r="W21" s="2">
        <f t="shared" si="9"/>
        <v>149.566075194912</v>
      </c>
      <c r="X21" s="2">
        <f t="shared" si="10"/>
        <v>92.936080201657361</v>
      </c>
      <c r="Y21" s="2">
        <f t="shared" si="11"/>
        <v>11.115881269091606</v>
      </c>
      <c r="Z21" s="2">
        <f t="shared" si="12"/>
        <v>98.595279273841584</v>
      </c>
      <c r="AA21" s="2">
        <f t="shared" si="13"/>
        <v>4.0526527787743349</v>
      </c>
      <c r="AB21" s="2">
        <f t="shared" si="14"/>
        <v>4.6216537159613242</v>
      </c>
      <c r="AC21" s="2">
        <v>64</v>
      </c>
      <c r="AD21" s="2">
        <f t="shared" si="15"/>
        <v>1.5405512386537747</v>
      </c>
      <c r="AE21" s="2">
        <v>861.46900000000005</v>
      </c>
      <c r="AF21" s="2">
        <f t="shared" si="16"/>
        <v>105.88764044943821</v>
      </c>
      <c r="AG21" s="2">
        <f t="shared" si="17"/>
        <v>0.70166955864191571</v>
      </c>
      <c r="AH21" s="2">
        <f t="shared" si="18"/>
        <v>0.39036824035436279</v>
      </c>
      <c r="AI21" s="2">
        <f t="shared" si="19"/>
        <v>1303312208</v>
      </c>
      <c r="AJ21" s="2">
        <f t="shared" si="20"/>
        <v>36905721.600000001</v>
      </c>
      <c r="AK21" s="2">
        <f t="shared" si="21"/>
        <v>36.9057216</v>
      </c>
      <c r="AL21" s="2" t="s">
        <v>286</v>
      </c>
      <c r="AM21" s="2" t="s">
        <v>287</v>
      </c>
      <c r="AN21" s="2" t="s">
        <v>288</v>
      </c>
      <c r="AO21" s="2" t="s">
        <v>289</v>
      </c>
      <c r="AP21" s="2" t="s">
        <v>290</v>
      </c>
      <c r="AQ21" s="2" t="s">
        <v>291</v>
      </c>
      <c r="AR21" s="2" t="s">
        <v>292</v>
      </c>
      <c r="AS21" s="2">
        <v>2</v>
      </c>
      <c r="AT21" s="2" t="s">
        <v>293</v>
      </c>
      <c r="AU21" s="2" t="s">
        <v>294</v>
      </c>
      <c r="AV21" s="2">
        <v>7</v>
      </c>
      <c r="AW21" s="5">
        <v>67</v>
      </c>
      <c r="AX21" s="5">
        <v>31</v>
      </c>
      <c r="AY21" s="5">
        <v>1</v>
      </c>
      <c r="AZ21" s="5">
        <v>4.9000000000000004</v>
      </c>
      <c r="BA21" s="5">
        <v>5.2</v>
      </c>
      <c r="BB21" s="5">
        <v>0.1</v>
      </c>
      <c r="BC21" s="5">
        <v>3.4</v>
      </c>
      <c r="BD21" s="5">
        <v>0.3</v>
      </c>
      <c r="BE21" s="5">
        <v>1.1000000000000001</v>
      </c>
      <c r="BF21" s="5">
        <v>36.6</v>
      </c>
      <c r="BG21" s="5">
        <v>1.4</v>
      </c>
      <c r="BH21" s="5">
        <v>2.9</v>
      </c>
      <c r="BI21" s="2">
        <v>0</v>
      </c>
      <c r="BJ21" s="2">
        <v>0</v>
      </c>
      <c r="BK21" s="5">
        <v>32.200000000000003</v>
      </c>
      <c r="BL21" s="5">
        <v>11.8</v>
      </c>
      <c r="BM21" s="2">
        <v>0</v>
      </c>
      <c r="BN21" s="5">
        <v>0.2</v>
      </c>
      <c r="BO21" s="5">
        <v>126936</v>
      </c>
      <c r="BP21" s="5">
        <v>23341</v>
      </c>
      <c r="BQ21" s="5">
        <v>61</v>
      </c>
      <c r="BR21" s="5">
        <v>11</v>
      </c>
      <c r="BS21" s="5">
        <v>0.14000000000000001</v>
      </c>
      <c r="BT21" s="5">
        <v>0.02</v>
      </c>
      <c r="BU21" s="5">
        <v>229439</v>
      </c>
      <c r="BV21" s="5">
        <v>111</v>
      </c>
      <c r="BW21" s="5">
        <v>0.24</v>
      </c>
      <c r="BX21" s="5">
        <v>1283465</v>
      </c>
      <c r="BY21" s="5">
        <v>63774</v>
      </c>
      <c r="BZ21" s="5">
        <v>619</v>
      </c>
      <c r="CA21" s="5">
        <v>31</v>
      </c>
      <c r="CB21" s="5">
        <v>1.68</v>
      </c>
      <c r="CC21" s="5">
        <v>0.09</v>
      </c>
      <c r="CD21" s="5">
        <v>24</v>
      </c>
      <c r="CE21" s="5">
        <v>32</v>
      </c>
      <c r="CF21" s="5">
        <v>26</v>
      </c>
      <c r="CG21" s="5">
        <v>22</v>
      </c>
      <c r="CH21" s="5">
        <v>32</v>
      </c>
      <c r="CI21" s="5">
        <v>7</v>
      </c>
      <c r="CJ21" s="5">
        <v>13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11</v>
      </c>
      <c r="CR21" s="5">
        <v>33</v>
      </c>
      <c r="CS21" s="5">
        <v>0.79678000000000004</v>
      </c>
      <c r="CT21" s="5">
        <v>0.59477999999999998</v>
      </c>
      <c r="CU21" s="2" t="s">
        <v>143</v>
      </c>
    </row>
    <row r="22" spans="1:99" s="2" customFormat="1" x14ac:dyDescent="0.25">
      <c r="A22" s="2" t="s">
        <v>295</v>
      </c>
      <c r="B22" s="2" t="s">
        <v>296</v>
      </c>
      <c r="C22" s="2" t="s">
        <v>297</v>
      </c>
      <c r="D22" s="2">
        <v>1934</v>
      </c>
      <c r="E22" s="2">
        <f t="shared" si="0"/>
        <v>81</v>
      </c>
      <c r="F22" s="2">
        <v>58</v>
      </c>
      <c r="G22" s="2">
        <v>58</v>
      </c>
      <c r="H22" s="2">
        <v>200000</v>
      </c>
      <c r="I22" s="2">
        <v>14500</v>
      </c>
      <c r="J22" s="2">
        <v>14500</v>
      </c>
      <c r="K22" s="2">
        <v>14500</v>
      </c>
      <c r="L22" s="2">
        <f t="shared" si="1"/>
        <v>631618550</v>
      </c>
      <c r="M22" s="2">
        <v>1120</v>
      </c>
      <c r="N22" s="2">
        <f t="shared" si="2"/>
        <v>48787200</v>
      </c>
      <c r="O22" s="2">
        <f t="shared" si="3"/>
        <v>1.75</v>
      </c>
      <c r="P22" s="2">
        <f t="shared" si="4"/>
        <v>4532483.2</v>
      </c>
      <c r="Q22" s="2">
        <f t="shared" si="5"/>
        <v>4.5324832000000006</v>
      </c>
      <c r="R22" s="2">
        <v>11636</v>
      </c>
      <c r="S22" s="2">
        <f t="shared" si="6"/>
        <v>30137.123639999998</v>
      </c>
      <c r="T22" s="2">
        <f t="shared" si="7"/>
        <v>7447040</v>
      </c>
      <c r="U22" s="2">
        <f t="shared" si="8"/>
        <v>324411680000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12.946398850518168</v>
      </c>
      <c r="AA22" s="2">
        <f t="shared" si="13"/>
        <v>0</v>
      </c>
      <c r="AB22" s="2">
        <f t="shared" si="14"/>
        <v>0.66964131985438802</v>
      </c>
      <c r="AC22" s="2">
        <v>58</v>
      </c>
      <c r="AD22" s="2">
        <f t="shared" si="15"/>
        <v>0.223213773284796</v>
      </c>
      <c r="AE22" s="2" t="s">
        <v>159</v>
      </c>
      <c r="AF22" s="2">
        <f t="shared" si="16"/>
        <v>6649.1428571428569</v>
      </c>
      <c r="AG22" s="2">
        <f t="shared" si="17"/>
        <v>0.16426365581187025</v>
      </c>
      <c r="AH22" s="2">
        <f t="shared" si="18"/>
        <v>0.25341720034038823</v>
      </c>
      <c r="AI22" s="2">
        <f t="shared" si="19"/>
        <v>631618550</v>
      </c>
      <c r="AJ22" s="2">
        <f t="shared" si="20"/>
        <v>17885460</v>
      </c>
      <c r="AK22" s="2">
        <f t="shared" si="21"/>
        <v>17.885459999999998</v>
      </c>
      <c r="AL22" s="2" t="s">
        <v>159</v>
      </c>
      <c r="AM22" s="2" t="s">
        <v>159</v>
      </c>
      <c r="AN22" s="2" t="s">
        <v>159</v>
      </c>
      <c r="AO22" s="2" t="s">
        <v>159</v>
      </c>
      <c r="AP22" s="2" t="s">
        <v>159</v>
      </c>
      <c r="AQ22" s="2" t="s">
        <v>159</v>
      </c>
      <c r="AR22" s="2" t="s">
        <v>159</v>
      </c>
      <c r="AS22" s="2">
        <v>0</v>
      </c>
      <c r="AT22" s="2" t="s">
        <v>159</v>
      </c>
      <c r="AU22" s="2" t="s">
        <v>159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143</v>
      </c>
    </row>
    <row r="23" spans="1:99" s="2" customFormat="1" x14ac:dyDescent="0.25">
      <c r="A23" s="2" t="s">
        <v>298</v>
      </c>
      <c r="B23" s="2" t="s">
        <v>299</v>
      </c>
      <c r="C23" s="2" t="s">
        <v>300</v>
      </c>
      <c r="D23" s="2">
        <v>1934</v>
      </c>
      <c r="E23" s="2">
        <f t="shared" si="0"/>
        <v>81</v>
      </c>
      <c r="F23" s="2">
        <v>36</v>
      </c>
      <c r="G23" s="2">
        <v>36</v>
      </c>
      <c r="H23" s="2">
        <v>200000</v>
      </c>
      <c r="I23" s="2">
        <v>16800</v>
      </c>
      <c r="J23" s="2">
        <v>16800</v>
      </c>
      <c r="K23" s="2">
        <v>16800</v>
      </c>
      <c r="L23" s="2">
        <f t="shared" si="1"/>
        <v>731806320</v>
      </c>
      <c r="M23" s="2">
        <v>1220</v>
      </c>
      <c r="N23" s="2">
        <f t="shared" si="2"/>
        <v>53143200</v>
      </c>
      <c r="O23" s="2">
        <f t="shared" si="3"/>
        <v>1.90625</v>
      </c>
      <c r="P23" s="2">
        <f t="shared" si="4"/>
        <v>4937169.2</v>
      </c>
      <c r="Q23" s="2">
        <f t="shared" si="5"/>
        <v>4.9371692000000005</v>
      </c>
      <c r="R23" s="2">
        <v>11537</v>
      </c>
      <c r="S23" s="2">
        <f t="shared" si="6"/>
        <v>29880.714629999999</v>
      </c>
      <c r="T23" s="2">
        <f t="shared" si="7"/>
        <v>7383680</v>
      </c>
      <c r="U23" s="2">
        <f t="shared" si="8"/>
        <v>321651560000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13.770460190579415</v>
      </c>
      <c r="AA23" s="2">
        <f t="shared" si="13"/>
        <v>0</v>
      </c>
      <c r="AB23" s="2">
        <f t="shared" si="14"/>
        <v>1.1475383492149513</v>
      </c>
      <c r="AC23" s="2">
        <v>36</v>
      </c>
      <c r="AD23" s="2">
        <f t="shared" si="15"/>
        <v>0.38251278307165043</v>
      </c>
      <c r="AE23" s="2" t="s">
        <v>159</v>
      </c>
      <c r="AF23" s="2">
        <f t="shared" si="16"/>
        <v>6052.1967213114758</v>
      </c>
      <c r="AG23" s="2">
        <f t="shared" si="17"/>
        <v>0.16740562692515484</v>
      </c>
      <c r="AH23" s="2">
        <f t="shared" si="18"/>
        <v>0.2382520341210389</v>
      </c>
      <c r="AI23" s="2">
        <f t="shared" si="19"/>
        <v>731806320</v>
      </c>
      <c r="AJ23" s="2">
        <f t="shared" si="20"/>
        <v>20722464</v>
      </c>
      <c r="AK23" s="2">
        <f t="shared" si="21"/>
        <v>20.722463999999999</v>
      </c>
      <c r="AL23" s="2" t="s">
        <v>159</v>
      </c>
      <c r="AM23" s="2" t="s">
        <v>159</v>
      </c>
      <c r="AN23" s="2" t="s">
        <v>159</v>
      </c>
      <c r="AO23" s="2" t="s">
        <v>159</v>
      </c>
      <c r="AP23" s="2" t="s">
        <v>159</v>
      </c>
      <c r="AQ23" s="2" t="s">
        <v>159</v>
      </c>
      <c r="AR23" s="2" t="s">
        <v>159</v>
      </c>
      <c r="AS23" s="2">
        <v>0</v>
      </c>
      <c r="AT23" s="2" t="s">
        <v>159</v>
      </c>
      <c r="AU23" s="2" t="s">
        <v>159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143</v>
      </c>
    </row>
    <row r="24" spans="1:99" s="2" customFormat="1" x14ac:dyDescent="0.25">
      <c r="A24" s="2" t="s">
        <v>301</v>
      </c>
      <c r="B24" s="2" t="s">
        <v>302</v>
      </c>
      <c r="C24" s="2" t="s">
        <v>303</v>
      </c>
      <c r="D24" s="2">
        <v>1927</v>
      </c>
      <c r="E24" s="2">
        <f t="shared" si="0"/>
        <v>88</v>
      </c>
      <c r="F24" s="2">
        <v>29</v>
      </c>
      <c r="G24" s="2">
        <v>29</v>
      </c>
      <c r="H24" s="2">
        <v>140000</v>
      </c>
      <c r="I24" s="2">
        <v>9000</v>
      </c>
      <c r="J24" s="2">
        <v>9000</v>
      </c>
      <c r="K24" s="2">
        <v>9000</v>
      </c>
      <c r="L24" s="2">
        <f t="shared" si="1"/>
        <v>392039100</v>
      </c>
      <c r="M24" s="2">
        <v>710</v>
      </c>
      <c r="N24" s="2">
        <f t="shared" si="2"/>
        <v>30927600</v>
      </c>
      <c r="O24" s="2">
        <f t="shared" si="3"/>
        <v>1.109375</v>
      </c>
      <c r="P24" s="2">
        <f t="shared" si="4"/>
        <v>2873270.6</v>
      </c>
      <c r="Q24" s="2">
        <f t="shared" si="5"/>
        <v>2.8732706000000001</v>
      </c>
      <c r="R24" s="2">
        <v>11419</v>
      </c>
      <c r="S24" s="2">
        <f t="shared" si="6"/>
        <v>29575.095809999999</v>
      </c>
      <c r="T24" s="2">
        <f t="shared" si="7"/>
        <v>7308160</v>
      </c>
      <c r="U24" s="2">
        <f t="shared" si="8"/>
        <v>318361720000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12.676027237807007</v>
      </c>
      <c r="AA24" s="2">
        <f t="shared" si="13"/>
        <v>0</v>
      </c>
      <c r="AB24" s="2">
        <f t="shared" si="14"/>
        <v>1.3113131625317593</v>
      </c>
      <c r="AC24" s="2">
        <v>29</v>
      </c>
      <c r="AD24" s="2">
        <f t="shared" si="15"/>
        <v>0.43710438751058645</v>
      </c>
      <c r="AE24" s="2" t="s">
        <v>159</v>
      </c>
      <c r="AF24" s="2">
        <f t="shared" si="16"/>
        <v>10293.183098591549</v>
      </c>
      <c r="AG24" s="2">
        <f t="shared" si="17"/>
        <v>0.20200192228256192</v>
      </c>
      <c r="AH24" s="2">
        <f t="shared" si="18"/>
        <v>0.25882242832383895</v>
      </c>
      <c r="AI24" s="2">
        <f t="shared" si="19"/>
        <v>392039100</v>
      </c>
      <c r="AJ24" s="2">
        <f t="shared" si="20"/>
        <v>11101320</v>
      </c>
      <c r="AK24" s="2">
        <f t="shared" si="21"/>
        <v>11.101319999999999</v>
      </c>
      <c r="AL24" s="2" t="s">
        <v>159</v>
      </c>
      <c r="AM24" s="2" t="s">
        <v>159</v>
      </c>
      <c r="AN24" s="2" t="s">
        <v>159</v>
      </c>
      <c r="AO24" s="2" t="s">
        <v>159</v>
      </c>
      <c r="AP24" s="2" t="s">
        <v>159</v>
      </c>
      <c r="AQ24" s="2" t="s">
        <v>159</v>
      </c>
      <c r="AR24" s="2" t="s">
        <v>159</v>
      </c>
      <c r="AS24" s="2">
        <v>0</v>
      </c>
      <c r="AT24" s="2" t="s">
        <v>159</v>
      </c>
      <c r="AU24" s="2" t="s">
        <v>159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143</v>
      </c>
    </row>
    <row r="25" spans="1:99" s="2" customFormat="1" x14ac:dyDescent="0.25">
      <c r="A25" s="2" t="s">
        <v>304</v>
      </c>
      <c r="B25" s="2" t="s">
        <v>305</v>
      </c>
      <c r="C25" s="2" t="s">
        <v>306</v>
      </c>
      <c r="D25" s="2">
        <v>1927</v>
      </c>
      <c r="E25" s="2">
        <f t="shared" si="0"/>
        <v>88</v>
      </c>
      <c r="F25" s="2">
        <v>16</v>
      </c>
      <c r="G25" s="2">
        <v>16</v>
      </c>
      <c r="H25" s="2">
        <v>82000</v>
      </c>
      <c r="I25" s="2">
        <v>9800</v>
      </c>
      <c r="J25" s="2">
        <v>9800</v>
      </c>
      <c r="K25" s="2">
        <v>9800</v>
      </c>
      <c r="L25" s="2">
        <f t="shared" si="1"/>
        <v>426887020</v>
      </c>
      <c r="M25" s="2">
        <v>660</v>
      </c>
      <c r="N25" s="2">
        <f t="shared" si="2"/>
        <v>28749600</v>
      </c>
      <c r="O25" s="2">
        <f t="shared" si="3"/>
        <v>1.03125</v>
      </c>
      <c r="P25" s="2">
        <f t="shared" si="4"/>
        <v>2670927.6</v>
      </c>
      <c r="Q25" s="2">
        <f t="shared" si="5"/>
        <v>2.6709276000000002</v>
      </c>
      <c r="R25" s="2">
        <v>9351</v>
      </c>
      <c r="S25" s="2">
        <f t="shared" si="6"/>
        <v>24218.996489999998</v>
      </c>
      <c r="T25" s="2">
        <f t="shared" si="7"/>
        <v>5984640</v>
      </c>
      <c r="U25" s="2">
        <f t="shared" si="8"/>
        <v>260705880000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14.848450761054067</v>
      </c>
      <c r="AA25" s="2">
        <f t="shared" si="13"/>
        <v>0</v>
      </c>
      <c r="AB25" s="2">
        <f t="shared" si="14"/>
        <v>2.7840845176976377</v>
      </c>
      <c r="AC25" s="2">
        <v>16</v>
      </c>
      <c r="AD25" s="2">
        <f t="shared" si="15"/>
        <v>0.92802817256587922</v>
      </c>
      <c r="AE25" s="2" t="s">
        <v>159</v>
      </c>
      <c r="AF25" s="2">
        <f t="shared" si="16"/>
        <v>9067.636363636364</v>
      </c>
      <c r="AG25" s="2">
        <f t="shared" si="17"/>
        <v>0.24542041621315516</v>
      </c>
      <c r="AH25" s="2">
        <f t="shared" si="18"/>
        <v>0.22095504803731009</v>
      </c>
      <c r="AI25" s="2">
        <f t="shared" si="19"/>
        <v>426887020</v>
      </c>
      <c r="AJ25" s="2">
        <f t="shared" si="20"/>
        <v>12088104</v>
      </c>
      <c r="AK25" s="2">
        <f t="shared" si="21"/>
        <v>12.088104</v>
      </c>
      <c r="AL25" s="2" t="s">
        <v>159</v>
      </c>
      <c r="AM25" s="2" t="s">
        <v>159</v>
      </c>
      <c r="AN25" s="2" t="s">
        <v>159</v>
      </c>
      <c r="AO25" s="2" t="s">
        <v>159</v>
      </c>
      <c r="AP25" s="2" t="s">
        <v>159</v>
      </c>
      <c r="AQ25" s="2" t="s">
        <v>159</v>
      </c>
      <c r="AR25" s="2" t="s">
        <v>159</v>
      </c>
      <c r="AS25" s="2">
        <v>0</v>
      </c>
      <c r="AT25" s="2" t="s">
        <v>159</v>
      </c>
      <c r="AU25" s="2" t="s">
        <v>159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143</v>
      </c>
    </row>
    <row r="26" spans="1:99" s="2" customFormat="1" x14ac:dyDescent="0.25">
      <c r="A26" s="2" t="s">
        <v>307</v>
      </c>
      <c r="B26" s="2" t="s">
        <v>308</v>
      </c>
      <c r="C26" s="2" t="s">
        <v>309</v>
      </c>
      <c r="D26" s="2">
        <v>1928</v>
      </c>
      <c r="E26" s="2">
        <f t="shared" si="0"/>
        <v>87</v>
      </c>
      <c r="F26" s="2">
        <v>21</v>
      </c>
      <c r="G26" s="2">
        <v>21</v>
      </c>
      <c r="H26" s="2">
        <v>120000</v>
      </c>
      <c r="I26" s="2">
        <v>14000</v>
      </c>
      <c r="J26" s="2">
        <v>14000</v>
      </c>
      <c r="K26" s="2">
        <v>14000</v>
      </c>
      <c r="L26" s="2">
        <f t="shared" si="1"/>
        <v>609838600</v>
      </c>
      <c r="M26" s="2">
        <v>1260</v>
      </c>
      <c r="N26" s="2">
        <f t="shared" si="2"/>
        <v>54885600</v>
      </c>
      <c r="O26" s="2">
        <f t="shared" si="3"/>
        <v>1.96875</v>
      </c>
      <c r="P26" s="2">
        <f t="shared" si="4"/>
        <v>5099043.6000000006</v>
      </c>
      <c r="Q26" s="2">
        <f t="shared" si="5"/>
        <v>5.0990435999999999</v>
      </c>
      <c r="R26" s="2">
        <v>9332</v>
      </c>
      <c r="S26" s="2">
        <f t="shared" si="6"/>
        <v>24169.786679999997</v>
      </c>
      <c r="T26" s="2">
        <f t="shared" si="7"/>
        <v>5972480</v>
      </c>
      <c r="U26" s="2">
        <f t="shared" si="8"/>
        <v>260176160000</v>
      </c>
      <c r="W26" s="2">
        <f t="shared" si="9"/>
        <v>0</v>
      </c>
      <c r="X26" s="2">
        <f t="shared" si="10"/>
        <v>0</v>
      </c>
      <c r="Y26" s="2">
        <f t="shared" si="11"/>
        <v>0</v>
      </c>
      <c r="Z26" s="2">
        <f t="shared" si="12"/>
        <v>11.111085603509846</v>
      </c>
      <c r="AA26" s="2">
        <f t="shared" si="13"/>
        <v>0</v>
      </c>
      <c r="AB26" s="2">
        <f t="shared" si="14"/>
        <v>1.5872979433585492</v>
      </c>
      <c r="AC26" s="2">
        <v>21</v>
      </c>
      <c r="AD26" s="2">
        <f t="shared" si="15"/>
        <v>0.52909931445284974</v>
      </c>
      <c r="AE26" s="2" t="s">
        <v>159</v>
      </c>
      <c r="AF26" s="2">
        <f t="shared" si="16"/>
        <v>4740.063492063492</v>
      </c>
      <c r="AG26" s="2">
        <f t="shared" si="17"/>
        <v>0.13291461386290113</v>
      </c>
      <c r="AH26" s="2">
        <f t="shared" si="18"/>
        <v>0.29527629146804169</v>
      </c>
      <c r="AI26" s="2">
        <f t="shared" si="19"/>
        <v>609838600</v>
      </c>
      <c r="AJ26" s="2">
        <f t="shared" si="20"/>
        <v>17268720</v>
      </c>
      <c r="AK26" s="2">
        <f t="shared" si="21"/>
        <v>17.268719999999998</v>
      </c>
      <c r="AL26" s="2" t="s">
        <v>159</v>
      </c>
      <c r="AM26" s="2" t="s">
        <v>159</v>
      </c>
      <c r="AN26" s="2" t="s">
        <v>159</v>
      </c>
      <c r="AO26" s="2" t="s">
        <v>159</v>
      </c>
      <c r="AP26" s="2" t="s">
        <v>159</v>
      </c>
      <c r="AQ26" s="2" t="s">
        <v>159</v>
      </c>
      <c r="AR26" s="2" t="s">
        <v>159</v>
      </c>
      <c r="AS26" s="2">
        <v>0</v>
      </c>
      <c r="AT26" s="2" t="s">
        <v>159</v>
      </c>
      <c r="AU26" s="2" t="s">
        <v>159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143</v>
      </c>
    </row>
    <row r="27" spans="1:99" s="2" customFormat="1" x14ac:dyDescent="0.25">
      <c r="A27" s="2" t="s">
        <v>310</v>
      </c>
      <c r="B27" s="2" t="s">
        <v>311</v>
      </c>
      <c r="C27" s="2" t="s">
        <v>312</v>
      </c>
      <c r="D27" s="2">
        <v>1931</v>
      </c>
      <c r="E27" s="2">
        <f t="shared" si="0"/>
        <v>84</v>
      </c>
      <c r="F27" s="2">
        <v>32</v>
      </c>
      <c r="G27" s="2">
        <v>32</v>
      </c>
      <c r="H27" s="2">
        <v>110000</v>
      </c>
      <c r="I27" s="2">
        <v>8400</v>
      </c>
      <c r="J27" s="2">
        <v>8400</v>
      </c>
      <c r="K27" s="2">
        <v>8400</v>
      </c>
      <c r="L27" s="2">
        <f t="shared" si="1"/>
        <v>365903160</v>
      </c>
      <c r="M27" s="2">
        <v>640</v>
      </c>
      <c r="N27" s="2">
        <f t="shared" si="2"/>
        <v>27878400</v>
      </c>
      <c r="O27" s="2">
        <f t="shared" si="3"/>
        <v>1</v>
      </c>
      <c r="P27" s="2">
        <f t="shared" si="4"/>
        <v>2589990.4</v>
      </c>
      <c r="Q27" s="2">
        <f t="shared" si="5"/>
        <v>2.5899904</v>
      </c>
      <c r="R27" s="2">
        <v>8982</v>
      </c>
      <c r="S27" s="2">
        <f t="shared" si="6"/>
        <v>23263.290179999996</v>
      </c>
      <c r="T27" s="2">
        <f t="shared" si="7"/>
        <v>5748480</v>
      </c>
      <c r="U27" s="2">
        <f t="shared" si="8"/>
        <v>250418160000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13.124969869146005</v>
      </c>
      <c r="AA27" s="2">
        <f t="shared" si="13"/>
        <v>0</v>
      </c>
      <c r="AB27" s="2">
        <f t="shared" si="14"/>
        <v>1.2304659252324379</v>
      </c>
      <c r="AC27" s="2">
        <v>32</v>
      </c>
      <c r="AD27" s="2">
        <f t="shared" si="15"/>
        <v>0.41015530841081266</v>
      </c>
      <c r="AE27" s="2" t="s">
        <v>159</v>
      </c>
      <c r="AF27" s="2">
        <f t="shared" si="16"/>
        <v>8982</v>
      </c>
      <c r="AG27" s="2">
        <f t="shared" si="17"/>
        <v>0.22029763813966965</v>
      </c>
      <c r="AH27" s="2">
        <f t="shared" si="18"/>
        <v>0.2499693472745326</v>
      </c>
      <c r="AI27" s="2">
        <f t="shared" si="19"/>
        <v>365903160</v>
      </c>
      <c r="AJ27" s="2">
        <f t="shared" si="20"/>
        <v>10361232</v>
      </c>
      <c r="AK27" s="2">
        <f t="shared" si="21"/>
        <v>10.361231999999999</v>
      </c>
      <c r="AL27" s="2" t="s">
        <v>159</v>
      </c>
      <c r="AM27" s="2" t="s">
        <v>159</v>
      </c>
      <c r="AN27" s="2" t="s">
        <v>159</v>
      </c>
      <c r="AO27" s="2" t="s">
        <v>159</v>
      </c>
      <c r="AP27" s="2" t="s">
        <v>159</v>
      </c>
      <c r="AQ27" s="2" t="s">
        <v>159</v>
      </c>
      <c r="AR27" s="2" t="s">
        <v>159</v>
      </c>
      <c r="AS27" s="2">
        <v>0</v>
      </c>
      <c r="AT27" s="2" t="s">
        <v>159</v>
      </c>
      <c r="AU27" s="2" t="s">
        <v>159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143</v>
      </c>
    </row>
    <row r="28" spans="1:99" s="2" customFormat="1" x14ac:dyDescent="0.25">
      <c r="A28" s="2" t="s">
        <v>313</v>
      </c>
      <c r="B28" s="2" t="s">
        <v>314</v>
      </c>
      <c r="C28" s="2" t="s">
        <v>315</v>
      </c>
      <c r="D28" s="2">
        <v>1931</v>
      </c>
      <c r="E28" s="2">
        <f t="shared" si="0"/>
        <v>84</v>
      </c>
      <c r="F28" s="2">
        <v>40</v>
      </c>
      <c r="G28" s="2">
        <v>60</v>
      </c>
      <c r="H28" s="2">
        <v>70000</v>
      </c>
      <c r="I28" s="2">
        <v>15200</v>
      </c>
      <c r="J28" s="2">
        <v>15200</v>
      </c>
      <c r="K28" s="2">
        <v>15200</v>
      </c>
      <c r="L28" s="2">
        <f t="shared" si="1"/>
        <v>662110480</v>
      </c>
      <c r="M28" s="2">
        <v>1010</v>
      </c>
      <c r="N28" s="2">
        <f t="shared" si="2"/>
        <v>43995600</v>
      </c>
      <c r="O28" s="2">
        <f t="shared" si="3"/>
        <v>1.578125</v>
      </c>
      <c r="P28" s="2">
        <f t="shared" si="4"/>
        <v>4087328.6</v>
      </c>
      <c r="Q28" s="2">
        <f t="shared" si="5"/>
        <v>4.0873286000000002</v>
      </c>
      <c r="R28" s="2">
        <v>8844</v>
      </c>
      <c r="S28" s="2">
        <f t="shared" si="6"/>
        <v>22905.87156</v>
      </c>
      <c r="T28" s="2">
        <f t="shared" si="7"/>
        <v>5660160</v>
      </c>
      <c r="U28" s="2">
        <f t="shared" si="8"/>
        <v>246570720000</v>
      </c>
      <c r="W28" s="2">
        <f t="shared" si="9"/>
        <v>0</v>
      </c>
      <c r="X28" s="2">
        <f t="shared" si="10"/>
        <v>0</v>
      </c>
      <c r="Y28" s="2">
        <f t="shared" si="11"/>
        <v>0</v>
      </c>
      <c r="Z28" s="2">
        <f t="shared" si="12"/>
        <v>15.049470401585612</v>
      </c>
      <c r="AA28" s="2">
        <f t="shared" si="13"/>
        <v>0</v>
      </c>
      <c r="AB28" s="2">
        <f t="shared" si="14"/>
        <v>1.128710280118921</v>
      </c>
      <c r="AC28" s="2">
        <v>40</v>
      </c>
      <c r="AD28" s="2">
        <f t="shared" si="15"/>
        <v>0.37623676003964029</v>
      </c>
      <c r="AE28" s="2" t="s">
        <v>159</v>
      </c>
      <c r="AF28" s="2">
        <f t="shared" si="16"/>
        <v>5604.1188118811879</v>
      </c>
      <c r="AG28" s="2">
        <f t="shared" si="17"/>
        <v>0.20107683615132704</v>
      </c>
      <c r="AH28" s="2">
        <f t="shared" si="18"/>
        <v>0.21800369472421202</v>
      </c>
      <c r="AI28" s="2">
        <f t="shared" si="19"/>
        <v>662110480</v>
      </c>
      <c r="AJ28" s="2">
        <f t="shared" si="20"/>
        <v>18748896</v>
      </c>
      <c r="AK28" s="2">
        <f t="shared" si="21"/>
        <v>18.748895999999998</v>
      </c>
      <c r="AL28" s="2" t="s">
        <v>159</v>
      </c>
      <c r="AM28" s="2" t="s">
        <v>159</v>
      </c>
      <c r="AN28" s="2" t="s">
        <v>159</v>
      </c>
      <c r="AO28" s="2" t="s">
        <v>159</v>
      </c>
      <c r="AP28" s="2" t="s">
        <v>159</v>
      </c>
      <c r="AQ28" s="2" t="s">
        <v>159</v>
      </c>
      <c r="AR28" s="2" t="s">
        <v>159</v>
      </c>
      <c r="AS28" s="2">
        <v>0</v>
      </c>
      <c r="AT28" s="2" t="s">
        <v>159</v>
      </c>
      <c r="AU28" s="2" t="s">
        <v>159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316</v>
      </c>
      <c r="B29" s="2" t="s">
        <v>317</v>
      </c>
      <c r="C29" s="2" t="s">
        <v>318</v>
      </c>
      <c r="D29" s="2">
        <v>1938</v>
      </c>
      <c r="E29" s="2">
        <f t="shared" si="0"/>
        <v>77</v>
      </c>
      <c r="F29" s="2">
        <v>30</v>
      </c>
      <c r="G29" s="2">
        <v>55</v>
      </c>
      <c r="H29" s="2">
        <v>125000</v>
      </c>
      <c r="I29" s="2">
        <v>13500</v>
      </c>
      <c r="J29" s="2">
        <v>13500</v>
      </c>
      <c r="K29" s="2">
        <v>13500</v>
      </c>
      <c r="L29" s="2">
        <f t="shared" si="1"/>
        <v>588058650</v>
      </c>
      <c r="M29" s="2">
        <v>1040</v>
      </c>
      <c r="N29" s="2">
        <f t="shared" si="2"/>
        <v>45302400</v>
      </c>
      <c r="O29" s="2">
        <f t="shared" si="3"/>
        <v>1.625</v>
      </c>
      <c r="P29" s="2">
        <f t="shared" si="4"/>
        <v>4208734.4000000004</v>
      </c>
      <c r="Q29" s="2">
        <f t="shared" si="5"/>
        <v>4.2087344</v>
      </c>
      <c r="R29" s="2">
        <v>8401</v>
      </c>
      <c r="S29" s="2">
        <f t="shared" si="6"/>
        <v>21758.505989999998</v>
      </c>
      <c r="T29" s="2">
        <f t="shared" si="7"/>
        <v>5376640</v>
      </c>
      <c r="U29" s="2">
        <f t="shared" si="8"/>
        <v>234219880000</v>
      </c>
      <c r="W29" s="2">
        <f t="shared" si="9"/>
        <v>0</v>
      </c>
      <c r="X29" s="2">
        <f t="shared" si="10"/>
        <v>0</v>
      </c>
      <c r="Y29" s="2">
        <f t="shared" si="11"/>
        <v>0</v>
      </c>
      <c r="Z29" s="2">
        <f t="shared" si="12"/>
        <v>12.980739431023522</v>
      </c>
      <c r="AA29" s="2">
        <f t="shared" si="13"/>
        <v>0</v>
      </c>
      <c r="AB29" s="2">
        <f t="shared" si="14"/>
        <v>1.2980739431023522</v>
      </c>
      <c r="AC29" s="2">
        <v>30</v>
      </c>
      <c r="AD29" s="2">
        <f t="shared" si="15"/>
        <v>0.43269131436745073</v>
      </c>
      <c r="AE29" s="2" t="s">
        <v>159</v>
      </c>
      <c r="AF29" s="2">
        <f t="shared" si="16"/>
        <v>5169.8461538461543</v>
      </c>
      <c r="AG29" s="2">
        <f t="shared" si="17"/>
        <v>0.17091661202118677</v>
      </c>
      <c r="AH29" s="2">
        <f t="shared" si="18"/>
        <v>0.25274678446647186</v>
      </c>
      <c r="AI29" s="2">
        <f t="shared" si="19"/>
        <v>588058650</v>
      </c>
      <c r="AJ29" s="2">
        <f t="shared" si="20"/>
        <v>16651980</v>
      </c>
      <c r="AK29" s="2">
        <f t="shared" si="21"/>
        <v>16.651979999999998</v>
      </c>
      <c r="AL29" s="2" t="s">
        <v>159</v>
      </c>
      <c r="AM29" s="2" t="s">
        <v>159</v>
      </c>
      <c r="AN29" s="2" t="s">
        <v>159</v>
      </c>
      <c r="AO29" s="2" t="s">
        <v>159</v>
      </c>
      <c r="AP29" s="2" t="s">
        <v>159</v>
      </c>
      <c r="AQ29" s="2" t="s">
        <v>159</v>
      </c>
      <c r="AR29" s="2" t="s">
        <v>159</v>
      </c>
      <c r="AS29" s="2">
        <v>0</v>
      </c>
      <c r="AT29" s="2" t="s">
        <v>159</v>
      </c>
      <c r="AU29" s="2" t="s">
        <v>159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143</v>
      </c>
    </row>
    <row r="30" spans="1:99" s="2" customFormat="1" x14ac:dyDescent="0.25">
      <c r="A30" s="2" t="s">
        <v>319</v>
      </c>
      <c r="B30" s="2" t="s">
        <v>320</v>
      </c>
      <c r="C30" s="2" t="s">
        <v>321</v>
      </c>
      <c r="D30" s="2">
        <v>1905</v>
      </c>
      <c r="E30" s="2">
        <f t="shared" si="0"/>
        <v>110</v>
      </c>
      <c r="F30" s="2">
        <v>33</v>
      </c>
      <c r="G30" s="2">
        <v>33</v>
      </c>
      <c r="H30" s="2">
        <v>110000</v>
      </c>
      <c r="I30" s="2">
        <v>13700</v>
      </c>
      <c r="J30" s="2">
        <v>13700</v>
      </c>
      <c r="K30" s="2">
        <v>13700</v>
      </c>
      <c r="L30" s="2">
        <f t="shared" si="1"/>
        <v>596770630</v>
      </c>
      <c r="M30" s="2">
        <v>1190</v>
      </c>
      <c r="N30" s="2">
        <f t="shared" si="2"/>
        <v>51836400</v>
      </c>
      <c r="O30" s="2">
        <f t="shared" si="3"/>
        <v>1.859375</v>
      </c>
      <c r="P30" s="2">
        <f t="shared" si="4"/>
        <v>4815763.4000000004</v>
      </c>
      <c r="Q30" s="2">
        <f t="shared" si="5"/>
        <v>4.8157634000000007</v>
      </c>
      <c r="R30" s="2">
        <v>7342</v>
      </c>
      <c r="S30" s="2">
        <f t="shared" si="6"/>
        <v>19015.706579999998</v>
      </c>
      <c r="T30" s="2">
        <f t="shared" si="7"/>
        <v>4698880</v>
      </c>
      <c r="U30" s="2">
        <f t="shared" si="8"/>
        <v>204694960000</v>
      </c>
      <c r="W30" s="2">
        <f t="shared" si="9"/>
        <v>0</v>
      </c>
      <c r="X30" s="2">
        <f t="shared" si="10"/>
        <v>0</v>
      </c>
      <c r="Y30" s="2">
        <f t="shared" si="11"/>
        <v>0</v>
      </c>
      <c r="Z30" s="2">
        <f t="shared" si="12"/>
        <v>11.512578612712302</v>
      </c>
      <c r="AA30" s="2">
        <f t="shared" si="13"/>
        <v>0</v>
      </c>
      <c r="AB30" s="2">
        <f t="shared" si="14"/>
        <v>1.0465980557011183</v>
      </c>
      <c r="AC30" s="2">
        <v>33</v>
      </c>
      <c r="AD30" s="2">
        <f t="shared" si="15"/>
        <v>0.34886601856703947</v>
      </c>
      <c r="AE30" s="2" t="s">
        <v>159</v>
      </c>
      <c r="AF30" s="2">
        <f t="shared" si="16"/>
        <v>3948.6386554621849</v>
      </c>
      <c r="AG30" s="2">
        <f t="shared" si="17"/>
        <v>0.14171004664555353</v>
      </c>
      <c r="AH30" s="2">
        <f t="shared" si="18"/>
        <v>0.28497874034628512</v>
      </c>
      <c r="AI30" s="2">
        <f t="shared" si="19"/>
        <v>596770630</v>
      </c>
      <c r="AJ30" s="2">
        <f t="shared" si="20"/>
        <v>16898676</v>
      </c>
      <c r="AK30" s="2">
        <f t="shared" si="21"/>
        <v>16.898675999999998</v>
      </c>
      <c r="AL30" s="2" t="s">
        <v>159</v>
      </c>
      <c r="AM30" s="2" t="s">
        <v>159</v>
      </c>
      <c r="AN30" s="2" t="s">
        <v>159</v>
      </c>
      <c r="AO30" s="2" t="s">
        <v>159</v>
      </c>
      <c r="AP30" s="2" t="s">
        <v>159</v>
      </c>
      <c r="AQ30" s="2" t="s">
        <v>159</v>
      </c>
      <c r="AR30" s="2" t="s">
        <v>159</v>
      </c>
      <c r="AS30" s="2">
        <v>0</v>
      </c>
      <c r="AT30" s="2" t="s">
        <v>159</v>
      </c>
      <c r="AU30" s="2" t="s">
        <v>159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143</v>
      </c>
    </row>
    <row r="31" spans="1:99" s="2" customFormat="1" x14ac:dyDescent="0.25">
      <c r="A31" s="2" t="s">
        <v>322</v>
      </c>
      <c r="B31" s="2" t="s">
        <v>323</v>
      </c>
      <c r="C31" s="2" t="s">
        <v>324</v>
      </c>
      <c r="D31" s="2">
        <v>1907</v>
      </c>
      <c r="E31" s="2">
        <f t="shared" si="0"/>
        <v>108</v>
      </c>
      <c r="F31" s="2">
        <v>16</v>
      </c>
      <c r="G31" s="2">
        <v>16</v>
      </c>
      <c r="H31" s="2">
        <v>65000</v>
      </c>
      <c r="I31" s="2">
        <v>16300</v>
      </c>
      <c r="J31" s="2">
        <v>16300</v>
      </c>
      <c r="K31" s="2">
        <v>16300</v>
      </c>
      <c r="L31" s="2">
        <f t="shared" si="1"/>
        <v>710026370</v>
      </c>
      <c r="M31" s="2">
        <v>1590</v>
      </c>
      <c r="N31" s="2">
        <f t="shared" si="2"/>
        <v>69260400</v>
      </c>
      <c r="O31" s="2">
        <f t="shared" si="3"/>
        <v>2.484375</v>
      </c>
      <c r="P31" s="2">
        <f t="shared" si="4"/>
        <v>6434507.4000000004</v>
      </c>
      <c r="Q31" s="2">
        <f t="shared" si="5"/>
        <v>6.4345074000000002</v>
      </c>
      <c r="R31" s="2">
        <v>5340</v>
      </c>
      <c r="S31" s="2">
        <f t="shared" si="6"/>
        <v>13830.5466</v>
      </c>
      <c r="T31" s="2">
        <f t="shared" si="7"/>
        <v>3417600</v>
      </c>
      <c r="U31" s="2">
        <f t="shared" si="8"/>
        <v>148879200000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10.251548792672292</v>
      </c>
      <c r="AA31" s="2">
        <f t="shared" si="13"/>
        <v>0</v>
      </c>
      <c r="AB31" s="2">
        <f t="shared" si="14"/>
        <v>1.9221653986260547</v>
      </c>
      <c r="AC31" s="2">
        <v>16</v>
      </c>
      <c r="AD31" s="2">
        <f t="shared" si="15"/>
        <v>0.64072179954201824</v>
      </c>
      <c r="AE31" s="2" t="s">
        <v>159</v>
      </c>
      <c r="AF31" s="2">
        <f t="shared" si="16"/>
        <v>2149.433962264151</v>
      </c>
      <c r="AG31" s="2">
        <f t="shared" si="17"/>
        <v>0.10916726598317654</v>
      </c>
      <c r="AH31" s="2">
        <f t="shared" si="18"/>
        <v>0.32003360833959527</v>
      </c>
      <c r="AI31" s="2">
        <f t="shared" si="19"/>
        <v>710026370</v>
      </c>
      <c r="AJ31" s="2">
        <f t="shared" si="20"/>
        <v>20105724</v>
      </c>
      <c r="AK31" s="2">
        <f t="shared" si="21"/>
        <v>20.105723999999999</v>
      </c>
      <c r="AL31" s="2" t="s">
        <v>159</v>
      </c>
      <c r="AM31" s="2" t="s">
        <v>159</v>
      </c>
      <c r="AN31" s="2" t="s">
        <v>159</v>
      </c>
      <c r="AO31" s="2" t="s">
        <v>159</v>
      </c>
      <c r="AP31" s="2" t="s">
        <v>159</v>
      </c>
      <c r="AQ31" s="2" t="s">
        <v>159</v>
      </c>
      <c r="AR31" s="2" t="s">
        <v>159</v>
      </c>
      <c r="AS31" s="2">
        <v>0</v>
      </c>
      <c r="AT31" s="2" t="s">
        <v>159</v>
      </c>
      <c r="AU31" s="2" t="s">
        <v>159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143</v>
      </c>
    </row>
    <row r="32" spans="1:99" s="2" customFormat="1" x14ac:dyDescent="0.25">
      <c r="A32" s="2" t="s">
        <v>325</v>
      </c>
      <c r="B32" s="2" t="s">
        <v>326</v>
      </c>
      <c r="C32" s="2" t="s">
        <v>327</v>
      </c>
      <c r="D32" s="2">
        <v>1967</v>
      </c>
      <c r="E32" s="2">
        <f t="shared" si="0"/>
        <v>48</v>
      </c>
      <c r="F32" s="2">
        <v>26</v>
      </c>
      <c r="G32" s="2">
        <v>40</v>
      </c>
      <c r="H32" s="2">
        <v>100000</v>
      </c>
      <c r="I32" s="2">
        <v>25100</v>
      </c>
      <c r="J32" s="2">
        <v>25100</v>
      </c>
      <c r="K32" s="2">
        <v>25100</v>
      </c>
      <c r="L32" s="2">
        <f t="shared" si="1"/>
        <v>1093353490</v>
      </c>
      <c r="M32" s="2">
        <v>1660</v>
      </c>
      <c r="N32" s="2">
        <f t="shared" si="2"/>
        <v>72309600</v>
      </c>
      <c r="O32" s="2">
        <f t="shared" si="3"/>
        <v>2.59375</v>
      </c>
      <c r="P32" s="2">
        <f t="shared" si="4"/>
        <v>6717787.6000000006</v>
      </c>
      <c r="Q32" s="2">
        <f t="shared" si="5"/>
        <v>6.7177876000000003</v>
      </c>
      <c r="R32" s="2">
        <v>5214</v>
      </c>
      <c r="S32" s="2">
        <f t="shared" si="6"/>
        <v>13504.207859999999</v>
      </c>
      <c r="T32" s="2">
        <f t="shared" si="7"/>
        <v>3336960</v>
      </c>
      <c r="U32" s="2">
        <f t="shared" si="8"/>
        <v>145366320000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15.120447215860688</v>
      </c>
      <c r="AA32" s="2">
        <f t="shared" si="13"/>
        <v>0</v>
      </c>
      <c r="AB32" s="2">
        <f t="shared" si="14"/>
        <v>1.744666986445464</v>
      </c>
      <c r="AC32" s="2">
        <v>26</v>
      </c>
      <c r="AD32" s="2">
        <f t="shared" si="15"/>
        <v>0.58155566214848797</v>
      </c>
      <c r="AE32" s="2" t="s">
        <v>159</v>
      </c>
      <c r="AF32" s="2">
        <f t="shared" si="16"/>
        <v>2010.2168674698796</v>
      </c>
      <c r="AG32" s="2">
        <f t="shared" si="17"/>
        <v>0.15758399464333583</v>
      </c>
      <c r="AH32" s="2">
        <f t="shared" si="18"/>
        <v>0.21698036469099122</v>
      </c>
      <c r="AI32" s="2">
        <f t="shared" si="19"/>
        <v>1093353490</v>
      </c>
      <c r="AJ32" s="2">
        <f t="shared" si="20"/>
        <v>30960348</v>
      </c>
      <c r="AK32" s="2">
        <f t="shared" si="21"/>
        <v>30.960348</v>
      </c>
      <c r="AL32" s="2" t="s">
        <v>159</v>
      </c>
      <c r="AM32" s="2" t="s">
        <v>159</v>
      </c>
      <c r="AN32" s="2" t="s">
        <v>159</v>
      </c>
      <c r="AO32" s="2" t="s">
        <v>159</v>
      </c>
      <c r="AP32" s="2" t="s">
        <v>159</v>
      </c>
      <c r="AQ32" s="2" t="s">
        <v>159</v>
      </c>
      <c r="AR32" s="2" t="s">
        <v>159</v>
      </c>
      <c r="AS32" s="2">
        <v>0</v>
      </c>
      <c r="AT32" s="2" t="s">
        <v>159</v>
      </c>
      <c r="AU32" s="2" t="s">
        <v>159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328</v>
      </c>
      <c r="B33" s="2" t="s">
        <v>329</v>
      </c>
      <c r="C33" s="2" t="s">
        <v>330</v>
      </c>
      <c r="D33" s="2">
        <v>1964</v>
      </c>
      <c r="E33" s="2">
        <f t="shared" si="0"/>
        <v>51</v>
      </c>
      <c r="F33" s="2">
        <v>31</v>
      </c>
      <c r="G33" s="2">
        <v>56</v>
      </c>
      <c r="H33" s="2">
        <v>120000</v>
      </c>
      <c r="I33" s="2">
        <v>30900</v>
      </c>
      <c r="J33" s="2">
        <v>30900</v>
      </c>
      <c r="K33" s="2">
        <v>30900</v>
      </c>
      <c r="L33" s="2">
        <f t="shared" si="1"/>
        <v>1346000910</v>
      </c>
      <c r="M33" s="2">
        <v>1380</v>
      </c>
      <c r="N33" s="2">
        <f t="shared" si="2"/>
        <v>60112800</v>
      </c>
      <c r="O33" s="2">
        <f t="shared" si="3"/>
        <v>2.15625</v>
      </c>
      <c r="P33" s="2">
        <f t="shared" si="4"/>
        <v>5584666.7999999998</v>
      </c>
      <c r="Q33" s="2">
        <f t="shared" si="5"/>
        <v>5.5846667999999999</v>
      </c>
      <c r="R33" s="2">
        <v>4961</v>
      </c>
      <c r="S33" s="2">
        <f t="shared" si="6"/>
        <v>12848.94039</v>
      </c>
      <c r="T33" s="2">
        <f t="shared" si="7"/>
        <v>3175040</v>
      </c>
      <c r="U33" s="2">
        <f t="shared" si="8"/>
        <v>138312680000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22.391252944464409</v>
      </c>
      <c r="AA33" s="2">
        <f t="shared" si="13"/>
        <v>0</v>
      </c>
      <c r="AB33" s="2">
        <f t="shared" si="14"/>
        <v>2.1668954462384908</v>
      </c>
      <c r="AC33" s="2">
        <v>31</v>
      </c>
      <c r="AD33" s="2">
        <f t="shared" si="15"/>
        <v>0.7222984820794971</v>
      </c>
      <c r="AE33" s="2" t="s">
        <v>159</v>
      </c>
      <c r="AF33" s="2">
        <f t="shared" si="16"/>
        <v>2300.753623188406</v>
      </c>
      <c r="AG33" s="2">
        <f t="shared" si="17"/>
        <v>0.25594129659287457</v>
      </c>
      <c r="AH33" s="2">
        <f t="shared" si="18"/>
        <v>0.14652329457961072</v>
      </c>
      <c r="AI33" s="2">
        <f t="shared" si="19"/>
        <v>1346000910</v>
      </c>
      <c r="AJ33" s="2">
        <f t="shared" si="20"/>
        <v>38114532</v>
      </c>
      <c r="AK33" s="2">
        <f t="shared" si="21"/>
        <v>38.114531999999997</v>
      </c>
      <c r="AL33" s="2" t="s">
        <v>159</v>
      </c>
      <c r="AM33" s="2" t="s">
        <v>159</v>
      </c>
      <c r="AN33" s="2" t="s">
        <v>159</v>
      </c>
      <c r="AO33" s="2" t="s">
        <v>159</v>
      </c>
      <c r="AP33" s="2" t="s">
        <v>159</v>
      </c>
      <c r="AQ33" s="2" t="s">
        <v>159</v>
      </c>
      <c r="AR33" s="2" t="s">
        <v>159</v>
      </c>
      <c r="AS33" s="2">
        <v>0</v>
      </c>
      <c r="AT33" s="2" t="s">
        <v>159</v>
      </c>
      <c r="AU33" s="2" t="s">
        <v>159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331</v>
      </c>
      <c r="B34" s="2" t="s">
        <v>332</v>
      </c>
      <c r="C34" s="2" t="s">
        <v>333</v>
      </c>
      <c r="D34" s="2">
        <v>1995</v>
      </c>
      <c r="E34" s="2">
        <f t="shared" si="0"/>
        <v>20</v>
      </c>
      <c r="F34" s="2">
        <v>33</v>
      </c>
      <c r="G34" s="2">
        <v>33</v>
      </c>
      <c r="H34" s="2">
        <v>80000</v>
      </c>
      <c r="I34" s="2">
        <v>12500</v>
      </c>
      <c r="J34" s="2">
        <v>12500</v>
      </c>
      <c r="K34" s="2">
        <v>12500</v>
      </c>
      <c r="L34" s="2">
        <f t="shared" si="1"/>
        <v>544498750</v>
      </c>
      <c r="M34" s="2">
        <v>796</v>
      </c>
      <c r="N34" s="2">
        <f t="shared" si="2"/>
        <v>34673760</v>
      </c>
      <c r="O34" s="2">
        <f t="shared" si="3"/>
        <v>1.2437500000000001</v>
      </c>
      <c r="P34" s="2">
        <f t="shared" si="4"/>
        <v>3221300.56</v>
      </c>
      <c r="Q34" s="2">
        <f t="shared" si="5"/>
        <v>3.22130056</v>
      </c>
      <c r="R34" s="2">
        <v>4460</v>
      </c>
      <c r="S34" s="2">
        <f t="shared" si="6"/>
        <v>11551.355399999999</v>
      </c>
      <c r="T34" s="2">
        <f t="shared" si="7"/>
        <v>2854400</v>
      </c>
      <c r="U34" s="2">
        <f t="shared" si="8"/>
        <v>124344800000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15.703481537623841</v>
      </c>
      <c r="AA34" s="2">
        <f t="shared" si="13"/>
        <v>0</v>
      </c>
      <c r="AB34" s="2">
        <f t="shared" si="14"/>
        <v>1.4275892306930764</v>
      </c>
      <c r="AC34" s="2">
        <v>33</v>
      </c>
      <c r="AD34" s="2">
        <f t="shared" si="15"/>
        <v>0.47586307689769214</v>
      </c>
      <c r="AE34" s="2" t="s">
        <v>159</v>
      </c>
      <c r="AF34" s="2">
        <f t="shared" si="16"/>
        <v>3585.929648241206</v>
      </c>
      <c r="AG34" s="2">
        <f t="shared" si="17"/>
        <v>0.23634201141649383</v>
      </c>
      <c r="AH34" s="2">
        <f t="shared" si="18"/>
        <v>0.20892438045205436</v>
      </c>
      <c r="AI34" s="2">
        <f t="shared" si="19"/>
        <v>544498750</v>
      </c>
      <c r="AJ34" s="2">
        <f t="shared" si="20"/>
        <v>15418500</v>
      </c>
      <c r="AK34" s="2">
        <f t="shared" si="21"/>
        <v>15.4185</v>
      </c>
      <c r="AL34" s="2" t="s">
        <v>159</v>
      </c>
      <c r="AM34" s="2" t="s">
        <v>159</v>
      </c>
      <c r="AN34" s="2" t="s">
        <v>159</v>
      </c>
      <c r="AO34" s="2" t="s">
        <v>159</v>
      </c>
      <c r="AP34" s="2" t="s">
        <v>159</v>
      </c>
      <c r="AQ34" s="2" t="s">
        <v>159</v>
      </c>
      <c r="AR34" s="2" t="s">
        <v>159</v>
      </c>
      <c r="AS34" s="2">
        <v>0</v>
      </c>
      <c r="AT34" s="2" t="s">
        <v>159</v>
      </c>
      <c r="AU34" s="2" t="s">
        <v>159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143</v>
      </c>
    </row>
    <row r="35" spans="1:99" s="2" customFormat="1" x14ac:dyDescent="0.25">
      <c r="A35" s="2" t="s">
        <v>334</v>
      </c>
      <c r="B35" s="2" t="s">
        <v>335</v>
      </c>
      <c r="C35" s="2" t="s">
        <v>336</v>
      </c>
      <c r="D35" s="2">
        <v>1959</v>
      </c>
      <c r="E35" s="2">
        <f t="shared" si="0"/>
        <v>56</v>
      </c>
      <c r="F35" s="2">
        <v>35</v>
      </c>
      <c r="G35" s="2">
        <v>52</v>
      </c>
      <c r="H35" s="2">
        <v>55000</v>
      </c>
      <c r="I35" s="2">
        <v>11500</v>
      </c>
      <c r="J35" s="2">
        <v>11500</v>
      </c>
      <c r="K35" s="2">
        <v>11500</v>
      </c>
      <c r="L35" s="2">
        <f t="shared" si="1"/>
        <v>500938850</v>
      </c>
      <c r="M35" s="2">
        <v>710</v>
      </c>
      <c r="N35" s="2">
        <f t="shared" si="2"/>
        <v>30927600</v>
      </c>
      <c r="O35" s="2">
        <f t="shared" si="3"/>
        <v>1.109375</v>
      </c>
      <c r="P35" s="2">
        <f t="shared" si="4"/>
        <v>2873270.6</v>
      </c>
      <c r="Q35" s="2">
        <f t="shared" si="5"/>
        <v>2.8732706000000001</v>
      </c>
      <c r="R35" s="2">
        <v>2715</v>
      </c>
      <c r="S35" s="2">
        <f t="shared" si="6"/>
        <v>7031.8228499999996</v>
      </c>
      <c r="T35" s="2">
        <f t="shared" si="7"/>
        <v>1737600</v>
      </c>
      <c r="U35" s="2">
        <f t="shared" si="8"/>
        <v>75694200000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16.197145914975621</v>
      </c>
      <c r="AA35" s="2">
        <f t="shared" si="13"/>
        <v>0</v>
      </c>
      <c r="AB35" s="2">
        <f t="shared" si="14"/>
        <v>1.3883267927121961</v>
      </c>
      <c r="AC35" s="2">
        <v>35</v>
      </c>
      <c r="AD35" s="2">
        <f t="shared" si="15"/>
        <v>0.46277559757073206</v>
      </c>
      <c r="AE35" s="2" t="s">
        <v>159</v>
      </c>
      <c r="AF35" s="2">
        <f t="shared" si="16"/>
        <v>2447.323943661972</v>
      </c>
      <c r="AG35" s="2">
        <f t="shared" si="17"/>
        <v>0.2581135673610514</v>
      </c>
      <c r="AH35" s="2">
        <f t="shared" si="18"/>
        <v>0.2025566830360479</v>
      </c>
      <c r="AI35" s="2">
        <f t="shared" si="19"/>
        <v>500938850</v>
      </c>
      <c r="AJ35" s="2">
        <f t="shared" si="20"/>
        <v>14185020</v>
      </c>
      <c r="AK35" s="2">
        <f t="shared" si="21"/>
        <v>14.18502</v>
      </c>
      <c r="AL35" s="2" t="s">
        <v>159</v>
      </c>
      <c r="AM35" s="2" t="s">
        <v>159</v>
      </c>
      <c r="AN35" s="2" t="s">
        <v>159</v>
      </c>
      <c r="AO35" s="2" t="s">
        <v>159</v>
      </c>
      <c r="AP35" s="2" t="s">
        <v>159</v>
      </c>
      <c r="AQ35" s="2" t="s">
        <v>159</v>
      </c>
      <c r="AR35" s="2" t="s">
        <v>159</v>
      </c>
      <c r="AS35" s="2">
        <v>0</v>
      </c>
      <c r="AT35" s="2" t="s">
        <v>159</v>
      </c>
      <c r="AU35" s="2" t="s">
        <v>159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143</v>
      </c>
    </row>
    <row r="36" spans="1:99" s="2" customFormat="1" x14ac:dyDescent="0.25">
      <c r="A36" s="2" t="s">
        <v>337</v>
      </c>
      <c r="B36" s="2" t="s">
        <v>338</v>
      </c>
      <c r="C36" s="2" t="s">
        <v>339</v>
      </c>
      <c r="D36" s="2">
        <v>1938</v>
      </c>
      <c r="E36" s="2">
        <f t="shared" si="0"/>
        <v>77</v>
      </c>
      <c r="F36" s="2">
        <v>22</v>
      </c>
      <c r="G36" s="2">
        <v>25</v>
      </c>
      <c r="H36" s="2">
        <v>300000</v>
      </c>
      <c r="I36" s="2">
        <v>42700</v>
      </c>
      <c r="J36" s="2">
        <v>42700</v>
      </c>
      <c r="K36" s="2">
        <v>42700</v>
      </c>
      <c r="L36" s="2">
        <f t="shared" si="1"/>
        <v>1860007730</v>
      </c>
      <c r="M36" s="2">
        <v>2870</v>
      </c>
      <c r="N36" s="2">
        <f t="shared" si="2"/>
        <v>125017200</v>
      </c>
      <c r="O36" s="2">
        <f t="shared" si="3"/>
        <v>4.484375</v>
      </c>
      <c r="P36" s="2">
        <f t="shared" si="4"/>
        <v>11614488.200000001</v>
      </c>
      <c r="Q36" s="2">
        <f t="shared" si="5"/>
        <v>11.6144882</v>
      </c>
      <c r="R36" s="2">
        <v>19428</v>
      </c>
      <c r="S36" s="2">
        <f t="shared" si="6"/>
        <v>50318.325719999993</v>
      </c>
      <c r="T36" s="2">
        <f t="shared" si="7"/>
        <v>12433920</v>
      </c>
      <c r="U36" s="2">
        <f t="shared" si="8"/>
        <v>541652640000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14.878014625187575</v>
      </c>
      <c r="AA36" s="2">
        <f t="shared" si="13"/>
        <v>0</v>
      </c>
      <c r="AB36" s="2">
        <f t="shared" si="14"/>
        <v>2.028820176161942</v>
      </c>
      <c r="AC36" s="2">
        <v>22</v>
      </c>
      <c r="AD36" s="2">
        <f t="shared" si="15"/>
        <v>0.67627339205398063</v>
      </c>
      <c r="AE36" s="2" t="s">
        <v>159</v>
      </c>
      <c r="AF36" s="2">
        <f t="shared" si="16"/>
        <v>4332.3763066202091</v>
      </c>
      <c r="AG36" s="2">
        <f t="shared" si="17"/>
        <v>0.11792490793089498</v>
      </c>
      <c r="AH36" s="2">
        <f t="shared" si="18"/>
        <v>0.2205159918067342</v>
      </c>
      <c r="AI36" s="2">
        <f t="shared" si="19"/>
        <v>1860007730</v>
      </c>
      <c r="AJ36" s="2">
        <f t="shared" si="20"/>
        <v>52669596</v>
      </c>
      <c r="AK36" s="2">
        <f t="shared" si="21"/>
        <v>52.669595999999999</v>
      </c>
      <c r="AL36" s="2" t="s">
        <v>159</v>
      </c>
      <c r="AM36" s="2" t="s">
        <v>159</v>
      </c>
      <c r="AN36" s="2" t="s">
        <v>159</v>
      </c>
      <c r="AO36" s="2" t="s">
        <v>159</v>
      </c>
      <c r="AP36" s="2" t="s">
        <v>159</v>
      </c>
      <c r="AQ36" s="2" t="s">
        <v>159</v>
      </c>
      <c r="AR36" s="2" t="s">
        <v>159</v>
      </c>
      <c r="AS36" s="2">
        <v>0</v>
      </c>
      <c r="AT36" s="2" t="s">
        <v>159</v>
      </c>
      <c r="AU36" s="2" t="s">
        <v>159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143</v>
      </c>
    </row>
    <row r="37" spans="1:99" s="2" customFormat="1" x14ac:dyDescent="0.25">
      <c r="A37" s="2" t="s">
        <v>340</v>
      </c>
      <c r="B37" s="2" t="s">
        <v>341</v>
      </c>
      <c r="C37" s="2" t="s">
        <v>342</v>
      </c>
      <c r="D37" s="2">
        <v>1929</v>
      </c>
      <c r="E37" s="2">
        <f t="shared" si="0"/>
        <v>86</v>
      </c>
      <c r="F37" s="2">
        <v>44</v>
      </c>
      <c r="G37" s="2">
        <v>44</v>
      </c>
      <c r="H37" s="2">
        <v>235000</v>
      </c>
      <c r="I37" s="2">
        <v>17000</v>
      </c>
      <c r="J37" s="2">
        <v>17000</v>
      </c>
      <c r="K37" s="2">
        <v>17000</v>
      </c>
      <c r="L37" s="2">
        <f t="shared" si="1"/>
        <v>740518300</v>
      </c>
      <c r="M37" s="2">
        <v>1210</v>
      </c>
      <c r="N37" s="2">
        <f t="shared" si="2"/>
        <v>52707600</v>
      </c>
      <c r="O37" s="2">
        <f t="shared" si="3"/>
        <v>1.890625</v>
      </c>
      <c r="P37" s="2">
        <f t="shared" si="4"/>
        <v>4896700.6000000006</v>
      </c>
      <c r="Q37" s="2">
        <f t="shared" si="5"/>
        <v>4.8967006</v>
      </c>
      <c r="R37" s="2">
        <v>19522</v>
      </c>
      <c r="S37" s="2">
        <f t="shared" si="6"/>
        <v>50561.784779999994</v>
      </c>
      <c r="T37" s="2">
        <f t="shared" si="7"/>
        <v>12494080</v>
      </c>
      <c r="U37" s="2">
        <f t="shared" si="8"/>
        <v>544273360000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14.049554523446334</v>
      </c>
      <c r="AA37" s="2">
        <f t="shared" si="13"/>
        <v>0</v>
      </c>
      <c r="AB37" s="2">
        <f t="shared" si="14"/>
        <v>0.95792417205315916</v>
      </c>
      <c r="AC37" s="2">
        <v>44</v>
      </c>
      <c r="AD37" s="2">
        <f t="shared" si="15"/>
        <v>0.31930805735105305</v>
      </c>
      <c r="AE37" s="2" t="s">
        <v>159</v>
      </c>
      <c r="AF37" s="2">
        <f t="shared" si="16"/>
        <v>10325.685950413223</v>
      </c>
      <c r="AG37" s="2">
        <f t="shared" si="17"/>
        <v>0.17150286594108299</v>
      </c>
      <c r="AH37" s="2">
        <f t="shared" si="18"/>
        <v>0.23351915861198067</v>
      </c>
      <c r="AI37" s="2">
        <f t="shared" si="19"/>
        <v>740518300</v>
      </c>
      <c r="AJ37" s="2">
        <f t="shared" si="20"/>
        <v>20969160</v>
      </c>
      <c r="AK37" s="2">
        <f t="shared" si="21"/>
        <v>20.969159999999999</v>
      </c>
      <c r="AL37" s="2" t="s">
        <v>159</v>
      </c>
      <c r="AM37" s="2" t="s">
        <v>159</v>
      </c>
      <c r="AN37" s="2" t="s">
        <v>159</v>
      </c>
      <c r="AO37" s="2" t="s">
        <v>159</v>
      </c>
      <c r="AP37" s="2" t="s">
        <v>159</v>
      </c>
      <c r="AQ37" s="2" t="s">
        <v>159</v>
      </c>
      <c r="AR37" s="2" t="s">
        <v>159</v>
      </c>
      <c r="AS37" s="2">
        <v>0</v>
      </c>
      <c r="AT37" s="2" t="s">
        <v>159</v>
      </c>
      <c r="AU37" s="2" t="s">
        <v>159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143</v>
      </c>
    </row>
    <row r="38" spans="1:99" s="2" customFormat="1" x14ac:dyDescent="0.25">
      <c r="A38" s="2" t="s">
        <v>343</v>
      </c>
      <c r="B38" s="2" t="s">
        <v>344</v>
      </c>
      <c r="C38" s="2" t="s">
        <v>345</v>
      </c>
      <c r="D38" s="2">
        <v>1936</v>
      </c>
      <c r="E38" s="2">
        <f t="shared" si="0"/>
        <v>79</v>
      </c>
      <c r="F38" s="2">
        <v>35</v>
      </c>
      <c r="G38" s="2">
        <v>62</v>
      </c>
      <c r="H38" s="2">
        <v>320000</v>
      </c>
      <c r="I38" s="2">
        <v>57500</v>
      </c>
      <c r="J38" s="2">
        <v>57500</v>
      </c>
      <c r="K38" s="2">
        <v>57500</v>
      </c>
      <c r="L38" s="2">
        <f t="shared" si="1"/>
        <v>2504694250</v>
      </c>
      <c r="M38" s="2">
        <v>2990</v>
      </c>
      <c r="N38" s="2">
        <f t="shared" si="2"/>
        <v>130244400</v>
      </c>
      <c r="O38" s="2">
        <f t="shared" si="3"/>
        <v>4.671875</v>
      </c>
      <c r="P38" s="2">
        <f t="shared" si="4"/>
        <v>12100111.4</v>
      </c>
      <c r="Q38" s="2">
        <f t="shared" si="5"/>
        <v>12.100111400000001</v>
      </c>
      <c r="R38" s="2">
        <v>22969</v>
      </c>
      <c r="S38" s="2">
        <f t="shared" si="6"/>
        <v>59489.480309999992</v>
      </c>
      <c r="T38" s="2">
        <f t="shared" si="7"/>
        <v>14700160</v>
      </c>
      <c r="U38" s="2">
        <f t="shared" si="8"/>
        <v>640375720000</v>
      </c>
      <c r="W38" s="2">
        <f t="shared" si="9"/>
        <v>0</v>
      </c>
      <c r="X38" s="2">
        <f t="shared" si="10"/>
        <v>0</v>
      </c>
      <c r="Y38" s="2">
        <f t="shared" si="11"/>
        <v>0</v>
      </c>
      <c r="Z38" s="2">
        <f t="shared" si="12"/>
        <v>19.230725082997811</v>
      </c>
      <c r="AA38" s="2">
        <f t="shared" si="13"/>
        <v>0</v>
      </c>
      <c r="AB38" s="2">
        <f t="shared" si="14"/>
        <v>1.6483478642569553</v>
      </c>
      <c r="AC38" s="2">
        <v>35</v>
      </c>
      <c r="AD38" s="2">
        <f t="shared" si="15"/>
        <v>0.54944928808565174</v>
      </c>
      <c r="AE38" s="2" t="s">
        <v>159</v>
      </c>
      <c r="AF38" s="2">
        <f t="shared" si="16"/>
        <v>4916.4414715719067</v>
      </c>
      <c r="AG38" s="2">
        <f t="shared" si="17"/>
        <v>0.14933499031568229</v>
      </c>
      <c r="AH38" s="2">
        <f t="shared" si="18"/>
        <v>0.1706040795148685</v>
      </c>
      <c r="AI38" s="2">
        <f t="shared" si="19"/>
        <v>2504694250</v>
      </c>
      <c r="AJ38" s="2">
        <f t="shared" si="20"/>
        <v>70925100</v>
      </c>
      <c r="AK38" s="2">
        <f t="shared" si="21"/>
        <v>70.9251</v>
      </c>
      <c r="AL38" s="2" t="s">
        <v>159</v>
      </c>
      <c r="AM38" s="2" t="s">
        <v>159</v>
      </c>
      <c r="AN38" s="2" t="s">
        <v>159</v>
      </c>
      <c r="AO38" s="2" t="s">
        <v>159</v>
      </c>
      <c r="AP38" s="2" t="s">
        <v>159</v>
      </c>
      <c r="AQ38" s="2" t="s">
        <v>159</v>
      </c>
      <c r="AR38" s="2" t="s">
        <v>159</v>
      </c>
      <c r="AS38" s="2">
        <v>0</v>
      </c>
      <c r="AT38" s="2" t="s">
        <v>159</v>
      </c>
      <c r="AU38" s="2" t="s">
        <v>159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143</v>
      </c>
    </row>
    <row r="39" spans="1:99" s="2" customFormat="1" x14ac:dyDescent="0.25">
      <c r="A39" s="2" t="s">
        <v>346</v>
      </c>
      <c r="C39" s="2" t="s">
        <v>347</v>
      </c>
      <c r="D39" s="2">
        <v>1895</v>
      </c>
      <c r="E39" s="2">
        <f t="shared" si="0"/>
        <v>120</v>
      </c>
      <c r="F39" s="2">
        <v>0</v>
      </c>
      <c r="G39" s="2">
        <v>18</v>
      </c>
      <c r="H39" s="2">
        <v>0</v>
      </c>
      <c r="I39" s="2">
        <v>1500</v>
      </c>
      <c r="J39" s="2">
        <v>1089</v>
      </c>
      <c r="K39" s="2">
        <v>1500</v>
      </c>
      <c r="L39" s="2">
        <f t="shared" si="1"/>
        <v>65339850</v>
      </c>
      <c r="M39" s="2">
        <v>260</v>
      </c>
      <c r="N39" s="2">
        <f t="shared" si="2"/>
        <v>11325600</v>
      </c>
      <c r="O39" s="2">
        <f t="shared" si="3"/>
        <v>0.40625</v>
      </c>
      <c r="P39" s="2">
        <f t="shared" si="4"/>
        <v>1052183.6000000001</v>
      </c>
      <c r="Q39" s="2">
        <f t="shared" si="5"/>
        <v>1.0521836</v>
      </c>
      <c r="R39" s="2">
        <v>3.88</v>
      </c>
      <c r="S39" s="2">
        <f t="shared" si="6"/>
        <v>10.049161199999999</v>
      </c>
      <c r="T39" s="2">
        <f t="shared" si="7"/>
        <v>2483.1999999999998</v>
      </c>
      <c r="U39" s="2">
        <f t="shared" si="8"/>
        <v>108174400</v>
      </c>
      <c r="V39" s="2">
        <v>24989.516597000002</v>
      </c>
      <c r="W39" s="2">
        <f t="shared" si="9"/>
        <v>7.6168046587656004</v>
      </c>
      <c r="X39" s="2">
        <f t="shared" si="10"/>
        <v>4.7328645063722181</v>
      </c>
      <c r="Y39" s="2">
        <f t="shared" si="11"/>
        <v>2.0947005404802961</v>
      </c>
      <c r="Z39" s="2">
        <f t="shared" si="12"/>
        <v>5.7692175248993429</v>
      </c>
      <c r="AA39" s="2">
        <f t="shared" si="13"/>
        <v>5.6703886414204394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 t="s">
        <v>159</v>
      </c>
      <c r="AF39" s="2">
        <f t="shared" si="16"/>
        <v>9.5507692307692302</v>
      </c>
      <c r="AG39" s="2">
        <f t="shared" si="17"/>
        <v>0.15192587735216603</v>
      </c>
      <c r="AH39" s="2">
        <f t="shared" si="18"/>
        <v>0.78330615020600791</v>
      </c>
      <c r="AI39" s="2">
        <f t="shared" si="19"/>
        <v>47436731.100000001</v>
      </c>
      <c r="AJ39" s="2">
        <f t="shared" si="20"/>
        <v>1343259.72</v>
      </c>
      <c r="AK39" s="2">
        <f t="shared" si="21"/>
        <v>1.34325972</v>
      </c>
      <c r="AL39" s="2" t="s">
        <v>348</v>
      </c>
      <c r="AM39" s="2" t="s">
        <v>349</v>
      </c>
      <c r="AN39" s="2" t="s">
        <v>350</v>
      </c>
      <c r="AO39" s="2" t="s">
        <v>351</v>
      </c>
      <c r="AP39" s="2" t="s">
        <v>159</v>
      </c>
      <c r="AQ39" s="2" t="s">
        <v>159</v>
      </c>
      <c r="AR39" s="2" t="s">
        <v>159</v>
      </c>
      <c r="AS39" s="2">
        <v>0</v>
      </c>
      <c r="AT39" s="2" t="s">
        <v>159</v>
      </c>
      <c r="AU39" s="2" t="s">
        <v>159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143</v>
      </c>
    </row>
    <row r="40" spans="1:99" s="2" customFormat="1" x14ac:dyDescent="0.25">
      <c r="A40" s="2" t="s">
        <v>352</v>
      </c>
      <c r="C40" s="2" t="s">
        <v>353</v>
      </c>
      <c r="D40" s="2">
        <v>1865</v>
      </c>
      <c r="E40" s="2">
        <f t="shared" si="0"/>
        <v>150</v>
      </c>
      <c r="F40" s="2">
        <v>0</v>
      </c>
      <c r="G40" s="2">
        <v>11</v>
      </c>
      <c r="H40" s="2">
        <v>0</v>
      </c>
      <c r="I40" s="2">
        <v>2389</v>
      </c>
      <c r="J40" s="2">
        <v>1766</v>
      </c>
      <c r="K40" s="2">
        <v>2389</v>
      </c>
      <c r="L40" s="2">
        <f t="shared" si="1"/>
        <v>104064601.10000001</v>
      </c>
      <c r="M40" s="2">
        <v>319</v>
      </c>
      <c r="N40" s="2">
        <f t="shared" si="2"/>
        <v>13895640</v>
      </c>
      <c r="O40" s="2">
        <f t="shared" si="3"/>
        <v>0.49843750000000003</v>
      </c>
      <c r="P40" s="2">
        <f t="shared" si="4"/>
        <v>1290948.3400000001</v>
      </c>
      <c r="Q40" s="2">
        <f t="shared" si="5"/>
        <v>1.2909483400000001</v>
      </c>
      <c r="R40" s="2">
        <v>5.9</v>
      </c>
      <c r="S40" s="2">
        <f t="shared" si="6"/>
        <v>15.280941</v>
      </c>
      <c r="T40" s="2">
        <f t="shared" si="7"/>
        <v>3776</v>
      </c>
      <c r="U40" s="2">
        <f t="shared" si="8"/>
        <v>164492000</v>
      </c>
      <c r="V40" s="2">
        <v>29686.141883</v>
      </c>
      <c r="W40" s="2">
        <f t="shared" si="9"/>
        <v>9.0483360459383988</v>
      </c>
      <c r="X40" s="2">
        <f t="shared" si="10"/>
        <v>5.622377155788902</v>
      </c>
      <c r="Y40" s="2">
        <f t="shared" si="11"/>
        <v>2.2465142664139921</v>
      </c>
      <c r="Z40" s="2">
        <f t="shared" si="12"/>
        <v>7.4890110207230478</v>
      </c>
      <c r="AA40" s="2">
        <f t="shared" si="13"/>
        <v>4.1538031383527541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159</v>
      </c>
      <c r="AF40" s="2">
        <f t="shared" si="16"/>
        <v>11.836990595611285</v>
      </c>
      <c r="AG40" s="2">
        <f t="shared" si="17"/>
        <v>0.178045352201742</v>
      </c>
      <c r="AH40" s="2">
        <f t="shared" si="18"/>
        <v>0.5926333017384251</v>
      </c>
      <c r="AI40" s="2">
        <f t="shared" si="19"/>
        <v>76926783.400000006</v>
      </c>
      <c r="AJ40" s="2">
        <f t="shared" si="20"/>
        <v>2178325.6800000002</v>
      </c>
      <c r="AK40" s="2">
        <f t="shared" si="21"/>
        <v>2.1783256800000004</v>
      </c>
      <c r="AL40" s="2" t="s">
        <v>354</v>
      </c>
      <c r="AM40" s="2" t="s">
        <v>159</v>
      </c>
      <c r="AN40" s="2" t="s">
        <v>355</v>
      </c>
      <c r="AO40" s="2" t="s">
        <v>356</v>
      </c>
      <c r="AP40" s="2" t="s">
        <v>159</v>
      </c>
      <c r="AQ40" s="2" t="s">
        <v>159</v>
      </c>
      <c r="AR40" s="2" t="s">
        <v>159</v>
      </c>
      <c r="AS40" s="2">
        <v>0</v>
      </c>
      <c r="AT40" s="2" t="s">
        <v>159</v>
      </c>
      <c r="AU40" s="2" t="s">
        <v>159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143</v>
      </c>
    </row>
    <row r="41" spans="1:99" s="2" customFormat="1" x14ac:dyDescent="0.25">
      <c r="A41" s="2" t="s">
        <v>357</v>
      </c>
      <c r="C41" s="2" t="s">
        <v>358</v>
      </c>
      <c r="D41" s="2">
        <v>1933</v>
      </c>
      <c r="E41" s="2">
        <f t="shared" si="0"/>
        <v>82</v>
      </c>
      <c r="F41" s="2">
        <v>0</v>
      </c>
      <c r="G41" s="2">
        <v>50</v>
      </c>
      <c r="H41" s="2">
        <v>0</v>
      </c>
      <c r="I41" s="2">
        <v>445000</v>
      </c>
      <c r="J41" s="2">
        <v>188000</v>
      </c>
      <c r="K41" s="2">
        <v>445000</v>
      </c>
      <c r="L41" s="2">
        <f t="shared" si="1"/>
        <v>19384155500</v>
      </c>
      <c r="M41" s="2">
        <v>14528</v>
      </c>
      <c r="N41" s="2">
        <f t="shared" si="2"/>
        <v>632839680</v>
      </c>
      <c r="O41" s="2">
        <f t="shared" si="3"/>
        <v>22.700000000000003</v>
      </c>
      <c r="P41" s="2">
        <f t="shared" si="4"/>
        <v>58792782.079999998</v>
      </c>
      <c r="Q41" s="2">
        <f t="shared" si="5"/>
        <v>58.792782080000002</v>
      </c>
      <c r="R41" s="2">
        <v>160</v>
      </c>
      <c r="S41" s="2">
        <f t="shared" si="6"/>
        <v>414.39839999999998</v>
      </c>
      <c r="T41" s="2">
        <f t="shared" si="7"/>
        <v>102400</v>
      </c>
      <c r="U41" s="2">
        <f t="shared" si="8"/>
        <v>4460800000</v>
      </c>
      <c r="V41" s="2">
        <v>429035.35764</v>
      </c>
      <c r="W41" s="2">
        <f t="shared" si="9"/>
        <v>130.76997700867199</v>
      </c>
      <c r="X41" s="2">
        <f t="shared" si="10"/>
        <v>81.25672252487017</v>
      </c>
      <c r="Y41" s="2">
        <f t="shared" si="11"/>
        <v>4.8110617683109567</v>
      </c>
      <c r="Z41" s="2">
        <f t="shared" si="12"/>
        <v>30.630436289962095</v>
      </c>
      <c r="AA41" s="2">
        <f t="shared" si="13"/>
        <v>0.56392076408914682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159</v>
      </c>
      <c r="AF41" s="2">
        <f t="shared" si="16"/>
        <v>7.0484581497797354</v>
      </c>
      <c r="AG41" s="2">
        <f t="shared" si="17"/>
        <v>0.10790753707430087</v>
      </c>
      <c r="AH41" s="2">
        <f t="shared" si="18"/>
        <v>0.2535327400973823</v>
      </c>
      <c r="AI41" s="2">
        <f t="shared" si="19"/>
        <v>8189261200</v>
      </c>
      <c r="AJ41" s="2">
        <f t="shared" si="20"/>
        <v>231894240</v>
      </c>
      <c r="AK41" s="2">
        <f t="shared" si="21"/>
        <v>231.89424</v>
      </c>
      <c r="AL41" s="2" t="s">
        <v>359</v>
      </c>
      <c r="AM41" s="2" t="s">
        <v>360</v>
      </c>
      <c r="AN41" s="2" t="s">
        <v>361</v>
      </c>
      <c r="AO41" s="2" t="s">
        <v>362</v>
      </c>
      <c r="AP41" s="2" t="s">
        <v>159</v>
      </c>
      <c r="AQ41" s="2" t="s">
        <v>159</v>
      </c>
      <c r="AR41" s="2" t="s">
        <v>159</v>
      </c>
      <c r="AS41" s="2">
        <v>0</v>
      </c>
      <c r="AT41" s="2" t="s">
        <v>159</v>
      </c>
      <c r="AU41" s="2" t="s">
        <v>159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143</v>
      </c>
    </row>
    <row r="42" spans="1:99" s="2" customFormat="1" x14ac:dyDescent="0.25">
      <c r="A42" s="2" t="s">
        <v>363</v>
      </c>
      <c r="C42" s="2" t="s">
        <v>364</v>
      </c>
      <c r="D42" s="2">
        <v>1955</v>
      </c>
      <c r="E42" s="2">
        <f t="shared" si="0"/>
        <v>60</v>
      </c>
      <c r="F42" s="2">
        <v>0</v>
      </c>
      <c r="G42" s="2">
        <v>8</v>
      </c>
      <c r="H42" s="2">
        <v>0</v>
      </c>
      <c r="I42" s="2">
        <v>2700</v>
      </c>
      <c r="J42" s="2">
        <v>2700</v>
      </c>
      <c r="K42" s="2">
        <v>2700</v>
      </c>
      <c r="L42" s="2">
        <f t="shared" si="1"/>
        <v>117611730</v>
      </c>
      <c r="M42" s="2">
        <v>500</v>
      </c>
      <c r="N42" s="2">
        <f t="shared" si="2"/>
        <v>21780000</v>
      </c>
      <c r="O42" s="2">
        <f t="shared" si="3"/>
        <v>0.78125</v>
      </c>
      <c r="P42" s="2">
        <f t="shared" si="4"/>
        <v>2023430</v>
      </c>
      <c r="Q42" s="2">
        <f t="shared" si="5"/>
        <v>2.0234300000000003</v>
      </c>
      <c r="R42" s="2">
        <v>68</v>
      </c>
      <c r="S42" s="2">
        <f t="shared" si="6"/>
        <v>176.11931999999999</v>
      </c>
      <c r="T42" s="2">
        <f t="shared" si="7"/>
        <v>43520</v>
      </c>
      <c r="U42" s="2">
        <f t="shared" si="8"/>
        <v>1895840000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5.3999876033057852</v>
      </c>
      <c r="AA42" s="2">
        <f t="shared" si="13"/>
        <v>0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159</v>
      </c>
      <c r="AF42" s="2">
        <f t="shared" si="16"/>
        <v>87.04</v>
      </c>
      <c r="AG42" s="2">
        <f t="shared" si="17"/>
        <v>0.10254376844957006</v>
      </c>
      <c r="AH42" s="2">
        <f t="shared" si="18"/>
        <v>0.60756438573671123</v>
      </c>
      <c r="AI42" s="2">
        <f t="shared" si="19"/>
        <v>117611730</v>
      </c>
      <c r="AJ42" s="2">
        <f t="shared" si="20"/>
        <v>3330396</v>
      </c>
      <c r="AK42" s="2">
        <f t="shared" si="21"/>
        <v>3.3303959999999999</v>
      </c>
      <c r="AL42" s="2" t="s">
        <v>159</v>
      </c>
      <c r="AM42" s="2" t="s">
        <v>159</v>
      </c>
      <c r="AN42" s="2" t="s">
        <v>159</v>
      </c>
      <c r="AO42" s="2" t="s">
        <v>159</v>
      </c>
      <c r="AP42" s="2" t="s">
        <v>159</v>
      </c>
      <c r="AQ42" s="2" t="s">
        <v>159</v>
      </c>
      <c r="AR42" s="2" t="s">
        <v>159</v>
      </c>
      <c r="AS42" s="2">
        <v>0</v>
      </c>
      <c r="AT42" s="2" t="s">
        <v>159</v>
      </c>
      <c r="AU42" s="2" t="s">
        <v>159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143</v>
      </c>
    </row>
    <row r="43" spans="1:99" s="2" customFormat="1" x14ac:dyDescent="0.25">
      <c r="A43" s="2" t="s">
        <v>365</v>
      </c>
      <c r="B43" s="2" t="s">
        <v>366</v>
      </c>
      <c r="C43" s="2" t="s">
        <v>367</v>
      </c>
      <c r="D43" s="2">
        <v>1962</v>
      </c>
      <c r="E43" s="2">
        <f t="shared" si="0"/>
        <v>53</v>
      </c>
      <c r="F43" s="2">
        <v>0</v>
      </c>
      <c r="G43" s="2">
        <v>23</v>
      </c>
      <c r="H43" s="2">
        <v>0</v>
      </c>
      <c r="I43" s="2">
        <v>8150</v>
      </c>
      <c r="J43" s="2">
        <v>3850</v>
      </c>
      <c r="K43" s="2">
        <v>8150</v>
      </c>
      <c r="L43" s="2">
        <f t="shared" si="1"/>
        <v>355013185</v>
      </c>
      <c r="M43" s="2">
        <v>556</v>
      </c>
      <c r="N43" s="2">
        <f t="shared" si="2"/>
        <v>24219360</v>
      </c>
      <c r="O43" s="2">
        <f t="shared" si="3"/>
        <v>0.86875000000000002</v>
      </c>
      <c r="P43" s="2">
        <f t="shared" si="4"/>
        <v>2250054.16</v>
      </c>
      <c r="Q43" s="2">
        <f t="shared" si="5"/>
        <v>2.2500541599999999</v>
      </c>
      <c r="R43" s="2">
        <v>4.99</v>
      </c>
      <c r="S43" s="2">
        <f t="shared" si="6"/>
        <v>12.924050099999999</v>
      </c>
      <c r="T43" s="2">
        <f t="shared" si="7"/>
        <v>3193.6000000000004</v>
      </c>
      <c r="U43" s="2">
        <f t="shared" si="8"/>
        <v>139121200</v>
      </c>
      <c r="V43" s="2">
        <v>43686.96643</v>
      </c>
      <c r="W43" s="2">
        <f t="shared" si="9"/>
        <v>13.315787367863999</v>
      </c>
      <c r="X43" s="2">
        <f t="shared" si="10"/>
        <v>8.2740493200434209</v>
      </c>
      <c r="Y43" s="2">
        <f t="shared" si="11"/>
        <v>2.5041783511993638</v>
      </c>
      <c r="Z43" s="2">
        <f t="shared" si="12"/>
        <v>14.658239730529626</v>
      </c>
      <c r="AA43" s="2">
        <f t="shared" si="13"/>
        <v>2.8039741784018104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159</v>
      </c>
      <c r="AF43" s="2">
        <f t="shared" si="16"/>
        <v>5.7438848920863315</v>
      </c>
      <c r="AG43" s="2">
        <f t="shared" si="17"/>
        <v>0.26396475150350668</v>
      </c>
      <c r="AH43" s="2">
        <f t="shared" si="18"/>
        <v>0.47380553551581867</v>
      </c>
      <c r="AI43" s="2">
        <f t="shared" si="19"/>
        <v>167705615</v>
      </c>
      <c r="AJ43" s="2">
        <f t="shared" si="20"/>
        <v>4748898</v>
      </c>
      <c r="AK43" s="2">
        <f t="shared" si="21"/>
        <v>4.7488979999999996</v>
      </c>
      <c r="AL43" s="2" t="s">
        <v>368</v>
      </c>
      <c r="AM43" s="2" t="s">
        <v>369</v>
      </c>
      <c r="AN43" s="2" t="s">
        <v>370</v>
      </c>
      <c r="AO43" s="2" t="s">
        <v>371</v>
      </c>
      <c r="AP43" s="2" t="s">
        <v>159</v>
      </c>
      <c r="AQ43" s="2" t="s">
        <v>159</v>
      </c>
      <c r="AR43" s="2" t="s">
        <v>159</v>
      </c>
      <c r="AS43" s="2">
        <v>0</v>
      </c>
      <c r="AT43" s="2" t="s">
        <v>159</v>
      </c>
      <c r="AU43" s="2" t="s">
        <v>159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143</v>
      </c>
    </row>
    <row r="44" spans="1:99" s="2" customFormat="1" x14ac:dyDescent="0.25">
      <c r="A44" s="2" t="s">
        <v>372</v>
      </c>
      <c r="C44" s="2" t="s">
        <v>373</v>
      </c>
      <c r="D44" s="2">
        <v>1972</v>
      </c>
      <c r="E44" s="2">
        <f t="shared" si="0"/>
        <v>43</v>
      </c>
      <c r="F44" s="2">
        <v>0</v>
      </c>
      <c r="G44" s="2">
        <v>8</v>
      </c>
      <c r="H44" s="2">
        <v>0</v>
      </c>
      <c r="I44" s="2">
        <v>8494</v>
      </c>
      <c r="J44" s="2">
        <v>4294</v>
      </c>
      <c r="K44" s="2">
        <v>8494</v>
      </c>
      <c r="L44" s="2">
        <f t="shared" si="1"/>
        <v>369997790.60000002</v>
      </c>
      <c r="M44" s="2">
        <v>1400</v>
      </c>
      <c r="N44" s="2">
        <f t="shared" si="2"/>
        <v>60984000</v>
      </c>
      <c r="O44" s="2">
        <f t="shared" si="3"/>
        <v>2.1875</v>
      </c>
      <c r="P44" s="2">
        <f t="shared" si="4"/>
        <v>5665604</v>
      </c>
      <c r="Q44" s="2">
        <f t="shared" si="5"/>
        <v>5.6656040000000001</v>
      </c>
      <c r="R44" s="2">
        <v>78</v>
      </c>
      <c r="S44" s="2">
        <f t="shared" si="6"/>
        <v>202.01921999999999</v>
      </c>
      <c r="T44" s="2">
        <f t="shared" si="7"/>
        <v>49920</v>
      </c>
      <c r="U44" s="2">
        <f t="shared" si="8"/>
        <v>2174640000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6.0671289288993835</v>
      </c>
      <c r="AA44" s="2">
        <f t="shared" si="13"/>
        <v>0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159</v>
      </c>
      <c r="AF44" s="2">
        <f t="shared" si="16"/>
        <v>35.657142857142858</v>
      </c>
      <c r="AG44" s="2">
        <f t="shared" si="17"/>
        <v>6.8852659357439561E-2</v>
      </c>
      <c r="AH44" s="2">
        <f t="shared" si="18"/>
        <v>1.0696755370678939</v>
      </c>
      <c r="AI44" s="2">
        <f t="shared" si="19"/>
        <v>187046210.59999999</v>
      </c>
      <c r="AJ44" s="2">
        <f t="shared" si="20"/>
        <v>5296563.12</v>
      </c>
      <c r="AK44" s="2">
        <f t="shared" si="21"/>
        <v>5.2965631200000001</v>
      </c>
      <c r="AL44" s="2" t="s">
        <v>159</v>
      </c>
      <c r="AM44" s="2" t="s">
        <v>159</v>
      </c>
      <c r="AN44" s="2" t="s">
        <v>159</v>
      </c>
      <c r="AO44" s="2" t="s">
        <v>159</v>
      </c>
      <c r="AP44" s="2" t="s">
        <v>159</v>
      </c>
      <c r="AQ44" s="2" t="s">
        <v>159</v>
      </c>
      <c r="AR44" s="2" t="s">
        <v>159</v>
      </c>
      <c r="AS44" s="2">
        <v>0</v>
      </c>
      <c r="AT44" s="2" t="s">
        <v>159</v>
      </c>
      <c r="AU44" s="2" t="s">
        <v>159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143</v>
      </c>
    </row>
    <row r="45" spans="1:99" s="2" customFormat="1" x14ac:dyDescent="0.25">
      <c r="A45" s="2" t="s">
        <v>374</v>
      </c>
      <c r="C45" s="2" t="s">
        <v>375</v>
      </c>
      <c r="D45" s="2">
        <v>1964</v>
      </c>
      <c r="E45" s="2">
        <f t="shared" si="0"/>
        <v>51</v>
      </c>
      <c r="F45" s="2">
        <v>0</v>
      </c>
      <c r="G45" s="2">
        <v>71</v>
      </c>
      <c r="H45" s="2">
        <v>0</v>
      </c>
      <c r="I45" s="2">
        <v>26044</v>
      </c>
      <c r="J45" s="2">
        <v>19200</v>
      </c>
      <c r="K45" s="2">
        <v>26044</v>
      </c>
      <c r="L45" s="2">
        <f t="shared" si="1"/>
        <v>1134474035.6000001</v>
      </c>
      <c r="M45" s="2">
        <v>541</v>
      </c>
      <c r="N45" s="2">
        <f t="shared" si="2"/>
        <v>23565960</v>
      </c>
      <c r="O45" s="2">
        <f t="shared" si="3"/>
        <v>0.84531250000000002</v>
      </c>
      <c r="P45" s="2">
        <f t="shared" si="4"/>
        <v>2189351.2600000002</v>
      </c>
      <c r="Q45" s="2">
        <f t="shared" si="5"/>
        <v>2.18935126</v>
      </c>
      <c r="R45" s="2">
        <v>13.7</v>
      </c>
      <c r="S45" s="2">
        <f t="shared" si="6"/>
        <v>35.482862999999995</v>
      </c>
      <c r="T45" s="2">
        <f t="shared" si="7"/>
        <v>8768</v>
      </c>
      <c r="U45" s="2">
        <f t="shared" si="8"/>
        <v>381956000</v>
      </c>
      <c r="V45" s="2">
        <v>63502.799408999999</v>
      </c>
      <c r="W45" s="2">
        <f t="shared" si="9"/>
        <v>19.3556532598632</v>
      </c>
      <c r="X45" s="2">
        <f t="shared" si="10"/>
        <v>12.027049191268146</v>
      </c>
      <c r="Y45" s="2">
        <f t="shared" si="11"/>
        <v>3.6901583427371225</v>
      </c>
      <c r="Z45" s="2">
        <f t="shared" si="12"/>
        <v>48.140370076160707</v>
      </c>
      <c r="AA45" s="2">
        <f t="shared" si="13"/>
        <v>0.81728681504189371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159</v>
      </c>
      <c r="AF45" s="2">
        <f t="shared" si="16"/>
        <v>16.20702402957486</v>
      </c>
      <c r="AG45" s="2">
        <f t="shared" si="17"/>
        <v>0.87884503782392986</v>
      </c>
      <c r="AH45" s="2">
        <f t="shared" si="18"/>
        <v>9.2444718567251477E-2</v>
      </c>
      <c r="AI45" s="2">
        <f t="shared" si="19"/>
        <v>836350080</v>
      </c>
      <c r="AJ45" s="2">
        <f t="shared" si="20"/>
        <v>23682816</v>
      </c>
      <c r="AK45" s="2">
        <f t="shared" si="21"/>
        <v>23.682815999999999</v>
      </c>
      <c r="AL45" s="2" t="s">
        <v>376</v>
      </c>
      <c r="AM45" s="2" t="s">
        <v>377</v>
      </c>
      <c r="AN45" s="2" t="s">
        <v>378</v>
      </c>
      <c r="AO45" s="2" t="s">
        <v>379</v>
      </c>
      <c r="AP45" s="2" t="s">
        <v>159</v>
      </c>
      <c r="AQ45" s="2" t="s">
        <v>159</v>
      </c>
      <c r="AR45" s="2" t="s">
        <v>159</v>
      </c>
      <c r="AS45" s="2">
        <v>0</v>
      </c>
      <c r="AT45" s="2" t="s">
        <v>159</v>
      </c>
      <c r="AU45" s="2" t="s">
        <v>159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143</v>
      </c>
    </row>
    <row r="46" spans="1:99" s="2" customFormat="1" x14ac:dyDescent="0.25">
      <c r="A46" s="2" t="s">
        <v>380</v>
      </c>
      <c r="C46" s="2" t="s">
        <v>381</v>
      </c>
      <c r="D46" s="2">
        <v>1956</v>
      </c>
      <c r="E46" s="2">
        <f t="shared" si="0"/>
        <v>59</v>
      </c>
      <c r="F46" s="2">
        <v>0</v>
      </c>
      <c r="G46" s="2">
        <v>25</v>
      </c>
      <c r="H46" s="2">
        <v>0</v>
      </c>
      <c r="I46" s="2">
        <v>2730</v>
      </c>
      <c r="J46" s="2">
        <v>1000</v>
      </c>
      <c r="K46" s="2">
        <v>2730</v>
      </c>
      <c r="L46" s="2">
        <f t="shared" si="1"/>
        <v>118918527</v>
      </c>
      <c r="M46" s="2">
        <v>253</v>
      </c>
      <c r="N46" s="2">
        <f t="shared" si="2"/>
        <v>11020680</v>
      </c>
      <c r="O46" s="2">
        <f t="shared" si="3"/>
        <v>0.39531250000000001</v>
      </c>
      <c r="P46" s="2">
        <f t="shared" si="4"/>
        <v>1023855.5800000001</v>
      </c>
      <c r="Q46" s="2">
        <f t="shared" si="5"/>
        <v>1.02385558</v>
      </c>
      <c r="R46" s="2">
        <v>4</v>
      </c>
      <c r="S46" s="2">
        <f t="shared" si="6"/>
        <v>10.359959999999999</v>
      </c>
      <c r="T46" s="2">
        <f t="shared" si="7"/>
        <v>2560</v>
      </c>
      <c r="U46" s="2">
        <f t="shared" si="8"/>
        <v>111520000</v>
      </c>
      <c r="V46" s="2">
        <v>26094.839741</v>
      </c>
      <c r="W46" s="2">
        <f t="shared" si="9"/>
        <v>7.9537071530567998</v>
      </c>
      <c r="X46" s="2">
        <f t="shared" si="10"/>
        <v>4.9422060779069543</v>
      </c>
      <c r="Y46" s="2">
        <f t="shared" si="11"/>
        <v>2.2174055850753605</v>
      </c>
      <c r="Z46" s="2">
        <f t="shared" si="12"/>
        <v>10.790489062380905</v>
      </c>
      <c r="AA46" s="2">
        <f t="shared" si="13"/>
        <v>6.4481849345403255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159</v>
      </c>
      <c r="AF46" s="2">
        <f t="shared" si="16"/>
        <v>10.118577075098814</v>
      </c>
      <c r="AG46" s="2">
        <f t="shared" si="17"/>
        <v>0.28805961851022066</v>
      </c>
      <c r="AH46" s="2">
        <f t="shared" si="18"/>
        <v>0.8300544637934949</v>
      </c>
      <c r="AI46" s="2">
        <f t="shared" si="19"/>
        <v>43559900</v>
      </c>
      <c r="AJ46" s="2">
        <f t="shared" si="20"/>
        <v>1233480</v>
      </c>
      <c r="AK46" s="2">
        <f t="shared" si="21"/>
        <v>1.2334799999999999</v>
      </c>
      <c r="AL46" s="2" t="s">
        <v>348</v>
      </c>
      <c r="AM46" s="2" t="s">
        <v>382</v>
      </c>
      <c r="AN46" s="2" t="s">
        <v>383</v>
      </c>
      <c r="AO46" s="2" t="s">
        <v>384</v>
      </c>
      <c r="AP46" s="2" t="s">
        <v>159</v>
      </c>
      <c r="AQ46" s="2" t="s">
        <v>159</v>
      </c>
      <c r="AR46" s="2" t="s">
        <v>159</v>
      </c>
      <c r="AS46" s="2">
        <v>0</v>
      </c>
      <c r="AT46" s="2" t="s">
        <v>159</v>
      </c>
      <c r="AU46" s="2" t="s">
        <v>159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143</v>
      </c>
    </row>
    <row r="47" spans="1:99" s="2" customFormat="1" x14ac:dyDescent="0.25">
      <c r="A47" s="2" t="s">
        <v>385</v>
      </c>
      <c r="C47" s="2" t="s">
        <v>386</v>
      </c>
      <c r="D47" s="2">
        <v>1965</v>
      </c>
      <c r="E47" s="2">
        <f t="shared" si="0"/>
        <v>50</v>
      </c>
      <c r="F47" s="2">
        <v>0</v>
      </c>
      <c r="G47" s="2">
        <v>45</v>
      </c>
      <c r="H47" s="2">
        <v>0</v>
      </c>
      <c r="I47" s="2">
        <v>6580</v>
      </c>
      <c r="J47" s="2">
        <v>3700</v>
      </c>
      <c r="K47" s="2">
        <v>6580</v>
      </c>
      <c r="L47" s="2">
        <f t="shared" si="1"/>
        <v>286624142</v>
      </c>
      <c r="M47" s="2">
        <v>300</v>
      </c>
      <c r="N47" s="2">
        <f t="shared" si="2"/>
        <v>13068000</v>
      </c>
      <c r="O47" s="2">
        <f t="shared" si="3"/>
        <v>0.46875</v>
      </c>
      <c r="P47" s="2">
        <f t="shared" si="4"/>
        <v>1214058</v>
      </c>
      <c r="Q47" s="2">
        <f t="shared" si="5"/>
        <v>1.2140580000000001</v>
      </c>
      <c r="R47" s="2">
        <v>3.7</v>
      </c>
      <c r="S47" s="2">
        <f t="shared" si="6"/>
        <v>9.5829629999999995</v>
      </c>
      <c r="T47" s="2">
        <f t="shared" si="7"/>
        <v>2368</v>
      </c>
      <c r="U47" s="2">
        <f t="shared" si="8"/>
        <v>103156000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21.933282981328436</v>
      </c>
      <c r="AA47" s="2">
        <f t="shared" si="13"/>
        <v>0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159</v>
      </c>
      <c r="AF47" s="2">
        <f t="shared" si="16"/>
        <v>7.8933333333333335</v>
      </c>
      <c r="AG47" s="2">
        <f t="shared" si="17"/>
        <v>0.53770556030935723</v>
      </c>
      <c r="AH47" s="2">
        <f t="shared" si="18"/>
        <v>0.26601467699823572</v>
      </c>
      <c r="AI47" s="2">
        <f t="shared" si="19"/>
        <v>161171630</v>
      </c>
      <c r="AJ47" s="2">
        <f t="shared" si="20"/>
        <v>4563876</v>
      </c>
      <c r="AK47" s="2">
        <f t="shared" si="21"/>
        <v>4.5638759999999996</v>
      </c>
      <c r="AL47" s="2" t="s">
        <v>159</v>
      </c>
      <c r="AM47" s="2" t="s">
        <v>159</v>
      </c>
      <c r="AN47" s="2" t="s">
        <v>159</v>
      </c>
      <c r="AO47" s="2" t="s">
        <v>159</v>
      </c>
      <c r="AP47" s="2" t="s">
        <v>159</v>
      </c>
      <c r="AQ47" s="2" t="s">
        <v>159</v>
      </c>
      <c r="AR47" s="2" t="s">
        <v>159</v>
      </c>
      <c r="AS47" s="2">
        <v>0</v>
      </c>
      <c r="AT47" s="2" t="s">
        <v>159</v>
      </c>
      <c r="AU47" s="2" t="s">
        <v>159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143</v>
      </c>
    </row>
    <row r="48" spans="1:99" s="2" customFormat="1" x14ac:dyDescent="0.25">
      <c r="A48" s="2" t="s">
        <v>387</v>
      </c>
      <c r="C48" s="2" t="s">
        <v>388</v>
      </c>
      <c r="D48" s="2">
        <v>1956</v>
      </c>
      <c r="E48" s="2">
        <f t="shared" si="0"/>
        <v>59</v>
      </c>
      <c r="F48" s="2">
        <v>0</v>
      </c>
      <c r="G48" s="2">
        <v>96</v>
      </c>
      <c r="H48" s="2">
        <v>0</v>
      </c>
      <c r="I48" s="2">
        <v>15524</v>
      </c>
      <c r="J48" s="2">
        <v>10863</v>
      </c>
      <c r="K48" s="2">
        <v>15524</v>
      </c>
      <c r="L48" s="2">
        <f t="shared" si="1"/>
        <v>676223887.60000002</v>
      </c>
      <c r="M48" s="2">
        <v>418</v>
      </c>
      <c r="N48" s="2">
        <f t="shared" si="2"/>
        <v>18208080</v>
      </c>
      <c r="O48" s="2">
        <f t="shared" si="3"/>
        <v>0.65312500000000007</v>
      </c>
      <c r="P48" s="2">
        <f t="shared" si="4"/>
        <v>1691587.48</v>
      </c>
      <c r="Q48" s="2">
        <f t="shared" si="5"/>
        <v>1.6915874800000001</v>
      </c>
      <c r="R48" s="2">
        <v>15.45</v>
      </c>
      <c r="S48" s="2">
        <f t="shared" si="6"/>
        <v>40.015345499999995</v>
      </c>
      <c r="T48" s="2">
        <f t="shared" si="7"/>
        <v>9888</v>
      </c>
      <c r="U48" s="2">
        <f t="shared" si="8"/>
        <v>430746000</v>
      </c>
      <c r="V48" s="2">
        <v>62390.880127999997</v>
      </c>
      <c r="W48" s="2">
        <f t="shared" si="9"/>
        <v>19.016740263014398</v>
      </c>
      <c r="X48" s="2">
        <f t="shared" si="10"/>
        <v>11.816458350962431</v>
      </c>
      <c r="Y48" s="2">
        <f t="shared" si="11"/>
        <v>4.1246180204455092</v>
      </c>
      <c r="Z48" s="2">
        <f t="shared" si="12"/>
        <v>37.138670722009131</v>
      </c>
      <c r="AA48" s="2">
        <f t="shared" si="13"/>
        <v>1.4192345762122001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159</v>
      </c>
      <c r="AF48" s="2">
        <f t="shared" si="16"/>
        <v>23.655502392344498</v>
      </c>
      <c r="AG48" s="2">
        <f t="shared" si="17"/>
        <v>0.77132911951772831</v>
      </c>
      <c r="AH48" s="2">
        <f t="shared" si="18"/>
        <v>0.1262445301928477</v>
      </c>
      <c r="AI48" s="2">
        <f t="shared" si="19"/>
        <v>473191193.69999999</v>
      </c>
      <c r="AJ48" s="2">
        <f t="shared" si="20"/>
        <v>13399293.24</v>
      </c>
      <c r="AK48" s="2">
        <f t="shared" si="21"/>
        <v>13.39929324</v>
      </c>
      <c r="AL48" s="2" t="s">
        <v>389</v>
      </c>
      <c r="AM48" s="2" t="s">
        <v>159</v>
      </c>
      <c r="AN48" s="2" t="s">
        <v>159</v>
      </c>
      <c r="AO48" s="2" t="s">
        <v>390</v>
      </c>
      <c r="AP48" s="2" t="s">
        <v>159</v>
      </c>
      <c r="AQ48" s="2" t="s">
        <v>159</v>
      </c>
      <c r="AR48" s="2" t="s">
        <v>159</v>
      </c>
      <c r="AS48" s="2">
        <v>0</v>
      </c>
      <c r="AT48" s="2" t="s">
        <v>159</v>
      </c>
      <c r="AU48" s="2" t="s">
        <v>159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143</v>
      </c>
    </row>
    <row r="49" spans="1:99" s="2" customFormat="1" x14ac:dyDescent="0.25">
      <c r="A49" s="2" t="s">
        <v>391</v>
      </c>
      <c r="C49" s="2" t="s">
        <v>392</v>
      </c>
      <c r="D49" s="2">
        <v>1967</v>
      </c>
      <c r="E49" s="2">
        <f t="shared" si="0"/>
        <v>48</v>
      </c>
      <c r="F49" s="2">
        <v>0</v>
      </c>
      <c r="G49" s="2">
        <v>260</v>
      </c>
      <c r="H49" s="2">
        <v>48900</v>
      </c>
      <c r="I49" s="2">
        <v>60500</v>
      </c>
      <c r="J49" s="2">
        <v>60500</v>
      </c>
      <c r="K49" s="2">
        <v>60500</v>
      </c>
      <c r="L49" s="2">
        <f t="shared" si="1"/>
        <v>2635373950</v>
      </c>
      <c r="M49" s="2">
        <v>1000</v>
      </c>
      <c r="N49" s="2">
        <f t="shared" si="2"/>
        <v>43560000</v>
      </c>
      <c r="O49" s="2">
        <f t="shared" si="3"/>
        <v>1.5625</v>
      </c>
      <c r="P49" s="2">
        <f t="shared" si="4"/>
        <v>4046860</v>
      </c>
      <c r="Q49" s="2">
        <f t="shared" si="5"/>
        <v>4.0468600000000006</v>
      </c>
      <c r="R49" s="2">
        <v>9.1999999999999993</v>
      </c>
      <c r="S49" s="2">
        <f t="shared" si="6"/>
        <v>23.827907999999997</v>
      </c>
      <c r="T49" s="2">
        <f t="shared" si="7"/>
        <v>5888</v>
      </c>
      <c r="U49" s="2">
        <f t="shared" si="8"/>
        <v>256495999.99999997</v>
      </c>
      <c r="V49" s="2">
        <v>66692.118564999997</v>
      </c>
      <c r="W49" s="2">
        <f t="shared" si="9"/>
        <v>20.327757738611997</v>
      </c>
      <c r="X49" s="2">
        <f t="shared" si="10"/>
        <v>12.63108710349961</v>
      </c>
      <c r="Y49" s="2">
        <f t="shared" si="11"/>
        <v>2.8505277761865448</v>
      </c>
      <c r="Z49" s="2">
        <f t="shared" si="12"/>
        <v>60.499861111111109</v>
      </c>
      <c r="AA49" s="2">
        <f t="shared" si="13"/>
        <v>0.27239679255402366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 t="s">
        <v>159</v>
      </c>
      <c r="AF49" s="2">
        <f t="shared" si="16"/>
        <v>5.8879999999999999</v>
      </c>
      <c r="AG49" s="2">
        <f t="shared" si="17"/>
        <v>0.81237376654933435</v>
      </c>
      <c r="AH49" s="2">
        <f t="shared" si="18"/>
        <v>5.422888732195439E-2</v>
      </c>
      <c r="AI49" s="2">
        <f t="shared" si="19"/>
        <v>2635373950</v>
      </c>
      <c r="AJ49" s="2">
        <f t="shared" si="20"/>
        <v>74625540</v>
      </c>
      <c r="AK49" s="2">
        <f t="shared" si="21"/>
        <v>74.625540000000001</v>
      </c>
      <c r="AL49" s="2" t="s">
        <v>393</v>
      </c>
      <c r="AM49" s="2" t="s">
        <v>159</v>
      </c>
      <c r="AN49" s="2" t="s">
        <v>159</v>
      </c>
      <c r="AO49" s="2" t="s">
        <v>394</v>
      </c>
      <c r="AP49" s="2" t="s">
        <v>159</v>
      </c>
      <c r="AQ49" s="2" t="s">
        <v>159</v>
      </c>
      <c r="AR49" s="2" t="s">
        <v>159</v>
      </c>
      <c r="AS49" s="2">
        <v>0</v>
      </c>
      <c r="AT49" s="2" t="s">
        <v>159</v>
      </c>
      <c r="AU49" s="2" t="s">
        <v>159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143</v>
      </c>
    </row>
    <row r="50" spans="1:99" s="2" customFormat="1" x14ac:dyDescent="0.25">
      <c r="A50" s="2" t="s">
        <v>395</v>
      </c>
      <c r="B50" s="2" t="s">
        <v>396</v>
      </c>
      <c r="C50" s="2" t="s">
        <v>397</v>
      </c>
      <c r="D50" s="2">
        <v>1968</v>
      </c>
      <c r="E50" s="2">
        <f t="shared" si="0"/>
        <v>47</v>
      </c>
      <c r="F50" s="2">
        <v>0</v>
      </c>
      <c r="G50" s="2">
        <v>55</v>
      </c>
      <c r="H50" s="2">
        <v>0</v>
      </c>
      <c r="I50" s="2">
        <v>98000</v>
      </c>
      <c r="J50" s="2">
        <v>38000</v>
      </c>
      <c r="K50" s="2">
        <v>98000</v>
      </c>
      <c r="L50" s="2">
        <f t="shared" si="1"/>
        <v>4268870200</v>
      </c>
      <c r="M50" s="2">
        <v>3200</v>
      </c>
      <c r="N50" s="2">
        <f t="shared" si="2"/>
        <v>139392000</v>
      </c>
      <c r="O50" s="2">
        <f t="shared" si="3"/>
        <v>5</v>
      </c>
      <c r="P50" s="2">
        <f t="shared" si="4"/>
        <v>12949952</v>
      </c>
      <c r="Q50" s="2">
        <f t="shared" si="5"/>
        <v>12.949952000000001</v>
      </c>
      <c r="R50" s="2">
        <v>53</v>
      </c>
      <c r="S50" s="2">
        <f t="shared" si="6"/>
        <v>137.26946999999998</v>
      </c>
      <c r="T50" s="2">
        <f t="shared" si="7"/>
        <v>33920</v>
      </c>
      <c r="U50" s="2">
        <f t="shared" si="8"/>
        <v>1477640000</v>
      </c>
      <c r="V50" s="2">
        <v>239333.16899000001</v>
      </c>
      <c r="W50" s="2">
        <f t="shared" si="9"/>
        <v>72.948749908151996</v>
      </c>
      <c r="X50" s="2">
        <f t="shared" si="10"/>
        <v>45.32826620769206</v>
      </c>
      <c r="Y50" s="2">
        <f t="shared" si="11"/>
        <v>5.7184544456576702</v>
      </c>
      <c r="Z50" s="2">
        <f t="shared" si="12"/>
        <v>30.624929694674012</v>
      </c>
      <c r="AA50" s="2">
        <f t="shared" si="13"/>
        <v>1.5563316348472358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159</v>
      </c>
      <c r="AF50" s="2">
        <f t="shared" si="16"/>
        <v>10.6</v>
      </c>
      <c r="AG50" s="2">
        <f t="shared" si="17"/>
        <v>0.22988023060937748</v>
      </c>
      <c r="AH50" s="2">
        <f t="shared" si="18"/>
        <v>0.27628191014553605</v>
      </c>
      <c r="AI50" s="2">
        <f t="shared" si="19"/>
        <v>1655276200</v>
      </c>
      <c r="AJ50" s="2">
        <f t="shared" si="20"/>
        <v>46872240</v>
      </c>
      <c r="AK50" s="2">
        <f t="shared" si="21"/>
        <v>46.872239999999998</v>
      </c>
      <c r="AL50" s="2" t="s">
        <v>398</v>
      </c>
      <c r="AM50" s="2" t="s">
        <v>399</v>
      </c>
      <c r="AN50" s="2" t="s">
        <v>400</v>
      </c>
      <c r="AO50" s="2" t="s">
        <v>401</v>
      </c>
      <c r="AP50" s="2" t="s">
        <v>159</v>
      </c>
      <c r="AQ50" s="2" t="s">
        <v>159</v>
      </c>
      <c r="AR50" s="2" t="s">
        <v>159</v>
      </c>
      <c r="AS50" s="2">
        <v>0</v>
      </c>
      <c r="AT50" s="2" t="s">
        <v>159</v>
      </c>
      <c r="AU50" s="2" t="s">
        <v>159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143</v>
      </c>
    </row>
    <row r="51" spans="1:99" s="2" customFormat="1" x14ac:dyDescent="0.25">
      <c r="A51" s="2" t="s">
        <v>402</v>
      </c>
      <c r="C51" s="2" t="s">
        <v>403</v>
      </c>
      <c r="D51" s="2">
        <v>1965</v>
      </c>
      <c r="E51" s="2">
        <f t="shared" si="0"/>
        <v>50</v>
      </c>
      <c r="F51" s="2">
        <v>0</v>
      </c>
      <c r="G51" s="2">
        <v>100</v>
      </c>
      <c r="H51" s="2">
        <v>0</v>
      </c>
      <c r="I51" s="2">
        <v>43150</v>
      </c>
      <c r="J51" s="2">
        <v>27000</v>
      </c>
      <c r="K51" s="2">
        <v>43150</v>
      </c>
      <c r="L51" s="2">
        <f t="shared" si="1"/>
        <v>1879609685</v>
      </c>
      <c r="M51" s="2">
        <v>880</v>
      </c>
      <c r="N51" s="2">
        <f t="shared" si="2"/>
        <v>38332800</v>
      </c>
      <c r="O51" s="2">
        <f t="shared" si="3"/>
        <v>1.375</v>
      </c>
      <c r="P51" s="2">
        <f t="shared" si="4"/>
        <v>3561236.8000000003</v>
      </c>
      <c r="Q51" s="2">
        <f t="shared" si="5"/>
        <v>3.5612368000000001</v>
      </c>
      <c r="R51" s="2">
        <v>20.6</v>
      </c>
      <c r="S51" s="2">
        <f t="shared" si="6"/>
        <v>53.353794000000001</v>
      </c>
      <c r="T51" s="2">
        <f t="shared" si="7"/>
        <v>13184</v>
      </c>
      <c r="U51" s="2">
        <f t="shared" si="8"/>
        <v>574328000</v>
      </c>
      <c r="W51" s="2">
        <f t="shared" si="9"/>
        <v>0</v>
      </c>
      <c r="X51" s="2">
        <f t="shared" si="10"/>
        <v>0</v>
      </c>
      <c r="Y51" s="2">
        <f t="shared" si="11"/>
        <v>0</v>
      </c>
      <c r="Z51" s="2">
        <f t="shared" si="12"/>
        <v>49.033978342307371</v>
      </c>
      <c r="AA51" s="2">
        <f t="shared" si="13"/>
        <v>0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159</v>
      </c>
      <c r="AF51" s="2">
        <f t="shared" si="16"/>
        <v>14.981818181818182</v>
      </c>
      <c r="AG51" s="2">
        <f t="shared" si="17"/>
        <v>0.70187101487133119</v>
      </c>
      <c r="AH51" s="2">
        <f t="shared" si="18"/>
        <v>0.10693133188966118</v>
      </c>
      <c r="AI51" s="2">
        <f t="shared" si="19"/>
        <v>1176117300</v>
      </c>
      <c r="AJ51" s="2">
        <f t="shared" si="20"/>
        <v>33303960</v>
      </c>
      <c r="AK51" s="2">
        <f t="shared" si="21"/>
        <v>33.303959999999996</v>
      </c>
      <c r="AL51" s="2" t="s">
        <v>159</v>
      </c>
      <c r="AM51" s="2" t="s">
        <v>159</v>
      </c>
      <c r="AN51" s="2" t="s">
        <v>159</v>
      </c>
      <c r="AO51" s="2" t="s">
        <v>159</v>
      </c>
      <c r="AP51" s="2" t="s">
        <v>159</v>
      </c>
      <c r="AQ51" s="2" t="s">
        <v>159</v>
      </c>
      <c r="AR51" s="2" t="s">
        <v>159</v>
      </c>
      <c r="AS51" s="2">
        <v>0</v>
      </c>
      <c r="AT51" s="2" t="s">
        <v>159</v>
      </c>
      <c r="AU51" s="2" t="s">
        <v>159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143</v>
      </c>
    </row>
    <row r="52" spans="1:99" s="2" customFormat="1" x14ac:dyDescent="0.25">
      <c r="A52" s="2" t="s">
        <v>404</v>
      </c>
      <c r="C52" s="2" t="s">
        <v>405</v>
      </c>
      <c r="D52" s="2">
        <v>1969</v>
      </c>
      <c r="E52" s="2">
        <f t="shared" si="0"/>
        <v>46</v>
      </c>
      <c r="F52" s="2">
        <v>0</v>
      </c>
      <c r="G52" s="2">
        <v>62</v>
      </c>
      <c r="H52" s="2">
        <v>0</v>
      </c>
      <c r="I52" s="2">
        <v>37800</v>
      </c>
      <c r="J52" s="2">
        <v>13800</v>
      </c>
      <c r="K52" s="2">
        <v>37800</v>
      </c>
      <c r="L52" s="2">
        <f t="shared" si="1"/>
        <v>1646564220</v>
      </c>
      <c r="M52" s="2">
        <v>710</v>
      </c>
      <c r="N52" s="2">
        <f t="shared" si="2"/>
        <v>30927600</v>
      </c>
      <c r="O52" s="2">
        <f t="shared" si="3"/>
        <v>1.109375</v>
      </c>
      <c r="P52" s="2">
        <f t="shared" si="4"/>
        <v>2873270.6</v>
      </c>
      <c r="Q52" s="2">
        <f t="shared" si="5"/>
        <v>2.8732706000000001</v>
      </c>
      <c r="R52" s="2">
        <v>52.5</v>
      </c>
      <c r="S52" s="2">
        <f t="shared" si="6"/>
        <v>135.97447499999998</v>
      </c>
      <c r="T52" s="2">
        <f t="shared" si="7"/>
        <v>33600</v>
      </c>
      <c r="U52" s="2">
        <f t="shared" si="8"/>
        <v>1463700000</v>
      </c>
      <c r="V52" s="2">
        <v>57356.413842000002</v>
      </c>
      <c r="W52" s="2">
        <f t="shared" si="9"/>
        <v>17.4822349390416</v>
      </c>
      <c r="X52" s="2">
        <f t="shared" si="10"/>
        <v>10.862960643191748</v>
      </c>
      <c r="Y52" s="2">
        <f t="shared" si="11"/>
        <v>2.9094009674675037</v>
      </c>
      <c r="Z52" s="2">
        <f t="shared" si="12"/>
        <v>53.239314398789432</v>
      </c>
      <c r="AA52" s="2">
        <f t="shared" si="13"/>
        <v>1.0270362055089102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>
        <v>239.911</v>
      </c>
      <c r="AF52" s="2">
        <f t="shared" si="16"/>
        <v>47.323943661971832</v>
      </c>
      <c r="AG52" s="2">
        <f t="shared" si="17"/>
        <v>0.84840807358676007</v>
      </c>
      <c r="AH52" s="2">
        <f t="shared" si="18"/>
        <v>0.16879723586337325</v>
      </c>
      <c r="AI52" s="2">
        <f t="shared" si="19"/>
        <v>601126620</v>
      </c>
      <c r="AJ52" s="2">
        <f t="shared" si="20"/>
        <v>17022024</v>
      </c>
      <c r="AK52" s="2">
        <f t="shared" si="21"/>
        <v>17.022023999999998</v>
      </c>
      <c r="AL52" s="2" t="s">
        <v>406</v>
      </c>
      <c r="AM52" s="2" t="s">
        <v>159</v>
      </c>
      <c r="AN52" s="2" t="s">
        <v>159</v>
      </c>
      <c r="AO52" s="2" t="s">
        <v>407</v>
      </c>
      <c r="AP52" s="2" t="s">
        <v>408</v>
      </c>
      <c r="AQ52" s="2" t="s">
        <v>409</v>
      </c>
      <c r="AR52" s="2" t="s">
        <v>410</v>
      </c>
      <c r="AS52" s="2">
        <v>1</v>
      </c>
      <c r="AT52" s="2" t="s">
        <v>411</v>
      </c>
      <c r="AU52" s="2" t="s">
        <v>412</v>
      </c>
      <c r="AV52" s="2">
        <v>11</v>
      </c>
      <c r="AW52" s="5">
        <v>85</v>
      </c>
      <c r="AX52" s="5">
        <v>14</v>
      </c>
      <c r="AY52" s="5">
        <v>1</v>
      </c>
      <c r="AZ52" s="5">
        <v>1.5</v>
      </c>
      <c r="BA52" s="2">
        <v>0</v>
      </c>
      <c r="BB52" s="2">
        <v>0</v>
      </c>
      <c r="BC52" s="5">
        <v>3.1</v>
      </c>
      <c r="BD52" s="5">
        <v>0.2</v>
      </c>
      <c r="BE52" s="5">
        <v>1.3</v>
      </c>
      <c r="BF52" s="5">
        <v>62.4</v>
      </c>
      <c r="BG52" s="5">
        <v>6.3</v>
      </c>
      <c r="BH52" s="5">
        <v>6.6</v>
      </c>
      <c r="BI52" s="2">
        <v>0</v>
      </c>
      <c r="BJ52" s="2">
        <v>0</v>
      </c>
      <c r="BK52" s="5">
        <v>12.9</v>
      </c>
      <c r="BL52" s="5">
        <v>3.4</v>
      </c>
      <c r="BM52" s="2">
        <v>0</v>
      </c>
      <c r="BN52" s="5">
        <v>2.2999999999999998</v>
      </c>
      <c r="BO52" s="5">
        <v>27278</v>
      </c>
      <c r="BP52" s="5">
        <v>3427</v>
      </c>
      <c r="BQ52" s="5">
        <v>118</v>
      </c>
      <c r="BR52" s="5">
        <v>15</v>
      </c>
      <c r="BS52" s="5">
        <v>0.19</v>
      </c>
      <c r="BT52" s="5">
        <v>0.02</v>
      </c>
      <c r="BU52" s="5">
        <v>47310</v>
      </c>
      <c r="BV52" s="5">
        <v>205</v>
      </c>
      <c r="BW52" s="5">
        <v>0.33</v>
      </c>
      <c r="BX52" s="5">
        <v>197093</v>
      </c>
      <c r="BY52" s="5">
        <v>9427</v>
      </c>
      <c r="BZ52" s="5">
        <v>853</v>
      </c>
      <c r="CA52" s="5">
        <v>41</v>
      </c>
      <c r="CB52" s="5">
        <v>0.92</v>
      </c>
      <c r="CC52" s="5">
        <v>0.05</v>
      </c>
      <c r="CD52" s="5">
        <v>30</v>
      </c>
      <c r="CE52" s="5">
        <v>56</v>
      </c>
      <c r="CF52" s="5">
        <v>7</v>
      </c>
      <c r="CG52" s="5">
        <v>9</v>
      </c>
      <c r="CH52" s="5">
        <v>43</v>
      </c>
      <c r="CI52" s="5">
        <v>14</v>
      </c>
      <c r="CJ52" s="5">
        <v>22</v>
      </c>
      <c r="CK52" s="5">
        <v>2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5">
        <v>5</v>
      </c>
      <c r="CR52" s="5">
        <v>13</v>
      </c>
      <c r="CS52" s="5">
        <v>0.71952000000000005</v>
      </c>
      <c r="CT52" s="5">
        <v>0.49565999999999999</v>
      </c>
      <c r="CU52" s="2" t="s">
        <v>143</v>
      </c>
    </row>
    <row r="53" spans="1:99" s="2" customFormat="1" x14ac:dyDescent="0.25">
      <c r="A53" s="2" t="s">
        <v>413</v>
      </c>
      <c r="C53" s="2" t="s">
        <v>414</v>
      </c>
      <c r="D53" s="2">
        <v>1968</v>
      </c>
      <c r="E53" s="2">
        <f t="shared" si="0"/>
        <v>47</v>
      </c>
      <c r="F53" s="2">
        <v>0</v>
      </c>
      <c r="G53" s="2">
        <v>90</v>
      </c>
      <c r="H53" s="2">
        <v>0</v>
      </c>
      <c r="I53" s="2">
        <v>23000</v>
      </c>
      <c r="J53" s="2">
        <v>16200</v>
      </c>
      <c r="K53" s="2">
        <v>23000</v>
      </c>
      <c r="L53" s="2">
        <f t="shared" si="1"/>
        <v>1001877700</v>
      </c>
      <c r="M53" s="2">
        <v>510</v>
      </c>
      <c r="N53" s="2">
        <f t="shared" si="2"/>
        <v>22215600</v>
      </c>
      <c r="O53" s="2">
        <f t="shared" si="3"/>
        <v>0.796875</v>
      </c>
      <c r="P53" s="2">
        <f t="shared" si="4"/>
        <v>2063898.6</v>
      </c>
      <c r="Q53" s="2">
        <f t="shared" si="5"/>
        <v>2.0638985999999999</v>
      </c>
      <c r="R53" s="2">
        <v>74</v>
      </c>
      <c r="S53" s="2">
        <f t="shared" si="6"/>
        <v>191.65925999999999</v>
      </c>
      <c r="T53" s="2">
        <f t="shared" si="7"/>
        <v>47360</v>
      </c>
      <c r="U53" s="2">
        <f t="shared" si="8"/>
        <v>2063120000</v>
      </c>
      <c r="V53" s="2">
        <v>59086.356562000001</v>
      </c>
      <c r="W53" s="2">
        <f t="shared" si="9"/>
        <v>18.0095214800976</v>
      </c>
      <c r="X53" s="2">
        <f t="shared" si="10"/>
        <v>11.190601414703428</v>
      </c>
      <c r="Y53" s="2">
        <f t="shared" si="11"/>
        <v>3.5363308240089926</v>
      </c>
      <c r="Z53" s="2">
        <f t="shared" si="12"/>
        <v>45.097935684834077</v>
      </c>
      <c r="AA53" s="2">
        <f t="shared" si="13"/>
        <v>0.9012702733697735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 t="s">
        <v>159</v>
      </c>
      <c r="AF53" s="2">
        <f t="shared" si="16"/>
        <v>92.862745098039213</v>
      </c>
      <c r="AG53" s="2">
        <f t="shared" si="17"/>
        <v>0.84795555144950929</v>
      </c>
      <c r="AH53" s="2">
        <f t="shared" si="18"/>
        <v>0.1032859455752409</v>
      </c>
      <c r="AI53" s="2">
        <f t="shared" si="19"/>
        <v>705670380</v>
      </c>
      <c r="AJ53" s="2">
        <f t="shared" si="20"/>
        <v>19982376</v>
      </c>
      <c r="AK53" s="2">
        <f t="shared" si="21"/>
        <v>19.982375999999999</v>
      </c>
      <c r="AL53" s="2" t="s">
        <v>415</v>
      </c>
      <c r="AM53" s="2" t="s">
        <v>159</v>
      </c>
      <c r="AN53" s="2" t="s">
        <v>416</v>
      </c>
      <c r="AO53" s="2" t="s">
        <v>417</v>
      </c>
      <c r="AP53" s="2" t="s">
        <v>159</v>
      </c>
      <c r="AQ53" s="2" t="s">
        <v>159</v>
      </c>
      <c r="AR53" s="2" t="s">
        <v>159</v>
      </c>
      <c r="AS53" s="2">
        <v>0</v>
      </c>
      <c r="AT53" s="2" t="s">
        <v>159</v>
      </c>
      <c r="AU53" s="2" t="s">
        <v>159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143</v>
      </c>
    </row>
    <row r="54" spans="1:99" s="2" customFormat="1" x14ac:dyDescent="0.25">
      <c r="A54" s="2" t="s">
        <v>418</v>
      </c>
      <c r="C54" s="2" t="s">
        <v>419</v>
      </c>
      <c r="D54" s="2">
        <v>1959</v>
      </c>
      <c r="E54" s="2">
        <f t="shared" si="0"/>
        <v>56</v>
      </c>
      <c r="F54" s="2">
        <v>0</v>
      </c>
      <c r="G54" s="2">
        <v>23</v>
      </c>
      <c r="H54" s="2">
        <v>0</v>
      </c>
      <c r="I54" s="2">
        <v>4140</v>
      </c>
      <c r="J54" s="2">
        <v>1085</v>
      </c>
      <c r="K54" s="2">
        <v>4140</v>
      </c>
      <c r="L54" s="2">
        <f t="shared" si="1"/>
        <v>180337986</v>
      </c>
      <c r="M54" s="2">
        <v>250</v>
      </c>
      <c r="N54" s="2">
        <f t="shared" si="2"/>
        <v>10890000</v>
      </c>
      <c r="O54" s="2">
        <f t="shared" si="3"/>
        <v>0.390625</v>
      </c>
      <c r="P54" s="2">
        <f t="shared" si="4"/>
        <v>1011715</v>
      </c>
      <c r="Q54" s="2">
        <f t="shared" si="5"/>
        <v>1.0117150000000001</v>
      </c>
      <c r="R54" s="2">
        <v>10.6</v>
      </c>
      <c r="S54" s="2">
        <f t="shared" si="6"/>
        <v>27.453893999999998</v>
      </c>
      <c r="T54" s="2">
        <f t="shared" si="7"/>
        <v>6784</v>
      </c>
      <c r="U54" s="2">
        <f t="shared" si="8"/>
        <v>295528000</v>
      </c>
      <c r="W54" s="2">
        <f t="shared" si="9"/>
        <v>0</v>
      </c>
      <c r="X54" s="2">
        <f t="shared" si="10"/>
        <v>0</v>
      </c>
      <c r="Y54" s="2">
        <f t="shared" si="11"/>
        <v>0</v>
      </c>
      <c r="Z54" s="2">
        <f t="shared" si="12"/>
        <v>16.559961983471073</v>
      </c>
      <c r="AA54" s="2">
        <f t="shared" si="13"/>
        <v>0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 t="s">
        <v>159</v>
      </c>
      <c r="AF54" s="2">
        <f t="shared" si="16"/>
        <v>27.135999999999999</v>
      </c>
      <c r="AG54" s="2">
        <f t="shared" si="17"/>
        <v>0.44472428343989995</v>
      </c>
      <c r="AH54" s="2">
        <f t="shared" si="18"/>
        <v>0.75595568732217522</v>
      </c>
      <c r="AI54" s="2">
        <f t="shared" si="19"/>
        <v>47262491.5</v>
      </c>
      <c r="AJ54" s="2">
        <f t="shared" si="20"/>
        <v>1338325.8</v>
      </c>
      <c r="AK54" s="2">
        <f t="shared" si="21"/>
        <v>1.3383258</v>
      </c>
      <c r="AL54" s="2" t="s">
        <v>159</v>
      </c>
      <c r="AM54" s="2" t="s">
        <v>159</v>
      </c>
      <c r="AN54" s="2" t="s">
        <v>159</v>
      </c>
      <c r="AO54" s="2" t="s">
        <v>159</v>
      </c>
      <c r="AP54" s="2" t="s">
        <v>159</v>
      </c>
      <c r="AQ54" s="2" t="s">
        <v>159</v>
      </c>
      <c r="AR54" s="2" t="s">
        <v>159</v>
      </c>
      <c r="AS54" s="2">
        <v>0</v>
      </c>
      <c r="AT54" s="2" t="s">
        <v>159</v>
      </c>
      <c r="AU54" s="2" t="s">
        <v>159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143</v>
      </c>
    </row>
    <row r="55" spans="1:99" s="2" customFormat="1" x14ac:dyDescent="0.25">
      <c r="A55" s="2" t="s">
        <v>420</v>
      </c>
      <c r="C55" s="2" t="s">
        <v>421</v>
      </c>
      <c r="D55" s="2">
        <v>1919</v>
      </c>
      <c r="E55" s="2">
        <f t="shared" si="0"/>
        <v>96</v>
      </c>
      <c r="F55" s="2">
        <v>0</v>
      </c>
      <c r="G55" s="2">
        <v>16</v>
      </c>
      <c r="H55" s="2">
        <v>0</v>
      </c>
      <c r="I55" s="2">
        <v>5048</v>
      </c>
      <c r="J55" s="2">
        <v>2554</v>
      </c>
      <c r="K55" s="2">
        <v>5048</v>
      </c>
      <c r="L55" s="2">
        <f t="shared" si="1"/>
        <v>219890375.20000002</v>
      </c>
      <c r="M55" s="2">
        <v>438</v>
      </c>
      <c r="N55" s="2">
        <f t="shared" si="2"/>
        <v>19079280</v>
      </c>
      <c r="O55" s="2">
        <f t="shared" si="3"/>
        <v>0.68437500000000007</v>
      </c>
      <c r="P55" s="2">
        <f t="shared" si="4"/>
        <v>1772524.6800000002</v>
      </c>
      <c r="Q55" s="2">
        <f t="shared" si="5"/>
        <v>1.7725246800000001</v>
      </c>
      <c r="R55" s="2">
        <v>6.6</v>
      </c>
      <c r="S55" s="2">
        <f t="shared" si="6"/>
        <v>17.093933999999997</v>
      </c>
      <c r="T55" s="2">
        <f t="shared" si="7"/>
        <v>4224</v>
      </c>
      <c r="U55" s="2">
        <f t="shared" si="8"/>
        <v>184008000</v>
      </c>
      <c r="V55" s="2">
        <v>53418.481695000002</v>
      </c>
      <c r="W55" s="2">
        <f t="shared" si="9"/>
        <v>16.281953220635998</v>
      </c>
      <c r="X55" s="2">
        <f t="shared" si="10"/>
        <v>10.117139922142831</v>
      </c>
      <c r="Y55" s="2">
        <f t="shared" si="11"/>
        <v>3.4498900046145815</v>
      </c>
      <c r="Z55" s="2">
        <f t="shared" si="12"/>
        <v>11.525087697229665</v>
      </c>
      <c r="AA55" s="2">
        <f t="shared" si="13"/>
        <v>5.1683688179395491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 t="s">
        <v>159</v>
      </c>
      <c r="AF55" s="2">
        <f t="shared" si="16"/>
        <v>9.6438356164383556</v>
      </c>
      <c r="AG55" s="2">
        <f t="shared" si="17"/>
        <v>0.23383455865194641</v>
      </c>
      <c r="AH55" s="2">
        <f t="shared" si="18"/>
        <v>0.56265124711999592</v>
      </c>
      <c r="AI55" s="2">
        <f t="shared" si="19"/>
        <v>111251984.60000001</v>
      </c>
      <c r="AJ55" s="2">
        <f t="shared" si="20"/>
        <v>3150307.92</v>
      </c>
      <c r="AK55" s="2">
        <f t="shared" si="21"/>
        <v>3.1503079199999999</v>
      </c>
      <c r="AL55" s="2" t="s">
        <v>422</v>
      </c>
      <c r="AM55" s="2" t="s">
        <v>423</v>
      </c>
      <c r="AN55" s="2" t="s">
        <v>424</v>
      </c>
      <c r="AO55" s="2" t="s">
        <v>425</v>
      </c>
      <c r="AP55" s="2" t="s">
        <v>159</v>
      </c>
      <c r="AQ55" s="2" t="s">
        <v>159</v>
      </c>
      <c r="AR55" s="2" t="s">
        <v>159</v>
      </c>
      <c r="AS55" s="2">
        <v>0</v>
      </c>
      <c r="AT55" s="2" t="s">
        <v>159</v>
      </c>
      <c r="AU55" s="2" t="s">
        <v>159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143</v>
      </c>
    </row>
    <row r="56" spans="1:99" s="2" customFormat="1" x14ac:dyDescent="0.25">
      <c r="A56" s="2" t="s">
        <v>426</v>
      </c>
      <c r="C56" s="2" t="s">
        <v>427</v>
      </c>
      <c r="D56" s="2">
        <v>1959</v>
      </c>
      <c r="E56" s="2">
        <f t="shared" si="0"/>
        <v>56</v>
      </c>
      <c r="F56" s="2">
        <v>0</v>
      </c>
      <c r="G56" s="2">
        <v>50</v>
      </c>
      <c r="H56" s="2">
        <v>0</v>
      </c>
      <c r="I56" s="2">
        <v>8000</v>
      </c>
      <c r="J56" s="2">
        <v>2800</v>
      </c>
      <c r="K56" s="2">
        <v>8000</v>
      </c>
      <c r="L56" s="2">
        <f t="shared" si="1"/>
        <v>348479200</v>
      </c>
      <c r="M56" s="2">
        <v>342</v>
      </c>
      <c r="N56" s="2">
        <f t="shared" si="2"/>
        <v>14897520</v>
      </c>
      <c r="O56" s="2">
        <f t="shared" si="3"/>
        <v>0.53437500000000004</v>
      </c>
      <c r="P56" s="2">
        <f t="shared" si="4"/>
        <v>1384026.12</v>
      </c>
      <c r="Q56" s="2">
        <f t="shared" si="5"/>
        <v>1.3840261200000001</v>
      </c>
      <c r="R56" s="2">
        <v>17.5</v>
      </c>
      <c r="S56" s="2">
        <f t="shared" si="6"/>
        <v>45.324824999999997</v>
      </c>
      <c r="T56" s="2">
        <f t="shared" si="7"/>
        <v>11200</v>
      </c>
      <c r="U56" s="2">
        <f t="shared" si="8"/>
        <v>487900000</v>
      </c>
      <c r="V56" s="2">
        <v>47604.712807000004</v>
      </c>
      <c r="W56" s="2">
        <f t="shared" si="9"/>
        <v>14.5099164635736</v>
      </c>
      <c r="X56" s="2">
        <f t="shared" si="10"/>
        <v>9.0160469773689584</v>
      </c>
      <c r="Y56" s="2">
        <f t="shared" si="11"/>
        <v>3.4792662161105468</v>
      </c>
      <c r="Z56" s="2">
        <f t="shared" si="12"/>
        <v>23.391759165283887</v>
      </c>
      <c r="AA56" s="2">
        <f t="shared" si="13"/>
        <v>4.201213657866246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 t="s">
        <v>159</v>
      </c>
      <c r="AF56" s="2">
        <f t="shared" si="16"/>
        <v>32.748538011695906</v>
      </c>
      <c r="AG56" s="2">
        <f t="shared" si="17"/>
        <v>0.53709528992089683</v>
      </c>
      <c r="AH56" s="2">
        <f t="shared" si="18"/>
        <v>0.4007321098494851</v>
      </c>
      <c r="AI56" s="2">
        <f t="shared" si="19"/>
        <v>121967720</v>
      </c>
      <c r="AJ56" s="2">
        <f t="shared" si="20"/>
        <v>3453744</v>
      </c>
      <c r="AK56" s="2">
        <f t="shared" si="21"/>
        <v>3.4537439999999999</v>
      </c>
      <c r="AL56" s="2" t="s">
        <v>428</v>
      </c>
      <c r="AM56" s="2" t="s">
        <v>429</v>
      </c>
      <c r="AN56" s="2" t="s">
        <v>430</v>
      </c>
      <c r="AO56" s="2" t="s">
        <v>431</v>
      </c>
      <c r="AP56" s="2" t="s">
        <v>159</v>
      </c>
      <c r="AQ56" s="2" t="s">
        <v>159</v>
      </c>
      <c r="AR56" s="2" t="s">
        <v>159</v>
      </c>
      <c r="AS56" s="2">
        <v>0</v>
      </c>
      <c r="AT56" s="2" t="s">
        <v>159</v>
      </c>
      <c r="AU56" s="2" t="s">
        <v>159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143</v>
      </c>
    </row>
    <row r="57" spans="1:99" s="2" customFormat="1" x14ac:dyDescent="0.25">
      <c r="A57" s="2" t="s">
        <v>432</v>
      </c>
      <c r="C57" s="2" t="s">
        <v>433</v>
      </c>
      <c r="D57" s="2">
        <v>1967</v>
      </c>
      <c r="E57" s="2">
        <f t="shared" si="0"/>
        <v>48</v>
      </c>
      <c r="F57" s="2">
        <v>0</v>
      </c>
      <c r="G57" s="2">
        <v>52</v>
      </c>
      <c r="H57" s="2">
        <v>0</v>
      </c>
      <c r="I57" s="2">
        <v>9475</v>
      </c>
      <c r="J57" s="2">
        <v>5524</v>
      </c>
      <c r="K57" s="2">
        <v>9475</v>
      </c>
      <c r="L57" s="2">
        <f t="shared" si="1"/>
        <v>412730052.5</v>
      </c>
      <c r="M57" s="2">
        <v>290</v>
      </c>
      <c r="N57" s="2">
        <f t="shared" si="2"/>
        <v>12632400</v>
      </c>
      <c r="O57" s="2">
        <f t="shared" si="3"/>
        <v>0.453125</v>
      </c>
      <c r="P57" s="2">
        <f t="shared" si="4"/>
        <v>1173589.4000000001</v>
      </c>
      <c r="Q57" s="2">
        <f t="shared" si="5"/>
        <v>1.1735894</v>
      </c>
      <c r="R57" s="2">
        <v>40</v>
      </c>
      <c r="S57" s="2">
        <f t="shared" si="6"/>
        <v>103.5996</v>
      </c>
      <c r="T57" s="2">
        <f t="shared" si="7"/>
        <v>25600</v>
      </c>
      <c r="U57" s="2">
        <f t="shared" si="8"/>
        <v>1115200000</v>
      </c>
      <c r="V57" s="2">
        <v>36932.803531999998</v>
      </c>
      <c r="W57" s="2">
        <f t="shared" si="9"/>
        <v>11.257118516553598</v>
      </c>
      <c r="X57" s="2">
        <f t="shared" si="10"/>
        <v>6.9948513921396076</v>
      </c>
      <c r="Y57" s="2">
        <f t="shared" si="11"/>
        <v>2.9313254624730449</v>
      </c>
      <c r="Z57" s="2">
        <f t="shared" si="12"/>
        <v>32.67233878756214</v>
      </c>
      <c r="AA57" s="2">
        <f t="shared" si="13"/>
        <v>1.65211949694191</v>
      </c>
      <c r="AB57" s="2" t="e">
        <f t="shared" si="14"/>
        <v>#DIV/0!</v>
      </c>
      <c r="AC57" s="2">
        <v>0</v>
      </c>
      <c r="AD57" s="2" t="e">
        <f t="shared" si="15"/>
        <v>#DIV/0!</v>
      </c>
      <c r="AE57" s="2">
        <v>51.979599999999998</v>
      </c>
      <c r="AF57" s="2">
        <f t="shared" si="16"/>
        <v>88.275862068965523</v>
      </c>
      <c r="AG57" s="2">
        <f t="shared" si="17"/>
        <v>0.81467190189229355</v>
      </c>
      <c r="AH57" s="2">
        <f t="shared" si="18"/>
        <v>0.17223856409552676</v>
      </c>
      <c r="AI57" s="2">
        <f t="shared" si="19"/>
        <v>240624887.59999999</v>
      </c>
      <c r="AJ57" s="2">
        <f t="shared" si="20"/>
        <v>6813743.5200000005</v>
      </c>
      <c r="AK57" s="2">
        <f t="shared" si="21"/>
        <v>6.8137435200000001</v>
      </c>
      <c r="AL57" s="2" t="s">
        <v>434</v>
      </c>
      <c r="AM57" s="2" t="s">
        <v>159</v>
      </c>
      <c r="AN57" s="2" t="s">
        <v>435</v>
      </c>
      <c r="AO57" s="2" t="s">
        <v>436</v>
      </c>
      <c r="AP57" s="2" t="s">
        <v>437</v>
      </c>
      <c r="AQ57" s="2" t="s">
        <v>203</v>
      </c>
      <c r="AR57" s="2" t="s">
        <v>438</v>
      </c>
      <c r="AS57" s="2">
        <v>1</v>
      </c>
      <c r="AT57" s="2" t="s">
        <v>439</v>
      </c>
      <c r="AU57" s="2" t="s">
        <v>440</v>
      </c>
      <c r="AV57" s="2">
        <v>9</v>
      </c>
      <c r="AW57" s="5">
        <v>97</v>
      </c>
      <c r="AX57" s="2">
        <v>0</v>
      </c>
      <c r="AY57" s="5">
        <v>2</v>
      </c>
      <c r="AZ57" s="5">
        <v>1.9</v>
      </c>
      <c r="BA57" s="5">
        <v>0.4</v>
      </c>
      <c r="BB57" s="2">
        <v>0</v>
      </c>
      <c r="BC57" s="5">
        <v>2</v>
      </c>
      <c r="BD57" s="5">
        <v>0.1</v>
      </c>
      <c r="BE57" s="5">
        <v>0.3</v>
      </c>
      <c r="BF57" s="5">
        <v>26.3</v>
      </c>
      <c r="BG57" s="5">
        <v>2.2999999999999998</v>
      </c>
      <c r="BH57" s="5">
        <v>2.2999999999999998</v>
      </c>
      <c r="BI57" s="2">
        <v>0</v>
      </c>
      <c r="BJ57" s="2">
        <v>0</v>
      </c>
      <c r="BK57" s="5">
        <v>50.2</v>
      </c>
      <c r="BL57" s="5">
        <v>14.2</v>
      </c>
      <c r="BM57" s="2">
        <v>0</v>
      </c>
      <c r="BN57" s="2">
        <v>0</v>
      </c>
      <c r="BO57" s="5">
        <v>8741</v>
      </c>
      <c r="BP57" s="5">
        <v>2409</v>
      </c>
      <c r="BQ57" s="5">
        <v>79</v>
      </c>
      <c r="BR57" s="5">
        <v>22</v>
      </c>
      <c r="BS57" s="5">
        <v>0.19</v>
      </c>
      <c r="BT57" s="5">
        <v>0.05</v>
      </c>
      <c r="BU57" s="5">
        <v>15775</v>
      </c>
      <c r="BV57" s="5">
        <v>142</v>
      </c>
      <c r="BW57" s="5">
        <v>0.34</v>
      </c>
      <c r="BX57" s="5">
        <v>111887</v>
      </c>
      <c r="BY57" s="5">
        <v>6202</v>
      </c>
      <c r="BZ57" s="5">
        <v>1008</v>
      </c>
      <c r="CA57" s="5">
        <v>56</v>
      </c>
      <c r="CB57" s="5">
        <v>2.41</v>
      </c>
      <c r="CC57" s="5">
        <v>0.14000000000000001</v>
      </c>
      <c r="CD57" s="5">
        <v>24</v>
      </c>
      <c r="CE57" s="5">
        <v>32</v>
      </c>
      <c r="CF57" s="5">
        <v>32</v>
      </c>
      <c r="CG57" s="5">
        <v>19</v>
      </c>
      <c r="CH57" s="5">
        <v>25</v>
      </c>
      <c r="CI57" s="5">
        <v>4</v>
      </c>
      <c r="CJ57" s="5">
        <v>5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5">
        <v>15</v>
      </c>
      <c r="CR57" s="5">
        <v>43</v>
      </c>
      <c r="CS57" s="5">
        <v>0.75105999999999995</v>
      </c>
      <c r="CT57" s="5">
        <v>0.31741999999999998</v>
      </c>
      <c r="CU57" s="2" t="s">
        <v>143</v>
      </c>
    </row>
    <row r="58" spans="1:99" s="2" customFormat="1" x14ac:dyDescent="0.25">
      <c r="A58" s="2" t="s">
        <v>441</v>
      </c>
      <c r="B58" s="2" t="s">
        <v>442</v>
      </c>
      <c r="C58" s="2" t="s">
        <v>443</v>
      </c>
      <c r="D58" s="2">
        <v>1931</v>
      </c>
      <c r="E58" s="2">
        <f t="shared" si="0"/>
        <v>84</v>
      </c>
      <c r="F58" s="2">
        <v>0</v>
      </c>
      <c r="G58" s="2">
        <v>75</v>
      </c>
      <c r="H58" s="2">
        <v>0</v>
      </c>
      <c r="I58" s="2">
        <v>13600</v>
      </c>
      <c r="J58" s="2">
        <v>10740</v>
      </c>
      <c r="K58" s="2">
        <v>13600</v>
      </c>
      <c r="L58" s="2">
        <f t="shared" si="1"/>
        <v>592414640</v>
      </c>
      <c r="M58" s="2">
        <v>391</v>
      </c>
      <c r="N58" s="2">
        <f t="shared" si="2"/>
        <v>17031960</v>
      </c>
      <c r="O58" s="2">
        <f t="shared" si="3"/>
        <v>0.61093750000000002</v>
      </c>
      <c r="P58" s="2">
        <f t="shared" si="4"/>
        <v>1582322.26</v>
      </c>
      <c r="Q58" s="2">
        <f t="shared" si="5"/>
        <v>1.58232226</v>
      </c>
      <c r="R58" s="2">
        <v>21.5</v>
      </c>
      <c r="S58" s="2">
        <f t="shared" si="6"/>
        <v>55.684784999999998</v>
      </c>
      <c r="T58" s="2">
        <f t="shared" si="7"/>
        <v>13760</v>
      </c>
      <c r="U58" s="2">
        <f t="shared" si="8"/>
        <v>599420000</v>
      </c>
      <c r="V58" s="2">
        <v>49222.473615000003</v>
      </c>
      <c r="W58" s="2">
        <f t="shared" si="9"/>
        <v>15.003009957851999</v>
      </c>
      <c r="X58" s="2">
        <f t="shared" si="10"/>
        <v>9.3224411678393118</v>
      </c>
      <c r="Y58" s="2">
        <f t="shared" si="11"/>
        <v>3.3645409600669796</v>
      </c>
      <c r="Z58" s="2">
        <f t="shared" si="12"/>
        <v>34.782528845769953</v>
      </c>
      <c r="AA58" s="2">
        <f t="shared" si="13"/>
        <v>1.1325098919122949</v>
      </c>
      <c r="AB58" s="2" t="e">
        <f t="shared" si="14"/>
        <v>#DIV/0!</v>
      </c>
      <c r="AC58" s="2">
        <v>0</v>
      </c>
      <c r="AD58" s="2" t="e">
        <f t="shared" si="15"/>
        <v>#DIV/0!</v>
      </c>
      <c r="AE58" s="2">
        <v>41.367699999999999</v>
      </c>
      <c r="AF58" s="2">
        <f t="shared" si="16"/>
        <v>35.191815856777495</v>
      </c>
      <c r="AG58" s="2">
        <f t="shared" si="17"/>
        <v>0.74692034338619118</v>
      </c>
      <c r="AH58" s="2">
        <f t="shared" si="18"/>
        <v>0.11944240633561377</v>
      </c>
      <c r="AI58" s="2">
        <f t="shared" si="19"/>
        <v>467833326</v>
      </c>
      <c r="AJ58" s="2">
        <f t="shared" si="20"/>
        <v>13247575.200000001</v>
      </c>
      <c r="AK58" s="2">
        <f t="shared" si="21"/>
        <v>13.247575200000002</v>
      </c>
      <c r="AL58" s="2" t="s">
        <v>444</v>
      </c>
      <c r="AM58" s="2" t="s">
        <v>445</v>
      </c>
      <c r="AN58" s="2" t="s">
        <v>446</v>
      </c>
      <c r="AO58" s="2" t="s">
        <v>447</v>
      </c>
      <c r="AP58" s="2" t="s">
        <v>448</v>
      </c>
      <c r="AQ58" s="2" t="s">
        <v>449</v>
      </c>
      <c r="AR58" s="2" t="s">
        <v>450</v>
      </c>
      <c r="AS58" s="2">
        <v>1</v>
      </c>
      <c r="AT58" s="2" t="s">
        <v>451</v>
      </c>
      <c r="AU58" s="2" t="s">
        <v>452</v>
      </c>
      <c r="AV58" s="2">
        <v>9</v>
      </c>
      <c r="AW58" s="5">
        <v>73</v>
      </c>
      <c r="AX58" s="5">
        <v>26</v>
      </c>
      <c r="AY58" s="5">
        <v>1</v>
      </c>
      <c r="AZ58" s="5">
        <v>1.9</v>
      </c>
      <c r="BA58" s="5">
        <v>0.3</v>
      </c>
      <c r="BB58" s="5">
        <v>1.4</v>
      </c>
      <c r="BC58" s="5">
        <v>13.7</v>
      </c>
      <c r="BD58" s="5">
        <v>0.2</v>
      </c>
      <c r="BE58" s="5">
        <v>1.5</v>
      </c>
      <c r="BF58" s="5">
        <v>45.3</v>
      </c>
      <c r="BG58" s="5">
        <v>1.9</v>
      </c>
      <c r="BH58" s="5">
        <v>12.5</v>
      </c>
      <c r="BI58" s="2">
        <v>0</v>
      </c>
      <c r="BJ58" s="2">
        <v>0</v>
      </c>
      <c r="BK58" s="5">
        <v>18.8</v>
      </c>
      <c r="BL58" s="5">
        <v>2.6</v>
      </c>
      <c r="BM58" s="2">
        <v>0</v>
      </c>
      <c r="BN58" s="2">
        <v>0</v>
      </c>
      <c r="BO58" s="5">
        <v>5791</v>
      </c>
      <c r="BP58" s="5">
        <v>1339</v>
      </c>
      <c r="BQ58" s="5">
        <v>105</v>
      </c>
      <c r="BR58" s="5">
        <v>24</v>
      </c>
      <c r="BS58" s="5">
        <v>0.19</v>
      </c>
      <c r="BT58" s="5">
        <v>0.04</v>
      </c>
      <c r="BU58" s="5">
        <v>9427</v>
      </c>
      <c r="BV58" s="5">
        <v>171</v>
      </c>
      <c r="BW58" s="5">
        <v>0.31</v>
      </c>
      <c r="BX58" s="5">
        <v>67615</v>
      </c>
      <c r="BY58" s="5">
        <v>5991</v>
      </c>
      <c r="BZ58" s="5">
        <v>1229</v>
      </c>
      <c r="CA58" s="5">
        <v>109</v>
      </c>
      <c r="CB58" s="5">
        <v>1.83</v>
      </c>
      <c r="CC58" s="5">
        <v>0.17</v>
      </c>
      <c r="CD58" s="5">
        <v>48</v>
      </c>
      <c r="CE58" s="5">
        <v>62</v>
      </c>
      <c r="CF58" s="5">
        <v>12</v>
      </c>
      <c r="CG58" s="5">
        <v>12</v>
      </c>
      <c r="CH58" s="5">
        <v>26</v>
      </c>
      <c r="CI58" s="5">
        <v>9</v>
      </c>
      <c r="CJ58" s="5">
        <v>12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5">
        <v>6</v>
      </c>
      <c r="CR58" s="5">
        <v>14</v>
      </c>
      <c r="CS58" s="5">
        <v>0.84311999999999998</v>
      </c>
      <c r="CT58" s="5">
        <v>0.67235</v>
      </c>
      <c r="CU58" s="2" t="s">
        <v>143</v>
      </c>
    </row>
    <row r="59" spans="1:99" s="2" customFormat="1" x14ac:dyDescent="0.25">
      <c r="A59" s="2" t="s">
        <v>453</v>
      </c>
      <c r="C59" s="2" t="s">
        <v>454</v>
      </c>
      <c r="D59" s="2">
        <v>1968</v>
      </c>
      <c r="E59" s="2">
        <f t="shared" si="0"/>
        <v>47</v>
      </c>
      <c r="F59" s="2">
        <v>0</v>
      </c>
      <c r="G59" s="2">
        <v>34</v>
      </c>
      <c r="H59" s="2">
        <v>0</v>
      </c>
      <c r="I59" s="2">
        <v>26450</v>
      </c>
      <c r="J59" s="2">
        <v>12610</v>
      </c>
      <c r="K59" s="2">
        <v>26450</v>
      </c>
      <c r="L59" s="2">
        <f t="shared" si="1"/>
        <v>1152159355</v>
      </c>
      <c r="M59" s="2">
        <v>1130</v>
      </c>
      <c r="N59" s="2">
        <f t="shared" si="2"/>
        <v>49222800</v>
      </c>
      <c r="O59" s="2">
        <f t="shared" si="3"/>
        <v>1.765625</v>
      </c>
      <c r="P59" s="2">
        <f t="shared" si="4"/>
        <v>4572951.8</v>
      </c>
      <c r="Q59" s="2">
        <f t="shared" si="5"/>
        <v>4.5729518000000002</v>
      </c>
      <c r="R59" s="2">
        <v>54</v>
      </c>
      <c r="S59" s="2">
        <f t="shared" si="6"/>
        <v>139.85945999999998</v>
      </c>
      <c r="T59" s="2">
        <f t="shared" si="7"/>
        <v>34560</v>
      </c>
      <c r="U59" s="2">
        <f t="shared" si="8"/>
        <v>1505520000</v>
      </c>
      <c r="V59" s="2">
        <v>69961.636723999996</v>
      </c>
      <c r="W59" s="2">
        <f t="shared" si="9"/>
        <v>21.324306873475198</v>
      </c>
      <c r="X59" s="2">
        <f t="shared" si="10"/>
        <v>13.250314225705257</v>
      </c>
      <c r="Y59" s="2">
        <f t="shared" si="11"/>
        <v>2.8130114697883108</v>
      </c>
      <c r="Z59" s="2">
        <f t="shared" si="12"/>
        <v>23.407025910756804</v>
      </c>
      <c r="AA59" s="2">
        <f t="shared" si="13"/>
        <v>1.3709692850900015</v>
      </c>
      <c r="AB59" s="2" t="e">
        <f t="shared" si="14"/>
        <v>#DIV/0!</v>
      </c>
      <c r="AC59" s="2">
        <v>0</v>
      </c>
      <c r="AD59" s="2" t="e">
        <f t="shared" si="15"/>
        <v>#DIV/0!</v>
      </c>
      <c r="AE59" s="2">
        <v>188.02500000000001</v>
      </c>
      <c r="AF59" s="2">
        <f t="shared" si="16"/>
        <v>30.584070796460178</v>
      </c>
      <c r="AG59" s="2">
        <f t="shared" si="17"/>
        <v>0.29567086174114071</v>
      </c>
      <c r="AH59" s="2">
        <f t="shared" si="18"/>
        <v>0.2940014180622848</v>
      </c>
      <c r="AI59" s="2">
        <f t="shared" si="19"/>
        <v>549290339</v>
      </c>
      <c r="AJ59" s="2">
        <f t="shared" si="20"/>
        <v>15554182.800000001</v>
      </c>
      <c r="AK59" s="2">
        <f t="shared" si="21"/>
        <v>15.554182800000001</v>
      </c>
      <c r="AL59" s="2" t="s">
        <v>455</v>
      </c>
      <c r="AM59" s="2" t="s">
        <v>159</v>
      </c>
      <c r="AN59" s="2" t="s">
        <v>456</v>
      </c>
      <c r="AO59" s="2" t="s">
        <v>457</v>
      </c>
      <c r="AP59" s="2" t="s">
        <v>458</v>
      </c>
      <c r="AQ59" s="2" t="s">
        <v>459</v>
      </c>
      <c r="AR59" s="2" t="s">
        <v>460</v>
      </c>
      <c r="AS59" s="2">
        <v>1</v>
      </c>
      <c r="AT59" s="2" t="s">
        <v>461</v>
      </c>
      <c r="AU59" s="2" t="s">
        <v>462</v>
      </c>
      <c r="AV59" s="2">
        <v>8</v>
      </c>
      <c r="AW59" s="5">
        <v>99</v>
      </c>
      <c r="AX59" s="2">
        <v>0</v>
      </c>
      <c r="AY59" s="5">
        <v>1</v>
      </c>
      <c r="AZ59" s="5">
        <v>2.4</v>
      </c>
      <c r="BA59" s="5">
        <v>9.3000000000000007</v>
      </c>
      <c r="BB59" s="2">
        <v>0</v>
      </c>
      <c r="BC59" s="5">
        <v>0.7</v>
      </c>
      <c r="BD59" s="2">
        <v>0</v>
      </c>
      <c r="BE59" s="5">
        <v>0.5</v>
      </c>
      <c r="BF59" s="5">
        <v>58.9</v>
      </c>
      <c r="BG59" s="5">
        <v>8.6</v>
      </c>
      <c r="BH59" s="5">
        <v>18.399999999999999</v>
      </c>
      <c r="BI59" s="2">
        <v>0</v>
      </c>
      <c r="BJ59" s="2">
        <v>0</v>
      </c>
      <c r="BK59" s="5">
        <v>0.7</v>
      </c>
      <c r="BL59" s="5">
        <v>0.4</v>
      </c>
      <c r="BM59" s="2">
        <v>0</v>
      </c>
      <c r="BN59" s="5">
        <v>0.1</v>
      </c>
      <c r="BO59" s="5">
        <v>29044</v>
      </c>
      <c r="BP59" s="5">
        <v>2419</v>
      </c>
      <c r="BQ59" s="5">
        <v>111</v>
      </c>
      <c r="BR59" s="5">
        <v>9</v>
      </c>
      <c r="BS59" s="5">
        <v>0.18</v>
      </c>
      <c r="BT59" s="5">
        <v>0.01</v>
      </c>
      <c r="BU59" s="5">
        <v>45900</v>
      </c>
      <c r="BV59" s="5">
        <v>175</v>
      </c>
      <c r="BW59" s="5">
        <v>0.28000000000000003</v>
      </c>
      <c r="BX59" s="5">
        <v>132977</v>
      </c>
      <c r="BY59" s="5">
        <v>4203</v>
      </c>
      <c r="BZ59" s="5">
        <v>508</v>
      </c>
      <c r="CA59" s="5">
        <v>16</v>
      </c>
      <c r="CB59" s="5">
        <v>0.79</v>
      </c>
      <c r="CC59" s="5">
        <v>0.03</v>
      </c>
      <c r="CD59" s="5">
        <v>6</v>
      </c>
      <c r="CE59" s="5">
        <v>17</v>
      </c>
      <c r="CF59" s="5">
        <v>1</v>
      </c>
      <c r="CG59" s="5">
        <v>2</v>
      </c>
      <c r="CH59" s="5">
        <v>65</v>
      </c>
      <c r="CI59" s="5">
        <v>28</v>
      </c>
      <c r="CJ59" s="5">
        <v>80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5">
        <v>1</v>
      </c>
      <c r="CS59" s="5">
        <v>0.82791999999999999</v>
      </c>
      <c r="CT59" s="5">
        <v>0.63880000000000003</v>
      </c>
      <c r="CU59" s="2" t="s">
        <v>143</v>
      </c>
    </row>
    <row r="60" spans="1:99" s="2" customFormat="1" x14ac:dyDescent="0.25">
      <c r="A60" s="2" t="s">
        <v>463</v>
      </c>
      <c r="B60" s="2" t="s">
        <v>463</v>
      </c>
      <c r="C60" s="2" t="s">
        <v>464</v>
      </c>
      <c r="D60" s="2">
        <v>1955</v>
      </c>
      <c r="E60" s="2">
        <f t="shared" si="0"/>
        <v>60</v>
      </c>
      <c r="F60" s="2">
        <v>0</v>
      </c>
      <c r="G60" s="2">
        <v>82</v>
      </c>
      <c r="H60" s="2">
        <v>0</v>
      </c>
      <c r="I60" s="2">
        <v>6750</v>
      </c>
      <c r="J60" s="2">
        <v>3700</v>
      </c>
      <c r="K60" s="2">
        <v>6750</v>
      </c>
      <c r="L60" s="2">
        <f t="shared" si="1"/>
        <v>294029325</v>
      </c>
      <c r="M60" s="2">
        <v>310</v>
      </c>
      <c r="N60" s="2">
        <f t="shared" si="2"/>
        <v>13503600</v>
      </c>
      <c r="O60" s="2">
        <f t="shared" si="3"/>
        <v>0.484375</v>
      </c>
      <c r="P60" s="2">
        <f t="shared" si="4"/>
        <v>1254526.6000000001</v>
      </c>
      <c r="Q60" s="2">
        <f t="shared" si="5"/>
        <v>1.2545266000000002</v>
      </c>
      <c r="R60" s="2">
        <v>4.4000000000000004</v>
      </c>
      <c r="S60" s="2">
        <f t="shared" si="6"/>
        <v>11.395956</v>
      </c>
      <c r="T60" s="2">
        <f t="shared" si="7"/>
        <v>2816</v>
      </c>
      <c r="U60" s="2">
        <f t="shared" si="8"/>
        <v>122672000.00000001</v>
      </c>
      <c r="W60" s="2">
        <f t="shared" si="9"/>
        <v>0</v>
      </c>
      <c r="X60" s="2">
        <f t="shared" si="10"/>
        <v>0</v>
      </c>
      <c r="Y60" s="2">
        <f t="shared" si="11"/>
        <v>0</v>
      </c>
      <c r="Z60" s="2">
        <f t="shared" si="12"/>
        <v>21.774143561716876</v>
      </c>
      <c r="AA60" s="2">
        <f t="shared" si="13"/>
        <v>0</v>
      </c>
      <c r="AB60" s="2" t="e">
        <f t="shared" si="14"/>
        <v>#DIV/0!</v>
      </c>
      <c r="AC60" s="2">
        <v>0</v>
      </c>
      <c r="AD60" s="2" t="e">
        <f t="shared" si="15"/>
        <v>#DIV/0!</v>
      </c>
      <c r="AE60" s="2" t="s">
        <v>159</v>
      </c>
      <c r="AF60" s="2">
        <f t="shared" si="16"/>
        <v>9.0838709677419356</v>
      </c>
      <c r="AG60" s="2">
        <f t="shared" si="17"/>
        <v>0.52512385549086793</v>
      </c>
      <c r="AH60" s="2">
        <f t="shared" si="18"/>
        <v>0.27488183289817691</v>
      </c>
      <c r="AI60" s="2">
        <f t="shared" si="19"/>
        <v>161171630</v>
      </c>
      <c r="AJ60" s="2">
        <f t="shared" si="20"/>
        <v>4563876</v>
      </c>
      <c r="AK60" s="2">
        <f t="shared" si="21"/>
        <v>4.5638759999999996</v>
      </c>
      <c r="AL60" s="2" t="s">
        <v>159</v>
      </c>
      <c r="AM60" s="2" t="s">
        <v>159</v>
      </c>
      <c r="AN60" s="2" t="s">
        <v>159</v>
      </c>
      <c r="AO60" s="2" t="s">
        <v>159</v>
      </c>
      <c r="AP60" s="2" t="s">
        <v>159</v>
      </c>
      <c r="AQ60" s="2" t="s">
        <v>159</v>
      </c>
      <c r="AR60" s="2" t="s">
        <v>159</v>
      </c>
      <c r="AS60" s="2">
        <v>0</v>
      </c>
      <c r="AT60" s="2" t="s">
        <v>159</v>
      </c>
      <c r="AU60" s="2" t="s">
        <v>159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 t="s">
        <v>143</v>
      </c>
    </row>
    <row r="61" spans="1:99" s="2" customFormat="1" x14ac:dyDescent="0.25">
      <c r="A61" s="2" t="s">
        <v>465</v>
      </c>
      <c r="C61" s="2" t="s">
        <v>466</v>
      </c>
      <c r="D61" s="2">
        <v>1952</v>
      </c>
      <c r="E61" s="2">
        <f t="shared" si="0"/>
        <v>63</v>
      </c>
      <c r="F61" s="2">
        <v>0</v>
      </c>
      <c r="G61" s="2">
        <v>92</v>
      </c>
      <c r="H61" s="2">
        <v>0</v>
      </c>
      <c r="I61" s="2">
        <v>74000</v>
      </c>
      <c r="J61" s="2">
        <v>34000</v>
      </c>
      <c r="K61" s="2">
        <v>74000</v>
      </c>
      <c r="L61" s="2">
        <f t="shared" si="1"/>
        <v>3223432600</v>
      </c>
      <c r="M61" s="2">
        <v>1250</v>
      </c>
      <c r="N61" s="2">
        <f t="shared" si="2"/>
        <v>54450000</v>
      </c>
      <c r="O61" s="2">
        <f t="shared" si="3"/>
        <v>1.953125</v>
      </c>
      <c r="P61" s="2">
        <f t="shared" si="4"/>
        <v>5058575</v>
      </c>
      <c r="Q61" s="2">
        <f t="shared" si="5"/>
        <v>5.0585750000000003</v>
      </c>
      <c r="R61" s="2">
        <v>43.2</v>
      </c>
      <c r="S61" s="2">
        <f t="shared" si="6"/>
        <v>111.887568</v>
      </c>
      <c r="T61" s="2">
        <f t="shared" si="7"/>
        <v>27648</v>
      </c>
      <c r="U61" s="2">
        <f t="shared" si="8"/>
        <v>1204416000</v>
      </c>
      <c r="V61" s="2">
        <v>123760.98845999999</v>
      </c>
      <c r="W61" s="2">
        <f t="shared" si="9"/>
        <v>37.722349282607993</v>
      </c>
      <c r="X61" s="2">
        <f t="shared" si="10"/>
        <v>23.43958864839324</v>
      </c>
      <c r="Y61" s="2">
        <f t="shared" si="11"/>
        <v>4.7312895418195557</v>
      </c>
      <c r="Z61" s="2">
        <f t="shared" si="12"/>
        <v>59.199864095500459</v>
      </c>
      <c r="AA61" s="2">
        <f t="shared" si="13"/>
        <v>0.89947211244055547</v>
      </c>
      <c r="AB61" s="2" t="e">
        <f t="shared" si="14"/>
        <v>#DIV/0!</v>
      </c>
      <c r="AC61" s="2">
        <v>0</v>
      </c>
      <c r="AD61" s="2" t="e">
        <f t="shared" si="15"/>
        <v>#DIV/0!</v>
      </c>
      <c r="AE61" s="2">
        <v>26.262899999999998</v>
      </c>
      <c r="AF61" s="2">
        <f t="shared" si="16"/>
        <v>22.118400000000001</v>
      </c>
      <c r="AG61" s="2">
        <f t="shared" si="17"/>
        <v>0.71099609610841574</v>
      </c>
      <c r="AH61" s="2">
        <f t="shared" si="18"/>
        <v>0.12061940010949414</v>
      </c>
      <c r="AI61" s="2">
        <f t="shared" si="19"/>
        <v>1481036600</v>
      </c>
      <c r="AJ61" s="2">
        <f t="shared" si="20"/>
        <v>41938320</v>
      </c>
      <c r="AK61" s="2">
        <f t="shared" si="21"/>
        <v>41.938319999999997</v>
      </c>
      <c r="AL61" s="2" t="s">
        <v>467</v>
      </c>
      <c r="AM61" s="2" t="s">
        <v>468</v>
      </c>
      <c r="AN61" s="2" t="s">
        <v>469</v>
      </c>
      <c r="AO61" s="2" t="s">
        <v>470</v>
      </c>
      <c r="AP61" s="2" t="s">
        <v>471</v>
      </c>
      <c r="AQ61" s="2" t="s">
        <v>472</v>
      </c>
      <c r="AR61" s="2" t="s">
        <v>473</v>
      </c>
      <c r="AS61" s="2">
        <v>1</v>
      </c>
      <c r="AT61" s="2" t="s">
        <v>474</v>
      </c>
      <c r="AU61" s="2" t="s">
        <v>475</v>
      </c>
      <c r="AV61" s="2">
        <v>11</v>
      </c>
      <c r="AW61" s="5">
        <v>99</v>
      </c>
      <c r="AX61" s="5">
        <v>1</v>
      </c>
      <c r="AY61" s="5">
        <v>1</v>
      </c>
      <c r="AZ61" s="5">
        <v>2.4</v>
      </c>
      <c r="BA61" s="5">
        <v>0.1</v>
      </c>
      <c r="BB61" s="5">
        <v>0.1</v>
      </c>
      <c r="BC61" s="5">
        <v>1.6</v>
      </c>
      <c r="BD61" s="2">
        <v>0</v>
      </c>
      <c r="BE61" s="5">
        <v>0.4</v>
      </c>
      <c r="BF61" s="5">
        <v>59.5</v>
      </c>
      <c r="BG61" s="5">
        <v>2.6</v>
      </c>
      <c r="BH61" s="5">
        <v>5.4</v>
      </c>
      <c r="BI61" s="2">
        <v>0</v>
      </c>
      <c r="BJ61" s="2">
        <v>0</v>
      </c>
      <c r="BK61" s="5">
        <v>22.7</v>
      </c>
      <c r="BL61" s="5">
        <v>3.8</v>
      </c>
      <c r="BM61" s="2">
        <v>0</v>
      </c>
      <c r="BN61" s="5">
        <v>1.3</v>
      </c>
      <c r="BO61" s="5">
        <v>14551</v>
      </c>
      <c r="BP61" s="5">
        <v>1708</v>
      </c>
      <c r="BQ61" s="5">
        <v>106</v>
      </c>
      <c r="BR61" s="5">
        <v>12</v>
      </c>
      <c r="BS61" s="5">
        <v>0.2</v>
      </c>
      <c r="BT61" s="5">
        <v>0.02</v>
      </c>
      <c r="BU61" s="5">
        <v>26167</v>
      </c>
      <c r="BV61" s="5">
        <v>191</v>
      </c>
      <c r="BW61" s="5">
        <v>0.36</v>
      </c>
      <c r="BX61" s="5">
        <v>56192</v>
      </c>
      <c r="BY61" s="5">
        <v>1366</v>
      </c>
      <c r="BZ61" s="5">
        <v>410</v>
      </c>
      <c r="CA61" s="5">
        <v>10</v>
      </c>
      <c r="CB61" s="5">
        <v>2.41</v>
      </c>
      <c r="CC61" s="5">
        <v>0.06</v>
      </c>
      <c r="CD61" s="5">
        <v>30</v>
      </c>
      <c r="CE61" s="5">
        <v>41</v>
      </c>
      <c r="CF61" s="5">
        <v>7</v>
      </c>
      <c r="CG61" s="5">
        <v>12</v>
      </c>
      <c r="CH61" s="5">
        <v>43</v>
      </c>
      <c r="CI61" s="5">
        <v>12</v>
      </c>
      <c r="CJ61" s="5">
        <v>24</v>
      </c>
      <c r="CK61" s="5">
        <v>1</v>
      </c>
      <c r="CL61" s="5">
        <v>1</v>
      </c>
      <c r="CM61" s="2">
        <v>0</v>
      </c>
      <c r="CN61" s="2">
        <v>0</v>
      </c>
      <c r="CO61" s="2">
        <v>0</v>
      </c>
      <c r="CP61" s="2">
        <v>0</v>
      </c>
      <c r="CQ61" s="5">
        <v>6</v>
      </c>
      <c r="CR61" s="5">
        <v>23</v>
      </c>
      <c r="CS61" s="5">
        <v>0.51876999999999995</v>
      </c>
      <c r="CT61" s="5">
        <v>0.15906000000000001</v>
      </c>
      <c r="CU61" s="2" t="s">
        <v>143</v>
      </c>
    </row>
    <row r="62" spans="1:99" s="2" customFormat="1" x14ac:dyDescent="0.25">
      <c r="A62" s="2" t="s">
        <v>476</v>
      </c>
      <c r="C62" s="2" t="s">
        <v>477</v>
      </c>
      <c r="D62" s="2">
        <v>1924</v>
      </c>
      <c r="E62" s="2">
        <f t="shared" si="0"/>
        <v>91</v>
      </c>
      <c r="F62" s="2">
        <v>118</v>
      </c>
      <c r="G62" s="2">
        <v>129</v>
      </c>
      <c r="H62" s="2">
        <v>228000</v>
      </c>
      <c r="I62" s="2">
        <v>26600</v>
      </c>
      <c r="J62" s="2">
        <v>26600</v>
      </c>
      <c r="K62" s="2">
        <v>26600</v>
      </c>
      <c r="L62" s="2">
        <f t="shared" si="1"/>
        <v>1158693340</v>
      </c>
      <c r="M62" s="2">
        <v>653</v>
      </c>
      <c r="N62" s="2">
        <f t="shared" si="2"/>
        <v>28444680</v>
      </c>
      <c r="O62" s="2">
        <f t="shared" si="3"/>
        <v>1.0203125</v>
      </c>
      <c r="P62" s="2">
        <f t="shared" si="4"/>
        <v>2642599.58</v>
      </c>
      <c r="Q62" s="2">
        <f t="shared" si="5"/>
        <v>2.6425995800000002</v>
      </c>
      <c r="R62" s="2">
        <v>951</v>
      </c>
      <c r="S62" s="2">
        <f t="shared" si="6"/>
        <v>2463.0804899999998</v>
      </c>
      <c r="T62" s="2">
        <f t="shared" si="7"/>
        <v>608640</v>
      </c>
      <c r="U62" s="2">
        <f t="shared" si="8"/>
        <v>26513880000</v>
      </c>
      <c r="W62" s="2">
        <f t="shared" si="9"/>
        <v>0</v>
      </c>
      <c r="X62" s="2">
        <f t="shared" si="10"/>
        <v>0</v>
      </c>
      <c r="Y62" s="2">
        <f t="shared" si="11"/>
        <v>0</v>
      </c>
      <c r="Z62" s="2">
        <f t="shared" si="12"/>
        <v>40.734975397859984</v>
      </c>
      <c r="AA62" s="2">
        <f t="shared" si="13"/>
        <v>0</v>
      </c>
      <c r="AB62" s="2">
        <f t="shared" si="14"/>
        <v>1.035634967742203</v>
      </c>
      <c r="AC62" s="2">
        <v>118</v>
      </c>
      <c r="AD62" s="2">
        <f t="shared" si="15"/>
        <v>0.34521165591406766</v>
      </c>
      <c r="AE62" s="2" t="s">
        <v>159</v>
      </c>
      <c r="AF62" s="2">
        <f t="shared" si="16"/>
        <v>932.06738131699842</v>
      </c>
      <c r="AG62" s="2">
        <f t="shared" si="17"/>
        <v>0.6768810888163812</v>
      </c>
      <c r="AH62" s="2">
        <f t="shared" si="18"/>
        <v>8.0541110412962066E-2</v>
      </c>
      <c r="AI62" s="2">
        <f t="shared" si="19"/>
        <v>1158693340</v>
      </c>
      <c r="AJ62" s="2">
        <f t="shared" si="20"/>
        <v>32810568</v>
      </c>
      <c r="AK62" s="2">
        <f t="shared" si="21"/>
        <v>32.810568000000004</v>
      </c>
      <c r="AL62" s="2" t="s">
        <v>159</v>
      </c>
      <c r="AM62" s="2" t="s">
        <v>159</v>
      </c>
      <c r="AN62" s="2" t="s">
        <v>159</v>
      </c>
      <c r="AO62" s="2" t="s">
        <v>159</v>
      </c>
      <c r="AP62" s="2" t="s">
        <v>159</v>
      </c>
      <c r="AQ62" s="2" t="s">
        <v>159</v>
      </c>
      <c r="AR62" s="2" t="s">
        <v>159</v>
      </c>
      <c r="AS62" s="2">
        <v>0</v>
      </c>
      <c r="AT62" s="2" t="s">
        <v>159</v>
      </c>
      <c r="AU62" s="2" t="s">
        <v>159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143</v>
      </c>
    </row>
    <row r="63" spans="1:99" s="2" customFormat="1" x14ac:dyDescent="0.25">
      <c r="A63" s="2" t="s">
        <v>478</v>
      </c>
      <c r="C63" s="2" t="s">
        <v>479</v>
      </c>
      <c r="D63" s="2">
        <v>1904</v>
      </c>
      <c r="E63" s="2">
        <f t="shared" si="0"/>
        <v>111</v>
      </c>
      <c r="F63" s="2">
        <v>0</v>
      </c>
      <c r="G63" s="2">
        <v>23</v>
      </c>
      <c r="H63" s="2">
        <v>350000</v>
      </c>
      <c r="I63" s="2">
        <v>7800</v>
      </c>
      <c r="J63" s="2">
        <v>7800</v>
      </c>
      <c r="K63" s="2">
        <v>7800</v>
      </c>
      <c r="L63" s="2">
        <f t="shared" si="1"/>
        <v>339767220</v>
      </c>
      <c r="M63" s="2">
        <v>1490</v>
      </c>
      <c r="N63" s="2">
        <f t="shared" si="2"/>
        <v>64904400</v>
      </c>
      <c r="O63" s="2">
        <f t="shared" si="3"/>
        <v>2.328125</v>
      </c>
      <c r="P63" s="2">
        <f t="shared" si="4"/>
        <v>6029821.4000000004</v>
      </c>
      <c r="Q63" s="2">
        <f t="shared" si="5"/>
        <v>6.0298214000000003</v>
      </c>
      <c r="R63" s="2">
        <v>24973</v>
      </c>
      <c r="S63" s="2">
        <f t="shared" si="6"/>
        <v>64679.820269999997</v>
      </c>
      <c r="T63" s="2">
        <f t="shared" si="7"/>
        <v>15982720</v>
      </c>
      <c r="U63" s="2">
        <f t="shared" si="8"/>
        <v>696247240000</v>
      </c>
      <c r="W63" s="2">
        <f t="shared" si="9"/>
        <v>0</v>
      </c>
      <c r="X63" s="2">
        <f t="shared" si="10"/>
        <v>0</v>
      </c>
      <c r="Y63" s="2">
        <f t="shared" si="11"/>
        <v>0</v>
      </c>
      <c r="Z63" s="2">
        <f t="shared" si="12"/>
        <v>5.2348873111838339</v>
      </c>
      <c r="AA63" s="2">
        <f t="shared" si="13"/>
        <v>0</v>
      </c>
      <c r="AB63" s="2" t="e">
        <f t="shared" si="14"/>
        <v>#DIV/0!</v>
      </c>
      <c r="AC63" s="2">
        <v>0</v>
      </c>
      <c r="AD63" s="2" t="e">
        <f t="shared" si="15"/>
        <v>#DIV/0!</v>
      </c>
      <c r="AE63" s="2" t="s">
        <v>159</v>
      </c>
      <c r="AF63" s="2">
        <f t="shared" si="16"/>
        <v>10726.657718120805</v>
      </c>
      <c r="AG63" s="2">
        <f t="shared" si="17"/>
        <v>5.7585841293539095E-2</v>
      </c>
      <c r="AH63" s="2">
        <f t="shared" si="18"/>
        <v>0.62672603174840746</v>
      </c>
      <c r="AI63" s="2">
        <f t="shared" si="19"/>
        <v>339767220</v>
      </c>
      <c r="AJ63" s="2">
        <f t="shared" si="20"/>
        <v>9621144</v>
      </c>
      <c r="AK63" s="2">
        <f t="shared" si="21"/>
        <v>9.6211439999999993</v>
      </c>
      <c r="AL63" s="2" t="s">
        <v>159</v>
      </c>
      <c r="AM63" s="2" t="s">
        <v>159</v>
      </c>
      <c r="AN63" s="2" t="s">
        <v>159</v>
      </c>
      <c r="AO63" s="2" t="s">
        <v>159</v>
      </c>
      <c r="AP63" s="2" t="s">
        <v>159</v>
      </c>
      <c r="AQ63" s="2" t="s">
        <v>159</v>
      </c>
      <c r="AR63" s="2" t="s">
        <v>159</v>
      </c>
      <c r="AS63" s="2">
        <v>0</v>
      </c>
      <c r="AT63" s="2" t="s">
        <v>159</v>
      </c>
      <c r="AU63" s="2" t="s">
        <v>159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143</v>
      </c>
    </row>
    <row r="64" spans="1:99" s="2" customFormat="1" x14ac:dyDescent="0.25">
      <c r="A64" s="2" t="s">
        <v>480</v>
      </c>
      <c r="B64" s="2" t="s">
        <v>481</v>
      </c>
      <c r="C64" s="2" t="s">
        <v>482</v>
      </c>
      <c r="D64" s="2">
        <v>1891</v>
      </c>
      <c r="E64" s="2">
        <f t="shared" si="0"/>
        <v>124</v>
      </c>
      <c r="F64" s="2">
        <v>0</v>
      </c>
      <c r="G64" s="2">
        <v>27</v>
      </c>
      <c r="H64" s="2">
        <v>0</v>
      </c>
      <c r="I64" s="2">
        <v>6910</v>
      </c>
      <c r="J64" s="2">
        <v>5880</v>
      </c>
      <c r="K64" s="2">
        <v>6910</v>
      </c>
      <c r="L64" s="2">
        <f t="shared" si="1"/>
        <v>300998909</v>
      </c>
      <c r="M64" s="2">
        <v>390</v>
      </c>
      <c r="N64" s="2">
        <f t="shared" si="2"/>
        <v>16988400</v>
      </c>
      <c r="O64" s="2">
        <f t="shared" si="3"/>
        <v>0.609375</v>
      </c>
      <c r="P64" s="2">
        <f t="shared" si="4"/>
        <v>1578275.4000000001</v>
      </c>
      <c r="Q64" s="2">
        <f t="shared" si="5"/>
        <v>1.5782754000000001</v>
      </c>
      <c r="R64" s="2">
        <v>8.3000000000000007</v>
      </c>
      <c r="S64" s="2">
        <f t="shared" si="6"/>
        <v>21.496917</v>
      </c>
      <c r="T64" s="2">
        <f t="shared" si="7"/>
        <v>5312</v>
      </c>
      <c r="U64" s="2">
        <f t="shared" si="8"/>
        <v>231404000.00000003</v>
      </c>
      <c r="V64" s="2">
        <v>40085.739534</v>
      </c>
      <c r="W64" s="2">
        <f t="shared" si="9"/>
        <v>12.218133409963199</v>
      </c>
      <c r="X64" s="2">
        <f t="shared" si="10"/>
        <v>7.5919985533023961</v>
      </c>
      <c r="Y64" s="2">
        <f t="shared" si="11"/>
        <v>2.7435214519202984</v>
      </c>
      <c r="Z64" s="2">
        <f t="shared" si="12"/>
        <v>17.717908043135317</v>
      </c>
      <c r="AA64" s="2">
        <f t="shared" si="13"/>
        <v>1.6845946794693358</v>
      </c>
      <c r="AB64" s="2" t="e">
        <f t="shared" si="14"/>
        <v>#DIV/0!</v>
      </c>
      <c r="AC64" s="2">
        <v>0</v>
      </c>
      <c r="AD64" s="2" t="e">
        <f t="shared" si="15"/>
        <v>#DIV/0!</v>
      </c>
      <c r="AE64" s="2" t="s">
        <v>159</v>
      </c>
      <c r="AF64" s="2">
        <f t="shared" si="16"/>
        <v>13.62051282051282</v>
      </c>
      <c r="AG64" s="2">
        <f t="shared" si="17"/>
        <v>0.38096199535124287</v>
      </c>
      <c r="AH64" s="2">
        <f t="shared" si="18"/>
        <v>0.21760724427916903</v>
      </c>
      <c r="AI64" s="2">
        <f t="shared" si="19"/>
        <v>256132212</v>
      </c>
      <c r="AJ64" s="2">
        <f t="shared" si="20"/>
        <v>7252862.4000000004</v>
      </c>
      <c r="AK64" s="2">
        <f t="shared" si="21"/>
        <v>7.2528624000000006</v>
      </c>
      <c r="AL64" s="2" t="s">
        <v>483</v>
      </c>
      <c r="AM64" s="2" t="s">
        <v>484</v>
      </c>
      <c r="AN64" s="2" t="s">
        <v>485</v>
      </c>
      <c r="AO64" s="2" t="s">
        <v>486</v>
      </c>
      <c r="AP64" s="2" t="s">
        <v>159</v>
      </c>
      <c r="AQ64" s="2" t="s">
        <v>159</v>
      </c>
      <c r="AR64" s="2" t="s">
        <v>159</v>
      </c>
      <c r="AS64" s="2">
        <v>0</v>
      </c>
      <c r="AT64" s="2" t="s">
        <v>159</v>
      </c>
      <c r="AU64" s="2" t="s">
        <v>159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143</v>
      </c>
    </row>
    <row r="65" spans="1:99" s="2" customFormat="1" x14ac:dyDescent="0.25">
      <c r="A65" s="2" t="s">
        <v>487</v>
      </c>
      <c r="B65" s="2" t="s">
        <v>488</v>
      </c>
      <c r="C65" s="2" t="s">
        <v>489</v>
      </c>
      <c r="D65" s="2">
        <v>1940</v>
      </c>
      <c r="E65" s="2">
        <f t="shared" si="0"/>
        <v>75</v>
      </c>
      <c r="F65" s="2">
        <v>0</v>
      </c>
      <c r="G65" s="2">
        <v>105</v>
      </c>
      <c r="H65" s="2">
        <v>0</v>
      </c>
      <c r="I65" s="2">
        <v>30800</v>
      </c>
      <c r="J65" s="2">
        <v>23700</v>
      </c>
      <c r="K65" s="2">
        <v>30800</v>
      </c>
      <c r="L65" s="2">
        <f t="shared" si="1"/>
        <v>1341644920</v>
      </c>
      <c r="M65" s="2">
        <v>592</v>
      </c>
      <c r="N65" s="2">
        <f t="shared" si="2"/>
        <v>25787520</v>
      </c>
      <c r="O65" s="2">
        <f t="shared" si="3"/>
        <v>0.92500000000000004</v>
      </c>
      <c r="P65" s="2">
        <f t="shared" si="4"/>
        <v>2395741.12</v>
      </c>
      <c r="Q65" s="2">
        <f t="shared" si="5"/>
        <v>2.3957411200000003</v>
      </c>
      <c r="R65" s="2">
        <v>21.3</v>
      </c>
      <c r="S65" s="2">
        <f t="shared" si="6"/>
        <v>55.166786999999999</v>
      </c>
      <c r="T65" s="2">
        <f t="shared" si="7"/>
        <v>13632</v>
      </c>
      <c r="U65" s="2">
        <f t="shared" si="8"/>
        <v>593844000</v>
      </c>
      <c r="V65" s="2">
        <v>57699.538583000001</v>
      </c>
      <c r="W65" s="2">
        <f t="shared" si="9"/>
        <v>17.586819360098399</v>
      </c>
      <c r="X65" s="2">
        <f t="shared" si="10"/>
        <v>10.927946410388703</v>
      </c>
      <c r="Y65" s="2">
        <f t="shared" si="11"/>
        <v>3.2052525209905069</v>
      </c>
      <c r="Z65" s="2">
        <f t="shared" si="12"/>
        <v>52.026907589407593</v>
      </c>
      <c r="AA65" s="2">
        <f t="shared" si="13"/>
        <v>0.60159863849575734</v>
      </c>
      <c r="AB65" s="2" t="e">
        <f t="shared" si="14"/>
        <v>#DIV/0!</v>
      </c>
      <c r="AC65" s="2">
        <v>0</v>
      </c>
      <c r="AD65" s="2" t="e">
        <f t="shared" si="15"/>
        <v>#DIV/0!</v>
      </c>
      <c r="AE65" s="2" t="s">
        <v>159</v>
      </c>
      <c r="AF65" s="2">
        <f t="shared" si="16"/>
        <v>23.027027027027028</v>
      </c>
      <c r="AG65" s="2">
        <f t="shared" si="17"/>
        <v>0.90796408965088027</v>
      </c>
      <c r="AH65" s="2">
        <f t="shared" si="18"/>
        <v>8.1951975878612596E-2</v>
      </c>
      <c r="AI65" s="2">
        <f t="shared" si="19"/>
        <v>1032369630</v>
      </c>
      <c r="AJ65" s="2">
        <f t="shared" si="20"/>
        <v>29233476</v>
      </c>
      <c r="AK65" s="2">
        <f t="shared" si="21"/>
        <v>29.233476</v>
      </c>
      <c r="AL65" s="2" t="s">
        <v>490</v>
      </c>
      <c r="AM65" s="2" t="s">
        <v>491</v>
      </c>
      <c r="AN65" s="2" t="s">
        <v>492</v>
      </c>
      <c r="AO65" s="2" t="s">
        <v>493</v>
      </c>
      <c r="AP65" s="2" t="s">
        <v>159</v>
      </c>
      <c r="AQ65" s="2" t="s">
        <v>159</v>
      </c>
      <c r="AR65" s="2" t="s">
        <v>159</v>
      </c>
      <c r="AS65" s="2">
        <v>0</v>
      </c>
      <c r="AT65" s="2" t="s">
        <v>159</v>
      </c>
      <c r="AU65" s="2" t="s">
        <v>159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143</v>
      </c>
    </row>
    <row r="66" spans="1:99" s="2" customFormat="1" x14ac:dyDescent="0.25">
      <c r="A66" s="2" t="s">
        <v>494</v>
      </c>
      <c r="C66" s="2" t="s">
        <v>495</v>
      </c>
      <c r="D66" s="2">
        <v>1888</v>
      </c>
      <c r="E66" s="2">
        <f t="shared" si="0"/>
        <v>127</v>
      </c>
      <c r="F66" s="2">
        <v>0</v>
      </c>
      <c r="G66" s="2">
        <v>32</v>
      </c>
      <c r="H66" s="2">
        <v>0</v>
      </c>
      <c r="I66" s="2">
        <v>9337</v>
      </c>
      <c r="J66" s="2">
        <v>7442</v>
      </c>
      <c r="K66" s="2">
        <v>9337</v>
      </c>
      <c r="L66" s="2">
        <f t="shared" si="1"/>
        <v>406718786.30000001</v>
      </c>
      <c r="M66" s="2">
        <v>494</v>
      </c>
      <c r="N66" s="2">
        <f t="shared" si="2"/>
        <v>21518640</v>
      </c>
      <c r="O66" s="2">
        <f t="shared" si="3"/>
        <v>0.77187500000000009</v>
      </c>
      <c r="P66" s="2">
        <f t="shared" si="4"/>
        <v>1999148.84</v>
      </c>
      <c r="Q66" s="2">
        <f t="shared" si="5"/>
        <v>1.9991488400000001</v>
      </c>
      <c r="R66" s="2">
        <v>2.5</v>
      </c>
      <c r="S66" s="2">
        <f t="shared" si="6"/>
        <v>6.4749749999999997</v>
      </c>
      <c r="T66" s="2">
        <f t="shared" si="7"/>
        <v>1600</v>
      </c>
      <c r="U66" s="2">
        <f t="shared" si="8"/>
        <v>69700000</v>
      </c>
      <c r="V66" s="2">
        <v>29905.504195000001</v>
      </c>
      <c r="W66" s="2">
        <f t="shared" si="9"/>
        <v>9.1151976786359992</v>
      </c>
      <c r="X66" s="2">
        <f t="shared" si="10"/>
        <v>5.6639230615078304</v>
      </c>
      <c r="Y66" s="2">
        <f t="shared" si="11"/>
        <v>1.8186051559170202</v>
      </c>
      <c r="Z66" s="2">
        <f t="shared" si="12"/>
        <v>18.900766326310585</v>
      </c>
      <c r="AA66" s="2">
        <f t="shared" si="13"/>
        <v>0.99298871685954848</v>
      </c>
      <c r="AB66" s="2" t="e">
        <f t="shared" si="14"/>
        <v>#DIV/0!</v>
      </c>
      <c r="AC66" s="2">
        <v>0</v>
      </c>
      <c r="AD66" s="2" t="e">
        <f t="shared" si="15"/>
        <v>#DIV/0!</v>
      </c>
      <c r="AE66" s="2" t="s">
        <v>159</v>
      </c>
      <c r="AF66" s="2">
        <f t="shared" si="16"/>
        <v>3.2388663967611335</v>
      </c>
      <c r="AG66" s="2">
        <f t="shared" si="17"/>
        <v>0.36109165462750886</v>
      </c>
      <c r="AH66" s="2">
        <f t="shared" si="18"/>
        <v>0.21778268683032126</v>
      </c>
      <c r="AI66" s="2">
        <f t="shared" si="19"/>
        <v>324172775.80000001</v>
      </c>
      <c r="AJ66" s="2">
        <f t="shared" si="20"/>
        <v>9179558.1600000001</v>
      </c>
      <c r="AK66" s="2">
        <f t="shared" si="21"/>
        <v>9.1795581600000009</v>
      </c>
      <c r="AL66" s="2" t="s">
        <v>496</v>
      </c>
      <c r="AM66" s="2" t="s">
        <v>159</v>
      </c>
      <c r="AN66" s="2" t="s">
        <v>497</v>
      </c>
      <c r="AO66" s="2" t="s">
        <v>498</v>
      </c>
      <c r="AP66" s="2" t="s">
        <v>159</v>
      </c>
      <c r="AQ66" s="2" t="s">
        <v>159</v>
      </c>
      <c r="AR66" s="2" t="s">
        <v>159</v>
      </c>
      <c r="AS66" s="2">
        <v>0</v>
      </c>
      <c r="AT66" s="2" t="s">
        <v>159</v>
      </c>
      <c r="AU66" s="2" t="s">
        <v>159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 t="s">
        <v>143</v>
      </c>
    </row>
    <row r="67" spans="1:99" s="2" customFormat="1" x14ac:dyDescent="0.25">
      <c r="A67" s="2" t="s">
        <v>499</v>
      </c>
      <c r="C67" s="2" t="s">
        <v>500</v>
      </c>
      <c r="D67" s="2">
        <v>1911</v>
      </c>
      <c r="E67" s="2">
        <f t="shared" ref="E67:E109" si="22">2015-D67</f>
        <v>104</v>
      </c>
      <c r="F67" s="2">
        <v>0</v>
      </c>
      <c r="G67" s="2">
        <v>65</v>
      </c>
      <c r="H67" s="2">
        <v>0</v>
      </c>
      <c r="I67" s="2">
        <v>10556</v>
      </c>
      <c r="J67" s="2">
        <v>8823</v>
      </c>
      <c r="K67" s="2">
        <v>10556</v>
      </c>
      <c r="L67" s="2">
        <f t="shared" ref="L67:L111" si="23">K67*43559.9</f>
        <v>459818304.40000004</v>
      </c>
      <c r="M67" s="2">
        <v>400</v>
      </c>
      <c r="N67" s="2">
        <f t="shared" ref="N67:N111" si="24">M67*43560</f>
        <v>17424000</v>
      </c>
      <c r="O67" s="2">
        <f t="shared" ref="O67:O111" si="25">M67*0.0015625</f>
        <v>0.625</v>
      </c>
      <c r="P67" s="2">
        <f t="shared" ref="P67:P111" si="26">M67*4046.86</f>
        <v>1618744</v>
      </c>
      <c r="Q67" s="2">
        <f t="shared" ref="Q67:Q111" si="27">M67*0.00404686</f>
        <v>1.6187440000000002</v>
      </c>
      <c r="R67" s="2">
        <v>10.5</v>
      </c>
      <c r="S67" s="2">
        <f t="shared" ref="S67:S111" si="28">R67*2.58999</f>
        <v>27.194894999999999</v>
      </c>
      <c r="T67" s="2">
        <f t="shared" ref="T67:T111" si="29">R67*640</f>
        <v>6720</v>
      </c>
      <c r="U67" s="2">
        <f t="shared" ref="U67:U111" si="30">R67*27880000</f>
        <v>292740000</v>
      </c>
      <c r="V67" s="2">
        <v>41945.625303000001</v>
      </c>
      <c r="W67" s="2">
        <f t="shared" ref="W67:W111" si="31">V67*0.0003048</f>
        <v>12.785026592354399</v>
      </c>
      <c r="X67" s="2">
        <f t="shared" ref="X67:X111" si="32">V67*0.000189394</f>
        <v>7.9442497586363823</v>
      </c>
      <c r="Y67" s="2">
        <f t="shared" ref="Y67:Y111" si="33">X67/(2*(SQRT(3.1416*O67)))</f>
        <v>2.8347022014433212</v>
      </c>
      <c r="Z67" s="2">
        <f t="shared" ref="Z67:Z111" si="34">L67/N67</f>
        <v>26.389939416896237</v>
      </c>
      <c r="AA67" s="2">
        <f t="shared" ref="AA67:AA111" si="35">W67/AK67</f>
        <v>1.1747710736001098</v>
      </c>
      <c r="AB67" s="2" t="e">
        <f t="shared" ref="AB67:AB111" si="36">3*Z67/AC67</f>
        <v>#DIV/0!</v>
      </c>
      <c r="AC67" s="2">
        <v>0</v>
      </c>
      <c r="AD67" s="2" t="e">
        <f t="shared" ref="AD67:AD111" si="37">Z67/AC67</f>
        <v>#DIV/0!</v>
      </c>
      <c r="AE67" s="2" t="s">
        <v>159</v>
      </c>
      <c r="AF67" s="2">
        <f t="shared" ref="AF67:AF111" si="38">T67/M67</f>
        <v>16.8</v>
      </c>
      <c r="AG67" s="2">
        <f t="shared" ref="AG67:AG111" si="39">50*Z67*SQRT(3.1416)*(SQRT(N67))^-1</f>
        <v>0.56028618022016952</v>
      </c>
      <c r="AH67" s="2">
        <f t="shared" ref="AH67:AH111" si="40">P67/AJ67</f>
        <v>0.14874068606951105</v>
      </c>
      <c r="AI67" s="2">
        <f t="shared" ref="AI67:AI111" si="41">J67*43559.9</f>
        <v>384328997.69999999</v>
      </c>
      <c r="AJ67" s="2">
        <f t="shared" ref="AJ67:AJ111" si="42">J67*1233.48</f>
        <v>10882994.040000001</v>
      </c>
      <c r="AK67" s="2">
        <f t="shared" ref="AK67:AK111" si="43">AJ67/10^6</f>
        <v>10.882994040000002</v>
      </c>
      <c r="AL67" s="2" t="s">
        <v>501</v>
      </c>
      <c r="AM67" s="2" t="s">
        <v>502</v>
      </c>
      <c r="AN67" s="2" t="s">
        <v>503</v>
      </c>
      <c r="AO67" s="2" t="s">
        <v>504</v>
      </c>
      <c r="AP67" s="2" t="s">
        <v>159</v>
      </c>
      <c r="AQ67" s="2" t="s">
        <v>159</v>
      </c>
      <c r="AR67" s="2" t="s">
        <v>159</v>
      </c>
      <c r="AS67" s="2">
        <v>0</v>
      </c>
      <c r="AT67" s="2" t="s">
        <v>159</v>
      </c>
      <c r="AU67" s="2" t="s">
        <v>159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143</v>
      </c>
    </row>
    <row r="68" spans="1:99" s="2" customFormat="1" x14ac:dyDescent="0.25">
      <c r="A68" s="2" t="s">
        <v>505</v>
      </c>
      <c r="C68" s="2" t="s">
        <v>506</v>
      </c>
      <c r="D68" s="2">
        <v>1969</v>
      </c>
      <c r="E68" s="2">
        <f t="shared" si="22"/>
        <v>46</v>
      </c>
      <c r="F68" s="2">
        <v>0</v>
      </c>
      <c r="G68" s="2">
        <v>8</v>
      </c>
      <c r="H68" s="2">
        <v>0</v>
      </c>
      <c r="I68" s="2">
        <v>38200</v>
      </c>
      <c r="J68" s="2">
        <v>14209</v>
      </c>
      <c r="K68" s="2">
        <v>38200</v>
      </c>
      <c r="L68" s="2">
        <f t="shared" si="23"/>
        <v>1663988180</v>
      </c>
      <c r="M68" s="2">
        <v>3000</v>
      </c>
      <c r="N68" s="2">
        <f t="shared" si="24"/>
        <v>130680000</v>
      </c>
      <c r="O68" s="2">
        <f t="shared" si="25"/>
        <v>4.6875</v>
      </c>
      <c r="P68" s="2">
        <f t="shared" si="26"/>
        <v>12140580</v>
      </c>
      <c r="Q68" s="2">
        <f t="shared" si="27"/>
        <v>12.14058</v>
      </c>
      <c r="R68" s="2">
        <v>18300</v>
      </c>
      <c r="S68" s="2">
        <f t="shared" si="28"/>
        <v>47396.816999999995</v>
      </c>
      <c r="T68" s="2">
        <f t="shared" si="29"/>
        <v>11712000</v>
      </c>
      <c r="U68" s="2">
        <f t="shared" si="30"/>
        <v>510204000000</v>
      </c>
      <c r="W68" s="2">
        <f t="shared" si="31"/>
        <v>0</v>
      </c>
      <c r="X68" s="2">
        <f t="shared" si="32"/>
        <v>0</v>
      </c>
      <c r="Y68" s="2">
        <f t="shared" si="33"/>
        <v>0</v>
      </c>
      <c r="Z68" s="2">
        <f t="shared" si="34"/>
        <v>12.733304101622284</v>
      </c>
      <c r="AA68" s="2">
        <f t="shared" si="35"/>
        <v>0</v>
      </c>
      <c r="AB68" s="2" t="e">
        <f t="shared" si="36"/>
        <v>#DIV/0!</v>
      </c>
      <c r="AC68" s="2">
        <v>0</v>
      </c>
      <c r="AD68" s="2" t="e">
        <f t="shared" si="37"/>
        <v>#DIV/0!</v>
      </c>
      <c r="AE68" s="2" t="s">
        <v>159</v>
      </c>
      <c r="AF68" s="2">
        <f t="shared" si="38"/>
        <v>3904</v>
      </c>
      <c r="AG68" s="2">
        <f t="shared" si="39"/>
        <v>9.8714737900574154E-2</v>
      </c>
      <c r="AH68" s="2">
        <f t="shared" si="40"/>
        <v>0.69269780061473163</v>
      </c>
      <c r="AI68" s="2">
        <f t="shared" si="41"/>
        <v>618942619.10000002</v>
      </c>
      <c r="AJ68" s="2">
        <f t="shared" si="42"/>
        <v>17526517.32</v>
      </c>
      <c r="AK68" s="2">
        <f t="shared" si="43"/>
        <v>17.52651732</v>
      </c>
      <c r="AL68" s="2" t="s">
        <v>159</v>
      </c>
      <c r="AM68" s="2" t="s">
        <v>159</v>
      </c>
      <c r="AN68" s="2" t="s">
        <v>159</v>
      </c>
      <c r="AO68" s="2" t="s">
        <v>159</v>
      </c>
      <c r="AP68" s="2" t="s">
        <v>159</v>
      </c>
      <c r="AQ68" s="2" t="s">
        <v>159</v>
      </c>
      <c r="AR68" s="2" t="s">
        <v>159</v>
      </c>
      <c r="AS68" s="2">
        <v>0</v>
      </c>
      <c r="AT68" s="2" t="s">
        <v>159</v>
      </c>
      <c r="AU68" s="2" t="s">
        <v>159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 t="s">
        <v>143</v>
      </c>
    </row>
    <row r="69" spans="1:99" s="2" customFormat="1" x14ac:dyDescent="0.25">
      <c r="A69" s="2" t="s">
        <v>507</v>
      </c>
      <c r="B69" s="2" t="s">
        <v>508</v>
      </c>
      <c r="C69" s="2" t="s">
        <v>509</v>
      </c>
      <c r="D69" s="2">
        <v>1971</v>
      </c>
      <c r="E69" s="2">
        <f t="shared" si="22"/>
        <v>44</v>
      </c>
      <c r="F69" s="2">
        <v>0</v>
      </c>
      <c r="G69" s="2">
        <v>54.5</v>
      </c>
      <c r="H69" s="2">
        <v>0</v>
      </c>
      <c r="I69" s="2">
        <v>8300</v>
      </c>
      <c r="J69" s="2">
        <v>4169</v>
      </c>
      <c r="K69" s="2">
        <v>8300</v>
      </c>
      <c r="L69" s="2">
        <f t="shared" si="23"/>
        <v>361547170</v>
      </c>
      <c r="M69" s="2">
        <v>320</v>
      </c>
      <c r="N69" s="2">
        <f t="shared" si="24"/>
        <v>13939200</v>
      </c>
      <c r="O69" s="2">
        <f t="shared" si="25"/>
        <v>0.5</v>
      </c>
      <c r="P69" s="2">
        <f t="shared" si="26"/>
        <v>1294995.2</v>
      </c>
      <c r="Q69" s="2">
        <f t="shared" si="27"/>
        <v>1.2949952</v>
      </c>
      <c r="R69" s="2">
        <v>5.95</v>
      </c>
      <c r="S69" s="2">
        <f t="shared" si="28"/>
        <v>15.4104405</v>
      </c>
      <c r="T69" s="2">
        <f t="shared" si="29"/>
        <v>3808</v>
      </c>
      <c r="U69" s="2">
        <f t="shared" si="30"/>
        <v>165886000</v>
      </c>
      <c r="V69" s="2">
        <v>32102.939243000001</v>
      </c>
      <c r="W69" s="2">
        <f t="shared" si="31"/>
        <v>9.7849758812663996</v>
      </c>
      <c r="X69" s="2">
        <f t="shared" si="32"/>
        <v>6.0801040749887427</v>
      </c>
      <c r="Y69" s="2">
        <f t="shared" si="33"/>
        <v>2.4256077486926868</v>
      </c>
      <c r="Z69" s="2">
        <f t="shared" si="34"/>
        <v>25.937440455693295</v>
      </c>
      <c r="AA69" s="2">
        <f t="shared" si="35"/>
        <v>1.9028114333347388</v>
      </c>
      <c r="AB69" s="2" t="e">
        <f t="shared" si="36"/>
        <v>#DIV/0!</v>
      </c>
      <c r="AC69" s="2">
        <v>0</v>
      </c>
      <c r="AD69" s="2" t="e">
        <f t="shared" si="37"/>
        <v>#DIV/0!</v>
      </c>
      <c r="AE69" s="2" t="s">
        <v>159</v>
      </c>
      <c r="AF69" s="2">
        <f t="shared" si="38"/>
        <v>11.9</v>
      </c>
      <c r="AG69" s="2">
        <f t="shared" si="39"/>
        <v>0.61567800790757476</v>
      </c>
      <c r="AH69" s="2">
        <f t="shared" si="40"/>
        <v>0.25182807832886467</v>
      </c>
      <c r="AI69" s="2">
        <f t="shared" si="41"/>
        <v>181601223.09999999</v>
      </c>
      <c r="AJ69" s="2">
        <f t="shared" si="42"/>
        <v>5142378.12</v>
      </c>
      <c r="AK69" s="2">
        <f t="shared" si="43"/>
        <v>5.1423781200000001</v>
      </c>
      <c r="AL69" s="2" t="s">
        <v>172</v>
      </c>
      <c r="AM69" s="2" t="s">
        <v>159</v>
      </c>
      <c r="AN69" s="2" t="s">
        <v>510</v>
      </c>
      <c r="AO69" s="2" t="s">
        <v>511</v>
      </c>
      <c r="AP69" s="2" t="s">
        <v>159</v>
      </c>
      <c r="AQ69" s="2" t="s">
        <v>159</v>
      </c>
      <c r="AR69" s="2" t="s">
        <v>159</v>
      </c>
      <c r="AS69" s="2">
        <v>0</v>
      </c>
      <c r="AT69" s="2" t="s">
        <v>159</v>
      </c>
      <c r="AU69" s="2" t="s">
        <v>159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143</v>
      </c>
    </row>
    <row r="70" spans="1:99" s="2" customFormat="1" x14ac:dyDescent="0.25">
      <c r="A70" s="2" t="s">
        <v>512</v>
      </c>
      <c r="C70" s="2" t="s">
        <v>513</v>
      </c>
      <c r="D70" s="2">
        <v>1914</v>
      </c>
      <c r="E70" s="2">
        <f t="shared" si="22"/>
        <v>101</v>
      </c>
      <c r="F70" s="2">
        <v>0</v>
      </c>
      <c r="G70" s="2">
        <v>33</v>
      </c>
      <c r="H70" s="2">
        <v>0</v>
      </c>
      <c r="I70" s="2">
        <v>6250</v>
      </c>
      <c r="J70" s="2">
        <v>4250</v>
      </c>
      <c r="K70" s="2">
        <v>6250</v>
      </c>
      <c r="L70" s="2">
        <f t="shared" si="23"/>
        <v>272249375</v>
      </c>
      <c r="M70" s="2">
        <v>290</v>
      </c>
      <c r="N70" s="2">
        <f t="shared" si="24"/>
        <v>12632400</v>
      </c>
      <c r="O70" s="2">
        <f t="shared" si="25"/>
        <v>0.453125</v>
      </c>
      <c r="P70" s="2">
        <f t="shared" si="26"/>
        <v>1173589.4000000001</v>
      </c>
      <c r="Q70" s="2">
        <f t="shared" si="27"/>
        <v>1.1735894</v>
      </c>
      <c r="R70" s="2">
        <v>9</v>
      </c>
      <c r="S70" s="2">
        <f t="shared" si="28"/>
        <v>23.309909999999999</v>
      </c>
      <c r="T70" s="2">
        <f t="shared" si="29"/>
        <v>5760</v>
      </c>
      <c r="U70" s="2">
        <f t="shared" si="30"/>
        <v>250920000</v>
      </c>
      <c r="V70" s="2">
        <v>25359.012299999999</v>
      </c>
      <c r="W70" s="2">
        <f t="shared" si="31"/>
        <v>7.7294269490399987</v>
      </c>
      <c r="X70" s="2">
        <f t="shared" si="32"/>
        <v>4.8028447755462</v>
      </c>
      <c r="Y70" s="2">
        <f t="shared" si="33"/>
        <v>2.0127234152086504</v>
      </c>
      <c r="Z70" s="2">
        <f t="shared" si="34"/>
        <v>21.551674661980304</v>
      </c>
      <c r="AA70" s="2">
        <f t="shared" si="35"/>
        <v>1.4744371160389829</v>
      </c>
      <c r="AB70" s="2" t="e">
        <f t="shared" si="36"/>
        <v>#DIV/0!</v>
      </c>
      <c r="AC70" s="2">
        <v>0</v>
      </c>
      <c r="AD70" s="2" t="e">
        <f t="shared" si="37"/>
        <v>#DIV/0!</v>
      </c>
      <c r="AE70" s="2" t="s">
        <v>159</v>
      </c>
      <c r="AF70" s="2">
        <f t="shared" si="38"/>
        <v>19.862068965517242</v>
      </c>
      <c r="AG70" s="2">
        <f t="shared" si="39"/>
        <v>0.53738252103713302</v>
      </c>
      <c r="AH70" s="2">
        <f t="shared" si="40"/>
        <v>0.22386960660322114</v>
      </c>
      <c r="AI70" s="2">
        <f t="shared" si="41"/>
        <v>185129575</v>
      </c>
      <c r="AJ70" s="2">
        <f t="shared" si="42"/>
        <v>5242290</v>
      </c>
      <c r="AK70" s="2">
        <f t="shared" si="43"/>
        <v>5.2422899999999997</v>
      </c>
      <c r="AL70" s="2" t="s">
        <v>514</v>
      </c>
      <c r="AM70" s="2" t="s">
        <v>515</v>
      </c>
      <c r="AN70" s="2" t="s">
        <v>516</v>
      </c>
      <c r="AO70" s="2" t="s">
        <v>517</v>
      </c>
      <c r="AP70" s="2" t="s">
        <v>159</v>
      </c>
      <c r="AQ70" s="2" t="s">
        <v>159</v>
      </c>
      <c r="AR70" s="2" t="s">
        <v>159</v>
      </c>
      <c r="AS70" s="2">
        <v>0</v>
      </c>
      <c r="AT70" s="2" t="s">
        <v>159</v>
      </c>
      <c r="AU70" s="2" t="s">
        <v>159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143</v>
      </c>
    </row>
    <row r="71" spans="1:99" s="2" customFormat="1" x14ac:dyDescent="0.25">
      <c r="A71" s="2" t="s">
        <v>518</v>
      </c>
      <c r="C71" s="2" t="s">
        <v>519</v>
      </c>
      <c r="D71" s="2">
        <v>1998</v>
      </c>
      <c r="E71" s="2">
        <f t="shared" si="22"/>
        <v>17</v>
      </c>
      <c r="F71" s="2">
        <v>0</v>
      </c>
      <c r="G71" s="2">
        <v>151</v>
      </c>
      <c r="H71" s="2">
        <v>0</v>
      </c>
      <c r="I71" s="2">
        <v>27600</v>
      </c>
      <c r="J71" s="2">
        <v>20000</v>
      </c>
      <c r="K71" s="2">
        <v>27600</v>
      </c>
      <c r="L71" s="2">
        <f t="shared" si="23"/>
        <v>1202253240</v>
      </c>
      <c r="M71" s="2">
        <v>462</v>
      </c>
      <c r="N71" s="2">
        <f t="shared" si="24"/>
        <v>20124720</v>
      </c>
      <c r="O71" s="2">
        <f t="shared" si="25"/>
        <v>0.72187500000000004</v>
      </c>
      <c r="P71" s="2">
        <f t="shared" si="26"/>
        <v>1869649.32</v>
      </c>
      <c r="Q71" s="2">
        <f t="shared" si="27"/>
        <v>1.8696493200000002</v>
      </c>
      <c r="R71" s="2">
        <v>16.5</v>
      </c>
      <c r="S71" s="2">
        <f t="shared" si="28"/>
        <v>42.734834999999997</v>
      </c>
      <c r="T71" s="2">
        <f t="shared" si="29"/>
        <v>10560</v>
      </c>
      <c r="U71" s="2">
        <f t="shared" si="30"/>
        <v>460020000</v>
      </c>
      <c r="V71" s="2">
        <v>36584.36825</v>
      </c>
      <c r="W71" s="2">
        <f t="shared" si="31"/>
        <v>11.150915442599999</v>
      </c>
      <c r="X71" s="2">
        <f t="shared" si="32"/>
        <v>6.9288598403405004</v>
      </c>
      <c r="Y71" s="2">
        <f t="shared" si="33"/>
        <v>2.3005164113297596</v>
      </c>
      <c r="Z71" s="2">
        <f t="shared" si="34"/>
        <v>59.740122595494498</v>
      </c>
      <c r="AA71" s="2">
        <f t="shared" si="35"/>
        <v>0.45201038697830526</v>
      </c>
      <c r="AB71" s="2" t="e">
        <f t="shared" si="36"/>
        <v>#DIV/0!</v>
      </c>
      <c r="AC71" s="2">
        <v>0</v>
      </c>
      <c r="AD71" s="2" t="e">
        <f t="shared" si="37"/>
        <v>#DIV/0!</v>
      </c>
      <c r="AE71" s="2" t="s">
        <v>159</v>
      </c>
      <c r="AF71" s="2">
        <f t="shared" si="38"/>
        <v>22.857142857142858</v>
      </c>
      <c r="AG71" s="2">
        <f t="shared" si="39"/>
        <v>1.1801756088231781</v>
      </c>
      <c r="AH71" s="2">
        <f t="shared" si="40"/>
        <v>7.5787581476797358E-2</v>
      </c>
      <c r="AI71" s="2">
        <f t="shared" si="41"/>
        <v>871198000</v>
      </c>
      <c r="AJ71" s="2">
        <f t="shared" si="42"/>
        <v>24669600</v>
      </c>
      <c r="AK71" s="2">
        <f t="shared" si="43"/>
        <v>24.669599999999999</v>
      </c>
      <c r="AL71" s="2" t="s">
        <v>520</v>
      </c>
      <c r="AM71" s="2" t="s">
        <v>521</v>
      </c>
      <c r="AN71" s="2" t="s">
        <v>522</v>
      </c>
      <c r="AO71" s="2" t="s">
        <v>523</v>
      </c>
      <c r="AP71" s="2" t="s">
        <v>159</v>
      </c>
      <c r="AQ71" s="2" t="s">
        <v>159</v>
      </c>
      <c r="AR71" s="2" t="s">
        <v>159</v>
      </c>
      <c r="AS71" s="2">
        <v>0</v>
      </c>
      <c r="AT71" s="2" t="s">
        <v>159</v>
      </c>
      <c r="AU71" s="2" t="s">
        <v>159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143</v>
      </c>
    </row>
    <row r="72" spans="1:99" s="2" customFormat="1" x14ac:dyDescent="0.25">
      <c r="A72" s="2" t="s">
        <v>524</v>
      </c>
      <c r="C72" s="2" t="s">
        <v>525</v>
      </c>
      <c r="D72" s="2">
        <v>1941</v>
      </c>
      <c r="E72" s="2">
        <f t="shared" si="22"/>
        <v>74</v>
      </c>
      <c r="F72" s="2">
        <v>0</v>
      </c>
      <c r="G72" s="2">
        <v>135</v>
      </c>
      <c r="H72" s="2">
        <v>0</v>
      </c>
      <c r="I72" s="2">
        <v>17143</v>
      </c>
      <c r="J72" s="2">
        <v>12583</v>
      </c>
      <c r="K72" s="2">
        <v>17143</v>
      </c>
      <c r="L72" s="2">
        <f t="shared" si="23"/>
        <v>746747365.70000005</v>
      </c>
      <c r="M72" s="2">
        <v>304</v>
      </c>
      <c r="N72" s="2">
        <f t="shared" si="24"/>
        <v>13242240</v>
      </c>
      <c r="O72" s="2">
        <f t="shared" si="25"/>
        <v>0.47500000000000003</v>
      </c>
      <c r="P72" s="2">
        <f t="shared" si="26"/>
        <v>1230245.44</v>
      </c>
      <c r="Q72" s="2">
        <f t="shared" si="27"/>
        <v>1.23024544</v>
      </c>
      <c r="R72" s="2">
        <v>22</v>
      </c>
      <c r="S72" s="2">
        <f t="shared" si="28"/>
        <v>56.979779999999998</v>
      </c>
      <c r="T72" s="2">
        <f t="shared" si="29"/>
        <v>14080</v>
      </c>
      <c r="U72" s="2">
        <f t="shared" si="30"/>
        <v>613360000</v>
      </c>
      <c r="V72" s="2">
        <v>37665.418469999997</v>
      </c>
      <c r="W72" s="2">
        <f t="shared" si="31"/>
        <v>11.480419549655998</v>
      </c>
      <c r="X72" s="2">
        <f t="shared" si="32"/>
        <v>7.1336042657071799</v>
      </c>
      <c r="Y72" s="2">
        <f t="shared" si="33"/>
        <v>2.9198246367969407</v>
      </c>
      <c r="Z72" s="2">
        <f t="shared" si="34"/>
        <v>56.391317911471177</v>
      </c>
      <c r="AA72" s="2">
        <f t="shared" si="35"/>
        <v>0.73967586938884955</v>
      </c>
      <c r="AB72" s="2" t="e">
        <f t="shared" si="36"/>
        <v>#DIV/0!</v>
      </c>
      <c r="AC72" s="2">
        <v>0</v>
      </c>
      <c r="AD72" s="2" t="e">
        <f t="shared" si="37"/>
        <v>#DIV/0!</v>
      </c>
      <c r="AE72" s="2" t="s">
        <v>159</v>
      </c>
      <c r="AF72" s="2">
        <f t="shared" si="38"/>
        <v>46.315789473684212</v>
      </c>
      <c r="AG72" s="2">
        <f t="shared" si="39"/>
        <v>1.3733365092576877</v>
      </c>
      <c r="AH72" s="2">
        <f t="shared" si="40"/>
        <v>7.9263903331906943E-2</v>
      </c>
      <c r="AI72" s="2">
        <f t="shared" si="41"/>
        <v>548114221.70000005</v>
      </c>
      <c r="AJ72" s="2">
        <f t="shared" si="42"/>
        <v>15520878.84</v>
      </c>
      <c r="AK72" s="2">
        <f t="shared" si="43"/>
        <v>15.52087884</v>
      </c>
      <c r="AL72" s="2" t="s">
        <v>526</v>
      </c>
      <c r="AM72" s="2" t="s">
        <v>527</v>
      </c>
      <c r="AN72" s="2" t="s">
        <v>528</v>
      </c>
      <c r="AO72" s="2" t="s">
        <v>529</v>
      </c>
      <c r="AP72" s="2" t="s">
        <v>159</v>
      </c>
      <c r="AQ72" s="2" t="s">
        <v>159</v>
      </c>
      <c r="AR72" s="2" t="s">
        <v>159</v>
      </c>
      <c r="AS72" s="2">
        <v>0</v>
      </c>
      <c r="AT72" s="2" t="s">
        <v>159</v>
      </c>
      <c r="AU72" s="2" t="s">
        <v>159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143</v>
      </c>
    </row>
    <row r="73" spans="1:99" s="2" customFormat="1" x14ac:dyDescent="0.25">
      <c r="A73" s="2" t="s">
        <v>530</v>
      </c>
      <c r="C73" s="2" t="s">
        <v>531</v>
      </c>
      <c r="D73" s="2">
        <v>1957</v>
      </c>
      <c r="E73" s="2">
        <f t="shared" si="22"/>
        <v>58</v>
      </c>
      <c r="F73" s="2">
        <v>0</v>
      </c>
      <c r="G73" s="2">
        <v>87</v>
      </c>
      <c r="H73" s="2">
        <v>0</v>
      </c>
      <c r="I73" s="2">
        <v>25114</v>
      </c>
      <c r="J73" s="2">
        <v>13430</v>
      </c>
      <c r="K73" s="2">
        <v>25114</v>
      </c>
      <c r="L73" s="2">
        <f t="shared" si="23"/>
        <v>1093963328.6000001</v>
      </c>
      <c r="M73" s="2">
        <v>814</v>
      </c>
      <c r="N73" s="2">
        <f t="shared" si="24"/>
        <v>35457840</v>
      </c>
      <c r="O73" s="2">
        <f t="shared" si="25"/>
        <v>1.2718750000000001</v>
      </c>
      <c r="P73" s="2">
        <f t="shared" si="26"/>
        <v>3294144.04</v>
      </c>
      <c r="Q73" s="2">
        <f t="shared" si="27"/>
        <v>3.2941440400000004</v>
      </c>
      <c r="R73" s="2">
        <v>71</v>
      </c>
      <c r="S73" s="2">
        <f t="shared" si="28"/>
        <v>183.88928999999999</v>
      </c>
      <c r="T73" s="2">
        <f t="shared" si="29"/>
        <v>45440</v>
      </c>
      <c r="U73" s="2">
        <f t="shared" si="30"/>
        <v>1979480000</v>
      </c>
      <c r="V73" s="2">
        <v>104323.95658</v>
      </c>
      <c r="W73" s="2">
        <f t="shared" si="31"/>
        <v>31.797941965583998</v>
      </c>
      <c r="X73" s="2">
        <f t="shared" si="32"/>
        <v>19.75833143251252</v>
      </c>
      <c r="Y73" s="2">
        <f t="shared" si="33"/>
        <v>4.9422261114984112</v>
      </c>
      <c r="Z73" s="2">
        <f t="shared" si="34"/>
        <v>30.852509024802416</v>
      </c>
      <c r="AA73" s="2">
        <f t="shared" si="35"/>
        <v>1.9195122479921145</v>
      </c>
      <c r="AB73" s="2" t="e">
        <f t="shared" si="36"/>
        <v>#DIV/0!</v>
      </c>
      <c r="AC73" s="2">
        <v>0</v>
      </c>
      <c r="AD73" s="2" t="e">
        <f t="shared" si="37"/>
        <v>#DIV/0!</v>
      </c>
      <c r="AE73" s="2">
        <v>227.441</v>
      </c>
      <c r="AF73" s="2">
        <f t="shared" si="38"/>
        <v>55.823095823095827</v>
      </c>
      <c r="AG73" s="2">
        <f t="shared" si="39"/>
        <v>0.45917665343311004</v>
      </c>
      <c r="AH73" s="2">
        <f t="shared" si="40"/>
        <v>0.19885405911722173</v>
      </c>
      <c r="AI73" s="2">
        <f t="shared" si="41"/>
        <v>585009457</v>
      </c>
      <c r="AJ73" s="2">
        <f t="shared" si="42"/>
        <v>16565636.4</v>
      </c>
      <c r="AK73" s="2">
        <f t="shared" si="43"/>
        <v>16.565636399999999</v>
      </c>
      <c r="AL73" s="2" t="s">
        <v>532</v>
      </c>
      <c r="AM73" s="2" t="s">
        <v>533</v>
      </c>
      <c r="AN73" s="2" t="s">
        <v>534</v>
      </c>
      <c r="AO73" s="2" t="s">
        <v>535</v>
      </c>
      <c r="AP73" s="2" t="s">
        <v>536</v>
      </c>
      <c r="AQ73" s="2" t="s">
        <v>537</v>
      </c>
      <c r="AR73" s="2" t="s">
        <v>538</v>
      </c>
      <c r="AS73" s="2">
        <v>1</v>
      </c>
      <c r="AT73" s="2" t="s">
        <v>539</v>
      </c>
      <c r="AU73" s="2" t="s">
        <v>540</v>
      </c>
      <c r="AV73" s="2">
        <v>9</v>
      </c>
      <c r="AW73" s="5">
        <v>65</v>
      </c>
      <c r="AX73" s="5">
        <v>34</v>
      </c>
      <c r="AY73" s="5">
        <v>2</v>
      </c>
      <c r="AZ73" s="5">
        <v>0.9</v>
      </c>
      <c r="BA73" s="5">
        <v>1.1000000000000001</v>
      </c>
      <c r="BB73" s="5">
        <v>0.4</v>
      </c>
      <c r="BC73" s="5">
        <v>2.2999999999999998</v>
      </c>
      <c r="BD73" s="5">
        <v>0.5</v>
      </c>
      <c r="BE73" s="5">
        <v>1.1000000000000001</v>
      </c>
      <c r="BF73" s="5">
        <v>44.3</v>
      </c>
      <c r="BG73" s="5">
        <v>3.6</v>
      </c>
      <c r="BH73" s="5">
        <v>4.5999999999999996</v>
      </c>
      <c r="BI73" s="2">
        <v>0</v>
      </c>
      <c r="BJ73" s="2">
        <v>0</v>
      </c>
      <c r="BK73" s="5">
        <v>35.299999999999997</v>
      </c>
      <c r="BL73" s="5">
        <v>5.9</v>
      </c>
      <c r="BM73" s="2">
        <v>0</v>
      </c>
      <c r="BN73" s="5">
        <v>0.1</v>
      </c>
      <c r="BO73" s="5">
        <v>57678</v>
      </c>
      <c r="BP73" s="5">
        <v>18273</v>
      </c>
      <c r="BQ73" s="5">
        <v>112</v>
      </c>
      <c r="BR73" s="5">
        <v>35</v>
      </c>
      <c r="BS73" s="5">
        <v>0.2</v>
      </c>
      <c r="BT73" s="5">
        <v>0.06</v>
      </c>
      <c r="BU73" s="5">
        <v>94982</v>
      </c>
      <c r="BV73" s="5">
        <v>184</v>
      </c>
      <c r="BW73" s="5">
        <v>0.33</v>
      </c>
      <c r="BX73" s="5">
        <v>491190</v>
      </c>
      <c r="BY73" s="5">
        <v>46656</v>
      </c>
      <c r="BZ73" s="5">
        <v>950</v>
      </c>
      <c r="CA73" s="5">
        <v>90</v>
      </c>
      <c r="CB73" s="5">
        <v>2.42</v>
      </c>
      <c r="CC73" s="5">
        <v>0.24</v>
      </c>
      <c r="CD73" s="5">
        <v>33</v>
      </c>
      <c r="CE73" s="5">
        <v>38</v>
      </c>
      <c r="CF73" s="5">
        <v>23</v>
      </c>
      <c r="CG73" s="5">
        <v>20</v>
      </c>
      <c r="CH73" s="5">
        <v>28</v>
      </c>
      <c r="CI73" s="5">
        <v>8</v>
      </c>
      <c r="CJ73" s="5">
        <v>12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5">
        <v>9</v>
      </c>
      <c r="CR73" s="5">
        <v>29</v>
      </c>
      <c r="CS73" s="5">
        <v>0.92896999999999996</v>
      </c>
      <c r="CT73" s="5">
        <v>0.94886999999999999</v>
      </c>
      <c r="CU73" s="2" t="s">
        <v>143</v>
      </c>
    </row>
    <row r="74" spans="1:99" s="2" customFormat="1" x14ac:dyDescent="0.25">
      <c r="A74" s="2" t="s">
        <v>541</v>
      </c>
      <c r="B74" s="2" t="s">
        <v>542</v>
      </c>
      <c r="C74" s="2" t="s">
        <v>543</v>
      </c>
      <c r="D74" s="2">
        <v>1973</v>
      </c>
      <c r="E74" s="2">
        <f t="shared" si="22"/>
        <v>42</v>
      </c>
      <c r="F74" s="2">
        <v>0</v>
      </c>
      <c r="G74" s="2">
        <v>90</v>
      </c>
      <c r="H74" s="2">
        <v>0</v>
      </c>
      <c r="I74" s="2">
        <v>24000</v>
      </c>
      <c r="J74" s="2">
        <v>6380</v>
      </c>
      <c r="K74" s="2">
        <v>24000</v>
      </c>
      <c r="L74" s="2">
        <f t="shared" si="23"/>
        <v>1045437600</v>
      </c>
      <c r="M74" s="2">
        <v>535</v>
      </c>
      <c r="N74" s="2">
        <f t="shared" si="24"/>
        <v>23304600</v>
      </c>
      <c r="O74" s="2">
        <f t="shared" si="25"/>
        <v>0.8359375</v>
      </c>
      <c r="P74" s="2">
        <f t="shared" si="26"/>
        <v>2165070.1</v>
      </c>
      <c r="Q74" s="2">
        <f t="shared" si="27"/>
        <v>2.1650701000000003</v>
      </c>
      <c r="R74" s="2">
        <v>20</v>
      </c>
      <c r="S74" s="2">
        <f t="shared" si="28"/>
        <v>51.799799999999998</v>
      </c>
      <c r="T74" s="2">
        <f t="shared" si="29"/>
        <v>12800</v>
      </c>
      <c r="U74" s="2">
        <f t="shared" si="30"/>
        <v>557600000</v>
      </c>
      <c r="V74" s="2">
        <v>59249.475424999997</v>
      </c>
      <c r="W74" s="2">
        <f t="shared" si="31"/>
        <v>18.059240109539999</v>
      </c>
      <c r="X74" s="2">
        <f t="shared" si="32"/>
        <v>11.22149514864245</v>
      </c>
      <c r="Y74" s="2">
        <f t="shared" si="33"/>
        <v>3.4622496674810836</v>
      </c>
      <c r="Z74" s="2">
        <f t="shared" si="34"/>
        <v>44.859710100151901</v>
      </c>
      <c r="AA74" s="2">
        <f t="shared" si="35"/>
        <v>2.2948097237466532</v>
      </c>
      <c r="AB74" s="2" t="e">
        <f t="shared" si="36"/>
        <v>#DIV/0!</v>
      </c>
      <c r="AC74" s="2">
        <v>0</v>
      </c>
      <c r="AD74" s="2" t="e">
        <f t="shared" si="37"/>
        <v>#DIV/0!</v>
      </c>
      <c r="AE74" s="2" t="s">
        <v>159</v>
      </c>
      <c r="AF74" s="2">
        <f t="shared" si="38"/>
        <v>23.925233644859812</v>
      </c>
      <c r="AG74" s="2">
        <f t="shared" si="39"/>
        <v>0.82353314794973065</v>
      </c>
      <c r="AH74" s="2">
        <f t="shared" si="40"/>
        <v>0.27511810507732892</v>
      </c>
      <c r="AI74" s="2">
        <f t="shared" si="41"/>
        <v>277912162</v>
      </c>
      <c r="AJ74" s="2">
        <f t="shared" si="42"/>
        <v>7869602.4000000004</v>
      </c>
      <c r="AK74" s="2">
        <f t="shared" si="43"/>
        <v>7.8696024000000007</v>
      </c>
      <c r="AL74" s="2" t="s">
        <v>544</v>
      </c>
      <c r="AM74" s="2" t="s">
        <v>545</v>
      </c>
      <c r="AN74" s="2" t="s">
        <v>546</v>
      </c>
      <c r="AO74" s="2" t="s">
        <v>547</v>
      </c>
      <c r="AP74" s="2" t="s">
        <v>159</v>
      </c>
      <c r="AQ74" s="2" t="s">
        <v>159</v>
      </c>
      <c r="AR74" s="2" t="s">
        <v>159</v>
      </c>
      <c r="AS74" s="2">
        <v>0</v>
      </c>
      <c r="AT74" s="2" t="s">
        <v>159</v>
      </c>
      <c r="AU74" s="2" t="s">
        <v>159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143</v>
      </c>
    </row>
    <row r="75" spans="1:99" s="2" customFormat="1" x14ac:dyDescent="0.25">
      <c r="A75" s="2" t="s">
        <v>548</v>
      </c>
      <c r="C75" s="2" t="s">
        <v>549</v>
      </c>
      <c r="D75" s="2">
        <v>1935</v>
      </c>
      <c r="E75" s="2">
        <f t="shared" si="22"/>
        <v>80</v>
      </c>
      <c r="F75" s="2">
        <v>0</v>
      </c>
      <c r="G75" s="2">
        <v>86</v>
      </c>
      <c r="H75" s="2">
        <v>0</v>
      </c>
      <c r="I75" s="2">
        <v>12160</v>
      </c>
      <c r="J75" s="2">
        <v>8287</v>
      </c>
      <c r="K75" s="2">
        <v>12160</v>
      </c>
      <c r="L75" s="2">
        <f t="shared" si="23"/>
        <v>529688384</v>
      </c>
      <c r="M75" s="2">
        <v>332</v>
      </c>
      <c r="N75" s="2">
        <f t="shared" si="24"/>
        <v>14461920</v>
      </c>
      <c r="O75" s="2">
        <f t="shared" si="25"/>
        <v>0.51875000000000004</v>
      </c>
      <c r="P75" s="2">
        <f t="shared" si="26"/>
        <v>1343557.52</v>
      </c>
      <c r="Q75" s="2">
        <f t="shared" si="27"/>
        <v>1.3435575200000001</v>
      </c>
      <c r="R75" s="2">
        <v>6.9</v>
      </c>
      <c r="S75" s="2">
        <f t="shared" si="28"/>
        <v>17.870930999999999</v>
      </c>
      <c r="T75" s="2">
        <f t="shared" si="29"/>
        <v>4416</v>
      </c>
      <c r="U75" s="2">
        <f t="shared" si="30"/>
        <v>192372000</v>
      </c>
      <c r="V75" s="2">
        <v>36895.454836999997</v>
      </c>
      <c r="W75" s="2">
        <f t="shared" si="31"/>
        <v>11.245734634317598</v>
      </c>
      <c r="X75" s="2">
        <f t="shared" si="32"/>
        <v>6.9877777733987783</v>
      </c>
      <c r="Y75" s="2">
        <f t="shared" si="33"/>
        <v>2.7368726545999538</v>
      </c>
      <c r="Z75" s="2">
        <f t="shared" si="34"/>
        <v>36.626421941208356</v>
      </c>
      <c r="AA75" s="2">
        <f t="shared" si="35"/>
        <v>1.1001664080889413</v>
      </c>
      <c r="AB75" s="2" t="e">
        <f t="shared" si="36"/>
        <v>#DIV/0!</v>
      </c>
      <c r="AC75" s="2">
        <v>0</v>
      </c>
      <c r="AD75" s="2" t="e">
        <f t="shared" si="37"/>
        <v>#DIV/0!</v>
      </c>
      <c r="AE75" s="2">
        <v>291.28899999999999</v>
      </c>
      <c r="AF75" s="2">
        <f t="shared" si="38"/>
        <v>13.301204819277109</v>
      </c>
      <c r="AG75" s="2">
        <f t="shared" si="39"/>
        <v>0.85354606656009813</v>
      </c>
      <c r="AH75" s="2">
        <f t="shared" si="40"/>
        <v>0.1314397768491343</v>
      </c>
      <c r="AI75" s="2">
        <f t="shared" si="41"/>
        <v>360980891.30000001</v>
      </c>
      <c r="AJ75" s="2">
        <f t="shared" si="42"/>
        <v>10221848.76</v>
      </c>
      <c r="AK75" s="2">
        <f t="shared" si="43"/>
        <v>10.22184876</v>
      </c>
      <c r="AL75" s="2" t="s">
        <v>550</v>
      </c>
      <c r="AM75" s="2" t="s">
        <v>551</v>
      </c>
      <c r="AN75" s="2" t="s">
        <v>552</v>
      </c>
      <c r="AO75" s="2" t="s">
        <v>553</v>
      </c>
      <c r="AP75" s="2" t="s">
        <v>554</v>
      </c>
      <c r="AQ75" s="2" t="s">
        <v>537</v>
      </c>
      <c r="AR75" s="2" t="s">
        <v>555</v>
      </c>
      <c r="AS75" s="2">
        <v>1</v>
      </c>
      <c r="AT75" s="2" t="s">
        <v>556</v>
      </c>
      <c r="AU75" s="2" t="s">
        <v>557</v>
      </c>
      <c r="AV75" s="2">
        <v>11</v>
      </c>
      <c r="AW75" s="5">
        <v>70</v>
      </c>
      <c r="AX75" s="5">
        <v>29</v>
      </c>
      <c r="AY75" s="5">
        <v>1</v>
      </c>
      <c r="AZ75" s="5">
        <v>2.6</v>
      </c>
      <c r="BA75" s="5">
        <v>1.3</v>
      </c>
      <c r="BB75" s="5">
        <v>0.1</v>
      </c>
      <c r="BC75" s="5">
        <v>0.9</v>
      </c>
      <c r="BD75" s="5">
        <v>0.1</v>
      </c>
      <c r="BE75" s="5">
        <v>1.6</v>
      </c>
      <c r="BF75" s="5">
        <v>64.2</v>
      </c>
      <c r="BG75" s="5">
        <v>5.7</v>
      </c>
      <c r="BH75" s="5">
        <v>3.6</v>
      </c>
      <c r="BI75" s="2">
        <v>0</v>
      </c>
      <c r="BJ75" s="2">
        <v>0</v>
      </c>
      <c r="BK75" s="5">
        <v>11.8</v>
      </c>
      <c r="BL75" s="5">
        <v>3.1</v>
      </c>
      <c r="BM75" s="2">
        <v>0</v>
      </c>
      <c r="BN75" s="5">
        <v>5</v>
      </c>
      <c r="BO75" s="5">
        <v>39050</v>
      </c>
      <c r="BP75" s="5">
        <v>5114</v>
      </c>
      <c r="BQ75" s="5">
        <v>126</v>
      </c>
      <c r="BR75" s="5">
        <v>17</v>
      </c>
      <c r="BS75" s="5">
        <v>0.18</v>
      </c>
      <c r="BT75" s="5">
        <v>0.02</v>
      </c>
      <c r="BU75" s="5">
        <v>60210</v>
      </c>
      <c r="BV75" s="5">
        <v>195</v>
      </c>
      <c r="BW75" s="5">
        <v>0.28000000000000003</v>
      </c>
      <c r="BX75" s="5">
        <v>270284</v>
      </c>
      <c r="BY75" s="5">
        <v>14834</v>
      </c>
      <c r="BZ75" s="5">
        <v>875</v>
      </c>
      <c r="CA75" s="5">
        <v>48</v>
      </c>
      <c r="CB75" s="5">
        <v>1.04</v>
      </c>
      <c r="CC75" s="5">
        <v>0.06</v>
      </c>
      <c r="CD75" s="5">
        <v>23</v>
      </c>
      <c r="CE75" s="5">
        <v>46</v>
      </c>
      <c r="CF75" s="5">
        <v>11</v>
      </c>
      <c r="CG75" s="5">
        <v>9</v>
      </c>
      <c r="CH75" s="5">
        <v>40</v>
      </c>
      <c r="CI75" s="5">
        <v>14</v>
      </c>
      <c r="CJ75" s="5">
        <v>19</v>
      </c>
      <c r="CK75" s="5">
        <v>4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5">
        <v>8</v>
      </c>
      <c r="CR75" s="5">
        <v>26</v>
      </c>
      <c r="CS75" s="5">
        <v>0.88058000000000003</v>
      </c>
      <c r="CT75" s="5">
        <v>0.91334000000000004</v>
      </c>
      <c r="CU75" s="2" t="s">
        <v>143</v>
      </c>
    </row>
    <row r="76" spans="1:99" s="2" customFormat="1" x14ac:dyDescent="0.25">
      <c r="A76" s="2" t="s">
        <v>558</v>
      </c>
      <c r="C76" s="2" t="s">
        <v>559</v>
      </c>
      <c r="D76" s="2">
        <v>1935</v>
      </c>
      <c r="E76" s="2">
        <f t="shared" si="22"/>
        <v>80</v>
      </c>
      <c r="F76" s="2">
        <v>0</v>
      </c>
      <c r="G76" s="2">
        <v>51.5</v>
      </c>
      <c r="H76" s="2">
        <v>0</v>
      </c>
      <c r="I76" s="2">
        <v>22788</v>
      </c>
      <c r="J76" s="2">
        <v>11900</v>
      </c>
      <c r="K76" s="2">
        <v>22788</v>
      </c>
      <c r="L76" s="2">
        <f t="shared" si="23"/>
        <v>992643001.20000005</v>
      </c>
      <c r="M76" s="2">
        <v>1037</v>
      </c>
      <c r="N76" s="2">
        <f t="shared" si="24"/>
        <v>45171720</v>
      </c>
      <c r="O76" s="2">
        <f t="shared" si="25"/>
        <v>1.6203125</v>
      </c>
      <c r="P76" s="2">
        <f t="shared" si="26"/>
        <v>4196593.82</v>
      </c>
      <c r="Q76" s="2">
        <f t="shared" si="27"/>
        <v>4.1965938200000004</v>
      </c>
      <c r="R76" s="2">
        <v>192</v>
      </c>
      <c r="S76" s="2">
        <f t="shared" si="28"/>
        <v>497.27807999999993</v>
      </c>
      <c r="T76" s="2">
        <f t="shared" si="29"/>
        <v>122880</v>
      </c>
      <c r="U76" s="2">
        <f t="shared" si="30"/>
        <v>5352960000</v>
      </c>
      <c r="V76" s="2">
        <v>95651.686216999995</v>
      </c>
      <c r="W76" s="2">
        <f t="shared" si="31"/>
        <v>29.154633958941595</v>
      </c>
      <c r="X76" s="2">
        <f t="shared" si="32"/>
        <v>18.115855459382498</v>
      </c>
      <c r="Y76" s="2">
        <f t="shared" si="33"/>
        <v>4.014708485481246</v>
      </c>
      <c r="Z76" s="2">
        <f t="shared" si="34"/>
        <v>21.974877228496059</v>
      </c>
      <c r="AA76" s="2">
        <f t="shared" si="35"/>
        <v>1.9862253463754522</v>
      </c>
      <c r="AB76" s="2" t="e">
        <f t="shared" si="36"/>
        <v>#DIV/0!</v>
      </c>
      <c r="AC76" s="2">
        <v>0</v>
      </c>
      <c r="AD76" s="2" t="e">
        <f t="shared" si="37"/>
        <v>#DIV/0!</v>
      </c>
      <c r="AE76" s="2">
        <v>493.30599999999998</v>
      </c>
      <c r="AF76" s="2">
        <f t="shared" si="38"/>
        <v>118.49566055930569</v>
      </c>
      <c r="AG76" s="2">
        <f t="shared" si="39"/>
        <v>0.28976010618599324</v>
      </c>
      <c r="AH76" s="2">
        <f t="shared" si="40"/>
        <v>0.28590244094524669</v>
      </c>
      <c r="AI76" s="2">
        <f t="shared" si="41"/>
        <v>518362810</v>
      </c>
      <c r="AJ76" s="2">
        <f t="shared" si="42"/>
        <v>14678412</v>
      </c>
      <c r="AK76" s="2">
        <f t="shared" si="43"/>
        <v>14.678412</v>
      </c>
      <c r="AL76" s="2" t="s">
        <v>560</v>
      </c>
      <c r="AM76" s="2" t="s">
        <v>159</v>
      </c>
      <c r="AN76" s="2" t="s">
        <v>561</v>
      </c>
      <c r="AO76" s="2" t="s">
        <v>562</v>
      </c>
      <c r="AP76" s="2" t="s">
        <v>563</v>
      </c>
      <c r="AQ76" s="2" t="s">
        <v>537</v>
      </c>
      <c r="AR76" s="2" t="s">
        <v>564</v>
      </c>
      <c r="AS76" s="2">
        <v>1</v>
      </c>
      <c r="AT76" s="2" t="s">
        <v>565</v>
      </c>
      <c r="AU76" s="2" t="s">
        <v>566</v>
      </c>
      <c r="AV76" s="2">
        <v>11</v>
      </c>
      <c r="AW76" s="5">
        <v>70</v>
      </c>
      <c r="AX76" s="5">
        <v>29</v>
      </c>
      <c r="AY76" s="5">
        <v>1</v>
      </c>
      <c r="AZ76" s="5">
        <v>1.3</v>
      </c>
      <c r="BA76" s="5">
        <v>0.6</v>
      </c>
      <c r="BB76" s="5">
        <v>0.2</v>
      </c>
      <c r="BC76" s="5">
        <v>1</v>
      </c>
      <c r="BD76" s="5">
        <v>0.2</v>
      </c>
      <c r="BE76" s="5">
        <v>0.6</v>
      </c>
      <c r="BF76" s="5">
        <v>33.299999999999997</v>
      </c>
      <c r="BG76" s="5">
        <v>2.6</v>
      </c>
      <c r="BH76" s="5">
        <v>2.9</v>
      </c>
      <c r="BI76" s="2">
        <v>0</v>
      </c>
      <c r="BJ76" s="2">
        <v>0</v>
      </c>
      <c r="BK76" s="5">
        <v>42.1</v>
      </c>
      <c r="BL76" s="5">
        <v>15.1</v>
      </c>
      <c r="BM76" s="2">
        <v>0</v>
      </c>
      <c r="BN76" s="5">
        <v>0.1</v>
      </c>
      <c r="BO76" s="5">
        <v>69593</v>
      </c>
      <c r="BP76" s="5">
        <v>10052</v>
      </c>
      <c r="BQ76" s="5">
        <v>117</v>
      </c>
      <c r="BR76" s="5">
        <v>17</v>
      </c>
      <c r="BS76" s="5">
        <v>0.19</v>
      </c>
      <c r="BT76" s="5">
        <v>0.03</v>
      </c>
      <c r="BU76" s="5">
        <v>112345</v>
      </c>
      <c r="BV76" s="5">
        <v>189</v>
      </c>
      <c r="BW76" s="5">
        <v>0.31</v>
      </c>
      <c r="BX76" s="5">
        <v>719848</v>
      </c>
      <c r="BY76" s="5">
        <v>48523</v>
      </c>
      <c r="BZ76" s="5">
        <v>1214</v>
      </c>
      <c r="CA76" s="5">
        <v>82</v>
      </c>
      <c r="CB76" s="5">
        <v>1.65</v>
      </c>
      <c r="CC76" s="5">
        <v>0.12</v>
      </c>
      <c r="CD76" s="5">
        <v>13</v>
      </c>
      <c r="CE76" s="5">
        <v>17</v>
      </c>
      <c r="CF76" s="5">
        <v>37</v>
      </c>
      <c r="CG76" s="5">
        <v>27</v>
      </c>
      <c r="CH76" s="5">
        <v>25</v>
      </c>
      <c r="CI76" s="5">
        <v>5</v>
      </c>
      <c r="CJ76" s="5">
        <v>6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5">
        <v>20</v>
      </c>
      <c r="CR76" s="5">
        <v>50</v>
      </c>
      <c r="CS76" s="5">
        <v>0.88683999999999996</v>
      </c>
      <c r="CT76" s="5">
        <v>0.74911000000000005</v>
      </c>
      <c r="CU76" s="2" t="s">
        <v>143</v>
      </c>
    </row>
    <row r="77" spans="1:99" s="2" customFormat="1" x14ac:dyDescent="0.25">
      <c r="A77" s="2" t="s">
        <v>567</v>
      </c>
      <c r="C77" s="2" t="s">
        <v>568</v>
      </c>
      <c r="D77" s="2">
        <v>1971</v>
      </c>
      <c r="E77" s="2">
        <f t="shared" si="22"/>
        <v>44</v>
      </c>
      <c r="F77" s="2">
        <v>0</v>
      </c>
      <c r="G77" s="2">
        <v>18</v>
      </c>
      <c r="H77" s="2">
        <v>0</v>
      </c>
      <c r="I77" s="2">
        <v>3030</v>
      </c>
      <c r="J77" s="2">
        <v>1300</v>
      </c>
      <c r="K77" s="2">
        <v>3030</v>
      </c>
      <c r="L77" s="2">
        <f t="shared" si="23"/>
        <v>131986497</v>
      </c>
      <c r="M77" s="2">
        <v>365</v>
      </c>
      <c r="N77" s="2">
        <f t="shared" si="24"/>
        <v>15899400</v>
      </c>
      <c r="O77" s="2">
        <f t="shared" si="25"/>
        <v>0.5703125</v>
      </c>
      <c r="P77" s="2">
        <f t="shared" si="26"/>
        <v>1477103.9000000001</v>
      </c>
      <c r="Q77" s="2">
        <f t="shared" si="27"/>
        <v>1.4771039000000001</v>
      </c>
      <c r="R77" s="2">
        <v>7.4</v>
      </c>
      <c r="S77" s="2">
        <f t="shared" si="28"/>
        <v>19.165925999999999</v>
      </c>
      <c r="T77" s="2">
        <f t="shared" si="29"/>
        <v>4736</v>
      </c>
      <c r="U77" s="2">
        <f t="shared" si="30"/>
        <v>206312000</v>
      </c>
      <c r="V77" s="2">
        <v>25455.347128000001</v>
      </c>
      <c r="W77" s="2">
        <f t="shared" si="31"/>
        <v>7.7587898046144002</v>
      </c>
      <c r="X77" s="2">
        <f t="shared" si="32"/>
        <v>4.8210900139604327</v>
      </c>
      <c r="Y77" s="2">
        <f t="shared" si="33"/>
        <v>1.8008741126304879</v>
      </c>
      <c r="Z77" s="2">
        <f t="shared" si="34"/>
        <v>8.301350805690781</v>
      </c>
      <c r="AA77" s="2">
        <f t="shared" si="35"/>
        <v>4.8385866408076215</v>
      </c>
      <c r="AB77" s="2" t="e">
        <f t="shared" si="36"/>
        <v>#DIV/0!</v>
      </c>
      <c r="AC77" s="2">
        <v>0</v>
      </c>
      <c r="AD77" s="2" t="e">
        <f t="shared" si="37"/>
        <v>#DIV/0!</v>
      </c>
      <c r="AE77" s="2" t="s">
        <v>159</v>
      </c>
      <c r="AF77" s="2">
        <f t="shared" si="38"/>
        <v>12.975342465753425</v>
      </c>
      <c r="AG77" s="2">
        <f t="shared" si="39"/>
        <v>0.18450317656200274</v>
      </c>
      <c r="AH77" s="2">
        <f t="shared" si="40"/>
        <v>0.92116108022081378</v>
      </c>
      <c r="AI77" s="2">
        <f t="shared" si="41"/>
        <v>56627870</v>
      </c>
      <c r="AJ77" s="2">
        <f t="shared" si="42"/>
        <v>1603524</v>
      </c>
      <c r="AK77" s="2">
        <f t="shared" si="43"/>
        <v>1.6035239999999999</v>
      </c>
      <c r="AL77" s="2" t="s">
        <v>569</v>
      </c>
      <c r="AM77" s="2" t="s">
        <v>159</v>
      </c>
      <c r="AN77" s="2" t="s">
        <v>570</v>
      </c>
      <c r="AO77" s="2" t="s">
        <v>571</v>
      </c>
      <c r="AP77" s="2" t="s">
        <v>159</v>
      </c>
      <c r="AQ77" s="2" t="s">
        <v>159</v>
      </c>
      <c r="AR77" s="2" t="s">
        <v>159</v>
      </c>
      <c r="AS77" s="2">
        <v>0</v>
      </c>
      <c r="AT77" s="2" t="s">
        <v>159</v>
      </c>
      <c r="AU77" s="2" t="s">
        <v>159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143</v>
      </c>
    </row>
    <row r="78" spans="1:99" s="2" customFormat="1" x14ac:dyDescent="0.25">
      <c r="A78" s="2" t="s">
        <v>572</v>
      </c>
      <c r="C78" s="2" t="s">
        <v>573</v>
      </c>
      <c r="D78" s="2">
        <v>1973</v>
      </c>
      <c r="E78" s="2">
        <f t="shared" si="22"/>
        <v>42</v>
      </c>
      <c r="F78" s="2">
        <v>0</v>
      </c>
      <c r="G78" s="2">
        <v>102</v>
      </c>
      <c r="H78" s="2">
        <v>0</v>
      </c>
      <c r="I78" s="2">
        <v>71000</v>
      </c>
      <c r="J78" s="2">
        <v>40000</v>
      </c>
      <c r="K78" s="2">
        <v>71000</v>
      </c>
      <c r="L78" s="2">
        <f t="shared" si="23"/>
        <v>3092752900</v>
      </c>
      <c r="M78" s="2">
        <v>1450</v>
      </c>
      <c r="N78" s="2">
        <f t="shared" si="24"/>
        <v>63162000</v>
      </c>
      <c r="O78" s="2">
        <f t="shared" si="25"/>
        <v>2.265625</v>
      </c>
      <c r="P78" s="2">
        <f t="shared" si="26"/>
        <v>5867947</v>
      </c>
      <c r="Q78" s="2">
        <f t="shared" si="27"/>
        <v>5.867947</v>
      </c>
      <c r="R78" s="2">
        <v>73.3</v>
      </c>
      <c r="S78" s="2">
        <f t="shared" si="28"/>
        <v>189.84626699999998</v>
      </c>
      <c r="T78" s="2">
        <f t="shared" si="29"/>
        <v>46912</v>
      </c>
      <c r="U78" s="2">
        <f t="shared" si="30"/>
        <v>2043604000</v>
      </c>
      <c r="V78" s="2">
        <v>122441.94162</v>
      </c>
      <c r="W78" s="2">
        <f t="shared" si="31"/>
        <v>37.320303805776</v>
      </c>
      <c r="X78" s="2">
        <f t="shared" si="32"/>
        <v>23.189769091178281</v>
      </c>
      <c r="Y78" s="2">
        <f t="shared" si="33"/>
        <v>4.3460725348847324</v>
      </c>
      <c r="Z78" s="2">
        <f t="shared" si="34"/>
        <v>48.965404832019253</v>
      </c>
      <c r="AA78" s="2">
        <f t="shared" si="35"/>
        <v>0.75640269412102346</v>
      </c>
      <c r="AB78" s="2" t="e">
        <f t="shared" si="36"/>
        <v>#DIV/0!</v>
      </c>
      <c r="AC78" s="2">
        <v>0</v>
      </c>
      <c r="AD78" s="2" t="e">
        <f t="shared" si="37"/>
        <v>#DIV/0!</v>
      </c>
      <c r="AE78" s="2">
        <v>206.846</v>
      </c>
      <c r="AF78" s="2">
        <f t="shared" si="38"/>
        <v>32.35310344827586</v>
      </c>
      <c r="AG78" s="2">
        <f t="shared" si="39"/>
        <v>0.54601787605827878</v>
      </c>
      <c r="AH78" s="2">
        <f t="shared" si="40"/>
        <v>0.11893072850796121</v>
      </c>
      <c r="AI78" s="2">
        <f t="shared" si="41"/>
        <v>1742396000</v>
      </c>
      <c r="AJ78" s="2">
        <f t="shared" si="42"/>
        <v>49339200</v>
      </c>
      <c r="AK78" s="2">
        <f t="shared" si="43"/>
        <v>49.339199999999998</v>
      </c>
      <c r="AL78" s="2" t="s">
        <v>574</v>
      </c>
      <c r="AM78" s="2" t="s">
        <v>575</v>
      </c>
      <c r="AN78" s="2" t="s">
        <v>576</v>
      </c>
      <c r="AO78" s="2" t="s">
        <v>577</v>
      </c>
      <c r="AP78" s="2" t="s">
        <v>578</v>
      </c>
      <c r="AQ78" s="2" t="s">
        <v>579</v>
      </c>
      <c r="AR78" s="2" t="s">
        <v>580</v>
      </c>
      <c r="AS78" s="2">
        <v>1</v>
      </c>
      <c r="AT78" s="2" t="s">
        <v>581</v>
      </c>
      <c r="AU78" s="2" t="s">
        <v>582</v>
      </c>
      <c r="AV78" s="2">
        <v>9</v>
      </c>
      <c r="AW78" s="5">
        <v>74</v>
      </c>
      <c r="AX78" s="5">
        <v>26</v>
      </c>
      <c r="AY78" s="5">
        <v>1</v>
      </c>
      <c r="AZ78" s="5">
        <v>3.2</v>
      </c>
      <c r="BA78" s="5">
        <v>2.4</v>
      </c>
      <c r="BB78" s="2">
        <v>0</v>
      </c>
      <c r="BC78" s="5">
        <v>1.9</v>
      </c>
      <c r="BD78" s="5">
        <v>0.5</v>
      </c>
      <c r="BE78" s="5">
        <v>1</v>
      </c>
      <c r="BF78" s="5">
        <v>50</v>
      </c>
      <c r="BG78" s="5">
        <v>2.2999999999999998</v>
      </c>
      <c r="BH78" s="5">
        <v>4.7</v>
      </c>
      <c r="BI78" s="2">
        <v>0</v>
      </c>
      <c r="BJ78" s="2">
        <v>0</v>
      </c>
      <c r="BK78" s="5">
        <v>27</v>
      </c>
      <c r="BL78" s="5">
        <v>7</v>
      </c>
      <c r="BM78" s="2">
        <v>0</v>
      </c>
      <c r="BN78" s="5">
        <v>0.1</v>
      </c>
      <c r="BO78" s="5">
        <v>25259</v>
      </c>
      <c r="BP78" s="5">
        <v>7498</v>
      </c>
      <c r="BQ78" s="5">
        <v>100</v>
      </c>
      <c r="BR78" s="5">
        <v>30</v>
      </c>
      <c r="BS78" s="5">
        <v>0.18</v>
      </c>
      <c r="BT78" s="5">
        <v>0.05</v>
      </c>
      <c r="BU78" s="5">
        <v>41668</v>
      </c>
      <c r="BV78" s="5">
        <v>165</v>
      </c>
      <c r="BW78" s="5">
        <v>0.3</v>
      </c>
      <c r="BX78" s="5">
        <v>219923</v>
      </c>
      <c r="BY78" s="5">
        <v>10464</v>
      </c>
      <c r="BZ78" s="5">
        <v>869</v>
      </c>
      <c r="CA78" s="5">
        <v>41</v>
      </c>
      <c r="CB78" s="5">
        <v>1.19</v>
      </c>
      <c r="CC78" s="5">
        <v>0.06</v>
      </c>
      <c r="CD78" s="5">
        <v>32</v>
      </c>
      <c r="CE78" s="5">
        <v>47</v>
      </c>
      <c r="CF78" s="5">
        <v>22</v>
      </c>
      <c r="CG78" s="5">
        <v>20</v>
      </c>
      <c r="CH78" s="5">
        <v>33</v>
      </c>
      <c r="CI78" s="5">
        <v>10</v>
      </c>
      <c r="CJ78" s="5">
        <v>19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5">
        <v>4</v>
      </c>
      <c r="CR78" s="5">
        <v>14</v>
      </c>
      <c r="CS78" s="5">
        <v>0.86460000000000004</v>
      </c>
      <c r="CT78" s="5">
        <v>0.54337999999999997</v>
      </c>
      <c r="CU78" s="2" t="s">
        <v>143</v>
      </c>
    </row>
    <row r="79" spans="1:99" s="2" customFormat="1" x14ac:dyDescent="0.25">
      <c r="A79" s="2" t="s">
        <v>583</v>
      </c>
      <c r="C79" s="2" t="s">
        <v>584</v>
      </c>
      <c r="D79" s="2">
        <v>1966</v>
      </c>
      <c r="E79" s="2">
        <f t="shared" si="22"/>
        <v>49</v>
      </c>
      <c r="F79" s="2">
        <v>0</v>
      </c>
      <c r="G79" s="2">
        <v>34</v>
      </c>
      <c r="H79" s="2">
        <v>0</v>
      </c>
      <c r="I79" s="2">
        <v>4595</v>
      </c>
      <c r="J79" s="2">
        <v>3316</v>
      </c>
      <c r="K79" s="2">
        <v>4595</v>
      </c>
      <c r="L79" s="2">
        <f t="shared" si="23"/>
        <v>200157740.5</v>
      </c>
      <c r="M79" s="2">
        <v>290</v>
      </c>
      <c r="N79" s="2">
        <f t="shared" si="24"/>
        <v>12632400</v>
      </c>
      <c r="O79" s="2">
        <f t="shared" si="25"/>
        <v>0.453125</v>
      </c>
      <c r="P79" s="2">
        <f t="shared" si="26"/>
        <v>1173589.4000000001</v>
      </c>
      <c r="Q79" s="2">
        <f t="shared" si="27"/>
        <v>1.1735894</v>
      </c>
      <c r="R79" s="2">
        <v>12.7</v>
      </c>
      <c r="S79" s="2">
        <f t="shared" si="28"/>
        <v>32.892872999999994</v>
      </c>
      <c r="T79" s="2">
        <f t="shared" si="29"/>
        <v>8128</v>
      </c>
      <c r="U79" s="2">
        <f t="shared" si="30"/>
        <v>354076000</v>
      </c>
      <c r="V79" s="2">
        <v>35431.809313999998</v>
      </c>
      <c r="W79" s="2">
        <f t="shared" si="31"/>
        <v>10.799615478907199</v>
      </c>
      <c r="X79" s="2">
        <f t="shared" si="32"/>
        <v>6.710572093215716</v>
      </c>
      <c r="Y79" s="2">
        <f t="shared" si="33"/>
        <v>2.8121928175213569</v>
      </c>
      <c r="Z79" s="2">
        <f t="shared" si="34"/>
        <v>15.844791211487919</v>
      </c>
      <c r="AA79" s="2">
        <f t="shared" si="35"/>
        <v>2.6403509649406405</v>
      </c>
      <c r="AB79" s="2" t="e">
        <f t="shared" si="36"/>
        <v>#DIV/0!</v>
      </c>
      <c r="AC79" s="2">
        <v>0</v>
      </c>
      <c r="AD79" s="2" t="e">
        <f t="shared" si="37"/>
        <v>#DIV/0!</v>
      </c>
      <c r="AE79" s="2" t="s">
        <v>159</v>
      </c>
      <c r="AF79" s="2">
        <f t="shared" si="38"/>
        <v>28.027586206896551</v>
      </c>
      <c r="AG79" s="2">
        <f t="shared" si="39"/>
        <v>0.39508362946650022</v>
      </c>
      <c r="AH79" s="2">
        <f t="shared" si="40"/>
        <v>0.28692576238350115</v>
      </c>
      <c r="AI79" s="2">
        <f t="shared" si="41"/>
        <v>144444628.40000001</v>
      </c>
      <c r="AJ79" s="2">
        <f t="shared" si="42"/>
        <v>4090219.68</v>
      </c>
      <c r="AK79" s="2">
        <f t="shared" si="43"/>
        <v>4.0902196800000006</v>
      </c>
      <c r="AL79" s="2" t="s">
        <v>585</v>
      </c>
      <c r="AM79" s="2" t="s">
        <v>159</v>
      </c>
      <c r="AN79" s="2" t="s">
        <v>586</v>
      </c>
      <c r="AO79" s="2" t="s">
        <v>587</v>
      </c>
      <c r="AP79" s="2" t="s">
        <v>159</v>
      </c>
      <c r="AQ79" s="2" t="s">
        <v>159</v>
      </c>
      <c r="AR79" s="2" t="s">
        <v>159</v>
      </c>
      <c r="AS79" s="2">
        <v>0</v>
      </c>
      <c r="AT79" s="2" t="s">
        <v>159</v>
      </c>
      <c r="AU79" s="2" t="s">
        <v>159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143</v>
      </c>
    </row>
    <row r="80" spans="1:99" s="2" customFormat="1" x14ac:dyDescent="0.25">
      <c r="A80" s="2" t="s">
        <v>588</v>
      </c>
      <c r="C80" s="2" t="s">
        <v>589</v>
      </c>
      <c r="D80" s="2">
        <v>1912</v>
      </c>
      <c r="E80" s="2">
        <f t="shared" si="22"/>
        <v>103</v>
      </c>
      <c r="F80" s="2">
        <v>0</v>
      </c>
      <c r="G80" s="2">
        <v>100</v>
      </c>
      <c r="H80" s="2">
        <v>0</v>
      </c>
      <c r="I80" s="2">
        <v>57933</v>
      </c>
      <c r="J80" s="2">
        <v>37000</v>
      </c>
      <c r="K80" s="2">
        <v>57933</v>
      </c>
      <c r="L80" s="2">
        <f t="shared" si="23"/>
        <v>2523555686.7000003</v>
      </c>
      <c r="M80" s="2">
        <v>845</v>
      </c>
      <c r="N80" s="2">
        <f t="shared" si="24"/>
        <v>36808200</v>
      </c>
      <c r="O80" s="2">
        <f t="shared" si="25"/>
        <v>1.3203125</v>
      </c>
      <c r="P80" s="2">
        <f t="shared" si="26"/>
        <v>3419596.7</v>
      </c>
      <c r="Q80" s="2">
        <f t="shared" si="27"/>
        <v>3.4195967</v>
      </c>
      <c r="R80" s="2">
        <v>95</v>
      </c>
      <c r="S80" s="2">
        <f t="shared" si="28"/>
        <v>246.04904999999999</v>
      </c>
      <c r="T80" s="2">
        <f t="shared" si="29"/>
        <v>60800</v>
      </c>
      <c r="U80" s="2">
        <f t="shared" si="30"/>
        <v>2648600000</v>
      </c>
      <c r="V80" s="2">
        <v>59171.10727</v>
      </c>
      <c r="W80" s="2">
        <f t="shared" si="31"/>
        <v>18.035353495896</v>
      </c>
      <c r="X80" s="2">
        <f t="shared" si="32"/>
        <v>11.20665269029438</v>
      </c>
      <c r="Y80" s="2">
        <f t="shared" si="33"/>
        <v>2.7512629862126792</v>
      </c>
      <c r="Z80" s="2">
        <f t="shared" si="34"/>
        <v>68.559605922049982</v>
      </c>
      <c r="AA80" s="2">
        <f t="shared" si="35"/>
        <v>0.39517623826536918</v>
      </c>
      <c r="AB80" s="2" t="e">
        <f t="shared" si="36"/>
        <v>#DIV/0!</v>
      </c>
      <c r="AC80" s="2">
        <v>0</v>
      </c>
      <c r="AD80" s="2" t="e">
        <f t="shared" si="37"/>
        <v>#DIV/0!</v>
      </c>
      <c r="AE80" s="2">
        <v>158.733</v>
      </c>
      <c r="AF80" s="2">
        <f t="shared" si="38"/>
        <v>71.952662721893489</v>
      </c>
      <c r="AG80" s="2">
        <f t="shared" si="39"/>
        <v>1.0014781330752276</v>
      </c>
      <c r="AH80" s="2">
        <f t="shared" si="40"/>
        <v>7.4927467354503063E-2</v>
      </c>
      <c r="AI80" s="2">
        <f t="shared" si="41"/>
        <v>1611716300</v>
      </c>
      <c r="AJ80" s="2">
        <f t="shared" si="42"/>
        <v>45638760</v>
      </c>
      <c r="AK80" s="2">
        <f t="shared" si="43"/>
        <v>45.638759999999998</v>
      </c>
      <c r="AL80" s="2" t="s">
        <v>590</v>
      </c>
      <c r="AM80" s="2" t="s">
        <v>591</v>
      </c>
      <c r="AN80" s="2" t="s">
        <v>592</v>
      </c>
      <c r="AO80" s="2" t="s">
        <v>593</v>
      </c>
      <c r="AP80" s="2" t="s">
        <v>594</v>
      </c>
      <c r="AQ80" s="2" t="s">
        <v>409</v>
      </c>
      <c r="AR80" s="2" t="s">
        <v>595</v>
      </c>
      <c r="AS80" s="2">
        <v>1</v>
      </c>
      <c r="AT80" s="2" t="s">
        <v>596</v>
      </c>
      <c r="AU80" s="2" t="s">
        <v>597</v>
      </c>
      <c r="AV80" s="2">
        <v>11</v>
      </c>
      <c r="AW80" s="5">
        <v>44</v>
      </c>
      <c r="AX80" s="5">
        <v>54</v>
      </c>
      <c r="AY80" s="5">
        <v>2</v>
      </c>
      <c r="AZ80" s="5">
        <v>1.7</v>
      </c>
      <c r="BA80" s="5">
        <v>0.1</v>
      </c>
      <c r="BB80" s="2">
        <v>0</v>
      </c>
      <c r="BC80" s="5">
        <v>0.8</v>
      </c>
      <c r="BD80" s="2">
        <v>0</v>
      </c>
      <c r="BE80" s="5">
        <v>0.9</v>
      </c>
      <c r="BF80" s="5">
        <v>50.3</v>
      </c>
      <c r="BG80" s="5">
        <v>1.8</v>
      </c>
      <c r="BH80" s="5">
        <v>4.4000000000000004</v>
      </c>
      <c r="BI80" s="2">
        <v>0</v>
      </c>
      <c r="BJ80" s="2">
        <v>0</v>
      </c>
      <c r="BK80" s="5">
        <v>32</v>
      </c>
      <c r="BL80" s="5">
        <v>5.7</v>
      </c>
      <c r="BM80" s="2">
        <v>0</v>
      </c>
      <c r="BN80" s="5">
        <v>2.2999999999999998</v>
      </c>
      <c r="BO80" s="5">
        <v>32252</v>
      </c>
      <c r="BP80" s="5">
        <v>3973</v>
      </c>
      <c r="BQ80" s="5">
        <v>135</v>
      </c>
      <c r="BR80" s="5">
        <v>17</v>
      </c>
      <c r="BS80" s="5">
        <v>0.19</v>
      </c>
      <c r="BT80" s="5">
        <v>0.02</v>
      </c>
      <c r="BU80" s="5">
        <v>53187</v>
      </c>
      <c r="BV80" s="5">
        <v>223</v>
      </c>
      <c r="BW80" s="5">
        <v>0.31</v>
      </c>
      <c r="BX80" s="5">
        <v>192732</v>
      </c>
      <c r="BY80" s="5">
        <v>9884</v>
      </c>
      <c r="BZ80" s="5">
        <v>806</v>
      </c>
      <c r="CA80" s="5">
        <v>41</v>
      </c>
      <c r="CB80" s="5">
        <v>1.37</v>
      </c>
      <c r="CC80" s="5">
        <v>0.08</v>
      </c>
      <c r="CD80" s="5">
        <v>10</v>
      </c>
      <c r="CE80" s="5">
        <v>15</v>
      </c>
      <c r="CF80" s="5">
        <v>18</v>
      </c>
      <c r="CG80" s="5">
        <v>23</v>
      </c>
      <c r="CH80" s="5">
        <v>42</v>
      </c>
      <c r="CI80" s="5">
        <v>10</v>
      </c>
      <c r="CJ80" s="5">
        <v>16</v>
      </c>
      <c r="CK80" s="5">
        <v>2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5">
        <v>18</v>
      </c>
      <c r="CR80" s="5">
        <v>47</v>
      </c>
      <c r="CS80" s="5">
        <v>0.66227000000000003</v>
      </c>
      <c r="CT80" s="5">
        <v>0.37209999999999999</v>
      </c>
      <c r="CU80" s="2" t="s">
        <v>143</v>
      </c>
    </row>
    <row r="81" spans="1:99" s="2" customFormat="1" x14ac:dyDescent="0.25">
      <c r="A81" s="2" t="s">
        <v>598</v>
      </c>
      <c r="C81" s="2" t="s">
        <v>599</v>
      </c>
      <c r="D81" s="2">
        <v>1962</v>
      </c>
      <c r="E81" s="2">
        <f t="shared" si="22"/>
        <v>53</v>
      </c>
      <c r="F81" s="2">
        <v>0</v>
      </c>
      <c r="G81" s="2">
        <v>21</v>
      </c>
      <c r="H81" s="2">
        <v>0</v>
      </c>
      <c r="I81" s="2">
        <v>8150</v>
      </c>
      <c r="J81" s="2">
        <v>3850</v>
      </c>
      <c r="K81" s="2">
        <v>8150</v>
      </c>
      <c r="L81" s="2">
        <f t="shared" si="23"/>
        <v>355013185</v>
      </c>
      <c r="M81" s="2">
        <v>556</v>
      </c>
      <c r="N81" s="2">
        <f t="shared" si="24"/>
        <v>24219360</v>
      </c>
      <c r="O81" s="2">
        <f t="shared" si="25"/>
        <v>0.86875000000000002</v>
      </c>
      <c r="P81" s="2">
        <f t="shared" si="26"/>
        <v>2250054.16</v>
      </c>
      <c r="Q81" s="2">
        <f t="shared" si="27"/>
        <v>2.2500541599999999</v>
      </c>
      <c r="R81" s="2">
        <v>4.99</v>
      </c>
      <c r="S81" s="2">
        <f t="shared" si="28"/>
        <v>12.924050099999999</v>
      </c>
      <c r="T81" s="2">
        <f t="shared" si="29"/>
        <v>3193.6000000000004</v>
      </c>
      <c r="U81" s="2">
        <f t="shared" si="30"/>
        <v>139121200</v>
      </c>
      <c r="V81" s="2">
        <v>43686.96643</v>
      </c>
      <c r="W81" s="2">
        <f t="shared" si="31"/>
        <v>13.315787367863999</v>
      </c>
      <c r="X81" s="2">
        <f t="shared" si="32"/>
        <v>8.2740493200434209</v>
      </c>
      <c r="Y81" s="2">
        <f t="shared" si="33"/>
        <v>2.5041783511993638</v>
      </c>
      <c r="Z81" s="2">
        <f t="shared" si="34"/>
        <v>14.658239730529626</v>
      </c>
      <c r="AA81" s="2">
        <f t="shared" si="35"/>
        <v>2.8039741784018104</v>
      </c>
      <c r="AB81" s="2" t="e">
        <f t="shared" si="36"/>
        <v>#DIV/0!</v>
      </c>
      <c r="AC81" s="2">
        <v>0</v>
      </c>
      <c r="AD81" s="2" t="e">
        <f t="shared" si="37"/>
        <v>#DIV/0!</v>
      </c>
      <c r="AE81" s="2" t="s">
        <v>159</v>
      </c>
      <c r="AF81" s="2">
        <f t="shared" si="38"/>
        <v>5.7438848920863315</v>
      </c>
      <c r="AG81" s="2">
        <f t="shared" si="39"/>
        <v>0.26396475150350668</v>
      </c>
      <c r="AH81" s="2">
        <f t="shared" si="40"/>
        <v>0.47380553551581867</v>
      </c>
      <c r="AI81" s="2">
        <f t="shared" si="41"/>
        <v>167705615</v>
      </c>
      <c r="AJ81" s="2">
        <f t="shared" si="42"/>
        <v>4748898</v>
      </c>
      <c r="AK81" s="2">
        <f t="shared" si="43"/>
        <v>4.7488979999999996</v>
      </c>
      <c r="AL81" s="2" t="s">
        <v>368</v>
      </c>
      <c r="AM81" s="2" t="s">
        <v>369</v>
      </c>
      <c r="AN81" s="2" t="s">
        <v>370</v>
      </c>
      <c r="AO81" s="2" t="s">
        <v>371</v>
      </c>
      <c r="AP81" s="2" t="s">
        <v>159</v>
      </c>
      <c r="AQ81" s="2" t="s">
        <v>159</v>
      </c>
      <c r="AR81" s="2" t="s">
        <v>159</v>
      </c>
      <c r="AS81" s="2">
        <v>0</v>
      </c>
      <c r="AT81" s="2" t="s">
        <v>159</v>
      </c>
      <c r="AU81" s="2" t="s">
        <v>159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 t="s">
        <v>143</v>
      </c>
    </row>
    <row r="82" spans="1:99" s="2" customFormat="1" x14ac:dyDescent="0.25">
      <c r="A82" s="2" t="s">
        <v>600</v>
      </c>
      <c r="B82" s="2" t="s">
        <v>463</v>
      </c>
      <c r="C82" s="2" t="s">
        <v>601</v>
      </c>
      <c r="D82" s="2">
        <v>1971</v>
      </c>
      <c r="E82" s="2">
        <f t="shared" si="22"/>
        <v>44</v>
      </c>
      <c r="F82" s="2">
        <v>0</v>
      </c>
      <c r="G82" s="2">
        <v>37</v>
      </c>
      <c r="H82" s="2">
        <v>0</v>
      </c>
      <c r="I82" s="2">
        <v>6750</v>
      </c>
      <c r="J82" s="2">
        <v>3700</v>
      </c>
      <c r="K82" s="2">
        <v>6750</v>
      </c>
      <c r="L82" s="2">
        <f t="shared" si="23"/>
        <v>294029325</v>
      </c>
      <c r="M82" s="2">
        <v>310</v>
      </c>
      <c r="N82" s="2">
        <f t="shared" si="24"/>
        <v>13503600</v>
      </c>
      <c r="O82" s="2">
        <f t="shared" si="25"/>
        <v>0.484375</v>
      </c>
      <c r="P82" s="2">
        <f t="shared" si="26"/>
        <v>1254526.6000000001</v>
      </c>
      <c r="Q82" s="2">
        <f t="shared" si="27"/>
        <v>1.2545266000000002</v>
      </c>
      <c r="R82" s="2">
        <v>4.4000000000000004</v>
      </c>
      <c r="S82" s="2">
        <f t="shared" si="28"/>
        <v>11.395956</v>
      </c>
      <c r="T82" s="2">
        <f t="shared" si="29"/>
        <v>2816</v>
      </c>
      <c r="U82" s="2">
        <f t="shared" si="30"/>
        <v>122672000.00000001</v>
      </c>
      <c r="W82" s="2">
        <f t="shared" si="31"/>
        <v>0</v>
      </c>
      <c r="X82" s="2">
        <f t="shared" si="32"/>
        <v>0</v>
      </c>
      <c r="Y82" s="2">
        <f t="shared" si="33"/>
        <v>0</v>
      </c>
      <c r="Z82" s="2">
        <f t="shared" si="34"/>
        <v>21.774143561716876</v>
      </c>
      <c r="AA82" s="2">
        <f t="shared" si="35"/>
        <v>0</v>
      </c>
      <c r="AB82" s="2" t="e">
        <f t="shared" si="36"/>
        <v>#DIV/0!</v>
      </c>
      <c r="AC82" s="2">
        <v>0</v>
      </c>
      <c r="AD82" s="2" t="e">
        <f t="shared" si="37"/>
        <v>#DIV/0!</v>
      </c>
      <c r="AE82" s="2" t="s">
        <v>159</v>
      </c>
      <c r="AF82" s="2">
        <f t="shared" si="38"/>
        <v>9.0838709677419356</v>
      </c>
      <c r="AG82" s="2">
        <f t="shared" si="39"/>
        <v>0.52512385549086793</v>
      </c>
      <c r="AH82" s="2">
        <f t="shared" si="40"/>
        <v>0.27488183289817691</v>
      </c>
      <c r="AI82" s="2">
        <f t="shared" si="41"/>
        <v>161171630</v>
      </c>
      <c r="AJ82" s="2">
        <f t="shared" si="42"/>
        <v>4563876</v>
      </c>
      <c r="AK82" s="2">
        <f t="shared" si="43"/>
        <v>4.5638759999999996</v>
      </c>
      <c r="AL82" s="2" t="s">
        <v>159</v>
      </c>
      <c r="AM82" s="2" t="s">
        <v>159</v>
      </c>
      <c r="AN82" s="2" t="s">
        <v>159</v>
      </c>
      <c r="AO82" s="2" t="s">
        <v>159</v>
      </c>
      <c r="AP82" s="2" t="s">
        <v>159</v>
      </c>
      <c r="AQ82" s="2" t="s">
        <v>159</v>
      </c>
      <c r="AR82" s="2" t="s">
        <v>159</v>
      </c>
      <c r="AS82" s="2">
        <v>0</v>
      </c>
      <c r="AT82" s="2" t="s">
        <v>159</v>
      </c>
      <c r="AU82" s="2" t="s">
        <v>159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143</v>
      </c>
    </row>
    <row r="83" spans="1:99" s="2" customFormat="1" x14ac:dyDescent="0.25">
      <c r="A83" s="2" t="s">
        <v>602</v>
      </c>
      <c r="B83" s="2" t="s">
        <v>463</v>
      </c>
      <c r="C83" s="2" t="s">
        <v>603</v>
      </c>
      <c r="D83" s="2">
        <v>1971</v>
      </c>
      <c r="E83" s="2">
        <f t="shared" si="22"/>
        <v>44</v>
      </c>
      <c r="F83" s="2">
        <v>0</v>
      </c>
      <c r="G83" s="2">
        <v>34</v>
      </c>
      <c r="H83" s="2">
        <v>0</v>
      </c>
      <c r="I83" s="2">
        <v>6750</v>
      </c>
      <c r="J83" s="2">
        <v>3700</v>
      </c>
      <c r="K83" s="2">
        <v>6750</v>
      </c>
      <c r="L83" s="2">
        <f t="shared" si="23"/>
        <v>294029325</v>
      </c>
      <c r="M83" s="2">
        <v>310</v>
      </c>
      <c r="N83" s="2">
        <f t="shared" si="24"/>
        <v>13503600</v>
      </c>
      <c r="O83" s="2">
        <f t="shared" si="25"/>
        <v>0.484375</v>
      </c>
      <c r="P83" s="2">
        <f t="shared" si="26"/>
        <v>1254526.6000000001</v>
      </c>
      <c r="Q83" s="2">
        <f t="shared" si="27"/>
        <v>1.2545266000000002</v>
      </c>
      <c r="R83" s="2">
        <v>4.4000000000000004</v>
      </c>
      <c r="S83" s="2">
        <f t="shared" si="28"/>
        <v>11.395956</v>
      </c>
      <c r="T83" s="2">
        <f t="shared" si="29"/>
        <v>2816</v>
      </c>
      <c r="U83" s="2">
        <f t="shared" si="30"/>
        <v>122672000.00000001</v>
      </c>
      <c r="W83" s="2">
        <f t="shared" si="31"/>
        <v>0</v>
      </c>
      <c r="X83" s="2">
        <f t="shared" si="32"/>
        <v>0</v>
      </c>
      <c r="Y83" s="2">
        <f t="shared" si="33"/>
        <v>0</v>
      </c>
      <c r="Z83" s="2">
        <f t="shared" si="34"/>
        <v>21.774143561716876</v>
      </c>
      <c r="AA83" s="2">
        <f t="shared" si="35"/>
        <v>0</v>
      </c>
      <c r="AB83" s="2" t="e">
        <f t="shared" si="36"/>
        <v>#DIV/0!</v>
      </c>
      <c r="AC83" s="2">
        <v>0</v>
      </c>
      <c r="AD83" s="2" t="e">
        <f t="shared" si="37"/>
        <v>#DIV/0!</v>
      </c>
      <c r="AE83" s="2" t="s">
        <v>159</v>
      </c>
      <c r="AF83" s="2">
        <f t="shared" si="38"/>
        <v>9.0838709677419356</v>
      </c>
      <c r="AG83" s="2">
        <f t="shared" si="39"/>
        <v>0.52512385549086793</v>
      </c>
      <c r="AH83" s="2">
        <f t="shared" si="40"/>
        <v>0.27488183289817691</v>
      </c>
      <c r="AI83" s="2">
        <f t="shared" si="41"/>
        <v>161171630</v>
      </c>
      <c r="AJ83" s="2">
        <f t="shared" si="42"/>
        <v>4563876</v>
      </c>
      <c r="AK83" s="2">
        <f t="shared" si="43"/>
        <v>4.5638759999999996</v>
      </c>
      <c r="AL83" s="2" t="s">
        <v>159</v>
      </c>
      <c r="AM83" s="2" t="s">
        <v>159</v>
      </c>
      <c r="AN83" s="2" t="s">
        <v>159</v>
      </c>
      <c r="AO83" s="2" t="s">
        <v>159</v>
      </c>
      <c r="AP83" s="2" t="s">
        <v>159</v>
      </c>
      <c r="AQ83" s="2" t="s">
        <v>159</v>
      </c>
      <c r="AR83" s="2" t="s">
        <v>159</v>
      </c>
      <c r="AS83" s="2">
        <v>0</v>
      </c>
      <c r="AT83" s="2" t="s">
        <v>159</v>
      </c>
      <c r="AU83" s="2" t="s">
        <v>159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 t="s">
        <v>143</v>
      </c>
    </row>
    <row r="84" spans="1:99" s="2" customFormat="1" x14ac:dyDescent="0.25">
      <c r="A84" s="2" t="s">
        <v>604</v>
      </c>
      <c r="C84" s="2" t="s">
        <v>605</v>
      </c>
      <c r="D84" s="2">
        <v>1906</v>
      </c>
      <c r="E84" s="2">
        <f t="shared" si="22"/>
        <v>109</v>
      </c>
      <c r="F84" s="2">
        <v>0</v>
      </c>
      <c r="G84" s="2">
        <v>7</v>
      </c>
      <c r="H84" s="2">
        <v>0</v>
      </c>
      <c r="I84" s="2">
        <v>2140</v>
      </c>
      <c r="J84" s="2">
        <v>1100</v>
      </c>
      <c r="K84" s="2">
        <v>2140</v>
      </c>
      <c r="L84" s="2">
        <f t="shared" si="23"/>
        <v>93218186</v>
      </c>
      <c r="M84" s="2">
        <v>420</v>
      </c>
      <c r="N84" s="2">
        <f t="shared" si="24"/>
        <v>18295200</v>
      </c>
      <c r="O84" s="2">
        <f t="shared" si="25"/>
        <v>0.65625</v>
      </c>
      <c r="P84" s="2">
        <f t="shared" si="26"/>
        <v>1699681.2</v>
      </c>
      <c r="Q84" s="2">
        <f t="shared" si="27"/>
        <v>1.6996812000000001</v>
      </c>
      <c r="R84" s="2">
        <v>9.1999999999999993</v>
      </c>
      <c r="S84" s="2">
        <f t="shared" si="28"/>
        <v>23.827907999999997</v>
      </c>
      <c r="T84" s="2">
        <f t="shared" si="29"/>
        <v>5888</v>
      </c>
      <c r="U84" s="2">
        <f t="shared" si="30"/>
        <v>256495999.99999997</v>
      </c>
      <c r="V84" s="2">
        <v>61784.829392</v>
      </c>
      <c r="W84" s="2">
        <f t="shared" si="31"/>
        <v>18.832015998681598</v>
      </c>
      <c r="X84" s="2">
        <f t="shared" si="32"/>
        <v>11.701675977868449</v>
      </c>
      <c r="Y84" s="2">
        <f t="shared" si="33"/>
        <v>4.0748156946124157</v>
      </c>
      <c r="Z84" s="2">
        <f t="shared" si="34"/>
        <v>5.0952263981809436</v>
      </c>
      <c r="AA84" s="2">
        <f t="shared" si="35"/>
        <v>13.879442345442163</v>
      </c>
      <c r="AB84" s="2" t="e">
        <f t="shared" si="36"/>
        <v>#DIV/0!</v>
      </c>
      <c r="AC84" s="2">
        <v>0</v>
      </c>
      <c r="AD84" s="2" t="e">
        <f t="shared" si="37"/>
        <v>#DIV/0!</v>
      </c>
      <c r="AE84" s="2" t="s">
        <v>159</v>
      </c>
      <c r="AF84" s="2">
        <f t="shared" si="38"/>
        <v>14.019047619047619</v>
      </c>
      <c r="AG84" s="2">
        <f t="shared" si="39"/>
        <v>0.10556995919077261</v>
      </c>
      <c r="AH84" s="2">
        <f t="shared" si="40"/>
        <v>1.2526872971371463</v>
      </c>
      <c r="AI84" s="2">
        <f t="shared" si="41"/>
        <v>47915890</v>
      </c>
      <c r="AJ84" s="2">
        <f t="shared" si="42"/>
        <v>1356828</v>
      </c>
      <c r="AK84" s="2">
        <f t="shared" si="43"/>
        <v>1.3568279999999999</v>
      </c>
      <c r="AL84" s="2" t="s">
        <v>606</v>
      </c>
      <c r="AM84" s="2" t="s">
        <v>607</v>
      </c>
      <c r="AN84" s="2" t="s">
        <v>608</v>
      </c>
      <c r="AO84" s="2" t="s">
        <v>609</v>
      </c>
      <c r="AP84" s="2" t="s">
        <v>159</v>
      </c>
      <c r="AQ84" s="2" t="s">
        <v>159</v>
      </c>
      <c r="AR84" s="2" t="s">
        <v>159</v>
      </c>
      <c r="AS84" s="2">
        <v>0</v>
      </c>
      <c r="AT84" s="2" t="s">
        <v>159</v>
      </c>
      <c r="AU84" s="2" t="s">
        <v>159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143</v>
      </c>
    </row>
    <row r="85" spans="1:99" s="2" customFormat="1" x14ac:dyDescent="0.25">
      <c r="A85" s="2" t="s">
        <v>161</v>
      </c>
      <c r="C85" s="2" t="s">
        <v>610</v>
      </c>
      <c r="D85" s="2">
        <v>1900</v>
      </c>
      <c r="E85" s="2">
        <f t="shared" si="22"/>
        <v>115</v>
      </c>
      <c r="F85" s="2">
        <v>0</v>
      </c>
      <c r="G85" s="2">
        <v>8</v>
      </c>
      <c r="H85" s="2">
        <v>0</v>
      </c>
      <c r="I85" s="2">
        <v>1335</v>
      </c>
      <c r="J85" s="2">
        <v>1335</v>
      </c>
      <c r="K85" s="2">
        <v>1335</v>
      </c>
      <c r="L85" s="2">
        <f t="shared" si="23"/>
        <v>58152466.5</v>
      </c>
      <c r="M85" s="2">
        <v>348</v>
      </c>
      <c r="N85" s="2">
        <f t="shared" si="24"/>
        <v>15158880</v>
      </c>
      <c r="O85" s="2">
        <f t="shared" si="25"/>
        <v>0.54375000000000007</v>
      </c>
      <c r="P85" s="2">
        <f t="shared" si="26"/>
        <v>1408307.28</v>
      </c>
      <c r="Q85" s="2">
        <f t="shared" si="27"/>
        <v>1.4083072800000001</v>
      </c>
      <c r="R85" s="2">
        <v>14.2</v>
      </c>
      <c r="S85" s="2">
        <f t="shared" si="28"/>
        <v>36.777857999999995</v>
      </c>
      <c r="T85" s="2">
        <f t="shared" si="29"/>
        <v>9088</v>
      </c>
      <c r="U85" s="2">
        <f t="shared" si="30"/>
        <v>395896000</v>
      </c>
      <c r="V85" s="2">
        <v>20809.683852999999</v>
      </c>
      <c r="W85" s="2">
        <f t="shared" si="31"/>
        <v>6.3427916383943996</v>
      </c>
      <c r="X85" s="2">
        <f t="shared" si="32"/>
        <v>3.9412292636550821</v>
      </c>
      <c r="Y85" s="2">
        <f t="shared" si="33"/>
        <v>1.5077405807241935</v>
      </c>
      <c r="Z85" s="2">
        <f t="shared" si="34"/>
        <v>3.8361980898324943</v>
      </c>
      <c r="AA85" s="2">
        <f t="shared" si="35"/>
        <v>3.85182960835535</v>
      </c>
      <c r="AB85" s="2" t="e">
        <f t="shared" si="36"/>
        <v>#DIV/0!</v>
      </c>
      <c r="AC85" s="2">
        <v>0</v>
      </c>
      <c r="AD85" s="2" t="e">
        <f t="shared" si="37"/>
        <v>#DIV/0!</v>
      </c>
      <c r="AE85" s="2" t="s">
        <v>159</v>
      </c>
      <c r="AF85" s="2">
        <f t="shared" si="38"/>
        <v>26.114942528735632</v>
      </c>
      <c r="AG85" s="2">
        <f t="shared" si="39"/>
        <v>8.7319836871706261E-2</v>
      </c>
      <c r="AH85" s="2">
        <f t="shared" si="40"/>
        <v>0.85523220500106945</v>
      </c>
      <c r="AI85" s="2">
        <f t="shared" si="41"/>
        <v>58152466.5</v>
      </c>
      <c r="AJ85" s="2">
        <f t="shared" si="42"/>
        <v>1646695.8</v>
      </c>
      <c r="AK85" s="2">
        <f t="shared" si="43"/>
        <v>1.6466958</v>
      </c>
      <c r="AL85" s="2" t="s">
        <v>611</v>
      </c>
      <c r="AM85" s="2" t="s">
        <v>612</v>
      </c>
      <c r="AN85" s="2" t="s">
        <v>613</v>
      </c>
      <c r="AO85" s="2" t="s">
        <v>614</v>
      </c>
      <c r="AP85" s="2" t="s">
        <v>159</v>
      </c>
      <c r="AQ85" s="2" t="s">
        <v>159</v>
      </c>
      <c r="AR85" s="2" t="s">
        <v>159</v>
      </c>
      <c r="AS85" s="2">
        <v>0</v>
      </c>
      <c r="AT85" s="2" t="s">
        <v>159</v>
      </c>
      <c r="AU85" s="2" t="s">
        <v>159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 t="s">
        <v>143</v>
      </c>
    </row>
    <row r="86" spans="1:99" s="2" customFormat="1" x14ac:dyDescent="0.25">
      <c r="A86" s="2" t="s">
        <v>615</v>
      </c>
      <c r="C86" s="2" t="s">
        <v>616</v>
      </c>
      <c r="D86" s="2">
        <v>1957</v>
      </c>
      <c r="E86" s="2">
        <f t="shared" si="22"/>
        <v>58</v>
      </c>
      <c r="F86" s="2">
        <v>0</v>
      </c>
      <c r="G86" s="2">
        <v>47</v>
      </c>
      <c r="H86" s="2">
        <v>28500</v>
      </c>
      <c r="I86" s="2">
        <v>5402</v>
      </c>
      <c r="J86" s="2">
        <v>5402</v>
      </c>
      <c r="K86" s="2">
        <v>5402</v>
      </c>
      <c r="L86" s="2">
        <f t="shared" si="23"/>
        <v>235310579.80000001</v>
      </c>
      <c r="M86" s="2">
        <v>518</v>
      </c>
      <c r="N86" s="2">
        <f t="shared" si="24"/>
        <v>22564080</v>
      </c>
      <c r="O86" s="2">
        <f t="shared" si="25"/>
        <v>0.80937500000000007</v>
      </c>
      <c r="P86" s="2">
        <f t="shared" si="26"/>
        <v>2096273.48</v>
      </c>
      <c r="Q86" s="2">
        <f t="shared" si="27"/>
        <v>2.0962734800000002</v>
      </c>
      <c r="R86" s="2">
        <v>75</v>
      </c>
      <c r="S86" s="2">
        <f t="shared" si="28"/>
        <v>194.24924999999999</v>
      </c>
      <c r="T86" s="2">
        <f t="shared" si="29"/>
        <v>48000</v>
      </c>
      <c r="U86" s="2">
        <f t="shared" si="30"/>
        <v>2091000000</v>
      </c>
      <c r="V86" s="2">
        <v>65479.522532000003</v>
      </c>
      <c r="W86" s="2">
        <f t="shared" si="31"/>
        <v>19.958158467753599</v>
      </c>
      <c r="X86" s="2">
        <f t="shared" si="32"/>
        <v>12.401428690425609</v>
      </c>
      <c r="Y86" s="2">
        <f t="shared" si="33"/>
        <v>3.8885831297755171</v>
      </c>
      <c r="Z86" s="2">
        <f t="shared" si="34"/>
        <v>10.42854748786567</v>
      </c>
      <c r="AA86" s="2">
        <f t="shared" si="35"/>
        <v>2.9952548126320453</v>
      </c>
      <c r="AB86" s="2" t="e">
        <f t="shared" si="36"/>
        <v>#DIV/0!</v>
      </c>
      <c r="AC86" s="2">
        <v>0</v>
      </c>
      <c r="AD86" s="2" t="e">
        <f t="shared" si="37"/>
        <v>#DIV/0!</v>
      </c>
      <c r="AE86" s="2">
        <v>152.386</v>
      </c>
      <c r="AF86" s="2">
        <f t="shared" si="38"/>
        <v>92.664092664092664</v>
      </c>
      <c r="AG86" s="2">
        <f t="shared" si="39"/>
        <v>0.19456309051801202</v>
      </c>
      <c r="AH86" s="2">
        <f t="shared" si="40"/>
        <v>0.31460183261435182</v>
      </c>
      <c r="AI86" s="2">
        <f t="shared" si="41"/>
        <v>235310579.80000001</v>
      </c>
      <c r="AJ86" s="2">
        <f t="shared" si="42"/>
        <v>6663258.96</v>
      </c>
      <c r="AK86" s="2">
        <f t="shared" si="43"/>
        <v>6.6632589600000003</v>
      </c>
      <c r="AL86" s="2" t="s">
        <v>617</v>
      </c>
      <c r="AM86" s="2" t="s">
        <v>618</v>
      </c>
      <c r="AN86" s="2" t="s">
        <v>615</v>
      </c>
      <c r="AO86" s="2" t="s">
        <v>619</v>
      </c>
      <c r="AP86" s="2" t="s">
        <v>620</v>
      </c>
      <c r="AQ86" s="2" t="s">
        <v>171</v>
      </c>
      <c r="AR86" s="2" t="s">
        <v>621</v>
      </c>
      <c r="AS86" s="2">
        <v>1</v>
      </c>
      <c r="AT86" s="2" t="s">
        <v>622</v>
      </c>
      <c r="AU86" s="2" t="s">
        <v>623</v>
      </c>
      <c r="AV86" s="2">
        <v>8</v>
      </c>
      <c r="AW86" s="5">
        <v>99</v>
      </c>
      <c r="AX86" s="5">
        <v>1</v>
      </c>
      <c r="AY86" s="2">
        <v>0</v>
      </c>
      <c r="AZ86" s="5">
        <v>4.0999999999999996</v>
      </c>
      <c r="BA86" s="5">
        <v>15</v>
      </c>
      <c r="BB86" s="2">
        <v>0</v>
      </c>
      <c r="BC86" s="5">
        <v>1.5</v>
      </c>
      <c r="BD86" s="2">
        <v>0</v>
      </c>
      <c r="BE86" s="5">
        <v>2</v>
      </c>
      <c r="BF86" s="5">
        <v>55.2</v>
      </c>
      <c r="BG86" s="5">
        <v>12.9</v>
      </c>
      <c r="BH86" s="5">
        <v>7.8</v>
      </c>
      <c r="BI86" s="2">
        <v>0</v>
      </c>
      <c r="BJ86" s="2">
        <v>0</v>
      </c>
      <c r="BK86" s="5">
        <v>1</v>
      </c>
      <c r="BL86" s="5">
        <v>0.2</v>
      </c>
      <c r="BM86" s="2">
        <v>0</v>
      </c>
      <c r="BN86" s="5">
        <v>0.1</v>
      </c>
      <c r="BO86" s="5">
        <v>26294</v>
      </c>
      <c r="BP86" s="5">
        <v>1964</v>
      </c>
      <c r="BQ86" s="5">
        <v>138</v>
      </c>
      <c r="BR86" s="5">
        <v>10</v>
      </c>
      <c r="BS86" s="5">
        <v>0.2</v>
      </c>
      <c r="BT86" s="5">
        <v>0.01</v>
      </c>
      <c r="BU86" s="5">
        <v>40236</v>
      </c>
      <c r="BV86" s="5">
        <v>211</v>
      </c>
      <c r="BW86" s="5">
        <v>0.3</v>
      </c>
      <c r="BX86" s="5">
        <v>146437</v>
      </c>
      <c r="BY86" s="5">
        <v>4519</v>
      </c>
      <c r="BZ86" s="5">
        <v>767</v>
      </c>
      <c r="CA86" s="5">
        <v>24</v>
      </c>
      <c r="CB86" s="5">
        <v>1.08</v>
      </c>
      <c r="CC86" s="5">
        <v>0.04</v>
      </c>
      <c r="CD86" s="5">
        <v>10</v>
      </c>
      <c r="CE86" s="5">
        <v>26</v>
      </c>
      <c r="CF86" s="5">
        <v>1</v>
      </c>
      <c r="CG86" s="5">
        <v>3</v>
      </c>
      <c r="CH86" s="5">
        <v>65</v>
      </c>
      <c r="CI86" s="5">
        <v>24</v>
      </c>
      <c r="CJ86" s="5">
        <v>70</v>
      </c>
      <c r="CK86" s="2">
        <v>0</v>
      </c>
      <c r="CL86" s="5">
        <v>1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5">
        <v>1</v>
      </c>
      <c r="CS86" s="5">
        <v>0.81545000000000001</v>
      </c>
      <c r="CT86" s="5">
        <v>0.62280000000000002</v>
      </c>
      <c r="CU86" s="2" t="s">
        <v>143</v>
      </c>
    </row>
    <row r="87" spans="1:99" s="2" customFormat="1" x14ac:dyDescent="0.25">
      <c r="A87" s="2" t="s">
        <v>624</v>
      </c>
      <c r="B87" s="2" t="s">
        <v>625</v>
      </c>
      <c r="C87" s="2" t="s">
        <v>626</v>
      </c>
      <c r="D87" s="2">
        <v>1973</v>
      </c>
      <c r="E87" s="2">
        <f t="shared" si="22"/>
        <v>42</v>
      </c>
      <c r="F87" s="2">
        <v>0</v>
      </c>
      <c r="G87" s="2">
        <v>66</v>
      </c>
      <c r="H87" s="2">
        <v>0</v>
      </c>
      <c r="I87" s="2">
        <v>17132</v>
      </c>
      <c r="J87" s="2">
        <v>6539</v>
      </c>
      <c r="K87" s="2">
        <v>17132</v>
      </c>
      <c r="L87" s="2">
        <f t="shared" si="23"/>
        <v>746268206.80000007</v>
      </c>
      <c r="M87" s="2">
        <v>365</v>
      </c>
      <c r="N87" s="2">
        <f t="shared" si="24"/>
        <v>15899400</v>
      </c>
      <c r="O87" s="2">
        <f t="shared" si="25"/>
        <v>0.5703125</v>
      </c>
      <c r="P87" s="2">
        <f t="shared" si="26"/>
        <v>1477103.9000000001</v>
      </c>
      <c r="Q87" s="2">
        <f t="shared" si="27"/>
        <v>1.4771039000000001</v>
      </c>
      <c r="R87" s="2">
        <v>15.8</v>
      </c>
      <c r="S87" s="2">
        <f t="shared" si="28"/>
        <v>40.921841999999998</v>
      </c>
      <c r="T87" s="2">
        <f t="shared" si="29"/>
        <v>10112</v>
      </c>
      <c r="U87" s="2">
        <f t="shared" si="30"/>
        <v>440504000</v>
      </c>
      <c r="V87" s="2">
        <v>29078.431578</v>
      </c>
      <c r="W87" s="2">
        <f t="shared" si="31"/>
        <v>8.8631059449744001</v>
      </c>
      <c r="X87" s="2">
        <f t="shared" si="32"/>
        <v>5.5072804702837326</v>
      </c>
      <c r="Y87" s="2">
        <f t="shared" si="33"/>
        <v>2.0571942861904904</v>
      </c>
      <c r="Z87" s="2">
        <f t="shared" si="34"/>
        <v>46.936878548876059</v>
      </c>
      <c r="AA87" s="2">
        <f t="shared" si="35"/>
        <v>1.098860319908622</v>
      </c>
      <c r="AB87" s="2" t="e">
        <f t="shared" si="36"/>
        <v>#DIV/0!</v>
      </c>
      <c r="AC87" s="2">
        <v>0</v>
      </c>
      <c r="AD87" s="2" t="e">
        <f t="shared" si="37"/>
        <v>#DIV/0!</v>
      </c>
      <c r="AE87" s="2">
        <v>375.71899999999999</v>
      </c>
      <c r="AF87" s="2">
        <f t="shared" si="38"/>
        <v>27.704109589041096</v>
      </c>
      <c r="AG87" s="2">
        <f t="shared" si="39"/>
        <v>1.0432040992938054</v>
      </c>
      <c r="AH87" s="2">
        <f t="shared" si="40"/>
        <v>0.1831334155508576</v>
      </c>
      <c r="AI87" s="2">
        <f t="shared" si="41"/>
        <v>284838186.10000002</v>
      </c>
      <c r="AJ87" s="2">
        <f t="shared" si="42"/>
        <v>8065725.7199999997</v>
      </c>
      <c r="AK87" s="2">
        <f t="shared" si="43"/>
        <v>8.0657257199999997</v>
      </c>
      <c r="AL87" s="2" t="s">
        <v>627</v>
      </c>
      <c r="AM87" s="2" t="s">
        <v>628</v>
      </c>
      <c r="AN87" s="2" t="s">
        <v>629</v>
      </c>
      <c r="AO87" s="2" t="s">
        <v>630</v>
      </c>
      <c r="AP87" s="2" t="s">
        <v>631</v>
      </c>
      <c r="AQ87" s="2" t="s">
        <v>632</v>
      </c>
      <c r="AR87" s="2" t="s">
        <v>633</v>
      </c>
      <c r="AS87" s="2">
        <v>1</v>
      </c>
      <c r="AT87" s="2" t="s">
        <v>634</v>
      </c>
      <c r="AU87" s="2" t="s">
        <v>635</v>
      </c>
      <c r="AV87" s="2">
        <v>9</v>
      </c>
      <c r="AW87" s="5">
        <v>60</v>
      </c>
      <c r="AX87" s="5">
        <v>38</v>
      </c>
      <c r="AY87" s="5">
        <v>2</v>
      </c>
      <c r="AZ87" s="5">
        <v>1.3</v>
      </c>
      <c r="BA87" s="5">
        <v>0.9</v>
      </c>
      <c r="BB87" s="5">
        <v>2.1</v>
      </c>
      <c r="BC87" s="5">
        <v>22</v>
      </c>
      <c r="BD87" s="5">
        <v>1.9</v>
      </c>
      <c r="BE87" s="5">
        <v>5</v>
      </c>
      <c r="BF87" s="5">
        <v>25.8</v>
      </c>
      <c r="BG87" s="5">
        <v>1.2</v>
      </c>
      <c r="BH87" s="5">
        <v>7</v>
      </c>
      <c r="BI87" s="2">
        <v>0</v>
      </c>
      <c r="BJ87" s="2">
        <v>0</v>
      </c>
      <c r="BK87" s="5">
        <v>25</v>
      </c>
      <c r="BL87" s="5">
        <v>7</v>
      </c>
      <c r="BM87" s="2">
        <v>0</v>
      </c>
      <c r="BN87" s="5">
        <v>0.7</v>
      </c>
      <c r="BO87" s="5">
        <v>49893</v>
      </c>
      <c r="BP87" s="5">
        <v>17700</v>
      </c>
      <c r="BQ87" s="5">
        <v>87</v>
      </c>
      <c r="BR87" s="5">
        <v>31</v>
      </c>
      <c r="BS87" s="5">
        <v>0.16</v>
      </c>
      <c r="BT87" s="5">
        <v>0.06</v>
      </c>
      <c r="BU87" s="5">
        <v>81078</v>
      </c>
      <c r="BV87" s="5">
        <v>142</v>
      </c>
      <c r="BW87" s="5">
        <v>0.26</v>
      </c>
      <c r="BX87" s="5">
        <v>1111057</v>
      </c>
      <c r="BY87" s="5">
        <v>111088</v>
      </c>
      <c r="BZ87" s="5">
        <v>1942</v>
      </c>
      <c r="CA87" s="5">
        <v>194</v>
      </c>
      <c r="CB87" s="5">
        <v>3.31</v>
      </c>
      <c r="CC87" s="5">
        <v>0.34</v>
      </c>
      <c r="CD87" s="5">
        <v>69</v>
      </c>
      <c r="CE87" s="5">
        <v>78</v>
      </c>
      <c r="CF87" s="5">
        <v>11</v>
      </c>
      <c r="CG87" s="5">
        <v>11</v>
      </c>
      <c r="CH87" s="5">
        <v>15</v>
      </c>
      <c r="CI87" s="5">
        <v>3</v>
      </c>
      <c r="CJ87" s="5">
        <v>5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5">
        <v>2</v>
      </c>
      <c r="CR87" s="5">
        <v>6</v>
      </c>
      <c r="CS87" s="5">
        <v>0.93954000000000004</v>
      </c>
      <c r="CT87" s="5">
        <v>0.95655999999999997</v>
      </c>
      <c r="CU87" s="2" t="s">
        <v>143</v>
      </c>
    </row>
    <row r="88" spans="1:99" s="2" customFormat="1" x14ac:dyDescent="0.25">
      <c r="A88" s="2" t="s">
        <v>636</v>
      </c>
      <c r="C88" s="2" t="s">
        <v>637</v>
      </c>
      <c r="D88" s="2">
        <v>1930</v>
      </c>
      <c r="E88" s="2">
        <f t="shared" si="22"/>
        <v>85</v>
      </c>
      <c r="F88" s="2">
        <v>0</v>
      </c>
      <c r="G88" s="2">
        <v>9</v>
      </c>
      <c r="H88" s="2">
        <v>0</v>
      </c>
      <c r="I88" s="2">
        <v>5329</v>
      </c>
      <c r="J88" s="2">
        <v>3805</v>
      </c>
      <c r="K88" s="2">
        <v>5329</v>
      </c>
      <c r="L88" s="2">
        <f t="shared" si="23"/>
        <v>232130707.09999999</v>
      </c>
      <c r="M88" s="2">
        <v>380</v>
      </c>
      <c r="N88" s="2">
        <f t="shared" si="24"/>
        <v>16552800</v>
      </c>
      <c r="O88" s="2">
        <f t="shared" si="25"/>
        <v>0.59375</v>
      </c>
      <c r="P88" s="2">
        <f t="shared" si="26"/>
        <v>1537806.8</v>
      </c>
      <c r="Q88" s="2">
        <f t="shared" si="27"/>
        <v>1.5378068</v>
      </c>
      <c r="R88" s="2">
        <v>4.7</v>
      </c>
      <c r="S88" s="2">
        <f t="shared" si="28"/>
        <v>12.172953</v>
      </c>
      <c r="T88" s="2">
        <f t="shared" si="29"/>
        <v>3008</v>
      </c>
      <c r="U88" s="2">
        <f t="shared" si="30"/>
        <v>131036000</v>
      </c>
      <c r="V88" s="2">
        <v>52522.155863</v>
      </c>
      <c r="W88" s="2">
        <f t="shared" si="31"/>
        <v>16.008753107042399</v>
      </c>
      <c r="X88" s="2">
        <f t="shared" si="32"/>
        <v>9.9473811875170224</v>
      </c>
      <c r="Y88" s="2">
        <f t="shared" si="33"/>
        <v>3.6416777231326241</v>
      </c>
      <c r="Z88" s="2">
        <f t="shared" si="34"/>
        <v>14.023652016577255</v>
      </c>
      <c r="AA88" s="2">
        <f t="shared" si="35"/>
        <v>3.4109137173265367</v>
      </c>
      <c r="AB88" s="2" t="e">
        <f t="shared" si="36"/>
        <v>#DIV/0!</v>
      </c>
      <c r="AC88" s="2">
        <v>0</v>
      </c>
      <c r="AD88" s="2" t="e">
        <f t="shared" si="37"/>
        <v>#DIV/0!</v>
      </c>
      <c r="AE88" s="2" t="s">
        <v>159</v>
      </c>
      <c r="AF88" s="2">
        <f t="shared" si="38"/>
        <v>7.9157894736842103</v>
      </c>
      <c r="AG88" s="2">
        <f t="shared" si="39"/>
        <v>0.30547160110686472</v>
      </c>
      <c r="AH88" s="2">
        <f t="shared" si="40"/>
        <v>0.32765364508061268</v>
      </c>
      <c r="AI88" s="2">
        <f t="shared" si="41"/>
        <v>165745419.5</v>
      </c>
      <c r="AJ88" s="2">
        <f t="shared" si="42"/>
        <v>4693391.4000000004</v>
      </c>
      <c r="AK88" s="2">
        <f t="shared" si="43"/>
        <v>4.6933914000000003</v>
      </c>
      <c r="AL88" s="2" t="s">
        <v>638</v>
      </c>
      <c r="AM88" s="2" t="s">
        <v>159</v>
      </c>
      <c r="AN88" s="2" t="s">
        <v>639</v>
      </c>
      <c r="AO88" s="2" t="s">
        <v>640</v>
      </c>
      <c r="AP88" s="2" t="s">
        <v>159</v>
      </c>
      <c r="AQ88" s="2" t="s">
        <v>159</v>
      </c>
      <c r="AR88" s="2" t="s">
        <v>159</v>
      </c>
      <c r="AS88" s="2">
        <v>0</v>
      </c>
      <c r="AT88" s="2" t="s">
        <v>159</v>
      </c>
      <c r="AU88" s="2" t="s">
        <v>159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 t="s">
        <v>143</v>
      </c>
    </row>
    <row r="89" spans="1:99" s="2" customFormat="1" x14ac:dyDescent="0.25">
      <c r="A89" s="2" t="s">
        <v>641</v>
      </c>
      <c r="C89" s="2" t="s">
        <v>642</v>
      </c>
      <c r="D89" s="2">
        <v>1954</v>
      </c>
      <c r="E89" s="2">
        <f t="shared" si="22"/>
        <v>61</v>
      </c>
      <c r="F89" s="2">
        <v>0</v>
      </c>
      <c r="G89" s="2">
        <v>18</v>
      </c>
      <c r="H89" s="2">
        <v>0</v>
      </c>
      <c r="I89" s="2">
        <v>11481</v>
      </c>
      <c r="J89" s="2">
        <v>9115</v>
      </c>
      <c r="K89" s="2">
        <v>11481</v>
      </c>
      <c r="L89" s="2">
        <f t="shared" si="23"/>
        <v>500111211.90000004</v>
      </c>
      <c r="M89" s="2">
        <v>700</v>
      </c>
      <c r="N89" s="2">
        <f t="shared" si="24"/>
        <v>30492000</v>
      </c>
      <c r="O89" s="2">
        <f t="shared" si="25"/>
        <v>1.09375</v>
      </c>
      <c r="P89" s="2">
        <f t="shared" si="26"/>
        <v>2832802</v>
      </c>
      <c r="Q89" s="2">
        <f t="shared" si="27"/>
        <v>2.832802</v>
      </c>
      <c r="R89" s="2">
        <v>1.8</v>
      </c>
      <c r="S89" s="2">
        <f t="shared" si="28"/>
        <v>4.6619820000000001</v>
      </c>
      <c r="T89" s="2">
        <f t="shared" si="29"/>
        <v>1152</v>
      </c>
      <c r="U89" s="2">
        <f t="shared" si="30"/>
        <v>50184000</v>
      </c>
      <c r="V89" s="2">
        <v>97980.098662000004</v>
      </c>
      <c r="W89" s="2">
        <f t="shared" si="31"/>
        <v>29.864334072177599</v>
      </c>
      <c r="X89" s="2">
        <f t="shared" si="32"/>
        <v>18.556842805990829</v>
      </c>
      <c r="Y89" s="2">
        <f t="shared" si="33"/>
        <v>5.005409529054436</v>
      </c>
      <c r="Z89" s="2">
        <f t="shared" si="34"/>
        <v>16.401390918929557</v>
      </c>
      <c r="AA89" s="2">
        <f t="shared" si="35"/>
        <v>2.6562200465645889</v>
      </c>
      <c r="AB89" s="2" t="e">
        <f t="shared" si="36"/>
        <v>#DIV/0!</v>
      </c>
      <c r="AC89" s="2">
        <v>0</v>
      </c>
      <c r="AD89" s="2" t="e">
        <f t="shared" si="37"/>
        <v>#DIV/0!</v>
      </c>
      <c r="AE89" s="2" t="s">
        <v>159</v>
      </c>
      <c r="AF89" s="2">
        <f t="shared" si="38"/>
        <v>1.6457142857142857</v>
      </c>
      <c r="AG89" s="2">
        <f t="shared" si="39"/>
        <v>0.26322865993922079</v>
      </c>
      <c r="AH89" s="2">
        <f t="shared" si="40"/>
        <v>0.25195758399174639</v>
      </c>
      <c r="AI89" s="2">
        <f t="shared" si="41"/>
        <v>397048488.5</v>
      </c>
      <c r="AJ89" s="2">
        <f t="shared" si="42"/>
        <v>11243170.199999999</v>
      </c>
      <c r="AK89" s="2">
        <f t="shared" si="43"/>
        <v>11.2431702</v>
      </c>
      <c r="AL89" s="2" t="s">
        <v>643</v>
      </c>
      <c r="AM89" s="2" t="s">
        <v>159</v>
      </c>
      <c r="AN89" s="2" t="s">
        <v>644</v>
      </c>
      <c r="AO89" s="2" t="s">
        <v>645</v>
      </c>
      <c r="AP89" s="2" t="s">
        <v>159</v>
      </c>
      <c r="AQ89" s="2" t="s">
        <v>159</v>
      </c>
      <c r="AR89" s="2" t="s">
        <v>159</v>
      </c>
      <c r="AS89" s="2">
        <v>0</v>
      </c>
      <c r="AT89" s="2" t="s">
        <v>159</v>
      </c>
      <c r="AU89" s="2" t="s">
        <v>159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 t="s">
        <v>143</v>
      </c>
    </row>
    <row r="90" spans="1:99" s="2" customFormat="1" x14ac:dyDescent="0.25">
      <c r="A90" s="2" t="s">
        <v>646</v>
      </c>
      <c r="C90" s="2" t="s">
        <v>647</v>
      </c>
      <c r="D90" s="2">
        <v>1974</v>
      </c>
      <c r="E90" s="2">
        <f t="shared" si="22"/>
        <v>41</v>
      </c>
      <c r="F90" s="2">
        <v>0</v>
      </c>
      <c r="G90" s="2">
        <v>24</v>
      </c>
      <c r="H90" s="2">
        <v>0</v>
      </c>
      <c r="I90" s="2">
        <v>8600</v>
      </c>
      <c r="J90" s="2">
        <v>1350</v>
      </c>
      <c r="K90" s="2">
        <v>8600</v>
      </c>
      <c r="L90" s="2">
        <f t="shared" si="23"/>
        <v>374615140</v>
      </c>
      <c r="M90" s="2">
        <v>390</v>
      </c>
      <c r="N90" s="2">
        <f t="shared" si="24"/>
        <v>16988400</v>
      </c>
      <c r="O90" s="2">
        <f t="shared" si="25"/>
        <v>0.609375</v>
      </c>
      <c r="P90" s="2">
        <f t="shared" si="26"/>
        <v>1578275.4000000001</v>
      </c>
      <c r="Q90" s="2">
        <f t="shared" si="27"/>
        <v>1.5782754000000001</v>
      </c>
      <c r="R90" s="2">
        <v>22.5</v>
      </c>
      <c r="S90" s="2">
        <f t="shared" si="28"/>
        <v>58.274774999999998</v>
      </c>
      <c r="T90" s="2">
        <f t="shared" si="29"/>
        <v>14400</v>
      </c>
      <c r="U90" s="2">
        <f t="shared" si="30"/>
        <v>627300000</v>
      </c>
      <c r="W90" s="2">
        <f t="shared" si="31"/>
        <v>0</v>
      </c>
      <c r="X90" s="2">
        <f t="shared" si="32"/>
        <v>0</v>
      </c>
      <c r="Y90" s="2">
        <f t="shared" si="33"/>
        <v>0</v>
      </c>
      <c r="Z90" s="2">
        <f t="shared" si="34"/>
        <v>22.051231428504156</v>
      </c>
      <c r="AA90" s="2">
        <f t="shared" si="35"/>
        <v>0</v>
      </c>
      <c r="AB90" s="2" t="e">
        <f t="shared" si="36"/>
        <v>#DIV/0!</v>
      </c>
      <c r="AC90" s="2">
        <v>0</v>
      </c>
      <c r="AD90" s="2" t="e">
        <f t="shared" si="37"/>
        <v>#DIV/0!</v>
      </c>
      <c r="AE90" s="2" t="s">
        <v>159</v>
      </c>
      <c r="AF90" s="2">
        <f t="shared" si="38"/>
        <v>36.92307692307692</v>
      </c>
      <c r="AG90" s="2">
        <f t="shared" si="39"/>
        <v>0.47413504486551206</v>
      </c>
      <c r="AH90" s="2">
        <f t="shared" si="40"/>
        <v>0.94780044174926958</v>
      </c>
      <c r="AI90" s="2">
        <f t="shared" si="41"/>
        <v>58805865</v>
      </c>
      <c r="AJ90" s="2">
        <f t="shared" si="42"/>
        <v>1665198</v>
      </c>
      <c r="AK90" s="2">
        <f t="shared" si="43"/>
        <v>1.665198</v>
      </c>
      <c r="AL90" s="2" t="s">
        <v>159</v>
      </c>
      <c r="AM90" s="2" t="s">
        <v>159</v>
      </c>
      <c r="AN90" s="2" t="s">
        <v>159</v>
      </c>
      <c r="AO90" s="2" t="s">
        <v>159</v>
      </c>
      <c r="AP90" s="2" t="s">
        <v>159</v>
      </c>
      <c r="AQ90" s="2" t="s">
        <v>159</v>
      </c>
      <c r="AR90" s="2" t="s">
        <v>159</v>
      </c>
      <c r="AS90" s="2">
        <v>0</v>
      </c>
      <c r="AT90" s="2" t="s">
        <v>159</v>
      </c>
      <c r="AU90" s="2" t="s">
        <v>159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 t="s">
        <v>143</v>
      </c>
    </row>
    <row r="91" spans="1:99" s="2" customFormat="1" x14ac:dyDescent="0.25">
      <c r="A91" s="2" t="s">
        <v>648</v>
      </c>
      <c r="C91" s="2" t="s">
        <v>649</v>
      </c>
      <c r="D91" s="2">
        <v>1975</v>
      </c>
      <c r="E91" s="2">
        <f t="shared" si="22"/>
        <v>40</v>
      </c>
      <c r="F91" s="2">
        <v>0</v>
      </c>
      <c r="G91" s="2">
        <v>55</v>
      </c>
      <c r="H91" s="2">
        <v>0</v>
      </c>
      <c r="I91" s="2">
        <v>12200</v>
      </c>
      <c r="J91" s="2">
        <v>7700</v>
      </c>
      <c r="K91" s="2">
        <v>12200</v>
      </c>
      <c r="L91" s="2">
        <f t="shared" si="23"/>
        <v>531430780</v>
      </c>
      <c r="M91" s="2">
        <v>360</v>
      </c>
      <c r="N91" s="2">
        <f t="shared" si="24"/>
        <v>15681600</v>
      </c>
      <c r="O91" s="2">
        <f t="shared" si="25"/>
        <v>0.5625</v>
      </c>
      <c r="P91" s="2">
        <f t="shared" si="26"/>
        <v>1456869.6</v>
      </c>
      <c r="Q91" s="2">
        <f t="shared" si="27"/>
        <v>1.4568696000000001</v>
      </c>
      <c r="R91" s="2">
        <v>6.5</v>
      </c>
      <c r="S91" s="2">
        <f t="shared" si="28"/>
        <v>16.834934999999998</v>
      </c>
      <c r="T91" s="2">
        <f t="shared" si="29"/>
        <v>4160</v>
      </c>
      <c r="U91" s="2">
        <f t="shared" si="30"/>
        <v>181220000</v>
      </c>
      <c r="V91" s="2">
        <v>29076.121993000001</v>
      </c>
      <c r="W91" s="2">
        <f t="shared" si="31"/>
        <v>8.8624019834664001</v>
      </c>
      <c r="X91" s="2">
        <f t="shared" si="32"/>
        <v>5.5068430487422422</v>
      </c>
      <c r="Y91" s="2">
        <f t="shared" si="33"/>
        <v>2.0712665691287939</v>
      </c>
      <c r="Z91" s="2">
        <f t="shared" si="34"/>
        <v>33.888811090705033</v>
      </c>
      <c r="AA91" s="2">
        <f t="shared" si="35"/>
        <v>0.93310089872075597</v>
      </c>
      <c r="AB91" s="2" t="e">
        <f t="shared" si="36"/>
        <v>#DIV/0!</v>
      </c>
      <c r="AC91" s="2">
        <v>0</v>
      </c>
      <c r="AD91" s="2" t="e">
        <f t="shared" si="37"/>
        <v>#DIV/0!</v>
      </c>
      <c r="AE91" s="2" t="s">
        <v>159</v>
      </c>
      <c r="AF91" s="2">
        <f t="shared" si="38"/>
        <v>11.555555555555555</v>
      </c>
      <c r="AG91" s="2">
        <f t="shared" si="39"/>
        <v>0.75841444382475354</v>
      </c>
      <c r="AH91" s="2">
        <f t="shared" si="40"/>
        <v>0.15339028128209956</v>
      </c>
      <c r="AI91" s="2">
        <f t="shared" si="41"/>
        <v>335411230</v>
      </c>
      <c r="AJ91" s="2">
        <f t="shared" si="42"/>
        <v>9497796</v>
      </c>
      <c r="AK91" s="2">
        <f t="shared" si="43"/>
        <v>9.4977959999999992</v>
      </c>
      <c r="AL91" s="2" t="s">
        <v>650</v>
      </c>
      <c r="AM91" s="2" t="s">
        <v>159</v>
      </c>
      <c r="AN91" s="2" t="s">
        <v>159</v>
      </c>
      <c r="AO91" s="2" t="s">
        <v>651</v>
      </c>
      <c r="AP91" s="2" t="s">
        <v>159</v>
      </c>
      <c r="AQ91" s="2" t="s">
        <v>159</v>
      </c>
      <c r="AR91" s="2" t="s">
        <v>159</v>
      </c>
      <c r="AS91" s="2">
        <v>0</v>
      </c>
      <c r="AT91" s="2" t="s">
        <v>159</v>
      </c>
      <c r="AU91" s="2" t="s">
        <v>159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 t="s">
        <v>143</v>
      </c>
    </row>
    <row r="92" spans="1:99" s="2" customFormat="1" x14ac:dyDescent="0.25">
      <c r="A92" s="2" t="s">
        <v>652</v>
      </c>
      <c r="C92" s="2" t="s">
        <v>653</v>
      </c>
      <c r="D92" s="2">
        <v>1974</v>
      </c>
      <c r="E92" s="2">
        <f t="shared" si="22"/>
        <v>41</v>
      </c>
      <c r="F92" s="2">
        <v>0</v>
      </c>
      <c r="G92" s="2">
        <v>45</v>
      </c>
      <c r="H92" s="2">
        <v>0</v>
      </c>
      <c r="I92" s="2">
        <v>5800</v>
      </c>
      <c r="J92" s="2">
        <v>4100</v>
      </c>
      <c r="K92" s="2">
        <v>5800</v>
      </c>
      <c r="L92" s="2">
        <f t="shared" si="23"/>
        <v>252647420</v>
      </c>
      <c r="M92" s="2">
        <v>251</v>
      </c>
      <c r="N92" s="2">
        <f t="shared" si="24"/>
        <v>10933560</v>
      </c>
      <c r="O92" s="2">
        <f t="shared" si="25"/>
        <v>0.39218750000000002</v>
      </c>
      <c r="P92" s="2">
        <f t="shared" si="26"/>
        <v>1015761.86</v>
      </c>
      <c r="Q92" s="2">
        <f t="shared" si="27"/>
        <v>1.01576186</v>
      </c>
      <c r="R92" s="2">
        <v>4.5</v>
      </c>
      <c r="S92" s="2">
        <f t="shared" si="28"/>
        <v>11.654954999999999</v>
      </c>
      <c r="T92" s="2">
        <f t="shared" si="29"/>
        <v>2880</v>
      </c>
      <c r="U92" s="2">
        <f t="shared" si="30"/>
        <v>125460000</v>
      </c>
      <c r="W92" s="2">
        <f t="shared" si="31"/>
        <v>0</v>
      </c>
      <c r="X92" s="2">
        <f t="shared" si="32"/>
        <v>0</v>
      </c>
      <c r="Y92" s="2">
        <f t="shared" si="33"/>
        <v>0</v>
      </c>
      <c r="Z92" s="2">
        <f t="shared" si="34"/>
        <v>23.107516673434819</v>
      </c>
      <c r="AA92" s="2">
        <f t="shared" si="35"/>
        <v>0</v>
      </c>
      <c r="AB92" s="2" t="e">
        <f t="shared" si="36"/>
        <v>#DIV/0!</v>
      </c>
      <c r="AC92" s="2">
        <v>0</v>
      </c>
      <c r="AD92" s="2" t="e">
        <f t="shared" si="37"/>
        <v>#DIV/0!</v>
      </c>
      <c r="AE92" s="2" t="s">
        <v>159</v>
      </c>
      <c r="AF92" s="2">
        <f t="shared" si="38"/>
        <v>11.474103585657371</v>
      </c>
      <c r="AG92" s="2">
        <f t="shared" si="39"/>
        <v>0.61932402449633228</v>
      </c>
      <c r="AH92" s="2">
        <f t="shared" si="40"/>
        <v>0.20085189473842399</v>
      </c>
      <c r="AI92" s="2">
        <f t="shared" si="41"/>
        <v>178595590</v>
      </c>
      <c r="AJ92" s="2">
        <f t="shared" si="42"/>
        <v>5057268</v>
      </c>
      <c r="AK92" s="2">
        <f t="shared" si="43"/>
        <v>5.0572679999999997</v>
      </c>
      <c r="AL92" s="2" t="s">
        <v>159</v>
      </c>
      <c r="AM92" s="2" t="s">
        <v>159</v>
      </c>
      <c r="AN92" s="2" t="s">
        <v>159</v>
      </c>
      <c r="AO92" s="2" t="s">
        <v>159</v>
      </c>
      <c r="AP92" s="2" t="s">
        <v>159</v>
      </c>
      <c r="AQ92" s="2" t="s">
        <v>159</v>
      </c>
      <c r="AR92" s="2" t="s">
        <v>159</v>
      </c>
      <c r="AS92" s="2">
        <v>0</v>
      </c>
      <c r="AT92" s="2" t="s">
        <v>159</v>
      </c>
      <c r="AU92" s="2" t="s">
        <v>159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 t="s">
        <v>143</v>
      </c>
    </row>
    <row r="93" spans="1:99" s="2" customFormat="1" x14ac:dyDescent="0.25">
      <c r="A93" s="2" t="s">
        <v>654</v>
      </c>
      <c r="C93" s="2" t="s">
        <v>655</v>
      </c>
      <c r="D93" s="2">
        <v>1950</v>
      </c>
      <c r="E93" s="2">
        <f t="shared" si="22"/>
        <v>65</v>
      </c>
      <c r="F93" s="2">
        <v>0</v>
      </c>
      <c r="G93" s="2">
        <v>56</v>
      </c>
      <c r="H93" s="2">
        <v>0</v>
      </c>
      <c r="I93" s="2">
        <v>25250</v>
      </c>
      <c r="J93" s="2">
        <v>3750</v>
      </c>
      <c r="K93" s="2">
        <v>25250</v>
      </c>
      <c r="L93" s="2">
        <f t="shared" si="23"/>
        <v>1099887475</v>
      </c>
      <c r="M93" s="2">
        <v>450</v>
      </c>
      <c r="N93" s="2">
        <f t="shared" si="24"/>
        <v>19602000</v>
      </c>
      <c r="O93" s="2">
        <f t="shared" si="25"/>
        <v>0.703125</v>
      </c>
      <c r="P93" s="2">
        <f t="shared" si="26"/>
        <v>1821087</v>
      </c>
      <c r="Q93" s="2">
        <f t="shared" si="27"/>
        <v>1.8210870000000001</v>
      </c>
      <c r="R93" s="2">
        <v>37.5</v>
      </c>
      <c r="S93" s="2">
        <f t="shared" si="28"/>
        <v>97.124624999999995</v>
      </c>
      <c r="T93" s="2">
        <f t="shared" si="29"/>
        <v>24000</v>
      </c>
      <c r="U93" s="2">
        <f t="shared" si="30"/>
        <v>1045500000</v>
      </c>
      <c r="W93" s="2">
        <f t="shared" si="31"/>
        <v>0</v>
      </c>
      <c r="X93" s="2">
        <f t="shared" si="32"/>
        <v>0</v>
      </c>
      <c r="Y93" s="2">
        <f t="shared" si="33"/>
        <v>0</v>
      </c>
      <c r="Z93" s="2">
        <f t="shared" si="34"/>
        <v>56.110982297724725</v>
      </c>
      <c r="AA93" s="2">
        <f t="shared" si="35"/>
        <v>0</v>
      </c>
      <c r="AB93" s="2" t="e">
        <f t="shared" si="36"/>
        <v>#DIV/0!</v>
      </c>
      <c r="AC93" s="2">
        <v>0</v>
      </c>
      <c r="AD93" s="2" t="e">
        <f t="shared" si="37"/>
        <v>#DIV/0!</v>
      </c>
      <c r="AE93" s="2" t="s">
        <v>159</v>
      </c>
      <c r="AF93" s="2">
        <f t="shared" si="38"/>
        <v>53.333333333333336</v>
      </c>
      <c r="AG93" s="2">
        <f t="shared" si="39"/>
        <v>1.1231638780491426</v>
      </c>
      <c r="AH93" s="2">
        <f t="shared" si="40"/>
        <v>0.39370172195738884</v>
      </c>
      <c r="AI93" s="2">
        <f t="shared" si="41"/>
        <v>163349625</v>
      </c>
      <c r="AJ93" s="2">
        <f t="shared" si="42"/>
        <v>4625550</v>
      </c>
      <c r="AK93" s="2">
        <f t="shared" si="43"/>
        <v>4.6255499999999996</v>
      </c>
      <c r="AL93" s="2" t="s">
        <v>159</v>
      </c>
      <c r="AM93" s="2" t="s">
        <v>159</v>
      </c>
      <c r="AN93" s="2" t="s">
        <v>159</v>
      </c>
      <c r="AO93" s="2" t="s">
        <v>159</v>
      </c>
      <c r="AP93" s="2" t="s">
        <v>159</v>
      </c>
      <c r="AQ93" s="2" t="s">
        <v>159</v>
      </c>
      <c r="AR93" s="2" t="s">
        <v>159</v>
      </c>
      <c r="AS93" s="2">
        <v>0</v>
      </c>
      <c r="AT93" s="2" t="s">
        <v>159</v>
      </c>
      <c r="AU93" s="2" t="s">
        <v>159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 t="s">
        <v>143</v>
      </c>
    </row>
    <row r="94" spans="1:99" s="2" customFormat="1" x14ac:dyDescent="0.25">
      <c r="A94" s="2" t="s">
        <v>656</v>
      </c>
      <c r="B94" s="2" t="s">
        <v>657</v>
      </c>
      <c r="C94" s="2" t="s">
        <v>658</v>
      </c>
      <c r="D94" s="2">
        <v>1910</v>
      </c>
      <c r="E94" s="2">
        <f t="shared" si="22"/>
        <v>105</v>
      </c>
      <c r="F94" s="2">
        <v>0</v>
      </c>
      <c r="G94" s="2">
        <v>55</v>
      </c>
      <c r="H94" s="2">
        <v>1750000</v>
      </c>
      <c r="I94" s="2">
        <v>19000</v>
      </c>
      <c r="J94" s="2">
        <v>19000</v>
      </c>
      <c r="K94" s="2">
        <v>19000</v>
      </c>
      <c r="L94" s="2">
        <f t="shared" si="23"/>
        <v>827638100</v>
      </c>
      <c r="M94" s="2">
        <v>2400</v>
      </c>
      <c r="N94" s="2">
        <f t="shared" si="24"/>
        <v>104544000</v>
      </c>
      <c r="O94" s="2">
        <f t="shared" si="25"/>
        <v>3.75</v>
      </c>
      <c r="P94" s="2">
        <f t="shared" si="26"/>
        <v>9712464</v>
      </c>
      <c r="Q94" s="2">
        <f t="shared" si="27"/>
        <v>9.7124640000000007</v>
      </c>
      <c r="R94" s="2">
        <v>26794</v>
      </c>
      <c r="S94" s="2">
        <f t="shared" si="28"/>
        <v>69396.192060000001</v>
      </c>
      <c r="T94" s="2">
        <f t="shared" si="29"/>
        <v>17148160</v>
      </c>
      <c r="U94" s="2">
        <f t="shared" si="30"/>
        <v>747016720000</v>
      </c>
      <c r="W94" s="2">
        <f t="shared" si="31"/>
        <v>0</v>
      </c>
      <c r="X94" s="2">
        <f t="shared" si="32"/>
        <v>0</v>
      </c>
      <c r="Y94" s="2">
        <f t="shared" si="33"/>
        <v>0</v>
      </c>
      <c r="Z94" s="2">
        <f t="shared" si="34"/>
        <v>7.916648492500765</v>
      </c>
      <c r="AA94" s="2">
        <f t="shared" si="35"/>
        <v>0</v>
      </c>
      <c r="AB94" s="2" t="e">
        <f t="shared" si="36"/>
        <v>#DIV/0!</v>
      </c>
      <c r="AC94" s="2">
        <v>0</v>
      </c>
      <c r="AD94" s="2" t="e">
        <f t="shared" si="37"/>
        <v>#DIV/0!</v>
      </c>
      <c r="AE94" s="2" t="s">
        <v>159</v>
      </c>
      <c r="AF94" s="2">
        <f t="shared" si="38"/>
        <v>7145.0666666666666</v>
      </c>
      <c r="AG94" s="2">
        <f t="shared" si="39"/>
        <v>6.8617873400006774E-2</v>
      </c>
      <c r="AH94" s="2">
        <f t="shared" si="40"/>
        <v>0.41442286521830407</v>
      </c>
      <c r="AI94" s="2">
        <f t="shared" si="41"/>
        <v>827638100</v>
      </c>
      <c r="AJ94" s="2">
        <f t="shared" si="42"/>
        <v>23436120</v>
      </c>
      <c r="AK94" s="2">
        <f t="shared" si="43"/>
        <v>23.436119999999999</v>
      </c>
      <c r="AL94" s="2" t="s">
        <v>159</v>
      </c>
      <c r="AM94" s="2" t="s">
        <v>159</v>
      </c>
      <c r="AN94" s="2" t="s">
        <v>159</v>
      </c>
      <c r="AO94" s="2" t="s">
        <v>159</v>
      </c>
      <c r="AP94" s="2" t="s">
        <v>159</v>
      </c>
      <c r="AQ94" s="2" t="s">
        <v>159</v>
      </c>
      <c r="AR94" s="2" t="s">
        <v>159</v>
      </c>
      <c r="AS94" s="2">
        <v>0</v>
      </c>
      <c r="AT94" s="2" t="s">
        <v>159</v>
      </c>
      <c r="AU94" s="2" t="s">
        <v>159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 t="s">
        <v>143</v>
      </c>
    </row>
    <row r="95" spans="1:99" s="2" customFormat="1" x14ac:dyDescent="0.25">
      <c r="A95" s="2" t="s">
        <v>659</v>
      </c>
      <c r="B95" s="2" t="s">
        <v>660</v>
      </c>
      <c r="C95" s="2" t="s">
        <v>661</v>
      </c>
      <c r="D95" s="2">
        <v>1930</v>
      </c>
      <c r="E95" s="2">
        <f t="shared" si="22"/>
        <v>85</v>
      </c>
      <c r="F95" s="2">
        <v>0</v>
      </c>
      <c r="G95" s="2">
        <v>75</v>
      </c>
      <c r="H95" s="2">
        <v>1420000</v>
      </c>
      <c r="I95" s="2">
        <v>144000</v>
      </c>
      <c r="J95" s="2">
        <v>144000</v>
      </c>
      <c r="K95" s="2">
        <v>144000</v>
      </c>
      <c r="L95" s="2">
        <f t="shared" si="23"/>
        <v>6272625600</v>
      </c>
      <c r="M95" s="2">
        <v>7360</v>
      </c>
      <c r="N95" s="2">
        <f t="shared" si="24"/>
        <v>320601600</v>
      </c>
      <c r="O95" s="2">
        <f t="shared" si="25"/>
        <v>11.5</v>
      </c>
      <c r="P95" s="2">
        <f t="shared" si="26"/>
        <v>29784889.600000001</v>
      </c>
      <c r="Q95" s="2">
        <f t="shared" si="27"/>
        <v>29.784889600000003</v>
      </c>
      <c r="R95" s="2">
        <v>26117</v>
      </c>
      <c r="S95" s="2">
        <f t="shared" si="28"/>
        <v>67642.768830000001</v>
      </c>
      <c r="T95" s="2">
        <f t="shared" si="29"/>
        <v>16714880</v>
      </c>
      <c r="U95" s="2">
        <f t="shared" si="30"/>
        <v>728141960000</v>
      </c>
      <c r="W95" s="2">
        <f t="shared" si="31"/>
        <v>0</v>
      </c>
      <c r="X95" s="2">
        <f t="shared" si="32"/>
        <v>0</v>
      </c>
      <c r="Y95" s="2">
        <f t="shared" si="33"/>
        <v>0</v>
      </c>
      <c r="Z95" s="2">
        <f t="shared" si="34"/>
        <v>19.565172475745598</v>
      </c>
      <c r="AA95" s="2">
        <f t="shared" si="35"/>
        <v>0</v>
      </c>
      <c r="AB95" s="2" t="e">
        <f t="shared" si="36"/>
        <v>#DIV/0!</v>
      </c>
      <c r="AC95" s="2">
        <v>0</v>
      </c>
      <c r="AD95" s="2" t="e">
        <f t="shared" si="37"/>
        <v>#DIV/0!</v>
      </c>
      <c r="AE95" s="2" t="s">
        <v>159</v>
      </c>
      <c r="AF95" s="2">
        <f t="shared" si="38"/>
        <v>2271.0434782608695</v>
      </c>
      <c r="AG95" s="2">
        <f t="shared" si="39"/>
        <v>9.6838105948670511E-2</v>
      </c>
      <c r="AH95" s="2">
        <f t="shared" si="40"/>
        <v>0.1676877704633323</v>
      </c>
      <c r="AI95" s="2">
        <f t="shared" si="41"/>
        <v>6272625600</v>
      </c>
      <c r="AJ95" s="2">
        <f t="shared" si="42"/>
        <v>177621120</v>
      </c>
      <c r="AK95" s="2">
        <f t="shared" si="43"/>
        <v>177.62111999999999</v>
      </c>
      <c r="AL95" s="2" t="s">
        <v>159</v>
      </c>
      <c r="AM95" s="2" t="s">
        <v>159</v>
      </c>
      <c r="AN95" s="2" t="s">
        <v>159</v>
      </c>
      <c r="AO95" s="2" t="s">
        <v>159</v>
      </c>
      <c r="AP95" s="2" t="s">
        <v>159</v>
      </c>
      <c r="AQ95" s="2" t="s">
        <v>159</v>
      </c>
      <c r="AR95" s="2" t="s">
        <v>159</v>
      </c>
      <c r="AS95" s="2">
        <v>0</v>
      </c>
      <c r="AT95" s="2" t="s">
        <v>159</v>
      </c>
      <c r="AU95" s="2" t="s">
        <v>159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 t="s">
        <v>143</v>
      </c>
    </row>
    <row r="96" spans="1:99" s="2" customFormat="1" x14ac:dyDescent="0.25">
      <c r="A96" s="2" t="s">
        <v>662</v>
      </c>
      <c r="C96" s="2" t="s">
        <v>663</v>
      </c>
      <c r="D96" s="2">
        <v>1967</v>
      </c>
      <c r="E96" s="2">
        <f t="shared" si="22"/>
        <v>48</v>
      </c>
      <c r="F96" s="2">
        <v>0</v>
      </c>
      <c r="G96" s="2">
        <v>107</v>
      </c>
      <c r="H96" s="2">
        <v>0</v>
      </c>
      <c r="I96" s="2">
        <v>53100</v>
      </c>
      <c r="J96" s="2">
        <v>48500</v>
      </c>
      <c r="K96" s="2">
        <v>53100</v>
      </c>
      <c r="L96" s="2">
        <f t="shared" si="23"/>
        <v>2313030690</v>
      </c>
      <c r="M96" s="2">
        <v>1275</v>
      </c>
      <c r="N96" s="2">
        <f t="shared" si="24"/>
        <v>55539000</v>
      </c>
      <c r="O96" s="2">
        <f t="shared" si="25"/>
        <v>1.9921875</v>
      </c>
      <c r="P96" s="2">
        <f t="shared" si="26"/>
        <v>5159746.5</v>
      </c>
      <c r="Q96" s="2">
        <f t="shared" si="27"/>
        <v>5.1597465000000007</v>
      </c>
      <c r="R96" s="2">
        <v>23.2</v>
      </c>
      <c r="S96" s="2">
        <f t="shared" si="28"/>
        <v>60.08776799999999</v>
      </c>
      <c r="T96" s="2">
        <f t="shared" si="29"/>
        <v>14848</v>
      </c>
      <c r="U96" s="2">
        <f t="shared" si="30"/>
        <v>646816000</v>
      </c>
      <c r="V96" s="2">
        <v>123670.49157</v>
      </c>
      <c r="W96" s="2">
        <f t="shared" si="31"/>
        <v>37.694765830535999</v>
      </c>
      <c r="X96" s="2">
        <f t="shared" si="32"/>
        <v>23.42244908040858</v>
      </c>
      <c r="Y96" s="2">
        <f t="shared" si="33"/>
        <v>4.6812491727141285</v>
      </c>
      <c r="Z96" s="2">
        <f t="shared" si="34"/>
        <v>41.646963215038085</v>
      </c>
      <c r="AA96" s="2">
        <f t="shared" si="35"/>
        <v>0.63009669115752964</v>
      </c>
      <c r="AB96" s="2" t="e">
        <f t="shared" si="36"/>
        <v>#DIV/0!</v>
      </c>
      <c r="AC96" s="2">
        <v>0</v>
      </c>
      <c r="AD96" s="2" t="e">
        <f t="shared" si="37"/>
        <v>#DIV/0!</v>
      </c>
      <c r="AE96" s="2">
        <v>103.482</v>
      </c>
      <c r="AF96" s="2">
        <f t="shared" si="38"/>
        <v>11.645490196078431</v>
      </c>
      <c r="AG96" s="2">
        <f t="shared" si="39"/>
        <v>0.49525601613717279</v>
      </c>
      <c r="AH96" s="2">
        <f t="shared" si="40"/>
        <v>8.6249088573139315E-2</v>
      </c>
      <c r="AI96" s="2">
        <f t="shared" si="41"/>
        <v>2112655150</v>
      </c>
      <c r="AJ96" s="2">
        <f t="shared" si="42"/>
        <v>59823780</v>
      </c>
      <c r="AK96" s="2">
        <f t="shared" si="43"/>
        <v>59.823779999999999</v>
      </c>
      <c r="AL96" s="2" t="s">
        <v>664</v>
      </c>
      <c r="AM96" s="2" t="s">
        <v>159</v>
      </c>
      <c r="AN96" s="2" t="s">
        <v>665</v>
      </c>
      <c r="AO96" s="2" t="s">
        <v>666</v>
      </c>
      <c r="AP96" s="2" t="s">
        <v>667</v>
      </c>
      <c r="AQ96" s="2" t="s">
        <v>203</v>
      </c>
      <c r="AR96" s="2" t="s">
        <v>668</v>
      </c>
      <c r="AS96" s="2">
        <v>1</v>
      </c>
      <c r="AT96" s="2" t="s">
        <v>669</v>
      </c>
      <c r="AU96" s="2" t="s">
        <v>670</v>
      </c>
      <c r="AV96" s="2">
        <v>9</v>
      </c>
      <c r="AW96" s="5">
        <v>67</v>
      </c>
      <c r="AX96" s="5">
        <v>31</v>
      </c>
      <c r="AY96" s="5">
        <v>2</v>
      </c>
      <c r="AZ96" s="5">
        <v>2.6</v>
      </c>
      <c r="BA96" s="5">
        <v>1.1000000000000001</v>
      </c>
      <c r="BB96" s="2">
        <v>0</v>
      </c>
      <c r="BC96" s="5">
        <v>2</v>
      </c>
      <c r="BD96" s="5">
        <v>0.1</v>
      </c>
      <c r="BE96" s="5">
        <v>0.7</v>
      </c>
      <c r="BF96" s="5">
        <v>22.2</v>
      </c>
      <c r="BG96" s="5">
        <v>2.2000000000000002</v>
      </c>
      <c r="BH96" s="5">
        <v>2.1</v>
      </c>
      <c r="BI96" s="2">
        <v>0</v>
      </c>
      <c r="BJ96" s="2">
        <v>0</v>
      </c>
      <c r="BK96" s="5">
        <v>54.7</v>
      </c>
      <c r="BL96" s="5">
        <v>11.8</v>
      </c>
      <c r="BM96" s="2">
        <v>0</v>
      </c>
      <c r="BN96" s="5">
        <v>0.4</v>
      </c>
      <c r="BO96" s="5">
        <v>17206</v>
      </c>
      <c r="BP96" s="5">
        <v>5512</v>
      </c>
      <c r="BQ96" s="5">
        <v>72</v>
      </c>
      <c r="BR96" s="5">
        <v>23</v>
      </c>
      <c r="BS96" s="5">
        <v>0.17</v>
      </c>
      <c r="BT96" s="5">
        <v>0.06</v>
      </c>
      <c r="BU96" s="5">
        <v>31318</v>
      </c>
      <c r="BV96" s="5">
        <v>130</v>
      </c>
      <c r="BW96" s="5">
        <v>0.31</v>
      </c>
      <c r="BX96" s="5">
        <v>214916</v>
      </c>
      <c r="BY96" s="5">
        <v>9617</v>
      </c>
      <c r="BZ96" s="5">
        <v>895</v>
      </c>
      <c r="CA96" s="5">
        <v>40</v>
      </c>
      <c r="CB96" s="5">
        <v>2.33</v>
      </c>
      <c r="CC96" s="5">
        <v>0.11</v>
      </c>
      <c r="CD96" s="5">
        <v>29</v>
      </c>
      <c r="CE96" s="5">
        <v>35</v>
      </c>
      <c r="CF96" s="5">
        <v>30</v>
      </c>
      <c r="CG96" s="5">
        <v>19</v>
      </c>
      <c r="CH96" s="5">
        <v>23</v>
      </c>
      <c r="CI96" s="5">
        <v>3</v>
      </c>
      <c r="CJ96" s="5">
        <v>4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5">
        <v>15</v>
      </c>
      <c r="CR96" s="5">
        <v>42</v>
      </c>
      <c r="CS96" s="5">
        <v>0.71323000000000003</v>
      </c>
      <c r="CT96" s="5">
        <v>0.22020000000000001</v>
      </c>
      <c r="CU96" s="2" t="s">
        <v>143</v>
      </c>
    </row>
    <row r="97" spans="1:99" s="2" customFormat="1" x14ac:dyDescent="0.25">
      <c r="A97" s="2" t="s">
        <v>671</v>
      </c>
      <c r="C97" s="2" t="s">
        <v>672</v>
      </c>
      <c r="D97" s="2">
        <v>1876</v>
      </c>
      <c r="E97" s="2">
        <f t="shared" si="22"/>
        <v>139</v>
      </c>
      <c r="F97" s="2">
        <v>0</v>
      </c>
      <c r="G97" s="2">
        <v>13</v>
      </c>
      <c r="H97" s="2">
        <v>0</v>
      </c>
      <c r="I97" s="2">
        <v>4810</v>
      </c>
      <c r="J97" s="2">
        <v>3781</v>
      </c>
      <c r="K97" s="2">
        <v>4810</v>
      </c>
      <c r="L97" s="2">
        <f t="shared" si="23"/>
        <v>209523119</v>
      </c>
      <c r="M97" s="2">
        <v>263</v>
      </c>
      <c r="N97" s="2">
        <f t="shared" si="24"/>
        <v>11456280</v>
      </c>
      <c r="O97" s="2">
        <f t="shared" si="25"/>
        <v>0.41093750000000001</v>
      </c>
      <c r="P97" s="2">
        <f t="shared" si="26"/>
        <v>1064324.18</v>
      </c>
      <c r="Q97" s="2">
        <f t="shared" si="27"/>
        <v>1.0643241800000001</v>
      </c>
      <c r="R97" s="2">
        <v>7</v>
      </c>
      <c r="S97" s="2">
        <f t="shared" si="28"/>
        <v>18.129929999999998</v>
      </c>
      <c r="T97" s="2">
        <f t="shared" si="29"/>
        <v>4480</v>
      </c>
      <c r="U97" s="2">
        <f t="shared" si="30"/>
        <v>195160000</v>
      </c>
      <c r="W97" s="2">
        <f t="shared" si="31"/>
        <v>0</v>
      </c>
      <c r="X97" s="2">
        <f t="shared" si="32"/>
        <v>0</v>
      </c>
      <c r="Y97" s="2">
        <f t="shared" si="33"/>
        <v>0</v>
      </c>
      <c r="Z97" s="2">
        <f t="shared" si="34"/>
        <v>18.288931398324763</v>
      </c>
      <c r="AA97" s="2">
        <f t="shared" si="35"/>
        <v>0</v>
      </c>
      <c r="AB97" s="2" t="e">
        <f t="shared" si="36"/>
        <v>#DIV/0!</v>
      </c>
      <c r="AC97" s="2">
        <v>0</v>
      </c>
      <c r="AD97" s="2" t="e">
        <f t="shared" si="37"/>
        <v>#DIV/0!</v>
      </c>
      <c r="AE97" s="2" t="s">
        <v>159</v>
      </c>
      <c r="AF97" s="2">
        <f t="shared" si="38"/>
        <v>17.034220532319392</v>
      </c>
      <c r="AG97" s="2">
        <f t="shared" si="39"/>
        <v>0.47886375813585108</v>
      </c>
      <c r="AH97" s="2">
        <f t="shared" si="40"/>
        <v>0.22821024613152002</v>
      </c>
      <c r="AI97" s="2">
        <f t="shared" si="41"/>
        <v>164699981.90000001</v>
      </c>
      <c r="AJ97" s="2">
        <f t="shared" si="42"/>
        <v>4663787.88</v>
      </c>
      <c r="AK97" s="2">
        <f t="shared" si="43"/>
        <v>4.6637878800000001</v>
      </c>
      <c r="AL97" s="2" t="s">
        <v>159</v>
      </c>
      <c r="AM97" s="2" t="s">
        <v>159</v>
      </c>
      <c r="AN97" s="2" t="s">
        <v>159</v>
      </c>
      <c r="AO97" s="2" t="s">
        <v>159</v>
      </c>
      <c r="AP97" s="2" t="s">
        <v>159</v>
      </c>
      <c r="AQ97" s="2" t="s">
        <v>159</v>
      </c>
      <c r="AR97" s="2" t="s">
        <v>159</v>
      </c>
      <c r="AS97" s="2">
        <v>0</v>
      </c>
      <c r="AT97" s="2" t="s">
        <v>159</v>
      </c>
      <c r="AU97" s="2" t="s">
        <v>159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 t="s">
        <v>143</v>
      </c>
    </row>
    <row r="98" spans="1:99" s="2" customFormat="1" x14ac:dyDescent="0.25">
      <c r="A98" s="2" t="s">
        <v>673</v>
      </c>
      <c r="C98" s="2" t="s">
        <v>674</v>
      </c>
      <c r="D98" s="2">
        <v>1927</v>
      </c>
      <c r="E98" s="2">
        <f t="shared" si="22"/>
        <v>88</v>
      </c>
      <c r="F98" s="2">
        <v>0</v>
      </c>
      <c r="G98" s="2">
        <v>31.5</v>
      </c>
      <c r="H98" s="2">
        <v>0</v>
      </c>
      <c r="I98" s="2">
        <v>3683</v>
      </c>
      <c r="J98" s="2">
        <v>3683</v>
      </c>
      <c r="K98" s="2">
        <v>3683</v>
      </c>
      <c r="L98" s="2">
        <f t="shared" si="23"/>
        <v>160431111.70000002</v>
      </c>
      <c r="M98" s="2">
        <v>427</v>
      </c>
      <c r="N98" s="2">
        <f t="shared" si="24"/>
        <v>18600120</v>
      </c>
      <c r="O98" s="2">
        <f t="shared" si="25"/>
        <v>0.66718750000000004</v>
      </c>
      <c r="P98" s="2">
        <f t="shared" si="26"/>
        <v>1728009.22</v>
      </c>
      <c r="Q98" s="2">
        <f t="shared" si="27"/>
        <v>1.7280092200000001</v>
      </c>
      <c r="R98" s="2">
        <v>1916</v>
      </c>
      <c r="S98" s="2">
        <f t="shared" si="28"/>
        <v>4962.4208399999998</v>
      </c>
      <c r="T98" s="2">
        <f t="shared" si="29"/>
        <v>1226240</v>
      </c>
      <c r="U98" s="2">
        <f t="shared" si="30"/>
        <v>53418080000</v>
      </c>
      <c r="V98" s="2">
        <v>145451.63557000001</v>
      </c>
      <c r="W98" s="2">
        <f t="shared" si="31"/>
        <v>44.333658521735998</v>
      </c>
      <c r="X98" s="2">
        <f t="shared" si="32"/>
        <v>27.547667067144584</v>
      </c>
      <c r="Y98" s="2">
        <f t="shared" si="33"/>
        <v>9.5138310605133256</v>
      </c>
      <c r="Z98" s="2">
        <f t="shared" si="34"/>
        <v>8.6252729390993181</v>
      </c>
      <c r="AA98" s="2">
        <f t="shared" si="35"/>
        <v>9.758874677195891</v>
      </c>
      <c r="AB98" s="2" t="e">
        <f t="shared" si="36"/>
        <v>#DIV/0!</v>
      </c>
      <c r="AC98" s="2">
        <v>0</v>
      </c>
      <c r="AD98" s="2" t="e">
        <f t="shared" si="37"/>
        <v>#DIV/0!</v>
      </c>
      <c r="AE98" s="2">
        <v>208.81200000000001</v>
      </c>
      <c r="AF98" s="2">
        <f t="shared" si="38"/>
        <v>2871.7564402810303</v>
      </c>
      <c r="AG98" s="2">
        <f t="shared" si="39"/>
        <v>0.17723946165412541</v>
      </c>
      <c r="AH98" s="2">
        <f t="shared" si="40"/>
        <v>0.38037522688887015</v>
      </c>
      <c r="AI98" s="2">
        <f t="shared" si="41"/>
        <v>160431111.70000002</v>
      </c>
      <c r="AJ98" s="2">
        <f t="shared" si="42"/>
        <v>4542906.84</v>
      </c>
      <c r="AK98" s="2">
        <f t="shared" si="43"/>
        <v>4.5429068399999997</v>
      </c>
      <c r="AL98" s="2" t="s">
        <v>675</v>
      </c>
      <c r="AM98" s="2" t="s">
        <v>159</v>
      </c>
      <c r="AN98" s="2" t="s">
        <v>676</v>
      </c>
      <c r="AO98" s="2" t="s">
        <v>677</v>
      </c>
      <c r="AP98" s="2" t="s">
        <v>678</v>
      </c>
      <c r="AQ98" s="2" t="s">
        <v>679</v>
      </c>
      <c r="AR98" s="2" t="s">
        <v>580</v>
      </c>
      <c r="AS98" s="2">
        <v>1</v>
      </c>
      <c r="AT98" s="2" t="s">
        <v>680</v>
      </c>
      <c r="AU98" s="2" t="s">
        <v>681</v>
      </c>
      <c r="AV98" s="2">
        <v>7</v>
      </c>
      <c r="AW98" s="5">
        <v>39</v>
      </c>
      <c r="AX98" s="5">
        <v>57</v>
      </c>
      <c r="AY98" s="5">
        <v>4</v>
      </c>
      <c r="AZ98" s="5">
        <v>1.3</v>
      </c>
      <c r="BA98" s="5">
        <v>1.4</v>
      </c>
      <c r="BB98" s="2">
        <v>0</v>
      </c>
      <c r="BC98" s="5">
        <v>0.4</v>
      </c>
      <c r="BD98" s="2">
        <v>0</v>
      </c>
      <c r="BE98" s="5">
        <v>0.5</v>
      </c>
      <c r="BF98" s="5">
        <v>59.8</v>
      </c>
      <c r="BG98" s="5">
        <v>2.2000000000000002</v>
      </c>
      <c r="BH98" s="5">
        <v>5.7</v>
      </c>
      <c r="BI98" s="2">
        <v>0</v>
      </c>
      <c r="BJ98" s="2">
        <v>0</v>
      </c>
      <c r="BK98" s="5">
        <v>24.2</v>
      </c>
      <c r="BL98" s="5">
        <v>3.5</v>
      </c>
      <c r="BM98" s="2">
        <v>0</v>
      </c>
      <c r="BN98" s="5">
        <v>0.9</v>
      </c>
      <c r="BO98" s="5">
        <v>37279</v>
      </c>
      <c r="BP98" s="5">
        <v>5753</v>
      </c>
      <c r="BQ98" s="5">
        <v>84</v>
      </c>
      <c r="BR98" s="5">
        <v>13</v>
      </c>
      <c r="BS98" s="5">
        <v>0.16</v>
      </c>
      <c r="BT98" s="5">
        <v>0.02</v>
      </c>
      <c r="BU98" s="5">
        <v>65728</v>
      </c>
      <c r="BV98" s="5">
        <v>148</v>
      </c>
      <c r="BW98" s="5">
        <v>0.28000000000000003</v>
      </c>
      <c r="BX98" s="5">
        <v>252978</v>
      </c>
      <c r="BY98" s="5">
        <v>11085</v>
      </c>
      <c r="BZ98" s="5">
        <v>570</v>
      </c>
      <c r="CA98" s="5">
        <v>25</v>
      </c>
      <c r="CB98" s="5">
        <v>1.37</v>
      </c>
      <c r="CC98" s="5">
        <v>0.06</v>
      </c>
      <c r="CD98" s="5">
        <v>8</v>
      </c>
      <c r="CE98" s="5">
        <v>12</v>
      </c>
      <c r="CF98" s="5">
        <v>13</v>
      </c>
      <c r="CG98" s="5">
        <v>17</v>
      </c>
      <c r="CH98" s="5">
        <v>52</v>
      </c>
      <c r="CI98" s="5">
        <v>17</v>
      </c>
      <c r="CJ98" s="5">
        <v>35</v>
      </c>
      <c r="CK98" s="5">
        <v>1</v>
      </c>
      <c r="CL98" s="5">
        <v>1</v>
      </c>
      <c r="CM98" s="2">
        <v>0</v>
      </c>
      <c r="CN98" s="2">
        <v>0</v>
      </c>
      <c r="CO98" s="2">
        <v>0</v>
      </c>
      <c r="CP98" s="2">
        <v>0</v>
      </c>
      <c r="CQ98" s="5">
        <v>10</v>
      </c>
      <c r="CR98" s="5">
        <v>35</v>
      </c>
      <c r="CS98" s="5">
        <v>0.71196999999999999</v>
      </c>
      <c r="CT98" s="5">
        <v>0.45749000000000001</v>
      </c>
      <c r="CU98" s="2" t="s">
        <v>143</v>
      </c>
    </row>
    <row r="99" spans="1:99" s="2" customFormat="1" x14ac:dyDescent="0.25">
      <c r="A99" s="2" t="s">
        <v>682</v>
      </c>
      <c r="B99" s="2" t="s">
        <v>683</v>
      </c>
      <c r="C99" s="2" t="s">
        <v>684</v>
      </c>
      <c r="D99" s="2">
        <v>1969</v>
      </c>
      <c r="E99" s="2">
        <f t="shared" si="22"/>
        <v>46</v>
      </c>
      <c r="F99" s="2">
        <v>0</v>
      </c>
      <c r="G99" s="2">
        <v>50</v>
      </c>
      <c r="H99" s="2">
        <v>0</v>
      </c>
      <c r="I99" s="2">
        <v>66400</v>
      </c>
      <c r="J99" s="2">
        <v>17825</v>
      </c>
      <c r="K99" s="2">
        <v>66400</v>
      </c>
      <c r="L99" s="2">
        <f t="shared" si="23"/>
        <v>2892377360</v>
      </c>
      <c r="M99" s="2">
        <v>1680</v>
      </c>
      <c r="N99" s="2">
        <f t="shared" si="24"/>
        <v>73180800</v>
      </c>
      <c r="O99" s="2">
        <f t="shared" si="25"/>
        <v>2.625</v>
      </c>
      <c r="P99" s="2">
        <f t="shared" si="26"/>
        <v>6798724.7999999998</v>
      </c>
      <c r="Q99" s="2">
        <f t="shared" si="27"/>
        <v>6.7987248000000005</v>
      </c>
      <c r="R99" s="2">
        <v>56.5</v>
      </c>
      <c r="S99" s="2">
        <f t="shared" si="28"/>
        <v>146.33443499999998</v>
      </c>
      <c r="T99" s="2">
        <f t="shared" si="29"/>
        <v>36160</v>
      </c>
      <c r="U99" s="2">
        <f t="shared" si="30"/>
        <v>1575220000</v>
      </c>
      <c r="V99" s="2">
        <v>135021.10655</v>
      </c>
      <c r="W99" s="2">
        <f t="shared" si="31"/>
        <v>41.154433276439995</v>
      </c>
      <c r="X99" s="2">
        <f t="shared" si="32"/>
        <v>25.572187453930702</v>
      </c>
      <c r="Y99" s="2">
        <f t="shared" si="33"/>
        <v>4.4524370261117383</v>
      </c>
      <c r="Z99" s="2">
        <f t="shared" si="34"/>
        <v>39.523718789627878</v>
      </c>
      <c r="AA99" s="2">
        <f t="shared" si="35"/>
        <v>1.8717807430037163</v>
      </c>
      <c r="AB99" s="2" t="e">
        <f t="shared" si="36"/>
        <v>#DIV/0!</v>
      </c>
      <c r="AC99" s="2">
        <v>0</v>
      </c>
      <c r="AD99" s="2" t="e">
        <f t="shared" si="37"/>
        <v>#DIV/0!</v>
      </c>
      <c r="AE99" s="2" t="s">
        <v>159</v>
      </c>
      <c r="AF99" s="2">
        <f t="shared" si="38"/>
        <v>21.523809523809526</v>
      </c>
      <c r="AG99" s="2">
        <f t="shared" si="39"/>
        <v>0.40945358003897786</v>
      </c>
      <c r="AH99" s="2">
        <f t="shared" si="40"/>
        <v>0.3092187437533489</v>
      </c>
      <c r="AI99" s="2">
        <f t="shared" si="41"/>
        <v>776455217.5</v>
      </c>
      <c r="AJ99" s="2">
        <f t="shared" si="42"/>
        <v>21986781</v>
      </c>
      <c r="AK99" s="2">
        <f t="shared" si="43"/>
        <v>21.986781000000001</v>
      </c>
      <c r="AL99" s="2" t="s">
        <v>685</v>
      </c>
      <c r="AM99" s="2" t="s">
        <v>686</v>
      </c>
      <c r="AN99" s="2" t="s">
        <v>687</v>
      </c>
      <c r="AO99" s="2" t="s">
        <v>688</v>
      </c>
      <c r="AP99" s="2" t="s">
        <v>159</v>
      </c>
      <c r="AQ99" s="2" t="s">
        <v>159</v>
      </c>
      <c r="AR99" s="2" t="s">
        <v>159</v>
      </c>
      <c r="AS99" s="2">
        <v>0</v>
      </c>
      <c r="AT99" s="2" t="s">
        <v>159</v>
      </c>
      <c r="AU99" s="2" t="s">
        <v>159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 t="s">
        <v>143</v>
      </c>
    </row>
    <row r="100" spans="1:99" s="2" customFormat="1" x14ac:dyDescent="0.25">
      <c r="A100" s="2" t="s">
        <v>689</v>
      </c>
      <c r="C100" s="2" t="s">
        <v>690</v>
      </c>
      <c r="D100" s="2">
        <v>1979</v>
      </c>
      <c r="E100" s="2">
        <f t="shared" si="22"/>
        <v>36</v>
      </c>
      <c r="F100" s="2">
        <v>0</v>
      </c>
      <c r="G100" s="2">
        <v>82</v>
      </c>
      <c r="H100" s="2">
        <v>0</v>
      </c>
      <c r="I100" s="2">
        <v>11200</v>
      </c>
      <c r="J100" s="2">
        <v>5810</v>
      </c>
      <c r="K100" s="2">
        <v>11200</v>
      </c>
      <c r="L100" s="2">
        <f t="shared" si="23"/>
        <v>487870880</v>
      </c>
      <c r="M100" s="2">
        <v>260</v>
      </c>
      <c r="N100" s="2">
        <f t="shared" si="24"/>
        <v>11325600</v>
      </c>
      <c r="O100" s="2">
        <f t="shared" si="25"/>
        <v>0.40625</v>
      </c>
      <c r="P100" s="2">
        <f t="shared" si="26"/>
        <v>1052183.6000000001</v>
      </c>
      <c r="Q100" s="2">
        <f t="shared" si="27"/>
        <v>1.0521836</v>
      </c>
      <c r="R100" s="2">
        <v>11</v>
      </c>
      <c r="S100" s="2">
        <f t="shared" si="28"/>
        <v>28.489889999999999</v>
      </c>
      <c r="T100" s="2">
        <f t="shared" si="29"/>
        <v>7040</v>
      </c>
      <c r="U100" s="2">
        <f t="shared" si="30"/>
        <v>306680000</v>
      </c>
      <c r="W100" s="2">
        <f t="shared" si="31"/>
        <v>0</v>
      </c>
      <c r="X100" s="2">
        <f t="shared" si="32"/>
        <v>0</v>
      </c>
      <c r="Y100" s="2">
        <f t="shared" si="33"/>
        <v>0</v>
      </c>
      <c r="Z100" s="2">
        <f t="shared" si="34"/>
        <v>43.076824185915093</v>
      </c>
      <c r="AA100" s="2">
        <f t="shared" si="35"/>
        <v>0</v>
      </c>
      <c r="AB100" s="2" t="e">
        <f t="shared" si="36"/>
        <v>#DIV/0!</v>
      </c>
      <c r="AC100" s="2">
        <v>0</v>
      </c>
      <c r="AD100" s="2" t="e">
        <f t="shared" si="37"/>
        <v>#DIV/0!</v>
      </c>
      <c r="AE100" s="2" t="s">
        <v>159</v>
      </c>
      <c r="AF100" s="2">
        <f t="shared" si="38"/>
        <v>27.076923076923077</v>
      </c>
      <c r="AG100" s="2">
        <f t="shared" si="39"/>
        <v>1.1343798842295063</v>
      </c>
      <c r="AH100" s="2">
        <f t="shared" si="40"/>
        <v>0.14681934553775261</v>
      </c>
      <c r="AI100" s="2">
        <f t="shared" si="41"/>
        <v>253083019</v>
      </c>
      <c r="AJ100" s="2">
        <f t="shared" si="42"/>
        <v>7166518.7999999998</v>
      </c>
      <c r="AK100" s="2">
        <f t="shared" si="43"/>
        <v>7.1665187999999995</v>
      </c>
      <c r="AL100" s="2" t="s">
        <v>159</v>
      </c>
      <c r="AM100" s="2" t="s">
        <v>159</v>
      </c>
      <c r="AN100" s="2" t="s">
        <v>159</v>
      </c>
      <c r="AO100" s="2" t="s">
        <v>159</v>
      </c>
      <c r="AP100" s="2" t="s">
        <v>159</v>
      </c>
      <c r="AQ100" s="2" t="s">
        <v>159</v>
      </c>
      <c r="AR100" s="2" t="s">
        <v>159</v>
      </c>
      <c r="AS100" s="2">
        <v>0</v>
      </c>
      <c r="AT100" s="2" t="s">
        <v>159</v>
      </c>
      <c r="AU100" s="2" t="s">
        <v>159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 t="s">
        <v>143</v>
      </c>
    </row>
    <row r="101" spans="1:99" s="2" customFormat="1" x14ac:dyDescent="0.25">
      <c r="A101" s="2" t="s">
        <v>691</v>
      </c>
      <c r="C101" s="2" t="s">
        <v>692</v>
      </c>
      <c r="D101" s="2">
        <v>1960</v>
      </c>
      <c r="E101" s="2">
        <f t="shared" si="22"/>
        <v>55</v>
      </c>
      <c r="F101" s="2">
        <v>0</v>
      </c>
      <c r="G101" s="2">
        <v>60</v>
      </c>
      <c r="H101" s="2">
        <v>0</v>
      </c>
      <c r="I101" s="2">
        <v>68000</v>
      </c>
      <c r="J101" s="2">
        <v>25300</v>
      </c>
      <c r="K101" s="2">
        <v>68000</v>
      </c>
      <c r="L101" s="2">
        <f t="shared" si="23"/>
        <v>2962073200</v>
      </c>
      <c r="M101" s="2">
        <v>1600</v>
      </c>
      <c r="N101" s="2">
        <f t="shared" si="24"/>
        <v>69696000</v>
      </c>
      <c r="O101" s="2">
        <f t="shared" si="25"/>
        <v>2.5</v>
      </c>
      <c r="P101" s="2">
        <f t="shared" si="26"/>
        <v>6474976</v>
      </c>
      <c r="Q101" s="2">
        <f t="shared" si="27"/>
        <v>6.4749760000000007</v>
      </c>
      <c r="R101" s="2">
        <v>41.9</v>
      </c>
      <c r="S101" s="2">
        <f t="shared" si="28"/>
        <v>108.52058099999999</v>
      </c>
      <c r="T101" s="2">
        <f t="shared" si="29"/>
        <v>26816</v>
      </c>
      <c r="U101" s="2">
        <f t="shared" si="30"/>
        <v>1168172000</v>
      </c>
      <c r="V101" s="2">
        <v>61998.796318000001</v>
      </c>
      <c r="W101" s="2">
        <f t="shared" si="31"/>
        <v>18.897233117726397</v>
      </c>
      <c r="X101" s="2">
        <f t="shared" si="32"/>
        <v>11.742200029851293</v>
      </c>
      <c r="Y101" s="2">
        <f t="shared" si="33"/>
        <v>2.0949517755419058</v>
      </c>
      <c r="Z101" s="2">
        <f t="shared" si="34"/>
        <v>42.499902433425163</v>
      </c>
      <c r="AA101" s="2">
        <f t="shared" si="35"/>
        <v>0.6055438354791437</v>
      </c>
      <c r="AB101" s="2" t="e">
        <f t="shared" si="36"/>
        <v>#DIV/0!</v>
      </c>
      <c r="AC101" s="2">
        <v>0</v>
      </c>
      <c r="AD101" s="2" t="e">
        <f t="shared" si="37"/>
        <v>#DIV/0!</v>
      </c>
      <c r="AE101" s="2" t="s">
        <v>159</v>
      </c>
      <c r="AF101" s="2">
        <f t="shared" si="38"/>
        <v>16.760000000000002</v>
      </c>
      <c r="AG101" s="2">
        <f t="shared" si="39"/>
        <v>0.45115882264791973</v>
      </c>
      <c r="AH101" s="2">
        <f t="shared" si="40"/>
        <v>0.2074844384492168</v>
      </c>
      <c r="AI101" s="2">
        <f t="shared" si="41"/>
        <v>1102065470</v>
      </c>
      <c r="AJ101" s="2">
        <f t="shared" si="42"/>
        <v>31207044</v>
      </c>
      <c r="AK101" s="2">
        <f t="shared" si="43"/>
        <v>31.207044</v>
      </c>
      <c r="AL101" s="2" t="s">
        <v>693</v>
      </c>
      <c r="AM101" s="2" t="s">
        <v>159</v>
      </c>
      <c r="AN101" s="2" t="s">
        <v>159</v>
      </c>
      <c r="AO101" s="2" t="s">
        <v>694</v>
      </c>
      <c r="AP101" s="2" t="s">
        <v>159</v>
      </c>
      <c r="AQ101" s="2" t="s">
        <v>159</v>
      </c>
      <c r="AR101" s="2" t="s">
        <v>159</v>
      </c>
      <c r="AS101" s="2">
        <v>0</v>
      </c>
      <c r="AT101" s="2" t="s">
        <v>159</v>
      </c>
      <c r="AU101" s="2" t="s">
        <v>159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 t="s">
        <v>143</v>
      </c>
    </row>
    <row r="102" spans="1:99" s="2" customFormat="1" x14ac:dyDescent="0.25">
      <c r="A102" s="2" t="s">
        <v>695</v>
      </c>
      <c r="C102" s="2" t="s">
        <v>696</v>
      </c>
      <c r="D102" s="2">
        <v>1977</v>
      </c>
      <c r="E102" s="2">
        <f t="shared" si="22"/>
        <v>38</v>
      </c>
      <c r="F102" s="2">
        <v>0</v>
      </c>
      <c r="G102" s="2">
        <v>400</v>
      </c>
      <c r="H102" s="2">
        <v>0</v>
      </c>
      <c r="I102" s="2">
        <v>73000</v>
      </c>
      <c r="J102" s="2">
        <v>64754</v>
      </c>
      <c r="K102" s="2">
        <v>73000</v>
      </c>
      <c r="L102" s="2">
        <f t="shared" si="23"/>
        <v>3179872700</v>
      </c>
      <c r="M102" s="2">
        <v>770</v>
      </c>
      <c r="N102" s="2">
        <f t="shared" si="24"/>
        <v>33541200</v>
      </c>
      <c r="O102" s="2">
        <f t="shared" si="25"/>
        <v>1.203125</v>
      </c>
      <c r="P102" s="2">
        <f t="shared" si="26"/>
        <v>3116082.2</v>
      </c>
      <c r="Q102" s="2">
        <f t="shared" si="27"/>
        <v>3.1160822000000001</v>
      </c>
      <c r="R102" s="2">
        <v>2.9</v>
      </c>
      <c r="S102" s="2">
        <f t="shared" si="28"/>
        <v>7.5109709999999987</v>
      </c>
      <c r="T102" s="2">
        <f t="shared" si="29"/>
        <v>1856</v>
      </c>
      <c r="U102" s="2">
        <f t="shared" si="30"/>
        <v>80852000</v>
      </c>
      <c r="V102" s="2">
        <v>201737.88949</v>
      </c>
      <c r="W102" s="2">
        <f t="shared" si="31"/>
        <v>61.489708716551995</v>
      </c>
      <c r="X102" s="2">
        <f t="shared" si="32"/>
        <v>38.207945842069066</v>
      </c>
      <c r="Y102" s="2">
        <f t="shared" si="33"/>
        <v>9.8263645968079292</v>
      </c>
      <c r="Z102" s="2">
        <f t="shared" si="34"/>
        <v>94.804977162415184</v>
      </c>
      <c r="AA102" s="2">
        <f t="shared" si="35"/>
        <v>0.76984576091719648</v>
      </c>
      <c r="AB102" s="2" t="e">
        <f t="shared" si="36"/>
        <v>#DIV/0!</v>
      </c>
      <c r="AC102" s="2">
        <v>0</v>
      </c>
      <c r="AD102" s="2" t="e">
        <f t="shared" si="37"/>
        <v>#DIV/0!</v>
      </c>
      <c r="AE102" s="2">
        <v>317.73099999999999</v>
      </c>
      <c r="AF102" s="2">
        <f t="shared" si="38"/>
        <v>2.4103896103896103</v>
      </c>
      <c r="AG102" s="2">
        <f t="shared" si="39"/>
        <v>1.4507323258077516</v>
      </c>
      <c r="AH102" s="2">
        <f t="shared" si="40"/>
        <v>3.9013075885555255E-2</v>
      </c>
      <c r="AI102" s="2">
        <f t="shared" si="41"/>
        <v>2820677764.5999999</v>
      </c>
      <c r="AJ102" s="2">
        <f t="shared" si="42"/>
        <v>79872763.920000002</v>
      </c>
      <c r="AK102" s="2">
        <f t="shared" si="43"/>
        <v>79.872763919999997</v>
      </c>
      <c r="AL102" s="2" t="s">
        <v>697</v>
      </c>
      <c r="AM102" s="2" t="s">
        <v>698</v>
      </c>
      <c r="AN102" s="2" t="s">
        <v>699</v>
      </c>
      <c r="AO102" s="2" t="s">
        <v>700</v>
      </c>
      <c r="AP102" s="2" t="s">
        <v>701</v>
      </c>
      <c r="AQ102" s="2" t="s">
        <v>537</v>
      </c>
      <c r="AR102" s="2" t="s">
        <v>460</v>
      </c>
      <c r="AS102" s="2">
        <v>2</v>
      </c>
      <c r="AT102" s="2" t="s">
        <v>702</v>
      </c>
      <c r="AU102" s="2" t="s">
        <v>703</v>
      </c>
      <c r="AV102" s="2">
        <v>11</v>
      </c>
      <c r="AW102" s="5">
        <v>74</v>
      </c>
      <c r="AX102" s="5">
        <v>25</v>
      </c>
      <c r="AY102" s="5">
        <v>1</v>
      </c>
      <c r="AZ102" s="5">
        <v>1.1000000000000001</v>
      </c>
      <c r="BA102" s="5">
        <v>0.7</v>
      </c>
      <c r="BB102" s="5">
        <v>0.1</v>
      </c>
      <c r="BC102" s="5">
        <v>2.4</v>
      </c>
      <c r="BD102" s="5">
        <v>0.6</v>
      </c>
      <c r="BE102" s="5">
        <v>1.1000000000000001</v>
      </c>
      <c r="BF102" s="5">
        <v>23.8</v>
      </c>
      <c r="BG102" s="5">
        <v>1.8</v>
      </c>
      <c r="BH102" s="5">
        <v>2.2000000000000002</v>
      </c>
      <c r="BI102" s="2">
        <v>0</v>
      </c>
      <c r="BJ102" s="2">
        <v>0</v>
      </c>
      <c r="BK102" s="5">
        <v>49</v>
      </c>
      <c r="BL102" s="5">
        <v>17.2</v>
      </c>
      <c r="BM102" s="2">
        <v>0</v>
      </c>
      <c r="BN102" s="5">
        <v>0.1</v>
      </c>
      <c r="BO102" s="5">
        <v>56161</v>
      </c>
      <c r="BP102" s="5">
        <v>7683</v>
      </c>
      <c r="BQ102" s="5">
        <v>89</v>
      </c>
      <c r="BR102" s="5">
        <v>12</v>
      </c>
      <c r="BS102" s="5">
        <v>0.16</v>
      </c>
      <c r="BT102" s="5">
        <v>0.02</v>
      </c>
      <c r="BU102" s="5">
        <v>94889</v>
      </c>
      <c r="BV102" s="5">
        <v>150</v>
      </c>
      <c r="BW102" s="5">
        <v>0.27</v>
      </c>
      <c r="BX102" s="5">
        <v>869643</v>
      </c>
      <c r="BY102" s="5">
        <v>68963</v>
      </c>
      <c r="BZ102" s="5">
        <v>1376</v>
      </c>
      <c r="CA102" s="5">
        <v>109</v>
      </c>
      <c r="CB102" s="5">
        <v>3.09</v>
      </c>
      <c r="CC102" s="5">
        <v>0.26</v>
      </c>
      <c r="CD102" s="5">
        <v>16</v>
      </c>
      <c r="CE102" s="5">
        <v>17</v>
      </c>
      <c r="CF102" s="5">
        <v>31</v>
      </c>
      <c r="CG102" s="5">
        <v>19</v>
      </c>
      <c r="CH102" s="5">
        <v>21</v>
      </c>
      <c r="CI102" s="5">
        <v>3</v>
      </c>
      <c r="CJ102" s="5">
        <v>3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5">
        <v>29</v>
      </c>
      <c r="CR102" s="5">
        <v>61</v>
      </c>
      <c r="CS102" s="5">
        <v>0.87961</v>
      </c>
      <c r="CT102" s="5">
        <v>0.66679999999999995</v>
      </c>
      <c r="CU102" s="2" t="s">
        <v>143</v>
      </c>
    </row>
    <row r="103" spans="1:99" s="2" customFormat="1" x14ac:dyDescent="0.25">
      <c r="A103" s="2" t="s">
        <v>704</v>
      </c>
      <c r="B103" s="2" t="s">
        <v>705</v>
      </c>
      <c r="C103" s="2" t="s">
        <v>706</v>
      </c>
      <c r="D103" s="2">
        <v>1977</v>
      </c>
      <c r="E103" s="2">
        <f t="shared" si="22"/>
        <v>38</v>
      </c>
      <c r="F103" s="2">
        <v>94</v>
      </c>
      <c r="G103" s="2">
        <v>100</v>
      </c>
      <c r="H103" s="2">
        <v>70000</v>
      </c>
      <c r="I103" s="2">
        <v>129900</v>
      </c>
      <c r="J103" s="2">
        <v>22897</v>
      </c>
      <c r="K103" s="2">
        <v>129900</v>
      </c>
      <c r="L103" s="2">
        <f t="shared" si="23"/>
        <v>5658431010</v>
      </c>
      <c r="M103" s="2">
        <v>1147</v>
      </c>
      <c r="N103" s="2">
        <f t="shared" si="24"/>
        <v>49963320</v>
      </c>
      <c r="O103" s="2">
        <f t="shared" si="25"/>
        <v>1.7921875</v>
      </c>
      <c r="P103" s="2">
        <f t="shared" si="26"/>
        <v>4641748.42</v>
      </c>
      <c r="Q103" s="2">
        <f t="shared" si="27"/>
        <v>4.6417484199999999</v>
      </c>
      <c r="R103" s="2">
        <v>175</v>
      </c>
      <c r="S103" s="2">
        <f t="shared" si="28"/>
        <v>453.24824999999998</v>
      </c>
      <c r="T103" s="2">
        <f t="shared" si="29"/>
        <v>112000</v>
      </c>
      <c r="U103" s="2">
        <f t="shared" si="30"/>
        <v>4879000000</v>
      </c>
      <c r="V103" s="2">
        <v>47863.407567000002</v>
      </c>
      <c r="W103" s="2">
        <f t="shared" si="31"/>
        <v>14.5887666264216</v>
      </c>
      <c r="X103" s="2">
        <f t="shared" si="32"/>
        <v>9.0650422127443981</v>
      </c>
      <c r="Y103" s="2">
        <f t="shared" si="33"/>
        <v>1.9101728546506509</v>
      </c>
      <c r="Z103" s="2">
        <f t="shared" si="34"/>
        <v>113.25170164832922</v>
      </c>
      <c r="AA103" s="2">
        <f t="shared" si="35"/>
        <v>0.51654466544129796</v>
      </c>
      <c r="AB103" s="2">
        <f t="shared" si="36"/>
        <v>3.61441601005306</v>
      </c>
      <c r="AC103" s="2">
        <v>94</v>
      </c>
      <c r="AD103" s="2">
        <f t="shared" si="37"/>
        <v>1.2048053366843534</v>
      </c>
      <c r="AE103" s="2">
        <v>43.841299999999997</v>
      </c>
      <c r="AF103" s="2">
        <f t="shared" si="38"/>
        <v>97.646033129904097</v>
      </c>
      <c r="AG103" s="2">
        <f t="shared" si="39"/>
        <v>1.419922170101547</v>
      </c>
      <c r="AH103" s="2">
        <f t="shared" si="40"/>
        <v>0.1643504516913151</v>
      </c>
      <c r="AI103" s="2">
        <f t="shared" si="41"/>
        <v>997391030.30000007</v>
      </c>
      <c r="AJ103" s="2">
        <f t="shared" si="42"/>
        <v>28242991.559999999</v>
      </c>
      <c r="AK103" s="2">
        <f t="shared" si="43"/>
        <v>28.24299156</v>
      </c>
      <c r="AL103" s="2" t="s">
        <v>707</v>
      </c>
      <c r="AM103" s="2" t="s">
        <v>708</v>
      </c>
      <c r="AN103" s="2" t="s">
        <v>709</v>
      </c>
      <c r="AO103" s="2" t="s">
        <v>710</v>
      </c>
      <c r="AP103" s="2" t="s">
        <v>711</v>
      </c>
      <c r="AQ103" s="2" t="s">
        <v>152</v>
      </c>
      <c r="AR103" s="2" t="s">
        <v>712</v>
      </c>
      <c r="AS103" s="2">
        <v>1</v>
      </c>
      <c r="AT103" s="2" t="s">
        <v>713</v>
      </c>
      <c r="AU103" s="2" t="s">
        <v>714</v>
      </c>
      <c r="AV103" s="2">
        <v>11</v>
      </c>
      <c r="AW103" s="5">
        <v>51</v>
      </c>
      <c r="AX103" s="5">
        <v>47</v>
      </c>
      <c r="AY103" s="5">
        <v>2</v>
      </c>
      <c r="AZ103" s="5">
        <v>2.4</v>
      </c>
      <c r="BA103" s="5">
        <v>0.3</v>
      </c>
      <c r="BB103" s="2">
        <v>0</v>
      </c>
      <c r="BC103" s="5">
        <v>0.5</v>
      </c>
      <c r="BD103" s="2">
        <v>0</v>
      </c>
      <c r="BE103" s="2">
        <v>0</v>
      </c>
      <c r="BF103" s="5">
        <v>55.5</v>
      </c>
      <c r="BG103" s="5">
        <v>2.1</v>
      </c>
      <c r="BH103" s="5">
        <v>3.9</v>
      </c>
      <c r="BI103" s="2">
        <v>0</v>
      </c>
      <c r="BJ103" s="2">
        <v>0</v>
      </c>
      <c r="BK103" s="5">
        <v>31.7</v>
      </c>
      <c r="BL103" s="5">
        <v>3.1</v>
      </c>
      <c r="BM103" s="2">
        <v>0</v>
      </c>
      <c r="BN103" s="5">
        <v>0.6</v>
      </c>
      <c r="BO103" s="5">
        <v>6267</v>
      </c>
      <c r="BP103" s="5">
        <v>680</v>
      </c>
      <c r="BQ103" s="5">
        <v>94</v>
      </c>
      <c r="BR103" s="5">
        <v>10</v>
      </c>
      <c r="BS103" s="5">
        <v>0.2</v>
      </c>
      <c r="BT103" s="5">
        <v>0.02</v>
      </c>
      <c r="BU103" s="5">
        <v>11491</v>
      </c>
      <c r="BV103" s="5">
        <v>172</v>
      </c>
      <c r="BW103" s="5">
        <v>0.36</v>
      </c>
      <c r="BX103" s="5">
        <v>35476</v>
      </c>
      <c r="BY103" s="5">
        <v>2247</v>
      </c>
      <c r="BZ103" s="5">
        <v>529</v>
      </c>
      <c r="CA103" s="5">
        <v>34</v>
      </c>
      <c r="CB103" s="5">
        <v>0.92</v>
      </c>
      <c r="CC103" s="5">
        <v>0.06</v>
      </c>
      <c r="CD103" s="5">
        <v>7</v>
      </c>
      <c r="CE103" s="5">
        <v>11</v>
      </c>
      <c r="CF103" s="5">
        <v>15</v>
      </c>
      <c r="CG103" s="5">
        <v>21</v>
      </c>
      <c r="CH103" s="5">
        <v>47</v>
      </c>
      <c r="CI103" s="5">
        <v>13</v>
      </c>
      <c r="CJ103" s="5">
        <v>21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5">
        <v>17</v>
      </c>
      <c r="CR103" s="5">
        <v>47</v>
      </c>
      <c r="CS103" s="5">
        <v>0.74611000000000005</v>
      </c>
      <c r="CT103" s="5">
        <v>0.74280999999999997</v>
      </c>
      <c r="CU103" s="2" t="s">
        <v>143</v>
      </c>
    </row>
    <row r="104" spans="1:99" s="2" customFormat="1" x14ac:dyDescent="0.25">
      <c r="A104" s="2" t="s">
        <v>715</v>
      </c>
      <c r="C104" s="2" t="s">
        <v>716</v>
      </c>
      <c r="D104" s="2">
        <v>1972</v>
      </c>
      <c r="E104" s="2">
        <f t="shared" si="22"/>
        <v>43</v>
      </c>
      <c r="F104" s="2">
        <v>0</v>
      </c>
      <c r="G104" s="2">
        <v>26</v>
      </c>
      <c r="H104" s="2">
        <v>0</v>
      </c>
      <c r="I104" s="2">
        <v>6500</v>
      </c>
      <c r="J104" s="2">
        <v>3940</v>
      </c>
      <c r="K104" s="2">
        <v>6500</v>
      </c>
      <c r="L104" s="2">
        <f t="shared" si="23"/>
        <v>283139350</v>
      </c>
      <c r="M104" s="2">
        <v>389</v>
      </c>
      <c r="N104" s="2">
        <f t="shared" si="24"/>
        <v>16944840</v>
      </c>
      <c r="O104" s="2">
        <f t="shared" si="25"/>
        <v>0.60781250000000009</v>
      </c>
      <c r="P104" s="2">
        <f t="shared" si="26"/>
        <v>1574228.54</v>
      </c>
      <c r="Q104" s="2">
        <f t="shared" si="27"/>
        <v>1.57422854</v>
      </c>
      <c r="R104" s="2">
        <v>3.4</v>
      </c>
      <c r="S104" s="2">
        <f t="shared" si="28"/>
        <v>8.8059659999999997</v>
      </c>
      <c r="T104" s="2">
        <f t="shared" si="29"/>
        <v>2176</v>
      </c>
      <c r="U104" s="2">
        <f t="shared" si="30"/>
        <v>94792000</v>
      </c>
      <c r="W104" s="2">
        <f t="shared" si="31"/>
        <v>0</v>
      </c>
      <c r="X104" s="2">
        <f t="shared" si="32"/>
        <v>0</v>
      </c>
      <c r="Y104" s="2">
        <f t="shared" si="33"/>
        <v>0</v>
      </c>
      <c r="Z104" s="2">
        <f t="shared" si="34"/>
        <v>16.709473208363136</v>
      </c>
      <c r="AA104" s="2">
        <f t="shared" si="35"/>
        <v>0</v>
      </c>
      <c r="AB104" s="2" t="e">
        <f t="shared" si="36"/>
        <v>#DIV/0!</v>
      </c>
      <c r="AC104" s="2">
        <v>0</v>
      </c>
      <c r="AD104" s="2" t="e">
        <f t="shared" si="37"/>
        <v>#DIV/0!</v>
      </c>
      <c r="AE104" s="2" t="s">
        <v>159</v>
      </c>
      <c r="AF104" s="2">
        <f t="shared" si="38"/>
        <v>5.5938303341902316</v>
      </c>
      <c r="AG104" s="2">
        <f t="shared" si="39"/>
        <v>0.35974061317632783</v>
      </c>
      <c r="AH104" s="2">
        <f t="shared" si="40"/>
        <v>0.32392125600978061</v>
      </c>
      <c r="AI104" s="2">
        <f t="shared" si="41"/>
        <v>171626006</v>
      </c>
      <c r="AJ104" s="2">
        <f t="shared" si="42"/>
        <v>4859911.2</v>
      </c>
      <c r="AK104" s="2">
        <f t="shared" si="43"/>
        <v>4.8599112</v>
      </c>
      <c r="AL104" s="2" t="s">
        <v>159</v>
      </c>
      <c r="AM104" s="2" t="s">
        <v>159</v>
      </c>
      <c r="AN104" s="2" t="s">
        <v>159</v>
      </c>
      <c r="AO104" s="2" t="s">
        <v>159</v>
      </c>
      <c r="AP104" s="2" t="s">
        <v>159</v>
      </c>
      <c r="AQ104" s="2" t="s">
        <v>159</v>
      </c>
      <c r="AR104" s="2" t="s">
        <v>159</v>
      </c>
      <c r="AS104" s="2">
        <v>0</v>
      </c>
      <c r="AT104" s="2" t="s">
        <v>159</v>
      </c>
      <c r="AU104" s="2" t="s">
        <v>159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 t="s">
        <v>143</v>
      </c>
    </row>
    <row r="105" spans="1:99" s="2" customFormat="1" x14ac:dyDescent="0.25">
      <c r="A105" s="2" t="s">
        <v>717</v>
      </c>
      <c r="B105" s="2" t="s">
        <v>718</v>
      </c>
      <c r="C105" s="2" t="s">
        <v>719</v>
      </c>
      <c r="D105" s="2">
        <v>1979</v>
      </c>
      <c r="E105" s="2">
        <f t="shared" si="22"/>
        <v>36</v>
      </c>
      <c r="F105" s="2">
        <v>101</v>
      </c>
      <c r="G105" s="2">
        <v>140</v>
      </c>
      <c r="H105" s="2">
        <v>218100</v>
      </c>
      <c r="I105" s="2">
        <v>143200</v>
      </c>
      <c r="J105" s="2">
        <v>9500</v>
      </c>
      <c r="K105" s="2">
        <v>143200</v>
      </c>
      <c r="L105" s="2">
        <f t="shared" si="23"/>
        <v>6237777680</v>
      </c>
      <c r="M105" s="2">
        <v>470</v>
      </c>
      <c r="N105" s="2">
        <f t="shared" si="24"/>
        <v>20473200</v>
      </c>
      <c r="O105" s="2">
        <f t="shared" si="25"/>
        <v>0.734375</v>
      </c>
      <c r="P105" s="2">
        <f t="shared" si="26"/>
        <v>1902024.2</v>
      </c>
      <c r="Q105" s="2">
        <f t="shared" si="27"/>
        <v>1.9020242000000001</v>
      </c>
      <c r="R105" s="2">
        <v>280</v>
      </c>
      <c r="S105" s="2">
        <f t="shared" si="28"/>
        <v>725.19719999999995</v>
      </c>
      <c r="T105" s="2">
        <f t="shared" si="29"/>
        <v>179200</v>
      </c>
      <c r="U105" s="2">
        <f t="shared" si="30"/>
        <v>7806400000</v>
      </c>
      <c r="W105" s="2">
        <f t="shared" si="31"/>
        <v>0</v>
      </c>
      <c r="X105" s="2">
        <f t="shared" si="32"/>
        <v>0</v>
      </c>
      <c r="Y105" s="2">
        <f t="shared" si="33"/>
        <v>0</v>
      </c>
      <c r="Z105" s="2">
        <f t="shared" si="34"/>
        <v>304.68015161284018</v>
      </c>
      <c r="AA105" s="2">
        <f t="shared" si="35"/>
        <v>0</v>
      </c>
      <c r="AB105" s="2">
        <f t="shared" si="36"/>
        <v>9.0499054934506979</v>
      </c>
      <c r="AC105" s="2">
        <v>101</v>
      </c>
      <c r="AD105" s="2">
        <f t="shared" si="37"/>
        <v>3.0166351644835663</v>
      </c>
      <c r="AE105" s="2" t="s">
        <v>159</v>
      </c>
      <c r="AF105" s="2">
        <f t="shared" si="38"/>
        <v>381.27659574468083</v>
      </c>
      <c r="AG105" s="2">
        <f t="shared" si="39"/>
        <v>5.9675593505465203</v>
      </c>
      <c r="AH105" s="2">
        <f t="shared" si="40"/>
        <v>0.16231562221050241</v>
      </c>
      <c r="AI105" s="2">
        <f t="shared" si="41"/>
        <v>413819050</v>
      </c>
      <c r="AJ105" s="2">
        <f t="shared" si="42"/>
        <v>11718060</v>
      </c>
      <c r="AK105" s="2">
        <f t="shared" si="43"/>
        <v>11.718059999999999</v>
      </c>
      <c r="AL105" s="2" t="s">
        <v>159</v>
      </c>
      <c r="AM105" s="2" t="s">
        <v>159</v>
      </c>
      <c r="AN105" s="2" t="s">
        <v>159</v>
      </c>
      <c r="AO105" s="2" t="s">
        <v>159</v>
      </c>
      <c r="AP105" s="2" t="s">
        <v>159</v>
      </c>
      <c r="AQ105" s="2" t="s">
        <v>159</v>
      </c>
      <c r="AR105" s="2" t="s">
        <v>159</v>
      </c>
      <c r="AS105" s="2">
        <v>0</v>
      </c>
      <c r="AT105" s="2" t="s">
        <v>159</v>
      </c>
      <c r="AU105" s="2" t="s">
        <v>159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 t="s">
        <v>143</v>
      </c>
    </row>
    <row r="106" spans="1:99" s="2" customFormat="1" x14ac:dyDescent="0.25">
      <c r="A106" s="2" t="s">
        <v>720</v>
      </c>
      <c r="B106" s="2" t="s">
        <v>721</v>
      </c>
      <c r="C106" s="2" t="s">
        <v>722</v>
      </c>
      <c r="D106" s="2">
        <v>1979</v>
      </c>
      <c r="E106" s="2">
        <f t="shared" si="22"/>
        <v>36</v>
      </c>
      <c r="F106" s="2">
        <v>84</v>
      </c>
      <c r="G106" s="2">
        <v>122</v>
      </c>
      <c r="H106" s="2">
        <v>218100</v>
      </c>
      <c r="I106" s="2">
        <v>136000</v>
      </c>
      <c r="J106" s="2">
        <v>8850</v>
      </c>
      <c r="K106" s="2">
        <v>136000</v>
      </c>
      <c r="L106" s="2">
        <f t="shared" si="23"/>
        <v>5924146400</v>
      </c>
      <c r="M106" s="2">
        <v>680</v>
      </c>
      <c r="N106" s="2">
        <f t="shared" si="24"/>
        <v>29620800</v>
      </c>
      <c r="O106" s="2">
        <f t="shared" si="25"/>
        <v>1.0625</v>
      </c>
      <c r="P106" s="2">
        <f t="shared" si="26"/>
        <v>2751864.8000000003</v>
      </c>
      <c r="Q106" s="2">
        <f t="shared" si="27"/>
        <v>2.7518648000000003</v>
      </c>
      <c r="R106" s="2">
        <v>122</v>
      </c>
      <c r="S106" s="2">
        <f t="shared" si="28"/>
        <v>315.97877999999997</v>
      </c>
      <c r="T106" s="2">
        <f t="shared" si="29"/>
        <v>78080</v>
      </c>
      <c r="U106" s="2">
        <f t="shared" si="30"/>
        <v>3401360000</v>
      </c>
      <c r="W106" s="2">
        <f t="shared" si="31"/>
        <v>0</v>
      </c>
      <c r="X106" s="2">
        <f t="shared" si="32"/>
        <v>0</v>
      </c>
      <c r="Y106" s="2">
        <f t="shared" si="33"/>
        <v>0</v>
      </c>
      <c r="Z106" s="2">
        <f t="shared" si="34"/>
        <v>199.99954086317723</v>
      </c>
      <c r="AA106" s="2">
        <f t="shared" si="35"/>
        <v>0</v>
      </c>
      <c r="AB106" s="2">
        <f t="shared" si="36"/>
        <v>7.1428407451134728</v>
      </c>
      <c r="AC106" s="2">
        <v>84</v>
      </c>
      <c r="AD106" s="2">
        <f t="shared" si="37"/>
        <v>2.380946915037824</v>
      </c>
      <c r="AE106" s="2" t="s">
        <v>159</v>
      </c>
      <c r="AF106" s="2">
        <f t="shared" si="38"/>
        <v>114.82352941176471</v>
      </c>
      <c r="AG106" s="2">
        <f t="shared" si="39"/>
        <v>3.2566872600522783</v>
      </c>
      <c r="AH106" s="2">
        <f t="shared" si="40"/>
        <v>0.25208773157346936</v>
      </c>
      <c r="AI106" s="2">
        <f t="shared" si="41"/>
        <v>385505115</v>
      </c>
      <c r="AJ106" s="2">
        <f t="shared" si="42"/>
        <v>10916298</v>
      </c>
      <c r="AK106" s="2">
        <f t="shared" si="43"/>
        <v>10.916297999999999</v>
      </c>
      <c r="AL106" s="2" t="s">
        <v>159</v>
      </c>
      <c r="AM106" s="2" t="s">
        <v>159</v>
      </c>
      <c r="AN106" s="2" t="s">
        <v>159</v>
      </c>
      <c r="AO106" s="2" t="s">
        <v>159</v>
      </c>
      <c r="AP106" s="2" t="s">
        <v>159</v>
      </c>
      <c r="AQ106" s="2" t="s">
        <v>159</v>
      </c>
      <c r="AR106" s="2" t="s">
        <v>159</v>
      </c>
      <c r="AS106" s="2">
        <v>0</v>
      </c>
      <c r="AT106" s="2" t="s">
        <v>159</v>
      </c>
      <c r="AU106" s="2" t="s">
        <v>159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 t="s">
        <v>143</v>
      </c>
    </row>
    <row r="107" spans="1:99" s="2" customFormat="1" x14ac:dyDescent="0.25">
      <c r="A107" s="2" t="s">
        <v>723</v>
      </c>
      <c r="B107" s="2" t="s">
        <v>724</v>
      </c>
      <c r="C107" s="2" t="s">
        <v>725</v>
      </c>
      <c r="D107" s="2">
        <v>1980</v>
      </c>
      <c r="E107" s="2">
        <f t="shared" si="22"/>
        <v>35</v>
      </c>
      <c r="F107" s="2">
        <v>117</v>
      </c>
      <c r="G107" s="2">
        <v>151</v>
      </c>
      <c r="H107" s="2">
        <v>213000</v>
      </c>
      <c r="I107" s="2">
        <v>171000</v>
      </c>
      <c r="J107" s="2">
        <v>7000</v>
      </c>
      <c r="K107" s="2">
        <v>171000</v>
      </c>
      <c r="L107" s="2">
        <f t="shared" si="23"/>
        <v>7448742900</v>
      </c>
      <c r="M107" s="2">
        <v>410</v>
      </c>
      <c r="N107" s="2">
        <f t="shared" si="24"/>
        <v>17859600</v>
      </c>
      <c r="O107" s="2">
        <f t="shared" si="25"/>
        <v>0.640625</v>
      </c>
      <c r="P107" s="2">
        <f t="shared" si="26"/>
        <v>1659212.6</v>
      </c>
      <c r="Q107" s="2">
        <f t="shared" si="27"/>
        <v>1.6592126</v>
      </c>
      <c r="R107" s="2">
        <v>298</v>
      </c>
      <c r="S107" s="2">
        <f t="shared" si="28"/>
        <v>771.81701999999996</v>
      </c>
      <c r="T107" s="2">
        <f t="shared" si="29"/>
        <v>190720</v>
      </c>
      <c r="U107" s="2">
        <f t="shared" si="30"/>
        <v>8308240000</v>
      </c>
      <c r="V107" s="2">
        <v>39713.212599999999</v>
      </c>
      <c r="W107" s="2">
        <f t="shared" si="31"/>
        <v>12.104587200479999</v>
      </c>
      <c r="X107" s="2">
        <f t="shared" si="32"/>
        <v>7.5214441871644002</v>
      </c>
      <c r="Y107" s="2">
        <f t="shared" si="33"/>
        <v>2.650903118347498</v>
      </c>
      <c r="Z107" s="2">
        <f t="shared" si="34"/>
        <v>417.07221326345496</v>
      </c>
      <c r="AA107" s="2">
        <f t="shared" si="35"/>
        <v>1.4019090240017791</v>
      </c>
      <c r="AB107" s="2">
        <f t="shared" si="36"/>
        <v>10.694159314447562</v>
      </c>
      <c r="AC107" s="2">
        <v>117</v>
      </c>
      <c r="AD107" s="2">
        <f t="shared" si="37"/>
        <v>3.5647197714825212</v>
      </c>
      <c r="AE107" s="2">
        <v>301.57400000000001</v>
      </c>
      <c r="AF107" s="2">
        <f t="shared" si="38"/>
        <v>465.17073170731709</v>
      </c>
      <c r="AG107" s="2">
        <f t="shared" si="39"/>
        <v>8.7462289409627125</v>
      </c>
      <c r="AH107" s="2">
        <f t="shared" si="40"/>
        <v>0.19216393571729695</v>
      </c>
      <c r="AI107" s="2">
        <f t="shared" si="41"/>
        <v>304919300</v>
      </c>
      <c r="AJ107" s="2">
        <f t="shared" si="42"/>
        <v>8634360</v>
      </c>
      <c r="AK107" s="2">
        <f t="shared" si="43"/>
        <v>8.6343599999999991</v>
      </c>
      <c r="AL107" s="2" t="s">
        <v>726</v>
      </c>
      <c r="AM107" s="2" t="s">
        <v>727</v>
      </c>
      <c r="AN107" s="2" t="s">
        <v>728</v>
      </c>
      <c r="AO107" s="2" t="s">
        <v>729</v>
      </c>
      <c r="AP107" s="2" t="s">
        <v>730</v>
      </c>
      <c r="AQ107" s="2" t="s">
        <v>731</v>
      </c>
      <c r="AR107" s="2" t="s">
        <v>732</v>
      </c>
      <c r="AS107" s="2">
        <v>2</v>
      </c>
      <c r="AT107" s="2" t="s">
        <v>733</v>
      </c>
      <c r="AU107" s="2" t="s">
        <v>734</v>
      </c>
      <c r="AV107" s="2">
        <v>7</v>
      </c>
      <c r="AW107" s="5">
        <v>98</v>
      </c>
      <c r="AX107" s="5">
        <v>1</v>
      </c>
      <c r="AY107" s="2">
        <v>0</v>
      </c>
      <c r="AZ107" s="5">
        <v>0.6</v>
      </c>
      <c r="BA107" s="2">
        <v>0</v>
      </c>
      <c r="BB107" s="5">
        <v>0.2</v>
      </c>
      <c r="BC107" s="5">
        <v>0.2</v>
      </c>
      <c r="BD107" s="2">
        <v>0</v>
      </c>
      <c r="BE107" s="5">
        <v>0.1</v>
      </c>
      <c r="BF107" s="5">
        <v>50.4</v>
      </c>
      <c r="BG107" s="5">
        <v>2.5</v>
      </c>
      <c r="BH107" s="5">
        <v>9.9</v>
      </c>
      <c r="BI107" s="2">
        <v>0</v>
      </c>
      <c r="BJ107" s="2">
        <v>0</v>
      </c>
      <c r="BK107" s="5">
        <v>31.7</v>
      </c>
      <c r="BL107" s="5">
        <v>4.2</v>
      </c>
      <c r="BM107" s="2">
        <v>0</v>
      </c>
      <c r="BN107" s="5">
        <v>0.1</v>
      </c>
      <c r="BO107" s="5">
        <v>43328</v>
      </c>
      <c r="BP107" s="5">
        <v>6964</v>
      </c>
      <c r="BQ107" s="5">
        <v>54</v>
      </c>
      <c r="BR107" s="5">
        <v>9</v>
      </c>
      <c r="BS107" s="5">
        <v>0.14000000000000001</v>
      </c>
      <c r="BT107" s="5">
        <v>0.02</v>
      </c>
      <c r="BU107" s="5">
        <v>66759</v>
      </c>
      <c r="BV107" s="5">
        <v>83</v>
      </c>
      <c r="BW107" s="5">
        <v>0.22</v>
      </c>
      <c r="BX107" s="5">
        <v>304346</v>
      </c>
      <c r="BY107" s="5">
        <v>41214</v>
      </c>
      <c r="BZ107" s="5">
        <v>380</v>
      </c>
      <c r="CA107" s="5">
        <v>51</v>
      </c>
      <c r="CB107" s="5">
        <v>1.1499999999999999</v>
      </c>
      <c r="CC107" s="5">
        <v>0.16</v>
      </c>
      <c r="CD107" s="5">
        <v>8</v>
      </c>
      <c r="CE107" s="5">
        <v>7</v>
      </c>
      <c r="CF107" s="5">
        <v>17</v>
      </c>
      <c r="CG107" s="5">
        <v>22</v>
      </c>
      <c r="CH107" s="5">
        <v>36</v>
      </c>
      <c r="CI107" s="5">
        <v>18</v>
      </c>
      <c r="CJ107" s="5">
        <v>25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5">
        <v>20</v>
      </c>
      <c r="CR107" s="5">
        <v>45</v>
      </c>
      <c r="CS107" s="5">
        <v>0.84882999999999997</v>
      </c>
      <c r="CT107" s="5">
        <v>0.83825000000000005</v>
      </c>
      <c r="CU107" s="2" t="s">
        <v>143</v>
      </c>
    </row>
    <row r="108" spans="1:99" s="2" customFormat="1" x14ac:dyDescent="0.25">
      <c r="A108" s="2" t="s">
        <v>735</v>
      </c>
      <c r="C108" s="2" t="s">
        <v>736</v>
      </c>
      <c r="D108" s="2">
        <v>1979</v>
      </c>
      <c r="E108" s="2">
        <f t="shared" si="22"/>
        <v>36</v>
      </c>
      <c r="F108" s="2">
        <v>0</v>
      </c>
      <c r="G108" s="2">
        <v>66</v>
      </c>
      <c r="H108" s="2">
        <v>0</v>
      </c>
      <c r="I108" s="2">
        <v>8800</v>
      </c>
      <c r="J108" s="2">
        <v>3100</v>
      </c>
      <c r="K108" s="2">
        <v>8800</v>
      </c>
      <c r="L108" s="2">
        <f t="shared" si="23"/>
        <v>383327120</v>
      </c>
      <c r="M108" s="2">
        <v>252</v>
      </c>
      <c r="N108" s="2">
        <f t="shared" si="24"/>
        <v>10977120</v>
      </c>
      <c r="O108" s="2">
        <f t="shared" si="25"/>
        <v>0.39375000000000004</v>
      </c>
      <c r="P108" s="2">
        <f t="shared" si="26"/>
        <v>1019808.7200000001</v>
      </c>
      <c r="Q108" s="2">
        <f t="shared" si="27"/>
        <v>1.0198087200000001</v>
      </c>
      <c r="R108" s="2">
        <v>5.8</v>
      </c>
      <c r="S108" s="2">
        <f t="shared" si="28"/>
        <v>15.021941999999997</v>
      </c>
      <c r="T108" s="2">
        <f t="shared" si="29"/>
        <v>3712</v>
      </c>
      <c r="U108" s="2">
        <f t="shared" si="30"/>
        <v>161704000</v>
      </c>
      <c r="W108" s="2">
        <f t="shared" si="31"/>
        <v>0</v>
      </c>
      <c r="X108" s="2">
        <f t="shared" si="32"/>
        <v>0</v>
      </c>
      <c r="Y108" s="2">
        <f t="shared" si="33"/>
        <v>0</v>
      </c>
      <c r="Z108" s="2">
        <f t="shared" si="34"/>
        <v>34.920554753888091</v>
      </c>
      <c r="AA108" s="2">
        <f t="shared" si="35"/>
        <v>0</v>
      </c>
      <c r="AB108" s="2" t="e">
        <f t="shared" si="36"/>
        <v>#DIV/0!</v>
      </c>
      <c r="AC108" s="2">
        <v>0</v>
      </c>
      <c r="AD108" s="2" t="e">
        <f t="shared" si="37"/>
        <v>#DIV/0!</v>
      </c>
      <c r="AE108" s="2" t="s">
        <v>159</v>
      </c>
      <c r="AF108" s="2">
        <f t="shared" si="38"/>
        <v>14.730158730158729</v>
      </c>
      <c r="AG108" s="2">
        <f t="shared" si="39"/>
        <v>0.93407635137326039</v>
      </c>
      <c r="AH108" s="2">
        <f t="shared" si="40"/>
        <v>0.26670116648726344</v>
      </c>
      <c r="AI108" s="2">
        <f t="shared" si="41"/>
        <v>135035690</v>
      </c>
      <c r="AJ108" s="2">
        <f t="shared" si="42"/>
        <v>3823788</v>
      </c>
      <c r="AK108" s="2">
        <f t="shared" si="43"/>
        <v>3.823788</v>
      </c>
      <c r="AL108" s="2" t="s">
        <v>159</v>
      </c>
      <c r="AM108" s="2" t="s">
        <v>159</v>
      </c>
      <c r="AN108" s="2" t="s">
        <v>159</v>
      </c>
      <c r="AO108" s="2" t="s">
        <v>159</v>
      </c>
      <c r="AP108" s="2" t="s">
        <v>159</v>
      </c>
      <c r="AQ108" s="2" t="s">
        <v>159</v>
      </c>
      <c r="AR108" s="2" t="s">
        <v>159</v>
      </c>
      <c r="AS108" s="2">
        <v>0</v>
      </c>
      <c r="AT108" s="2" t="s">
        <v>159</v>
      </c>
      <c r="AU108" s="2" t="s">
        <v>159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 t="s">
        <v>143</v>
      </c>
    </row>
    <row r="109" spans="1:99" s="2" customFormat="1" x14ac:dyDescent="0.25">
      <c r="A109" s="2" t="s">
        <v>737</v>
      </c>
      <c r="C109" s="2" t="s">
        <v>738</v>
      </c>
      <c r="D109" s="2">
        <v>1984</v>
      </c>
      <c r="E109" s="2">
        <f t="shared" si="22"/>
        <v>31</v>
      </c>
      <c r="F109" s="2">
        <v>0</v>
      </c>
      <c r="G109" s="2">
        <v>14.5</v>
      </c>
      <c r="H109" s="2">
        <v>0</v>
      </c>
      <c r="I109" s="2">
        <v>3924</v>
      </c>
      <c r="J109" s="2">
        <v>3924</v>
      </c>
      <c r="K109" s="2">
        <v>3924</v>
      </c>
      <c r="L109" s="2">
        <f t="shared" si="23"/>
        <v>170929047.59999999</v>
      </c>
      <c r="M109" s="2">
        <v>677</v>
      </c>
      <c r="N109" s="2">
        <f t="shared" si="24"/>
        <v>29490120</v>
      </c>
      <c r="O109" s="2">
        <f t="shared" si="25"/>
        <v>1.0578125</v>
      </c>
      <c r="P109" s="2">
        <f t="shared" si="26"/>
        <v>2739724.22</v>
      </c>
      <c r="Q109" s="2">
        <f t="shared" si="27"/>
        <v>2.7397242200000003</v>
      </c>
      <c r="R109" s="2">
        <v>5682</v>
      </c>
      <c r="S109" s="2">
        <f t="shared" si="28"/>
        <v>14716.323179999999</v>
      </c>
      <c r="T109" s="2">
        <f t="shared" si="29"/>
        <v>3636480</v>
      </c>
      <c r="U109" s="2">
        <f t="shared" si="30"/>
        <v>158414160000</v>
      </c>
      <c r="W109" s="2">
        <f t="shared" si="31"/>
        <v>0</v>
      </c>
      <c r="X109" s="2">
        <f t="shared" si="32"/>
        <v>0</v>
      </c>
      <c r="Y109" s="2">
        <f t="shared" si="33"/>
        <v>0</v>
      </c>
      <c r="Z109" s="2">
        <f t="shared" si="34"/>
        <v>5.7961462211750918</v>
      </c>
      <c r="AA109" s="2">
        <f t="shared" si="35"/>
        <v>0</v>
      </c>
      <c r="AB109" s="2" t="e">
        <f t="shared" si="36"/>
        <v>#DIV/0!</v>
      </c>
      <c r="AC109" s="2">
        <v>0</v>
      </c>
      <c r="AD109" s="2" t="e">
        <f t="shared" si="37"/>
        <v>#DIV/0!</v>
      </c>
      <c r="AE109" s="2" t="s">
        <v>159</v>
      </c>
      <c r="AF109" s="2">
        <f t="shared" si="38"/>
        <v>5371.4623338257015</v>
      </c>
      <c r="AG109" s="2">
        <f t="shared" si="39"/>
        <v>9.4590280122331907E-2</v>
      </c>
      <c r="AH109" s="2">
        <f t="shared" si="40"/>
        <v>0.56603819606938555</v>
      </c>
      <c r="AI109" s="2">
        <f t="shared" si="41"/>
        <v>170929047.59999999</v>
      </c>
      <c r="AJ109" s="2">
        <f t="shared" si="42"/>
        <v>4840175.5200000005</v>
      </c>
      <c r="AK109" s="2">
        <f t="shared" si="43"/>
        <v>4.8401755200000007</v>
      </c>
      <c r="AL109" s="2" t="s">
        <v>159</v>
      </c>
      <c r="AM109" s="2" t="s">
        <v>159</v>
      </c>
      <c r="AN109" s="2" t="s">
        <v>159</v>
      </c>
      <c r="AO109" s="2" t="s">
        <v>159</v>
      </c>
      <c r="AP109" s="2" t="s">
        <v>159</v>
      </c>
      <c r="AQ109" s="2" t="s">
        <v>159</v>
      </c>
      <c r="AR109" s="2" t="s">
        <v>159</v>
      </c>
      <c r="AS109" s="2">
        <v>0</v>
      </c>
      <c r="AT109" s="2" t="s">
        <v>159</v>
      </c>
      <c r="AU109" s="2" t="s">
        <v>159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 t="s">
        <v>143</v>
      </c>
    </row>
    <row r="110" spans="1:99" s="2" customFormat="1" x14ac:dyDescent="0.25">
      <c r="A110" s="2" t="s">
        <v>739</v>
      </c>
      <c r="C110" s="2" t="s">
        <v>740</v>
      </c>
      <c r="F110" s="2">
        <v>0</v>
      </c>
      <c r="G110" s="2">
        <v>20</v>
      </c>
      <c r="H110" s="2">
        <v>0</v>
      </c>
      <c r="I110" s="2">
        <v>1197</v>
      </c>
      <c r="J110" s="2">
        <v>1197</v>
      </c>
      <c r="K110" s="2">
        <v>1197</v>
      </c>
      <c r="L110" s="2">
        <f t="shared" si="23"/>
        <v>52141200.300000004</v>
      </c>
      <c r="M110" s="2">
        <v>300</v>
      </c>
      <c r="N110" s="2">
        <f t="shared" si="24"/>
        <v>13068000</v>
      </c>
      <c r="O110" s="2">
        <f t="shared" si="25"/>
        <v>0.46875</v>
      </c>
      <c r="P110" s="2">
        <f t="shared" si="26"/>
        <v>1214058</v>
      </c>
      <c r="Q110" s="2">
        <f t="shared" si="27"/>
        <v>1.2140580000000001</v>
      </c>
      <c r="R110" s="2">
        <v>0</v>
      </c>
      <c r="S110" s="2">
        <f t="shared" si="28"/>
        <v>0</v>
      </c>
      <c r="T110" s="2">
        <f t="shared" si="29"/>
        <v>0</v>
      </c>
      <c r="U110" s="2">
        <f t="shared" si="30"/>
        <v>0</v>
      </c>
      <c r="W110" s="2">
        <f t="shared" si="31"/>
        <v>0</v>
      </c>
      <c r="X110" s="2">
        <f t="shared" si="32"/>
        <v>0</v>
      </c>
      <c r="Y110" s="2">
        <f t="shared" si="33"/>
        <v>0</v>
      </c>
      <c r="Z110" s="2">
        <f t="shared" si="34"/>
        <v>3.9899908402203859</v>
      </c>
      <c r="AA110" s="2">
        <f t="shared" si="35"/>
        <v>0</v>
      </c>
      <c r="AB110" s="2" t="e">
        <f t="shared" si="36"/>
        <v>#DIV/0!</v>
      </c>
      <c r="AC110" s="2">
        <v>0</v>
      </c>
      <c r="AD110" s="2" t="e">
        <f t="shared" si="37"/>
        <v>#DIV/0!</v>
      </c>
      <c r="AE110" s="2" t="s">
        <v>159</v>
      </c>
      <c r="AF110" s="2">
        <f t="shared" si="38"/>
        <v>0</v>
      </c>
      <c r="AG110" s="2">
        <f t="shared" si="39"/>
        <v>9.7816649800957556E-2</v>
      </c>
      <c r="AH110" s="2">
        <f t="shared" si="40"/>
        <v>0.82226758971885727</v>
      </c>
      <c r="AI110" s="2">
        <f t="shared" si="41"/>
        <v>52141200.300000004</v>
      </c>
      <c r="AJ110" s="2">
        <f t="shared" si="42"/>
        <v>1476475.56</v>
      </c>
      <c r="AK110" s="2">
        <f t="shared" si="43"/>
        <v>1.4764755600000001</v>
      </c>
      <c r="AL110" s="2" t="s">
        <v>159</v>
      </c>
      <c r="AM110" s="2" t="s">
        <v>159</v>
      </c>
      <c r="AN110" s="2" t="s">
        <v>159</v>
      </c>
      <c r="AO110" s="2" t="s">
        <v>159</v>
      </c>
      <c r="AP110" s="2" t="s">
        <v>159</v>
      </c>
      <c r="AQ110" s="2" t="s">
        <v>159</v>
      </c>
      <c r="AR110" s="2" t="s">
        <v>159</v>
      </c>
      <c r="AS110" s="2">
        <v>0</v>
      </c>
      <c r="AT110" s="2" t="s">
        <v>159</v>
      </c>
      <c r="AU110" s="2" t="s">
        <v>159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 t="s">
        <v>143</v>
      </c>
    </row>
    <row r="111" spans="1:99" s="2" customFormat="1" x14ac:dyDescent="0.25">
      <c r="A111" s="2" t="s">
        <v>741</v>
      </c>
      <c r="C111" s="2" t="s">
        <v>742</v>
      </c>
      <c r="D111" s="2">
        <v>1926</v>
      </c>
      <c r="E111" s="2">
        <f t="shared" ref="E111" si="44">2015-D111</f>
        <v>89</v>
      </c>
      <c r="F111" s="2">
        <v>0</v>
      </c>
      <c r="G111" s="2">
        <v>40</v>
      </c>
      <c r="H111" s="2">
        <v>0</v>
      </c>
      <c r="I111" s="2">
        <v>270000</v>
      </c>
      <c r="J111" s="2">
        <v>132000</v>
      </c>
      <c r="K111" s="2">
        <v>270000</v>
      </c>
      <c r="L111" s="2">
        <f t="shared" si="23"/>
        <v>11761173000</v>
      </c>
      <c r="M111" s="2">
        <v>291.12023299999998</v>
      </c>
      <c r="N111" s="2">
        <f t="shared" si="24"/>
        <v>12681197.349479999</v>
      </c>
      <c r="O111" s="2">
        <f t="shared" si="25"/>
        <v>0.45487536406250001</v>
      </c>
      <c r="P111" s="2">
        <f t="shared" si="26"/>
        <v>1178122.8261183801</v>
      </c>
      <c r="Q111" s="2">
        <f t="shared" si="27"/>
        <v>1.17812282611838</v>
      </c>
      <c r="R111" s="2">
        <v>228</v>
      </c>
      <c r="S111" s="2">
        <f t="shared" si="28"/>
        <v>590.51771999999994</v>
      </c>
      <c r="T111" s="2">
        <f t="shared" si="29"/>
        <v>145920</v>
      </c>
      <c r="U111" s="2">
        <f t="shared" si="30"/>
        <v>6356640000</v>
      </c>
      <c r="V111" s="2">
        <v>212537.01633000001</v>
      </c>
      <c r="W111" s="2">
        <f t="shared" si="31"/>
        <v>64.781282577384005</v>
      </c>
      <c r="X111" s="2">
        <f t="shared" si="32"/>
        <v>40.253235670804024</v>
      </c>
      <c r="Y111" s="2">
        <f t="shared" si="33"/>
        <v>16.836396622237128</v>
      </c>
      <c r="Z111" s="2">
        <f t="shared" si="34"/>
        <v>927.44972543797485</v>
      </c>
      <c r="AA111" s="2">
        <f t="shared" si="35"/>
        <v>0.39787211162962444</v>
      </c>
      <c r="AB111" s="2" t="e">
        <f t="shared" si="36"/>
        <v>#DIV/0!</v>
      </c>
      <c r="AC111" s="2">
        <v>0</v>
      </c>
      <c r="AD111" s="2" t="e">
        <f t="shared" si="37"/>
        <v>#DIV/0!</v>
      </c>
      <c r="AE111" s="2">
        <v>372.74</v>
      </c>
      <c r="AF111" s="2">
        <f t="shared" si="38"/>
        <v>501.23620229446578</v>
      </c>
      <c r="AG111" s="2">
        <f t="shared" si="39"/>
        <v>23.08105706993053</v>
      </c>
      <c r="AH111" s="2">
        <f t="shared" si="40"/>
        <v>7.2357662265616325E-3</v>
      </c>
      <c r="AI111" s="2">
        <f t="shared" si="41"/>
        <v>5749906800</v>
      </c>
      <c r="AJ111" s="2">
        <f t="shared" si="42"/>
        <v>162819360</v>
      </c>
      <c r="AK111" s="2">
        <f t="shared" si="43"/>
        <v>162.81935999999999</v>
      </c>
      <c r="AL111" s="2" t="s">
        <v>743</v>
      </c>
      <c r="AM111" s="2" t="s">
        <v>744</v>
      </c>
      <c r="AN111" s="2" t="s">
        <v>745</v>
      </c>
      <c r="AO111" s="2" t="s">
        <v>746</v>
      </c>
      <c r="AP111" s="2" t="s">
        <v>747</v>
      </c>
      <c r="AQ111" s="2" t="s">
        <v>183</v>
      </c>
      <c r="AR111" s="2" t="s">
        <v>633</v>
      </c>
      <c r="AS111" s="2">
        <v>1</v>
      </c>
      <c r="AT111" s="2" t="s">
        <v>748</v>
      </c>
      <c r="AU111" s="2" t="s">
        <v>749</v>
      </c>
      <c r="AV111" s="2">
        <v>8</v>
      </c>
      <c r="AW111" s="5">
        <v>99</v>
      </c>
      <c r="AX111" s="2">
        <v>0</v>
      </c>
      <c r="AY111" s="5">
        <v>1</v>
      </c>
      <c r="AZ111" s="5">
        <v>7</v>
      </c>
      <c r="BA111" s="5">
        <v>3.9</v>
      </c>
      <c r="BB111" s="2">
        <v>0</v>
      </c>
      <c r="BC111" s="5">
        <v>0.8</v>
      </c>
      <c r="BD111" s="2">
        <v>0</v>
      </c>
      <c r="BE111" s="5">
        <v>0.9</v>
      </c>
      <c r="BF111" s="5">
        <v>54.1</v>
      </c>
      <c r="BG111" s="5">
        <v>10.1</v>
      </c>
      <c r="BH111" s="5">
        <v>14.3</v>
      </c>
      <c r="BI111" s="2">
        <v>0</v>
      </c>
      <c r="BJ111" s="2">
        <v>0</v>
      </c>
      <c r="BK111" s="5">
        <v>7.2</v>
      </c>
      <c r="BL111" s="5">
        <v>1.5</v>
      </c>
      <c r="BM111" s="2">
        <v>0</v>
      </c>
      <c r="BN111" s="5">
        <v>0.1</v>
      </c>
      <c r="BO111" s="5">
        <v>65978</v>
      </c>
      <c r="BP111" s="5">
        <v>6261</v>
      </c>
      <c r="BQ111" s="5">
        <v>118</v>
      </c>
      <c r="BR111" s="5">
        <v>11</v>
      </c>
      <c r="BS111" s="5">
        <v>0.2</v>
      </c>
      <c r="BT111" s="5">
        <v>0.02</v>
      </c>
      <c r="BU111" s="5">
        <v>104497</v>
      </c>
      <c r="BV111" s="5">
        <v>187</v>
      </c>
      <c r="BW111" s="5">
        <v>0.31</v>
      </c>
      <c r="BX111" s="5">
        <v>278469</v>
      </c>
      <c r="BY111" s="5">
        <v>8628</v>
      </c>
      <c r="BZ111" s="5">
        <v>497</v>
      </c>
      <c r="CA111" s="5">
        <v>15</v>
      </c>
      <c r="CB111" s="5">
        <v>0.84</v>
      </c>
      <c r="CC111" s="5">
        <v>0.03</v>
      </c>
      <c r="CD111" s="5">
        <v>11</v>
      </c>
      <c r="CE111" s="5">
        <v>18</v>
      </c>
      <c r="CF111" s="5">
        <v>3</v>
      </c>
      <c r="CG111" s="5">
        <v>8</v>
      </c>
      <c r="CH111" s="5">
        <v>57</v>
      </c>
      <c r="CI111" s="5">
        <v>23</v>
      </c>
      <c r="CJ111" s="5">
        <v>51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5">
        <v>7</v>
      </c>
      <c r="CR111" s="5">
        <v>22</v>
      </c>
      <c r="CS111" s="5">
        <v>0.91310000000000002</v>
      </c>
      <c r="CT111" s="5">
        <v>0.93728</v>
      </c>
      <c r="CU111" s="2" t="s">
        <v>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E19" sqref="E19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751</v>
      </c>
    </row>
    <row r="2" spans="1:2" x14ac:dyDescent="0.25">
      <c r="A2">
        <v>2</v>
      </c>
      <c r="B2" s="2" t="s">
        <v>752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753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754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755</v>
      </c>
    </row>
    <row r="10" spans="1:2" x14ac:dyDescent="0.25">
      <c r="A10">
        <v>10</v>
      </c>
      <c r="B10" s="2" t="s">
        <v>756</v>
      </c>
    </row>
    <row r="11" spans="1:2" x14ac:dyDescent="0.25">
      <c r="A11">
        <v>11</v>
      </c>
      <c r="B11" s="2" t="s">
        <v>757</v>
      </c>
    </row>
    <row r="12" spans="1:2" x14ac:dyDescent="0.25">
      <c r="A12" s="1">
        <v>12</v>
      </c>
      <c r="B12" s="1" t="s">
        <v>758</v>
      </c>
    </row>
    <row r="13" spans="1:2" x14ac:dyDescent="0.25">
      <c r="A13" s="1">
        <v>13</v>
      </c>
      <c r="B13" s="1" t="s">
        <v>759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760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761</v>
      </c>
    </row>
    <row r="19" spans="1:2" x14ac:dyDescent="0.25">
      <c r="A19">
        <v>19</v>
      </c>
      <c r="B19" s="2" t="s">
        <v>762</v>
      </c>
    </row>
    <row r="20" spans="1:2" x14ac:dyDescent="0.25">
      <c r="A20">
        <v>20</v>
      </c>
      <c r="B20" s="2" t="s">
        <v>763</v>
      </c>
    </row>
    <row r="21" spans="1:2" x14ac:dyDescent="0.25">
      <c r="A21">
        <v>21</v>
      </c>
      <c r="B21" s="2" t="s">
        <v>764</v>
      </c>
    </row>
    <row r="22" spans="1:2" x14ac:dyDescent="0.25">
      <c r="A22">
        <v>22</v>
      </c>
      <c r="B22" s="2" t="s">
        <v>765</v>
      </c>
    </row>
    <row r="23" spans="1:2" x14ac:dyDescent="0.25">
      <c r="A23">
        <v>23</v>
      </c>
      <c r="B23" s="2" t="s">
        <v>766</v>
      </c>
    </row>
    <row r="24" spans="1:2" x14ac:dyDescent="0.25">
      <c r="A24">
        <v>24</v>
      </c>
      <c r="B24" s="2" t="s">
        <v>767</v>
      </c>
    </row>
    <row r="25" spans="1:2" x14ac:dyDescent="0.25">
      <c r="A25">
        <v>25</v>
      </c>
      <c r="B25" s="2" t="s">
        <v>768</v>
      </c>
    </row>
    <row r="26" spans="1:2" x14ac:dyDescent="0.25">
      <c r="A26">
        <v>26</v>
      </c>
      <c r="B26" s="2" t="s">
        <v>769</v>
      </c>
    </row>
    <row r="27" spans="1:2" x14ac:dyDescent="0.25">
      <c r="A27" s="1">
        <v>27</v>
      </c>
      <c r="B27" s="1" t="s">
        <v>770</v>
      </c>
    </row>
    <row r="28" spans="1:2" x14ac:dyDescent="0.25">
      <c r="A28" s="1">
        <v>28</v>
      </c>
      <c r="B28" s="1" t="s">
        <v>771</v>
      </c>
    </row>
    <row r="29" spans="1:2" x14ac:dyDescent="0.25">
      <c r="A29">
        <v>29</v>
      </c>
      <c r="B29" s="2" t="s">
        <v>772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773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774</v>
      </c>
    </row>
    <row r="43" spans="1:2" x14ac:dyDescent="0.25">
      <c r="A43">
        <v>43</v>
      </c>
      <c r="B43" s="2" t="s">
        <v>775</v>
      </c>
    </row>
    <row r="44" spans="1:2" x14ac:dyDescent="0.25">
      <c r="A44">
        <v>44</v>
      </c>
      <c r="B44" s="2" t="s">
        <v>776</v>
      </c>
    </row>
    <row r="45" spans="1:2" x14ac:dyDescent="0.25">
      <c r="A45" s="6">
        <v>45</v>
      </c>
      <c r="B45" s="6" t="s">
        <v>777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778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779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780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2017-04-14T19:00:06Z</dcterms:created>
  <dcterms:modified xsi:type="dcterms:W3CDTF">2017-04-14T19:03:51Z</dcterms:modified>
</cp:coreProperties>
</file>