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TX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250" i="1" l="1"/>
  <c r="AJ250" i="1"/>
  <c r="AI250" i="1"/>
  <c r="AH250" i="1"/>
  <c r="AF250" i="1"/>
  <c r="AA250" i="1"/>
  <c r="X250" i="1"/>
  <c r="Y250" i="1" s="1"/>
  <c r="W250" i="1"/>
  <c r="U250" i="1"/>
  <c r="T250" i="1"/>
  <c r="S250" i="1"/>
  <c r="Q250" i="1"/>
  <c r="P250" i="1"/>
  <c r="O250" i="1"/>
  <c r="N250" i="1"/>
  <c r="L250" i="1"/>
  <c r="AK249" i="1"/>
  <c r="AJ249" i="1"/>
  <c r="AI249" i="1"/>
  <c r="AH249" i="1"/>
  <c r="AB249" i="1"/>
  <c r="X249" i="1"/>
  <c r="W249" i="1"/>
  <c r="AA249" i="1" s="1"/>
  <c r="U249" i="1"/>
  <c r="T249" i="1"/>
  <c r="AF249" i="1" s="1"/>
  <c r="S249" i="1"/>
  <c r="Q249" i="1"/>
  <c r="P249" i="1"/>
  <c r="O249" i="1"/>
  <c r="Y249" i="1" s="1"/>
  <c r="N249" i="1"/>
  <c r="L249" i="1"/>
  <c r="Z249" i="1" s="1"/>
  <c r="E249" i="1"/>
  <c r="AK248" i="1"/>
  <c r="AJ248" i="1"/>
  <c r="AI248" i="1"/>
  <c r="AF248" i="1"/>
  <c r="Z248" i="1"/>
  <c r="X248" i="1"/>
  <c r="W248" i="1"/>
  <c r="AA248" i="1" s="1"/>
  <c r="U248" i="1"/>
  <c r="T248" i="1"/>
  <c r="S248" i="1"/>
  <c r="Q248" i="1"/>
  <c r="P248" i="1"/>
  <c r="AH248" i="1" s="1"/>
  <c r="O248" i="1"/>
  <c r="Y248" i="1" s="1"/>
  <c r="N248" i="1"/>
  <c r="L248" i="1"/>
  <c r="E248" i="1"/>
  <c r="AK247" i="1"/>
  <c r="AJ247" i="1"/>
  <c r="AI247" i="1"/>
  <c r="AH247" i="1"/>
  <c r="AD247" i="1"/>
  <c r="X247" i="1"/>
  <c r="W247" i="1"/>
  <c r="AA247" i="1" s="1"/>
  <c r="U247" i="1"/>
  <c r="T247" i="1"/>
  <c r="AF247" i="1" s="1"/>
  <c r="S247" i="1"/>
  <c r="Q247" i="1"/>
  <c r="P247" i="1"/>
  <c r="O247" i="1"/>
  <c r="Y247" i="1" s="1"/>
  <c r="N247" i="1"/>
  <c r="L247" i="1"/>
  <c r="Z247" i="1" s="1"/>
  <c r="E247" i="1"/>
  <c r="AK246" i="1"/>
  <c r="AJ246" i="1"/>
  <c r="AI246" i="1"/>
  <c r="AG246" i="1"/>
  <c r="AF246" i="1"/>
  <c r="Z246" i="1"/>
  <c r="X246" i="1"/>
  <c r="W246" i="1"/>
  <c r="AA246" i="1" s="1"/>
  <c r="U246" i="1"/>
  <c r="T246" i="1"/>
  <c r="S246" i="1"/>
  <c r="Q246" i="1"/>
  <c r="P246" i="1"/>
  <c r="AH246" i="1" s="1"/>
  <c r="O246" i="1"/>
  <c r="Y246" i="1" s="1"/>
  <c r="N246" i="1"/>
  <c r="L246" i="1"/>
  <c r="E246" i="1"/>
  <c r="AK245" i="1"/>
  <c r="AJ245" i="1"/>
  <c r="AI245" i="1"/>
  <c r="AH245" i="1"/>
  <c r="X245" i="1"/>
  <c r="W245" i="1"/>
  <c r="AA245" i="1" s="1"/>
  <c r="U245" i="1"/>
  <c r="T245" i="1"/>
  <c r="AF245" i="1" s="1"/>
  <c r="S245" i="1"/>
  <c r="Q245" i="1"/>
  <c r="P245" i="1"/>
  <c r="O245" i="1"/>
  <c r="Y245" i="1" s="1"/>
  <c r="N245" i="1"/>
  <c r="L245" i="1"/>
  <c r="Z245" i="1" s="1"/>
  <c r="E245" i="1"/>
  <c r="AK244" i="1"/>
  <c r="AJ244" i="1"/>
  <c r="AI244" i="1"/>
  <c r="AF244" i="1"/>
  <c r="Z244" i="1"/>
  <c r="X244" i="1"/>
  <c r="W244" i="1"/>
  <c r="AA244" i="1" s="1"/>
  <c r="U244" i="1"/>
  <c r="T244" i="1"/>
  <c r="S244" i="1"/>
  <c r="Q244" i="1"/>
  <c r="P244" i="1"/>
  <c r="AH244" i="1" s="1"/>
  <c r="O244" i="1"/>
  <c r="Y244" i="1" s="1"/>
  <c r="N244" i="1"/>
  <c r="L244" i="1"/>
  <c r="E244" i="1"/>
  <c r="AK243" i="1"/>
  <c r="AJ243" i="1"/>
  <c r="AI243" i="1"/>
  <c r="AH243" i="1"/>
  <c r="AB243" i="1"/>
  <c r="X243" i="1"/>
  <c r="W243" i="1"/>
  <c r="AA243" i="1" s="1"/>
  <c r="U243" i="1"/>
  <c r="T243" i="1"/>
  <c r="AF243" i="1" s="1"/>
  <c r="S243" i="1"/>
  <c r="Q243" i="1"/>
  <c r="P243" i="1"/>
  <c r="O243" i="1"/>
  <c r="Y243" i="1" s="1"/>
  <c r="N243" i="1"/>
  <c r="L243" i="1"/>
  <c r="Z243" i="1" s="1"/>
  <c r="AG243" i="1" s="1"/>
  <c r="E243" i="1"/>
  <c r="AK242" i="1"/>
  <c r="AJ242" i="1"/>
  <c r="AI242" i="1"/>
  <c r="AG242" i="1"/>
  <c r="AF242" i="1"/>
  <c r="Z242" i="1"/>
  <c r="X242" i="1"/>
  <c r="W242" i="1"/>
  <c r="AA242" i="1" s="1"/>
  <c r="U242" i="1"/>
  <c r="T242" i="1"/>
  <c r="S242" i="1"/>
  <c r="Q242" i="1"/>
  <c r="P242" i="1"/>
  <c r="AH242" i="1" s="1"/>
  <c r="O242" i="1"/>
  <c r="Y242" i="1" s="1"/>
  <c r="N242" i="1"/>
  <c r="L242" i="1"/>
  <c r="AK241" i="1"/>
  <c r="AJ241" i="1"/>
  <c r="AI241" i="1"/>
  <c r="AH241" i="1"/>
  <c r="AF241" i="1"/>
  <c r="X241" i="1"/>
  <c r="Y241" i="1" s="1"/>
  <c r="W241" i="1"/>
  <c r="AA241" i="1" s="1"/>
  <c r="U241" i="1"/>
  <c r="T241" i="1"/>
  <c r="S241" i="1"/>
  <c r="Q241" i="1"/>
  <c r="P241" i="1"/>
  <c r="O241" i="1"/>
  <c r="N241" i="1"/>
  <c r="L241" i="1"/>
  <c r="Z241" i="1" s="1"/>
  <c r="E241" i="1"/>
  <c r="AJ240" i="1"/>
  <c r="AK240" i="1" s="1"/>
  <c r="AI240" i="1"/>
  <c r="AF240" i="1"/>
  <c r="AD240" i="1"/>
  <c r="Z240" i="1"/>
  <c r="X240" i="1"/>
  <c r="W240" i="1"/>
  <c r="AA240" i="1" s="1"/>
  <c r="U240" i="1"/>
  <c r="T240" i="1"/>
  <c r="S240" i="1"/>
  <c r="Q240" i="1"/>
  <c r="P240" i="1"/>
  <c r="AH240" i="1" s="1"/>
  <c r="O240" i="1"/>
  <c r="Y240" i="1" s="1"/>
  <c r="N240" i="1"/>
  <c r="L240" i="1"/>
  <c r="E240" i="1"/>
  <c r="AK239" i="1"/>
  <c r="AJ239" i="1"/>
  <c r="AI239" i="1"/>
  <c r="AH239" i="1"/>
  <c r="AF239" i="1"/>
  <c r="AB239" i="1"/>
  <c r="X239" i="1"/>
  <c r="Y239" i="1" s="1"/>
  <c r="W239" i="1"/>
  <c r="AA239" i="1" s="1"/>
  <c r="U239" i="1"/>
  <c r="T239" i="1"/>
  <c r="S239" i="1"/>
  <c r="Q239" i="1"/>
  <c r="P239" i="1"/>
  <c r="O239" i="1"/>
  <c r="N239" i="1"/>
  <c r="L239" i="1"/>
  <c r="Z239" i="1" s="1"/>
  <c r="E239" i="1"/>
  <c r="AJ238" i="1"/>
  <c r="AK238" i="1" s="1"/>
  <c r="AI238" i="1"/>
  <c r="AF238" i="1"/>
  <c r="AD238" i="1"/>
  <c r="Z238" i="1"/>
  <c r="X238" i="1"/>
  <c r="W238" i="1"/>
  <c r="AA238" i="1" s="1"/>
  <c r="U238" i="1"/>
  <c r="T238" i="1"/>
  <c r="S238" i="1"/>
  <c r="Q238" i="1"/>
  <c r="P238" i="1"/>
  <c r="AH238" i="1" s="1"/>
  <c r="O238" i="1"/>
  <c r="Y238" i="1" s="1"/>
  <c r="N238" i="1"/>
  <c r="L238" i="1"/>
  <c r="E238" i="1"/>
  <c r="AK237" i="1"/>
  <c r="AJ237" i="1"/>
  <c r="AI237" i="1"/>
  <c r="AH237" i="1"/>
  <c r="AF237" i="1"/>
  <c r="AB237" i="1"/>
  <c r="X237" i="1"/>
  <c r="Y237" i="1" s="1"/>
  <c r="W237" i="1"/>
  <c r="AA237" i="1" s="1"/>
  <c r="U237" i="1"/>
  <c r="T237" i="1"/>
  <c r="S237" i="1"/>
  <c r="Q237" i="1"/>
  <c r="P237" i="1"/>
  <c r="O237" i="1"/>
  <c r="N237" i="1"/>
  <c r="L237" i="1"/>
  <c r="Z237" i="1" s="1"/>
  <c r="E237" i="1"/>
  <c r="AJ236" i="1"/>
  <c r="AK236" i="1" s="1"/>
  <c r="AI236" i="1"/>
  <c r="AF236" i="1"/>
  <c r="AD236" i="1"/>
  <c r="Z236" i="1"/>
  <c r="X236" i="1"/>
  <c r="W236" i="1"/>
  <c r="AA236" i="1" s="1"/>
  <c r="U236" i="1"/>
  <c r="T236" i="1"/>
  <c r="S236" i="1"/>
  <c r="Q236" i="1"/>
  <c r="P236" i="1"/>
  <c r="AH236" i="1" s="1"/>
  <c r="O236" i="1"/>
  <c r="Y236" i="1" s="1"/>
  <c r="N236" i="1"/>
  <c r="L236" i="1"/>
  <c r="E236" i="1"/>
  <c r="AK235" i="1"/>
  <c r="AJ235" i="1"/>
  <c r="AI235" i="1"/>
  <c r="AH235" i="1"/>
  <c r="AF235" i="1"/>
  <c r="X235" i="1"/>
  <c r="Y235" i="1" s="1"/>
  <c r="W235" i="1"/>
  <c r="AA235" i="1" s="1"/>
  <c r="U235" i="1"/>
  <c r="T235" i="1"/>
  <c r="S235" i="1"/>
  <c r="Q235" i="1"/>
  <c r="P235" i="1"/>
  <c r="O235" i="1"/>
  <c r="N235" i="1"/>
  <c r="L235" i="1"/>
  <c r="Z235" i="1" s="1"/>
  <c r="AK234" i="1"/>
  <c r="AJ234" i="1"/>
  <c r="AI234" i="1"/>
  <c r="AH234" i="1"/>
  <c r="X234" i="1"/>
  <c r="Y234" i="1" s="1"/>
  <c r="W234" i="1"/>
  <c r="AA234" i="1" s="1"/>
  <c r="U234" i="1"/>
  <c r="T234" i="1"/>
  <c r="AF234" i="1" s="1"/>
  <c r="S234" i="1"/>
  <c r="Q234" i="1"/>
  <c r="P234" i="1"/>
  <c r="O234" i="1"/>
  <c r="N234" i="1"/>
  <c r="L234" i="1"/>
  <c r="E234" i="1"/>
  <c r="AJ233" i="1"/>
  <c r="AK233" i="1" s="1"/>
  <c r="AI233" i="1"/>
  <c r="AF233" i="1"/>
  <c r="AA233" i="1"/>
  <c r="Z233" i="1"/>
  <c r="X233" i="1"/>
  <c r="W233" i="1"/>
  <c r="U233" i="1"/>
  <c r="T233" i="1"/>
  <c r="S233" i="1"/>
  <c r="Q233" i="1"/>
  <c r="P233" i="1"/>
  <c r="AH233" i="1" s="1"/>
  <c r="O233" i="1"/>
  <c r="Y233" i="1" s="1"/>
  <c r="N233" i="1"/>
  <c r="L233" i="1"/>
  <c r="E233" i="1"/>
  <c r="AK232" i="1"/>
  <c r="AJ232" i="1"/>
  <c r="AI232" i="1"/>
  <c r="AH232" i="1"/>
  <c r="X232" i="1"/>
  <c r="Y232" i="1" s="1"/>
  <c r="W232" i="1"/>
  <c r="AA232" i="1" s="1"/>
  <c r="U232" i="1"/>
  <c r="T232" i="1"/>
  <c r="AF232" i="1" s="1"/>
  <c r="S232" i="1"/>
  <c r="Q232" i="1"/>
  <c r="P232" i="1"/>
  <c r="O232" i="1"/>
  <c r="N232" i="1"/>
  <c r="L232" i="1"/>
  <c r="E232" i="1"/>
  <c r="AJ231" i="1"/>
  <c r="AK231" i="1" s="1"/>
  <c r="AI231" i="1"/>
  <c r="AF231" i="1"/>
  <c r="AA231" i="1"/>
  <c r="Z231" i="1"/>
  <c r="X231" i="1"/>
  <c r="W231" i="1"/>
  <c r="U231" i="1"/>
  <c r="T231" i="1"/>
  <c r="S231" i="1"/>
  <c r="Q231" i="1"/>
  <c r="P231" i="1"/>
  <c r="AH231" i="1" s="1"/>
  <c r="O231" i="1"/>
  <c r="Y231" i="1" s="1"/>
  <c r="N231" i="1"/>
  <c r="L231" i="1"/>
  <c r="E231" i="1"/>
  <c r="AK230" i="1"/>
  <c r="AJ230" i="1"/>
  <c r="AI230" i="1"/>
  <c r="AH230" i="1"/>
  <c r="X230" i="1"/>
  <c r="Y230" i="1" s="1"/>
  <c r="W230" i="1"/>
  <c r="AA230" i="1" s="1"/>
  <c r="U230" i="1"/>
  <c r="T230" i="1"/>
  <c r="AF230" i="1" s="1"/>
  <c r="S230" i="1"/>
  <c r="Q230" i="1"/>
  <c r="P230" i="1"/>
  <c r="O230" i="1"/>
  <c r="N230" i="1"/>
  <c r="L230" i="1"/>
  <c r="E230" i="1"/>
  <c r="AJ229" i="1"/>
  <c r="AK229" i="1" s="1"/>
  <c r="AI229" i="1"/>
  <c r="AF229" i="1"/>
  <c r="AA229" i="1"/>
  <c r="Z229" i="1"/>
  <c r="X229" i="1"/>
  <c r="W229" i="1"/>
  <c r="U229" i="1"/>
  <c r="T229" i="1"/>
  <c r="S229" i="1"/>
  <c r="Q229" i="1"/>
  <c r="P229" i="1"/>
  <c r="AH229" i="1" s="1"/>
  <c r="O229" i="1"/>
  <c r="Y229" i="1" s="1"/>
  <c r="N229" i="1"/>
  <c r="L229" i="1"/>
  <c r="AK228" i="1"/>
  <c r="AJ228" i="1"/>
  <c r="AI228" i="1"/>
  <c r="AH228" i="1"/>
  <c r="AF228" i="1"/>
  <c r="X228" i="1"/>
  <c r="Y228" i="1" s="1"/>
  <c r="W228" i="1"/>
  <c r="U228" i="1"/>
  <c r="T228" i="1"/>
  <c r="S228" i="1"/>
  <c r="Q228" i="1"/>
  <c r="P228" i="1"/>
  <c r="O228" i="1"/>
  <c r="N228" i="1"/>
  <c r="L228" i="1"/>
  <c r="E228" i="1"/>
  <c r="AJ227" i="1"/>
  <c r="AK227" i="1" s="1"/>
  <c r="AI227" i="1"/>
  <c r="AD227" i="1"/>
  <c r="Z227" i="1"/>
  <c r="X227" i="1"/>
  <c r="W227" i="1"/>
  <c r="AA227" i="1" s="1"/>
  <c r="U227" i="1"/>
  <c r="T227" i="1"/>
  <c r="AF227" i="1" s="1"/>
  <c r="S227" i="1"/>
  <c r="Q227" i="1"/>
  <c r="P227" i="1"/>
  <c r="AH227" i="1" s="1"/>
  <c r="O227" i="1"/>
  <c r="Y227" i="1" s="1"/>
  <c r="N227" i="1"/>
  <c r="L227" i="1"/>
  <c r="E227" i="1"/>
  <c r="AK226" i="1"/>
  <c r="AJ226" i="1"/>
  <c r="AI226" i="1"/>
  <c r="AH226" i="1"/>
  <c r="AF226" i="1"/>
  <c r="X226" i="1"/>
  <c r="Y226" i="1" s="1"/>
  <c r="W226" i="1"/>
  <c r="AA226" i="1" s="1"/>
  <c r="U226" i="1"/>
  <c r="T226" i="1"/>
  <c r="S226" i="1"/>
  <c r="Q226" i="1"/>
  <c r="P226" i="1"/>
  <c r="O226" i="1"/>
  <c r="N226" i="1"/>
  <c r="L226" i="1"/>
  <c r="Z226" i="1" s="1"/>
  <c r="E226" i="1"/>
  <c r="AJ225" i="1"/>
  <c r="AK225" i="1" s="1"/>
  <c r="AI225" i="1"/>
  <c r="AF225" i="1"/>
  <c r="AD225" i="1"/>
  <c r="Z225" i="1"/>
  <c r="X225" i="1"/>
  <c r="W225" i="1"/>
  <c r="AA225" i="1" s="1"/>
  <c r="U225" i="1"/>
  <c r="T225" i="1"/>
  <c r="S225" i="1"/>
  <c r="Q225" i="1"/>
  <c r="P225" i="1"/>
  <c r="AH225" i="1" s="1"/>
  <c r="O225" i="1"/>
  <c r="Y225" i="1" s="1"/>
  <c r="N225" i="1"/>
  <c r="L225" i="1"/>
  <c r="E225" i="1"/>
  <c r="AK224" i="1"/>
  <c r="AJ224" i="1"/>
  <c r="AI224" i="1"/>
  <c r="AH224" i="1"/>
  <c r="AF224" i="1"/>
  <c r="X224" i="1"/>
  <c r="Y224" i="1" s="1"/>
  <c r="W224" i="1"/>
  <c r="U224" i="1"/>
  <c r="T224" i="1"/>
  <c r="S224" i="1"/>
  <c r="Q224" i="1"/>
  <c r="P224" i="1"/>
  <c r="O224" i="1"/>
  <c r="N224" i="1"/>
  <c r="L224" i="1"/>
  <c r="E224" i="1"/>
  <c r="AJ223" i="1"/>
  <c r="AK223" i="1" s="1"/>
  <c r="AI223" i="1"/>
  <c r="AD223" i="1"/>
  <c r="Z223" i="1"/>
  <c r="X223" i="1"/>
  <c r="W223" i="1"/>
  <c r="AA223" i="1" s="1"/>
  <c r="U223" i="1"/>
  <c r="T223" i="1"/>
  <c r="AF223" i="1" s="1"/>
  <c r="S223" i="1"/>
  <c r="Q223" i="1"/>
  <c r="P223" i="1"/>
  <c r="AH223" i="1" s="1"/>
  <c r="O223" i="1"/>
  <c r="Y223" i="1" s="1"/>
  <c r="N223" i="1"/>
  <c r="L223" i="1"/>
  <c r="E223" i="1"/>
  <c r="AK222" i="1"/>
  <c r="AJ222" i="1"/>
  <c r="AI222" i="1"/>
  <c r="AH222" i="1"/>
  <c r="AG222" i="1"/>
  <c r="AF222" i="1"/>
  <c r="X222" i="1"/>
  <c r="Y222" i="1" s="1"/>
  <c r="W222" i="1"/>
  <c r="U222" i="1"/>
  <c r="T222" i="1"/>
  <c r="S222" i="1"/>
  <c r="Q222" i="1"/>
  <c r="P222" i="1"/>
  <c r="O222" i="1"/>
  <c r="N222" i="1"/>
  <c r="L222" i="1"/>
  <c r="Z222" i="1" s="1"/>
  <c r="E222" i="1"/>
  <c r="AJ221" i="1"/>
  <c r="AK221" i="1" s="1"/>
  <c r="AI221" i="1"/>
  <c r="AF221" i="1"/>
  <c r="AD221" i="1"/>
  <c r="Z221" i="1"/>
  <c r="X221" i="1"/>
  <c r="W221" i="1"/>
  <c r="AA221" i="1" s="1"/>
  <c r="U221" i="1"/>
  <c r="T221" i="1"/>
  <c r="S221" i="1"/>
  <c r="Q221" i="1"/>
  <c r="P221" i="1"/>
  <c r="AH221" i="1" s="1"/>
  <c r="O221" i="1"/>
  <c r="Y221" i="1" s="1"/>
  <c r="N221" i="1"/>
  <c r="L221" i="1"/>
  <c r="AJ220" i="1"/>
  <c r="AK220" i="1" s="1"/>
  <c r="AI220" i="1"/>
  <c r="AF220" i="1"/>
  <c r="AA220" i="1"/>
  <c r="Z220" i="1"/>
  <c r="X220" i="1"/>
  <c r="W220" i="1"/>
  <c r="U220" i="1"/>
  <c r="T220" i="1"/>
  <c r="S220" i="1"/>
  <c r="Q220" i="1"/>
  <c r="P220" i="1"/>
  <c r="AH220" i="1" s="1"/>
  <c r="O220" i="1"/>
  <c r="Y220" i="1" s="1"/>
  <c r="N220" i="1"/>
  <c r="L220" i="1"/>
  <c r="E220" i="1"/>
  <c r="AK219" i="1"/>
  <c r="AJ219" i="1"/>
  <c r="AI219" i="1"/>
  <c r="AH219" i="1"/>
  <c r="X219" i="1"/>
  <c r="Y219" i="1" s="1"/>
  <c r="W219" i="1"/>
  <c r="AA219" i="1" s="1"/>
  <c r="U219" i="1"/>
  <c r="T219" i="1"/>
  <c r="AF219" i="1" s="1"/>
  <c r="S219" i="1"/>
  <c r="Q219" i="1"/>
  <c r="P219" i="1"/>
  <c r="O219" i="1"/>
  <c r="N219" i="1"/>
  <c r="L219" i="1"/>
  <c r="E219" i="1"/>
  <c r="AJ218" i="1"/>
  <c r="AK218" i="1" s="1"/>
  <c r="AI218" i="1"/>
  <c r="AF218" i="1"/>
  <c r="AA218" i="1"/>
  <c r="Z218" i="1"/>
  <c r="X218" i="1"/>
  <c r="W218" i="1"/>
  <c r="U218" i="1"/>
  <c r="T218" i="1"/>
  <c r="S218" i="1"/>
  <c r="Q218" i="1"/>
  <c r="P218" i="1"/>
  <c r="AH218" i="1" s="1"/>
  <c r="O218" i="1"/>
  <c r="Y218" i="1" s="1"/>
  <c r="N218" i="1"/>
  <c r="L218" i="1"/>
  <c r="E218" i="1"/>
  <c r="AK217" i="1"/>
  <c r="AJ217" i="1"/>
  <c r="AI217" i="1"/>
  <c r="AH217" i="1"/>
  <c r="X217" i="1"/>
  <c r="Y217" i="1" s="1"/>
  <c r="W217" i="1"/>
  <c r="AA217" i="1" s="1"/>
  <c r="U217" i="1"/>
  <c r="T217" i="1"/>
  <c r="AF217" i="1" s="1"/>
  <c r="S217" i="1"/>
  <c r="Q217" i="1"/>
  <c r="P217" i="1"/>
  <c r="O217" i="1"/>
  <c r="N217" i="1"/>
  <c r="L217" i="1"/>
  <c r="E217" i="1"/>
  <c r="AJ216" i="1"/>
  <c r="AK216" i="1" s="1"/>
  <c r="AI216" i="1"/>
  <c r="AF216" i="1"/>
  <c r="AA216" i="1"/>
  <c r="Z216" i="1"/>
  <c r="X216" i="1"/>
  <c r="W216" i="1"/>
  <c r="U216" i="1"/>
  <c r="T216" i="1"/>
  <c r="S216" i="1"/>
  <c r="Q216" i="1"/>
  <c r="P216" i="1"/>
  <c r="AH216" i="1" s="1"/>
  <c r="O216" i="1"/>
  <c r="Y216" i="1" s="1"/>
  <c r="N216" i="1"/>
  <c r="L216" i="1"/>
  <c r="E216" i="1"/>
  <c r="AK215" i="1"/>
  <c r="AJ215" i="1"/>
  <c r="AI215" i="1"/>
  <c r="AH215" i="1"/>
  <c r="X215" i="1"/>
  <c r="Y215" i="1" s="1"/>
  <c r="W215" i="1"/>
  <c r="AA215" i="1" s="1"/>
  <c r="U215" i="1"/>
  <c r="T215" i="1"/>
  <c r="AF215" i="1" s="1"/>
  <c r="S215" i="1"/>
  <c r="Q215" i="1"/>
  <c r="P215" i="1"/>
  <c r="O215" i="1"/>
  <c r="N215" i="1"/>
  <c r="L215" i="1"/>
  <c r="E215" i="1"/>
  <c r="AJ214" i="1"/>
  <c r="AK214" i="1" s="1"/>
  <c r="AI214" i="1"/>
  <c r="AF214" i="1"/>
  <c r="AA214" i="1"/>
  <c r="Z214" i="1"/>
  <c r="X214" i="1"/>
  <c r="W214" i="1"/>
  <c r="U214" i="1"/>
  <c r="T214" i="1"/>
  <c r="S214" i="1"/>
  <c r="Q214" i="1"/>
  <c r="P214" i="1"/>
  <c r="AH214" i="1" s="1"/>
  <c r="O214" i="1"/>
  <c r="Y214" i="1" s="1"/>
  <c r="N214" i="1"/>
  <c r="L214" i="1"/>
  <c r="E214" i="1"/>
  <c r="AK213" i="1"/>
  <c r="AJ213" i="1"/>
  <c r="AI213" i="1"/>
  <c r="AH213" i="1"/>
  <c r="X213" i="1"/>
  <c r="Y213" i="1" s="1"/>
  <c r="W213" i="1"/>
  <c r="AA213" i="1" s="1"/>
  <c r="U213" i="1"/>
  <c r="T213" i="1"/>
  <c r="AF213" i="1" s="1"/>
  <c r="S213" i="1"/>
  <c r="Q213" i="1"/>
  <c r="P213" i="1"/>
  <c r="O213" i="1"/>
  <c r="N213" i="1"/>
  <c r="L213" i="1"/>
  <c r="Z213" i="1" s="1"/>
  <c r="E213" i="1"/>
  <c r="AJ212" i="1"/>
  <c r="AK212" i="1" s="1"/>
  <c r="AI212" i="1"/>
  <c r="AD212" i="1"/>
  <c r="AA212" i="1"/>
  <c r="X212" i="1"/>
  <c r="Y212" i="1" s="1"/>
  <c r="W212" i="1"/>
  <c r="U212" i="1"/>
  <c r="T212" i="1"/>
  <c r="AF212" i="1" s="1"/>
  <c r="S212" i="1"/>
  <c r="Q212" i="1"/>
  <c r="P212" i="1"/>
  <c r="O212" i="1"/>
  <c r="N212" i="1"/>
  <c r="L212" i="1"/>
  <c r="Z212" i="1" s="1"/>
  <c r="E212" i="1"/>
  <c r="AJ211" i="1"/>
  <c r="AK211" i="1" s="1"/>
  <c r="AI211" i="1"/>
  <c r="AF211" i="1"/>
  <c r="AD211" i="1"/>
  <c r="Z211" i="1"/>
  <c r="X211" i="1"/>
  <c r="W211" i="1"/>
  <c r="U211" i="1"/>
  <c r="T211" i="1"/>
  <c r="S211" i="1"/>
  <c r="Q211" i="1"/>
  <c r="P211" i="1"/>
  <c r="AH211" i="1" s="1"/>
  <c r="O211" i="1"/>
  <c r="Y211" i="1" s="1"/>
  <c r="N211" i="1"/>
  <c r="L211" i="1"/>
  <c r="E211" i="1"/>
  <c r="AK210" i="1"/>
  <c r="AJ210" i="1"/>
  <c r="AI210" i="1"/>
  <c r="AH210" i="1"/>
  <c r="AA210" i="1"/>
  <c r="X210" i="1"/>
  <c r="Y210" i="1" s="1"/>
  <c r="W210" i="1"/>
  <c r="U210" i="1"/>
  <c r="T210" i="1"/>
  <c r="AF210" i="1" s="1"/>
  <c r="S210" i="1"/>
  <c r="Q210" i="1"/>
  <c r="P210" i="1"/>
  <c r="O210" i="1"/>
  <c r="N210" i="1"/>
  <c r="L210" i="1"/>
  <c r="E210" i="1"/>
  <c r="AJ209" i="1"/>
  <c r="AK209" i="1" s="1"/>
  <c r="AI209" i="1"/>
  <c r="AD209" i="1"/>
  <c r="Z209" i="1"/>
  <c r="X209" i="1"/>
  <c r="W209" i="1"/>
  <c r="AA209" i="1" s="1"/>
  <c r="U209" i="1"/>
  <c r="T209" i="1"/>
  <c r="AF209" i="1" s="1"/>
  <c r="S209" i="1"/>
  <c r="Q209" i="1"/>
  <c r="P209" i="1"/>
  <c r="AH209" i="1" s="1"/>
  <c r="O209" i="1"/>
  <c r="Y209" i="1" s="1"/>
  <c r="N209" i="1"/>
  <c r="L209" i="1"/>
  <c r="E209" i="1"/>
  <c r="AK208" i="1"/>
  <c r="AJ208" i="1"/>
  <c r="AI208" i="1"/>
  <c r="AH208" i="1"/>
  <c r="X208" i="1"/>
  <c r="Y208" i="1" s="1"/>
  <c r="W208" i="1"/>
  <c r="AA208" i="1" s="1"/>
  <c r="U208" i="1"/>
  <c r="T208" i="1"/>
  <c r="AF208" i="1" s="1"/>
  <c r="S208" i="1"/>
  <c r="Q208" i="1"/>
  <c r="P208" i="1"/>
  <c r="O208" i="1"/>
  <c r="N208" i="1"/>
  <c r="L208" i="1"/>
  <c r="Z208" i="1" s="1"/>
  <c r="E208" i="1"/>
  <c r="AJ207" i="1"/>
  <c r="AK207" i="1" s="1"/>
  <c r="AI207" i="1"/>
  <c r="AF207" i="1"/>
  <c r="Z207" i="1"/>
  <c r="X207" i="1"/>
  <c r="W207" i="1"/>
  <c r="U207" i="1"/>
  <c r="T207" i="1"/>
  <c r="S207" i="1"/>
  <c r="Q207" i="1"/>
  <c r="P207" i="1"/>
  <c r="AH207" i="1" s="1"/>
  <c r="O207" i="1"/>
  <c r="Y207" i="1" s="1"/>
  <c r="N207" i="1"/>
  <c r="L207" i="1"/>
  <c r="E207" i="1"/>
  <c r="AK206" i="1"/>
  <c r="AJ206" i="1"/>
  <c r="AI206" i="1"/>
  <c r="AH206" i="1"/>
  <c r="X206" i="1"/>
  <c r="Y206" i="1" s="1"/>
  <c r="W206" i="1"/>
  <c r="AA206" i="1" s="1"/>
  <c r="U206" i="1"/>
  <c r="T206" i="1"/>
  <c r="AF206" i="1" s="1"/>
  <c r="S206" i="1"/>
  <c r="Q206" i="1"/>
  <c r="P206" i="1"/>
  <c r="O206" i="1"/>
  <c r="N206" i="1"/>
  <c r="L206" i="1"/>
  <c r="E206" i="1"/>
  <c r="AJ205" i="1"/>
  <c r="AK205" i="1" s="1"/>
  <c r="AI205" i="1"/>
  <c r="AD205" i="1"/>
  <c r="Z205" i="1"/>
  <c r="X205" i="1"/>
  <c r="W205" i="1"/>
  <c r="AA205" i="1" s="1"/>
  <c r="U205" i="1"/>
  <c r="T205" i="1"/>
  <c r="AF205" i="1" s="1"/>
  <c r="S205" i="1"/>
  <c r="Q205" i="1"/>
  <c r="P205" i="1"/>
  <c r="AH205" i="1" s="1"/>
  <c r="O205" i="1"/>
  <c r="Y205" i="1" s="1"/>
  <c r="N205" i="1"/>
  <c r="L205" i="1"/>
  <c r="E205" i="1"/>
  <c r="AK204" i="1"/>
  <c r="AJ204" i="1"/>
  <c r="AI204" i="1"/>
  <c r="AH204" i="1"/>
  <c r="AG204" i="1"/>
  <c r="X204" i="1"/>
  <c r="Y204" i="1" s="1"/>
  <c r="W204" i="1"/>
  <c r="U204" i="1"/>
  <c r="T204" i="1"/>
  <c r="AF204" i="1" s="1"/>
  <c r="S204" i="1"/>
  <c r="Q204" i="1"/>
  <c r="P204" i="1"/>
  <c r="O204" i="1"/>
  <c r="N204" i="1"/>
  <c r="L204" i="1"/>
  <c r="Z204" i="1" s="1"/>
  <c r="E204" i="1"/>
  <c r="AJ203" i="1"/>
  <c r="AK203" i="1" s="1"/>
  <c r="AI203" i="1"/>
  <c r="AF203" i="1"/>
  <c r="AD203" i="1"/>
  <c r="Z203" i="1"/>
  <c r="X203" i="1"/>
  <c r="W203" i="1"/>
  <c r="AA203" i="1" s="1"/>
  <c r="U203" i="1"/>
  <c r="T203" i="1"/>
  <c r="S203" i="1"/>
  <c r="Q203" i="1"/>
  <c r="P203" i="1"/>
  <c r="AH203" i="1" s="1"/>
  <c r="O203" i="1"/>
  <c r="Y203" i="1" s="1"/>
  <c r="N203" i="1"/>
  <c r="L203" i="1"/>
  <c r="E203" i="1"/>
  <c r="AK202" i="1"/>
  <c r="AJ202" i="1"/>
  <c r="AI202" i="1"/>
  <c r="AH202" i="1"/>
  <c r="AA202" i="1"/>
  <c r="X202" i="1"/>
  <c r="Y202" i="1" s="1"/>
  <c r="W202" i="1"/>
  <c r="U202" i="1"/>
  <c r="T202" i="1"/>
  <c r="AF202" i="1" s="1"/>
  <c r="S202" i="1"/>
  <c r="Q202" i="1"/>
  <c r="P202" i="1"/>
  <c r="O202" i="1"/>
  <c r="N202" i="1"/>
  <c r="L202" i="1"/>
  <c r="E202" i="1"/>
  <c r="AJ201" i="1"/>
  <c r="AK201" i="1" s="1"/>
  <c r="AI201" i="1"/>
  <c r="AD201" i="1"/>
  <c r="Z201" i="1"/>
  <c r="X201" i="1"/>
  <c r="W201" i="1"/>
  <c r="U201" i="1"/>
  <c r="T201" i="1"/>
  <c r="AF201" i="1" s="1"/>
  <c r="S201" i="1"/>
  <c r="Q201" i="1"/>
  <c r="P201" i="1"/>
  <c r="O201" i="1"/>
  <c r="Y201" i="1" s="1"/>
  <c r="N201" i="1"/>
  <c r="L201" i="1"/>
  <c r="E201" i="1"/>
  <c r="AK200" i="1"/>
  <c r="AA200" i="1" s="1"/>
  <c r="AJ200" i="1"/>
  <c r="AI200" i="1"/>
  <c r="AH200" i="1"/>
  <c r="X200" i="1"/>
  <c r="Y200" i="1" s="1"/>
  <c r="W200" i="1"/>
  <c r="U200" i="1"/>
  <c r="T200" i="1"/>
  <c r="AF200" i="1" s="1"/>
  <c r="S200" i="1"/>
  <c r="Q200" i="1"/>
  <c r="P200" i="1"/>
  <c r="O200" i="1"/>
  <c r="N200" i="1"/>
  <c r="L200" i="1"/>
  <c r="E200" i="1"/>
  <c r="AJ199" i="1"/>
  <c r="AK199" i="1" s="1"/>
  <c r="AI199" i="1"/>
  <c r="Z199" i="1"/>
  <c r="X199" i="1"/>
  <c r="W199" i="1"/>
  <c r="U199" i="1"/>
  <c r="T199" i="1"/>
  <c r="AF199" i="1" s="1"/>
  <c r="S199" i="1"/>
  <c r="Q199" i="1"/>
  <c r="P199" i="1"/>
  <c r="AH199" i="1" s="1"/>
  <c r="O199" i="1"/>
  <c r="Y199" i="1" s="1"/>
  <c r="N199" i="1"/>
  <c r="L199" i="1"/>
  <c r="E199" i="1"/>
  <c r="AK198" i="1"/>
  <c r="AJ198" i="1"/>
  <c r="AI198" i="1"/>
  <c r="AH198" i="1"/>
  <c r="AG198" i="1"/>
  <c r="X198" i="1"/>
  <c r="Y198" i="1" s="1"/>
  <c r="W198" i="1"/>
  <c r="U198" i="1"/>
  <c r="T198" i="1"/>
  <c r="AF198" i="1" s="1"/>
  <c r="S198" i="1"/>
  <c r="Q198" i="1"/>
  <c r="P198" i="1"/>
  <c r="O198" i="1"/>
  <c r="N198" i="1"/>
  <c r="L198" i="1"/>
  <c r="Z198" i="1" s="1"/>
  <c r="E198" i="1"/>
  <c r="AJ197" i="1"/>
  <c r="AK197" i="1" s="1"/>
  <c r="AI197" i="1"/>
  <c r="AF197" i="1"/>
  <c r="AD197" i="1"/>
  <c r="Z197" i="1"/>
  <c r="X197" i="1"/>
  <c r="W197" i="1"/>
  <c r="AA197" i="1" s="1"/>
  <c r="U197" i="1"/>
  <c r="T197" i="1"/>
  <c r="S197" i="1"/>
  <c r="Q197" i="1"/>
  <c r="P197" i="1"/>
  <c r="AH197" i="1" s="1"/>
  <c r="O197" i="1"/>
  <c r="Y197" i="1" s="1"/>
  <c r="N197" i="1"/>
  <c r="L197" i="1"/>
  <c r="E197" i="1"/>
  <c r="AK196" i="1"/>
  <c r="AJ196" i="1"/>
  <c r="AI196" i="1"/>
  <c r="AH196" i="1"/>
  <c r="AB196" i="1"/>
  <c r="AA196" i="1"/>
  <c r="X196" i="1"/>
  <c r="Y196" i="1" s="1"/>
  <c r="W196" i="1"/>
  <c r="U196" i="1"/>
  <c r="T196" i="1"/>
  <c r="AF196" i="1" s="1"/>
  <c r="S196" i="1"/>
  <c r="Q196" i="1"/>
  <c r="P196" i="1"/>
  <c r="O196" i="1"/>
  <c r="N196" i="1"/>
  <c r="L196" i="1"/>
  <c r="Z196" i="1" s="1"/>
  <c r="AD196" i="1" s="1"/>
  <c r="E196" i="1"/>
  <c r="AJ195" i="1"/>
  <c r="AK195" i="1" s="1"/>
  <c r="AI195" i="1"/>
  <c r="AF195" i="1"/>
  <c r="AD195" i="1"/>
  <c r="Z195" i="1"/>
  <c r="X195" i="1"/>
  <c r="W195" i="1"/>
  <c r="U195" i="1"/>
  <c r="T195" i="1"/>
  <c r="S195" i="1"/>
  <c r="Q195" i="1"/>
  <c r="P195" i="1"/>
  <c r="AH195" i="1" s="1"/>
  <c r="O195" i="1"/>
  <c r="Y195" i="1" s="1"/>
  <c r="N195" i="1"/>
  <c r="L195" i="1"/>
  <c r="E195" i="1"/>
  <c r="AK194" i="1"/>
  <c r="AJ194" i="1"/>
  <c r="AI194" i="1"/>
  <c r="AH194" i="1"/>
  <c r="AA194" i="1"/>
  <c r="X194" i="1"/>
  <c r="W194" i="1"/>
  <c r="U194" i="1"/>
  <c r="T194" i="1"/>
  <c r="AF194" i="1" s="1"/>
  <c r="S194" i="1"/>
  <c r="Q194" i="1"/>
  <c r="P194" i="1"/>
  <c r="O194" i="1"/>
  <c r="N194" i="1"/>
  <c r="L194" i="1"/>
  <c r="E194" i="1"/>
  <c r="AK193" i="1"/>
  <c r="AJ193" i="1"/>
  <c r="AI193" i="1"/>
  <c r="AG193" i="1"/>
  <c r="Z193" i="1"/>
  <c r="X193" i="1"/>
  <c r="W193" i="1"/>
  <c r="U193" i="1"/>
  <c r="T193" i="1"/>
  <c r="AF193" i="1" s="1"/>
  <c r="S193" i="1"/>
  <c r="Q193" i="1"/>
  <c r="P193" i="1"/>
  <c r="AH193" i="1" s="1"/>
  <c r="O193" i="1"/>
  <c r="Y193" i="1" s="1"/>
  <c r="N193" i="1"/>
  <c r="L193" i="1"/>
  <c r="E193" i="1"/>
  <c r="AK192" i="1"/>
  <c r="AA192" i="1" s="1"/>
  <c r="AJ192" i="1"/>
  <c r="AI192" i="1"/>
  <c r="AH192" i="1"/>
  <c r="X192" i="1"/>
  <c r="W192" i="1"/>
  <c r="U192" i="1"/>
  <c r="T192" i="1"/>
  <c r="AF192" i="1" s="1"/>
  <c r="S192" i="1"/>
  <c r="Q192" i="1"/>
  <c r="P192" i="1"/>
  <c r="O192" i="1"/>
  <c r="Y192" i="1" s="1"/>
  <c r="N192" i="1"/>
  <c r="L192" i="1"/>
  <c r="E192" i="1"/>
  <c r="AK191" i="1"/>
  <c r="AJ191" i="1"/>
  <c r="AI191" i="1"/>
  <c r="AF191" i="1"/>
  <c r="AD191" i="1"/>
  <c r="Z191" i="1"/>
  <c r="AB191" i="1" s="1"/>
  <c r="X191" i="1"/>
  <c r="W191" i="1"/>
  <c r="AA191" i="1" s="1"/>
  <c r="U191" i="1"/>
  <c r="T191" i="1"/>
  <c r="S191" i="1"/>
  <c r="Q191" i="1"/>
  <c r="P191" i="1"/>
  <c r="O191" i="1"/>
  <c r="Y191" i="1" s="1"/>
  <c r="N191" i="1"/>
  <c r="L191" i="1"/>
  <c r="E191" i="1"/>
  <c r="AK190" i="1"/>
  <c r="AJ190" i="1"/>
  <c r="AI190" i="1"/>
  <c r="AH190" i="1"/>
  <c r="AA190" i="1"/>
  <c r="X190" i="1"/>
  <c r="W190" i="1"/>
  <c r="U190" i="1"/>
  <c r="T190" i="1"/>
  <c r="AF190" i="1" s="1"/>
  <c r="S190" i="1"/>
  <c r="Q190" i="1"/>
  <c r="P190" i="1"/>
  <c r="O190" i="1"/>
  <c r="Y190" i="1" s="1"/>
  <c r="N190" i="1"/>
  <c r="L190" i="1"/>
  <c r="E190" i="1"/>
  <c r="AK189" i="1"/>
  <c r="AJ189" i="1"/>
  <c r="AI189" i="1"/>
  <c r="AG189" i="1"/>
  <c r="Z189" i="1"/>
  <c r="X189" i="1"/>
  <c r="W189" i="1"/>
  <c r="U189" i="1"/>
  <c r="T189" i="1"/>
  <c r="AF189" i="1" s="1"/>
  <c r="S189" i="1"/>
  <c r="Q189" i="1"/>
  <c r="P189" i="1"/>
  <c r="AH189" i="1" s="1"/>
  <c r="O189" i="1"/>
  <c r="Y189" i="1" s="1"/>
  <c r="N189" i="1"/>
  <c r="L189" i="1"/>
  <c r="E189" i="1"/>
  <c r="AK188" i="1"/>
  <c r="AA188" i="1" s="1"/>
  <c r="AJ188" i="1"/>
  <c r="AI188" i="1"/>
  <c r="AH188" i="1"/>
  <c r="X188" i="1"/>
  <c r="W188" i="1"/>
  <c r="U188" i="1"/>
  <c r="T188" i="1"/>
  <c r="AF188" i="1" s="1"/>
  <c r="S188" i="1"/>
  <c r="Q188" i="1"/>
  <c r="P188" i="1"/>
  <c r="O188" i="1"/>
  <c r="Y188" i="1" s="1"/>
  <c r="N188" i="1"/>
  <c r="L188" i="1"/>
  <c r="E188" i="1"/>
  <c r="AK187" i="1"/>
  <c r="AJ187" i="1"/>
  <c r="AI187" i="1"/>
  <c r="AF187" i="1"/>
  <c r="AD187" i="1"/>
  <c r="Z187" i="1"/>
  <c r="AB187" i="1" s="1"/>
  <c r="X187" i="1"/>
  <c r="W187" i="1"/>
  <c r="U187" i="1"/>
  <c r="T187" i="1"/>
  <c r="S187" i="1"/>
  <c r="Q187" i="1"/>
  <c r="P187" i="1"/>
  <c r="O187" i="1"/>
  <c r="Y187" i="1" s="1"/>
  <c r="N187" i="1"/>
  <c r="L187" i="1"/>
  <c r="E187" i="1"/>
  <c r="AK186" i="1"/>
  <c r="AJ186" i="1"/>
  <c r="AI186" i="1"/>
  <c r="AH186" i="1"/>
  <c r="AA186" i="1"/>
  <c r="X186" i="1"/>
  <c r="W186" i="1"/>
  <c r="U186" i="1"/>
  <c r="T186" i="1"/>
  <c r="AF186" i="1" s="1"/>
  <c r="S186" i="1"/>
  <c r="Q186" i="1"/>
  <c r="P186" i="1"/>
  <c r="O186" i="1"/>
  <c r="Y186" i="1" s="1"/>
  <c r="N186" i="1"/>
  <c r="L186" i="1"/>
  <c r="E186" i="1"/>
  <c r="AK185" i="1"/>
  <c r="AJ185" i="1"/>
  <c r="AI185" i="1"/>
  <c r="AG185" i="1"/>
  <c r="Z185" i="1"/>
  <c r="X185" i="1"/>
  <c r="W185" i="1"/>
  <c r="U185" i="1"/>
  <c r="T185" i="1"/>
  <c r="AF185" i="1" s="1"/>
  <c r="S185" i="1"/>
  <c r="Q185" i="1"/>
  <c r="P185" i="1"/>
  <c r="AH185" i="1" s="1"/>
  <c r="O185" i="1"/>
  <c r="Y185" i="1" s="1"/>
  <c r="N185" i="1"/>
  <c r="L185" i="1"/>
  <c r="E185" i="1"/>
  <c r="AK184" i="1"/>
  <c r="AA184" i="1" s="1"/>
  <c r="AJ184" i="1"/>
  <c r="AI184" i="1"/>
  <c r="AG184" i="1"/>
  <c r="AF184" i="1"/>
  <c r="Z184" i="1"/>
  <c r="X184" i="1"/>
  <c r="Y184" i="1" s="1"/>
  <c r="W184" i="1"/>
  <c r="U184" i="1"/>
  <c r="T184" i="1"/>
  <c r="S184" i="1"/>
  <c r="Q184" i="1"/>
  <c r="P184" i="1"/>
  <c r="AH184" i="1" s="1"/>
  <c r="O184" i="1"/>
  <c r="N184" i="1"/>
  <c r="L184" i="1"/>
  <c r="E184" i="1"/>
  <c r="AJ183" i="1"/>
  <c r="AK183" i="1" s="1"/>
  <c r="AI183" i="1"/>
  <c r="AF183" i="1"/>
  <c r="X183" i="1"/>
  <c r="Y183" i="1" s="1"/>
  <c r="W183" i="1"/>
  <c r="U183" i="1"/>
  <c r="T183" i="1"/>
  <c r="S183" i="1"/>
  <c r="Q183" i="1"/>
  <c r="P183" i="1"/>
  <c r="AH183" i="1" s="1"/>
  <c r="O183" i="1"/>
  <c r="N183" i="1"/>
  <c r="Z183" i="1" s="1"/>
  <c r="L183" i="1"/>
  <c r="E183" i="1"/>
  <c r="AJ182" i="1"/>
  <c r="AK182" i="1" s="1"/>
  <c r="AI182" i="1"/>
  <c r="AF182" i="1"/>
  <c r="Z182" i="1"/>
  <c r="X182" i="1"/>
  <c r="Y182" i="1" s="1"/>
  <c r="W182" i="1"/>
  <c r="U182" i="1"/>
  <c r="T182" i="1"/>
  <c r="S182" i="1"/>
  <c r="Q182" i="1"/>
  <c r="P182" i="1"/>
  <c r="O182" i="1"/>
  <c r="N182" i="1"/>
  <c r="L182" i="1"/>
  <c r="E182" i="1"/>
  <c r="AJ181" i="1"/>
  <c r="AK181" i="1" s="1"/>
  <c r="AI181" i="1"/>
  <c r="X181" i="1"/>
  <c r="Y181" i="1" s="1"/>
  <c r="W181" i="1"/>
  <c r="U181" i="1"/>
  <c r="T181" i="1"/>
  <c r="AF181" i="1" s="1"/>
  <c r="S181" i="1"/>
  <c r="Q181" i="1"/>
  <c r="P181" i="1"/>
  <c r="O181" i="1"/>
  <c r="N181" i="1"/>
  <c r="Z181" i="1" s="1"/>
  <c r="L181" i="1"/>
  <c r="E181" i="1"/>
  <c r="AJ180" i="1"/>
  <c r="AK180" i="1" s="1"/>
  <c r="AI180" i="1"/>
  <c r="AF180" i="1"/>
  <c r="X180" i="1"/>
  <c r="Y180" i="1" s="1"/>
  <c r="W180" i="1"/>
  <c r="AA180" i="1" s="1"/>
  <c r="U180" i="1"/>
  <c r="T180" i="1"/>
  <c r="S180" i="1"/>
  <c r="Q180" i="1"/>
  <c r="P180" i="1"/>
  <c r="AH180" i="1" s="1"/>
  <c r="O180" i="1"/>
  <c r="N180" i="1"/>
  <c r="L180" i="1"/>
  <c r="Z180" i="1" s="1"/>
  <c r="E180" i="1"/>
  <c r="AJ179" i="1"/>
  <c r="AK179" i="1" s="1"/>
  <c r="AI179" i="1"/>
  <c r="AB179" i="1"/>
  <c r="Z179" i="1"/>
  <c r="X179" i="1"/>
  <c r="W179" i="1"/>
  <c r="AA179" i="1" s="1"/>
  <c r="U179" i="1"/>
  <c r="T179" i="1"/>
  <c r="AF179" i="1" s="1"/>
  <c r="S179" i="1"/>
  <c r="Q179" i="1"/>
  <c r="P179" i="1"/>
  <c r="AH179" i="1" s="1"/>
  <c r="O179" i="1"/>
  <c r="Y179" i="1" s="1"/>
  <c r="N179" i="1"/>
  <c r="L179" i="1"/>
  <c r="E179" i="1"/>
  <c r="AK178" i="1"/>
  <c r="AJ178" i="1"/>
  <c r="AI178" i="1"/>
  <c r="AH178" i="1"/>
  <c r="AF178" i="1"/>
  <c r="AA178" i="1"/>
  <c r="X178" i="1"/>
  <c r="Y178" i="1" s="1"/>
  <c r="W178" i="1"/>
  <c r="U178" i="1"/>
  <c r="T178" i="1"/>
  <c r="S178" i="1"/>
  <c r="Q178" i="1"/>
  <c r="P178" i="1"/>
  <c r="O178" i="1"/>
  <c r="N178" i="1"/>
  <c r="L178" i="1"/>
  <c r="Z178" i="1" s="1"/>
  <c r="AB178" i="1" s="1"/>
  <c r="E178" i="1"/>
  <c r="AJ177" i="1"/>
  <c r="AK177" i="1" s="1"/>
  <c r="AI177" i="1"/>
  <c r="Z177" i="1"/>
  <c r="X177" i="1"/>
  <c r="W177" i="1"/>
  <c r="U177" i="1"/>
  <c r="T177" i="1"/>
  <c r="AF177" i="1" s="1"/>
  <c r="S177" i="1"/>
  <c r="Q177" i="1"/>
  <c r="P177" i="1"/>
  <c r="AH177" i="1" s="1"/>
  <c r="O177" i="1"/>
  <c r="Y177" i="1" s="1"/>
  <c r="N177" i="1"/>
  <c r="L177" i="1"/>
  <c r="E177" i="1"/>
  <c r="AK176" i="1"/>
  <c r="AA176" i="1" s="1"/>
  <c r="AJ176" i="1"/>
  <c r="AI176" i="1"/>
  <c r="AH176" i="1"/>
  <c r="AG176" i="1"/>
  <c r="AF176" i="1"/>
  <c r="Z176" i="1"/>
  <c r="X176" i="1"/>
  <c r="Y176" i="1" s="1"/>
  <c r="W176" i="1"/>
  <c r="U176" i="1"/>
  <c r="T176" i="1"/>
  <c r="S176" i="1"/>
  <c r="Q176" i="1"/>
  <c r="P176" i="1"/>
  <c r="O176" i="1"/>
  <c r="N176" i="1"/>
  <c r="L176" i="1"/>
  <c r="E176" i="1"/>
  <c r="AJ175" i="1"/>
  <c r="AK175" i="1" s="1"/>
  <c r="AI175" i="1"/>
  <c r="X175" i="1"/>
  <c r="W175" i="1"/>
  <c r="U175" i="1"/>
  <c r="T175" i="1"/>
  <c r="AF175" i="1" s="1"/>
  <c r="S175" i="1"/>
  <c r="Q175" i="1"/>
  <c r="P175" i="1"/>
  <c r="O175" i="1"/>
  <c r="Y175" i="1" s="1"/>
  <c r="N175" i="1"/>
  <c r="Z175" i="1" s="1"/>
  <c r="L175" i="1"/>
  <c r="E175" i="1"/>
  <c r="AK174" i="1"/>
  <c r="AJ174" i="1"/>
  <c r="AI174" i="1"/>
  <c r="AF174" i="1"/>
  <c r="Z174" i="1"/>
  <c r="X174" i="1"/>
  <c r="Y174" i="1" s="1"/>
  <c r="W174" i="1"/>
  <c r="U174" i="1"/>
  <c r="T174" i="1"/>
  <c r="S174" i="1"/>
  <c r="Q174" i="1"/>
  <c r="P174" i="1"/>
  <c r="O174" i="1"/>
  <c r="N174" i="1"/>
  <c r="L174" i="1"/>
  <c r="E174" i="1"/>
  <c r="AJ173" i="1"/>
  <c r="AK173" i="1" s="1"/>
  <c r="AI173" i="1"/>
  <c r="X173" i="1"/>
  <c r="Y173" i="1" s="1"/>
  <c r="W173" i="1"/>
  <c r="U173" i="1"/>
  <c r="T173" i="1"/>
  <c r="AF173" i="1" s="1"/>
  <c r="S173" i="1"/>
  <c r="Q173" i="1"/>
  <c r="P173" i="1"/>
  <c r="O173" i="1"/>
  <c r="N173" i="1"/>
  <c r="Z173" i="1" s="1"/>
  <c r="L173" i="1"/>
  <c r="E173" i="1"/>
  <c r="AJ172" i="1"/>
  <c r="AI172" i="1"/>
  <c r="X172" i="1"/>
  <c r="Y172" i="1" s="1"/>
  <c r="W172" i="1"/>
  <c r="U172" i="1"/>
  <c r="T172" i="1"/>
  <c r="AF172" i="1" s="1"/>
  <c r="S172" i="1"/>
  <c r="Q172" i="1"/>
  <c r="P172" i="1"/>
  <c r="O172" i="1"/>
  <c r="N172" i="1"/>
  <c r="L172" i="1"/>
  <c r="E172" i="1"/>
  <c r="AJ171" i="1"/>
  <c r="AK171" i="1" s="1"/>
  <c r="AA171" i="1" s="1"/>
  <c r="AI171" i="1"/>
  <c r="AF171" i="1"/>
  <c r="X171" i="1"/>
  <c r="W171" i="1"/>
  <c r="U171" i="1"/>
  <c r="T171" i="1"/>
  <c r="S171" i="1"/>
  <c r="Q171" i="1"/>
  <c r="P171" i="1"/>
  <c r="O171" i="1"/>
  <c r="Y171" i="1" s="1"/>
  <c r="N171" i="1"/>
  <c r="L171" i="1"/>
  <c r="Z171" i="1" s="1"/>
  <c r="E171" i="1"/>
  <c r="AK170" i="1"/>
  <c r="AJ170" i="1"/>
  <c r="AI170" i="1"/>
  <c r="AH170" i="1"/>
  <c r="X170" i="1"/>
  <c r="Y170" i="1" s="1"/>
  <c r="W170" i="1"/>
  <c r="AA170" i="1" s="1"/>
  <c r="U170" i="1"/>
  <c r="T170" i="1"/>
  <c r="AF170" i="1" s="1"/>
  <c r="S170" i="1"/>
  <c r="Q170" i="1"/>
  <c r="P170" i="1"/>
  <c r="O170" i="1"/>
  <c r="N170" i="1"/>
  <c r="L170" i="1"/>
  <c r="E170" i="1"/>
  <c r="AJ169" i="1"/>
  <c r="AK169" i="1" s="1"/>
  <c r="AA169" i="1" s="1"/>
  <c r="AI169" i="1"/>
  <c r="AF169" i="1"/>
  <c r="X169" i="1"/>
  <c r="W169" i="1"/>
  <c r="U169" i="1"/>
  <c r="T169" i="1"/>
  <c r="S169" i="1"/>
  <c r="Q169" i="1"/>
  <c r="P169" i="1"/>
  <c r="O169" i="1"/>
  <c r="Y169" i="1" s="1"/>
  <c r="N169" i="1"/>
  <c r="L169" i="1"/>
  <c r="Z169" i="1" s="1"/>
  <c r="E169" i="1"/>
  <c r="AK168" i="1"/>
  <c r="AJ168" i="1"/>
  <c r="AI168" i="1"/>
  <c r="AH168" i="1"/>
  <c r="X168" i="1"/>
  <c r="Y168" i="1" s="1"/>
  <c r="W168" i="1"/>
  <c r="AA168" i="1" s="1"/>
  <c r="U168" i="1"/>
  <c r="T168" i="1"/>
  <c r="AF168" i="1" s="1"/>
  <c r="S168" i="1"/>
  <c r="Q168" i="1"/>
  <c r="P168" i="1"/>
  <c r="O168" i="1"/>
  <c r="N168" i="1"/>
  <c r="L168" i="1"/>
  <c r="E168" i="1"/>
  <c r="AJ167" i="1"/>
  <c r="AK167" i="1" s="1"/>
  <c r="AA167" i="1" s="1"/>
  <c r="AI167" i="1"/>
  <c r="AF167" i="1"/>
  <c r="X167" i="1"/>
  <c r="W167" i="1"/>
  <c r="U167" i="1"/>
  <c r="T167" i="1"/>
  <c r="S167" i="1"/>
  <c r="Q167" i="1"/>
  <c r="P167" i="1"/>
  <c r="O167" i="1"/>
  <c r="Y167" i="1" s="1"/>
  <c r="N167" i="1"/>
  <c r="L167" i="1"/>
  <c r="Z167" i="1" s="1"/>
  <c r="E167" i="1"/>
  <c r="AK166" i="1"/>
  <c r="AJ166" i="1"/>
  <c r="AI166" i="1"/>
  <c r="AH166" i="1"/>
  <c r="X166" i="1"/>
  <c r="Y166" i="1" s="1"/>
  <c r="W166" i="1"/>
  <c r="AA166" i="1" s="1"/>
  <c r="U166" i="1"/>
  <c r="T166" i="1"/>
  <c r="AF166" i="1" s="1"/>
  <c r="S166" i="1"/>
  <c r="Q166" i="1"/>
  <c r="P166" i="1"/>
  <c r="O166" i="1"/>
  <c r="N166" i="1"/>
  <c r="L166" i="1"/>
  <c r="E166" i="1"/>
  <c r="AJ165" i="1"/>
  <c r="AK165" i="1" s="1"/>
  <c r="AA165" i="1" s="1"/>
  <c r="AI165" i="1"/>
  <c r="AF165" i="1"/>
  <c r="X165" i="1"/>
  <c r="W165" i="1"/>
  <c r="U165" i="1"/>
  <c r="T165" i="1"/>
  <c r="S165" i="1"/>
  <c r="Q165" i="1"/>
  <c r="P165" i="1"/>
  <c r="O165" i="1"/>
  <c r="Y165" i="1" s="1"/>
  <c r="N165" i="1"/>
  <c r="L165" i="1"/>
  <c r="Z165" i="1" s="1"/>
  <c r="E165" i="1"/>
  <c r="AK164" i="1"/>
  <c r="AJ164" i="1"/>
  <c r="AI164" i="1"/>
  <c r="AH164" i="1"/>
  <c r="X164" i="1"/>
  <c r="Y164" i="1" s="1"/>
  <c r="W164" i="1"/>
  <c r="AA164" i="1" s="1"/>
  <c r="U164" i="1"/>
  <c r="T164" i="1"/>
  <c r="AF164" i="1" s="1"/>
  <c r="S164" i="1"/>
  <c r="Q164" i="1"/>
  <c r="P164" i="1"/>
  <c r="O164" i="1"/>
  <c r="N164" i="1"/>
  <c r="L164" i="1"/>
  <c r="E164" i="1"/>
  <c r="AJ163" i="1"/>
  <c r="AK163" i="1" s="1"/>
  <c r="AA163" i="1" s="1"/>
  <c r="AI163" i="1"/>
  <c r="AF163" i="1"/>
  <c r="X163" i="1"/>
  <c r="W163" i="1"/>
  <c r="U163" i="1"/>
  <c r="T163" i="1"/>
  <c r="S163" i="1"/>
  <c r="Q163" i="1"/>
  <c r="P163" i="1"/>
  <c r="O163" i="1"/>
  <c r="Y163" i="1" s="1"/>
  <c r="N163" i="1"/>
  <c r="L163" i="1"/>
  <c r="Z163" i="1" s="1"/>
  <c r="E163" i="1"/>
  <c r="AK162" i="1"/>
  <c r="AJ162" i="1"/>
  <c r="AI162" i="1"/>
  <c r="AH162" i="1"/>
  <c r="X162" i="1"/>
  <c r="Y162" i="1" s="1"/>
  <c r="W162" i="1"/>
  <c r="AA162" i="1" s="1"/>
  <c r="U162" i="1"/>
  <c r="T162" i="1"/>
  <c r="AF162" i="1" s="1"/>
  <c r="S162" i="1"/>
  <c r="Q162" i="1"/>
  <c r="P162" i="1"/>
  <c r="O162" i="1"/>
  <c r="N162" i="1"/>
  <c r="L162" i="1"/>
  <c r="E162" i="1"/>
  <c r="AJ161" i="1"/>
  <c r="AK161" i="1" s="1"/>
  <c r="AA161" i="1" s="1"/>
  <c r="AI161" i="1"/>
  <c r="AF161" i="1"/>
  <c r="X161" i="1"/>
  <c r="W161" i="1"/>
  <c r="U161" i="1"/>
  <c r="T161" i="1"/>
  <c r="S161" i="1"/>
  <c r="Q161" i="1"/>
  <c r="P161" i="1"/>
  <c r="O161" i="1"/>
  <c r="Y161" i="1" s="1"/>
  <c r="N161" i="1"/>
  <c r="L161" i="1"/>
  <c r="Z161" i="1" s="1"/>
  <c r="E161" i="1"/>
  <c r="AK160" i="1"/>
  <c r="AJ160" i="1"/>
  <c r="AI160" i="1"/>
  <c r="AH160" i="1"/>
  <c r="X160" i="1"/>
  <c r="Y160" i="1" s="1"/>
  <c r="W160" i="1"/>
  <c r="AA160" i="1" s="1"/>
  <c r="U160" i="1"/>
  <c r="T160" i="1"/>
  <c r="AF160" i="1" s="1"/>
  <c r="S160" i="1"/>
  <c r="Q160" i="1"/>
  <c r="P160" i="1"/>
  <c r="O160" i="1"/>
  <c r="N160" i="1"/>
  <c r="L160" i="1"/>
  <c r="E160" i="1"/>
  <c r="AJ159" i="1"/>
  <c r="AK159" i="1" s="1"/>
  <c r="AA159" i="1" s="1"/>
  <c r="AI159" i="1"/>
  <c r="AF159" i="1"/>
  <c r="X159" i="1"/>
  <c r="W159" i="1"/>
  <c r="U159" i="1"/>
  <c r="T159" i="1"/>
  <c r="S159" i="1"/>
  <c r="Q159" i="1"/>
  <c r="P159" i="1"/>
  <c r="O159" i="1"/>
  <c r="Y159" i="1" s="1"/>
  <c r="N159" i="1"/>
  <c r="L159" i="1"/>
  <c r="Z159" i="1" s="1"/>
  <c r="E159" i="1"/>
  <c r="AK158" i="1"/>
  <c r="AJ158" i="1"/>
  <c r="AI158" i="1"/>
  <c r="AH158" i="1"/>
  <c r="X158" i="1"/>
  <c r="Y158" i="1" s="1"/>
  <c r="W158" i="1"/>
  <c r="AA158" i="1" s="1"/>
  <c r="U158" i="1"/>
  <c r="T158" i="1"/>
  <c r="AF158" i="1" s="1"/>
  <c r="S158" i="1"/>
  <c r="Q158" i="1"/>
  <c r="P158" i="1"/>
  <c r="O158" i="1"/>
  <c r="N158" i="1"/>
  <c r="L158" i="1"/>
  <c r="E158" i="1"/>
  <c r="AJ157" i="1"/>
  <c r="AK157" i="1" s="1"/>
  <c r="AA157" i="1" s="1"/>
  <c r="AI157" i="1"/>
  <c r="AF157" i="1"/>
  <c r="X157" i="1"/>
  <c r="W157" i="1"/>
  <c r="U157" i="1"/>
  <c r="T157" i="1"/>
  <c r="S157" i="1"/>
  <c r="Q157" i="1"/>
  <c r="P157" i="1"/>
  <c r="O157" i="1"/>
  <c r="Y157" i="1" s="1"/>
  <c r="N157" i="1"/>
  <c r="L157" i="1"/>
  <c r="Z157" i="1" s="1"/>
  <c r="E157" i="1"/>
  <c r="AK156" i="1"/>
  <c r="AJ156" i="1"/>
  <c r="AI156" i="1"/>
  <c r="AH156" i="1"/>
  <c r="X156" i="1"/>
  <c r="Y156" i="1" s="1"/>
  <c r="W156" i="1"/>
  <c r="AA156" i="1" s="1"/>
  <c r="U156" i="1"/>
  <c r="T156" i="1"/>
  <c r="AF156" i="1" s="1"/>
  <c r="S156" i="1"/>
  <c r="Q156" i="1"/>
  <c r="P156" i="1"/>
  <c r="O156" i="1"/>
  <c r="N156" i="1"/>
  <c r="L156" i="1"/>
  <c r="E156" i="1"/>
  <c r="AJ155" i="1"/>
  <c r="AK155" i="1" s="1"/>
  <c r="AA155" i="1" s="1"/>
  <c r="AI155" i="1"/>
  <c r="AF155" i="1"/>
  <c r="X155" i="1"/>
  <c r="W155" i="1"/>
  <c r="U155" i="1"/>
  <c r="T155" i="1"/>
  <c r="S155" i="1"/>
  <c r="Q155" i="1"/>
  <c r="P155" i="1"/>
  <c r="O155" i="1"/>
  <c r="Y155" i="1" s="1"/>
  <c r="N155" i="1"/>
  <c r="L155" i="1"/>
  <c r="Z155" i="1" s="1"/>
  <c r="E155" i="1"/>
  <c r="AK154" i="1"/>
  <c r="AJ154" i="1"/>
  <c r="AI154" i="1"/>
  <c r="AH154" i="1"/>
  <c r="X154" i="1"/>
  <c r="Y154" i="1" s="1"/>
  <c r="W154" i="1"/>
  <c r="AA154" i="1" s="1"/>
  <c r="U154" i="1"/>
  <c r="T154" i="1"/>
  <c r="AF154" i="1" s="1"/>
  <c r="S154" i="1"/>
  <c r="Q154" i="1"/>
  <c r="P154" i="1"/>
  <c r="O154" i="1"/>
  <c r="N154" i="1"/>
  <c r="L154" i="1"/>
  <c r="E154" i="1"/>
  <c r="AJ153" i="1"/>
  <c r="AK153" i="1" s="1"/>
  <c r="AA153" i="1" s="1"/>
  <c r="AI153" i="1"/>
  <c r="AF153" i="1"/>
  <c r="X153" i="1"/>
  <c r="W153" i="1"/>
  <c r="U153" i="1"/>
  <c r="T153" i="1"/>
  <c r="S153" i="1"/>
  <c r="Q153" i="1"/>
  <c r="P153" i="1"/>
  <c r="O153" i="1"/>
  <c r="Y153" i="1" s="1"/>
  <c r="N153" i="1"/>
  <c r="L153" i="1"/>
  <c r="Z153" i="1" s="1"/>
  <c r="E153" i="1"/>
  <c r="AK152" i="1"/>
  <c r="AJ152" i="1"/>
  <c r="AI152" i="1"/>
  <c r="AH152" i="1"/>
  <c r="X152" i="1"/>
  <c r="Y152" i="1" s="1"/>
  <c r="W152" i="1"/>
  <c r="AA152" i="1" s="1"/>
  <c r="U152" i="1"/>
  <c r="T152" i="1"/>
  <c r="AF152" i="1" s="1"/>
  <c r="S152" i="1"/>
  <c r="Q152" i="1"/>
  <c r="P152" i="1"/>
  <c r="O152" i="1"/>
  <c r="N152" i="1"/>
  <c r="L152" i="1"/>
  <c r="E152" i="1"/>
  <c r="AJ151" i="1"/>
  <c r="AK151" i="1" s="1"/>
  <c r="AA151" i="1" s="1"/>
  <c r="AI151" i="1"/>
  <c r="AF151" i="1"/>
  <c r="X151" i="1"/>
  <c r="W151" i="1"/>
  <c r="U151" i="1"/>
  <c r="T151" i="1"/>
  <c r="S151" i="1"/>
  <c r="Q151" i="1"/>
  <c r="P151" i="1"/>
  <c r="O151" i="1"/>
  <c r="Y151" i="1" s="1"/>
  <c r="N151" i="1"/>
  <c r="L151" i="1"/>
  <c r="Z151" i="1" s="1"/>
  <c r="E151" i="1"/>
  <c r="AK150" i="1"/>
  <c r="AJ150" i="1"/>
  <c r="AI150" i="1"/>
  <c r="AH150" i="1"/>
  <c r="X150" i="1"/>
  <c r="Y150" i="1" s="1"/>
  <c r="W150" i="1"/>
  <c r="AA150" i="1" s="1"/>
  <c r="U150" i="1"/>
  <c r="T150" i="1"/>
  <c r="AF150" i="1" s="1"/>
  <c r="S150" i="1"/>
  <c r="Q150" i="1"/>
  <c r="P150" i="1"/>
  <c r="O150" i="1"/>
  <c r="N150" i="1"/>
  <c r="L150" i="1"/>
  <c r="E150" i="1"/>
  <c r="AJ149" i="1"/>
  <c r="AK149" i="1" s="1"/>
  <c r="AA149" i="1" s="1"/>
  <c r="AI149" i="1"/>
  <c r="AF149" i="1"/>
  <c r="X149" i="1"/>
  <c r="W149" i="1"/>
  <c r="U149" i="1"/>
  <c r="T149" i="1"/>
  <c r="S149" i="1"/>
  <c r="Q149" i="1"/>
  <c r="P149" i="1"/>
  <c r="O149" i="1"/>
  <c r="Y149" i="1" s="1"/>
  <c r="N149" i="1"/>
  <c r="L149" i="1"/>
  <c r="Z149" i="1" s="1"/>
  <c r="E149" i="1"/>
  <c r="AK148" i="1"/>
  <c r="AJ148" i="1"/>
  <c r="AI148" i="1"/>
  <c r="AH148" i="1"/>
  <c r="X148" i="1"/>
  <c r="Y148" i="1" s="1"/>
  <c r="W148" i="1"/>
  <c r="AA148" i="1" s="1"/>
  <c r="U148" i="1"/>
  <c r="T148" i="1"/>
  <c r="AF148" i="1" s="1"/>
  <c r="S148" i="1"/>
  <c r="Q148" i="1"/>
  <c r="P148" i="1"/>
  <c r="O148" i="1"/>
  <c r="N148" i="1"/>
  <c r="L148" i="1"/>
  <c r="E148" i="1"/>
  <c r="AJ147" i="1"/>
  <c r="AK147" i="1" s="1"/>
  <c r="AA147" i="1" s="1"/>
  <c r="AI147" i="1"/>
  <c r="AF147" i="1"/>
  <c r="X147" i="1"/>
  <c r="W147" i="1"/>
  <c r="U147" i="1"/>
  <c r="T147" i="1"/>
  <c r="S147" i="1"/>
  <c r="Q147" i="1"/>
  <c r="P147" i="1"/>
  <c r="O147" i="1"/>
  <c r="Y147" i="1" s="1"/>
  <c r="N147" i="1"/>
  <c r="L147" i="1"/>
  <c r="Z147" i="1" s="1"/>
  <c r="E147" i="1"/>
  <c r="AK146" i="1"/>
  <c r="AJ146" i="1"/>
  <c r="AI146" i="1"/>
  <c r="AH146" i="1"/>
  <c r="X146" i="1"/>
  <c r="Y146" i="1" s="1"/>
  <c r="W146" i="1"/>
  <c r="AA146" i="1" s="1"/>
  <c r="U146" i="1"/>
  <c r="T146" i="1"/>
  <c r="AF146" i="1" s="1"/>
  <c r="S146" i="1"/>
  <c r="Q146" i="1"/>
  <c r="P146" i="1"/>
  <c r="O146" i="1"/>
  <c r="N146" i="1"/>
  <c r="L146" i="1"/>
  <c r="E146" i="1"/>
  <c r="AJ145" i="1"/>
  <c r="AK145" i="1" s="1"/>
  <c r="AA145" i="1" s="1"/>
  <c r="AI145" i="1"/>
  <c r="AF145" i="1"/>
  <c r="X145" i="1"/>
  <c r="W145" i="1"/>
  <c r="U145" i="1"/>
  <c r="T145" i="1"/>
  <c r="S145" i="1"/>
  <c r="Q145" i="1"/>
  <c r="P145" i="1"/>
  <c r="O145" i="1"/>
  <c r="Y145" i="1" s="1"/>
  <c r="N145" i="1"/>
  <c r="L145" i="1"/>
  <c r="Z145" i="1" s="1"/>
  <c r="E145" i="1"/>
  <c r="AK144" i="1"/>
  <c r="AJ144" i="1"/>
  <c r="AI144" i="1"/>
  <c r="AH144" i="1"/>
  <c r="X144" i="1"/>
  <c r="Y144" i="1" s="1"/>
  <c r="W144" i="1"/>
  <c r="AA144" i="1" s="1"/>
  <c r="U144" i="1"/>
  <c r="T144" i="1"/>
  <c r="AF144" i="1" s="1"/>
  <c r="S144" i="1"/>
  <c r="Q144" i="1"/>
  <c r="P144" i="1"/>
  <c r="O144" i="1"/>
  <c r="N144" i="1"/>
  <c r="L144" i="1"/>
  <c r="E144" i="1"/>
  <c r="AJ143" i="1"/>
  <c r="AK143" i="1" s="1"/>
  <c r="AA143" i="1" s="1"/>
  <c r="AI143" i="1"/>
  <c r="AF143" i="1"/>
  <c r="X143" i="1"/>
  <c r="W143" i="1"/>
  <c r="U143" i="1"/>
  <c r="T143" i="1"/>
  <c r="S143" i="1"/>
  <c r="Q143" i="1"/>
  <c r="P143" i="1"/>
  <c r="O143" i="1"/>
  <c r="Y143" i="1" s="1"/>
  <c r="N143" i="1"/>
  <c r="L143" i="1"/>
  <c r="Z143" i="1" s="1"/>
  <c r="E143" i="1"/>
  <c r="AK142" i="1"/>
  <c r="AJ142" i="1"/>
  <c r="AI142" i="1"/>
  <c r="AH142" i="1"/>
  <c r="X142" i="1"/>
  <c r="Y142" i="1" s="1"/>
  <c r="W142" i="1"/>
  <c r="AA142" i="1" s="1"/>
  <c r="U142" i="1"/>
  <c r="T142" i="1"/>
  <c r="AF142" i="1" s="1"/>
  <c r="S142" i="1"/>
  <c r="Q142" i="1"/>
  <c r="P142" i="1"/>
  <c r="O142" i="1"/>
  <c r="N142" i="1"/>
  <c r="L142" i="1"/>
  <c r="E142" i="1"/>
  <c r="AJ141" i="1"/>
  <c r="AK141" i="1" s="1"/>
  <c r="AA141" i="1" s="1"/>
  <c r="AI141" i="1"/>
  <c r="AF141" i="1"/>
  <c r="X141" i="1"/>
  <c r="W141" i="1"/>
  <c r="U141" i="1"/>
  <c r="T141" i="1"/>
  <c r="S141" i="1"/>
  <c r="Q141" i="1"/>
  <c r="P141" i="1"/>
  <c r="O141" i="1"/>
  <c r="Y141" i="1" s="1"/>
  <c r="N141" i="1"/>
  <c r="L141" i="1"/>
  <c r="Z141" i="1" s="1"/>
  <c r="E141" i="1"/>
  <c r="AK140" i="1"/>
  <c r="AJ140" i="1"/>
  <c r="AI140" i="1"/>
  <c r="AH140" i="1"/>
  <c r="X140" i="1"/>
  <c r="Y140" i="1" s="1"/>
  <c r="W140" i="1"/>
  <c r="AA140" i="1" s="1"/>
  <c r="U140" i="1"/>
  <c r="T140" i="1"/>
  <c r="AF140" i="1" s="1"/>
  <c r="S140" i="1"/>
  <c r="Q140" i="1"/>
  <c r="P140" i="1"/>
  <c r="O140" i="1"/>
  <c r="N140" i="1"/>
  <c r="L140" i="1"/>
  <c r="E140" i="1"/>
  <c r="AJ139" i="1"/>
  <c r="AK139" i="1" s="1"/>
  <c r="AA139" i="1" s="1"/>
  <c r="AI139" i="1"/>
  <c r="AF139" i="1"/>
  <c r="X139" i="1"/>
  <c r="W139" i="1"/>
  <c r="U139" i="1"/>
  <c r="T139" i="1"/>
  <c r="S139" i="1"/>
  <c r="Q139" i="1"/>
  <c r="P139" i="1"/>
  <c r="O139" i="1"/>
  <c r="Y139" i="1" s="1"/>
  <c r="N139" i="1"/>
  <c r="L139" i="1"/>
  <c r="Z139" i="1" s="1"/>
  <c r="E139" i="1"/>
  <c r="AK138" i="1"/>
  <c r="AJ138" i="1"/>
  <c r="AI138" i="1"/>
  <c r="AH138" i="1"/>
  <c r="X138" i="1"/>
  <c r="Y138" i="1" s="1"/>
  <c r="W138" i="1"/>
  <c r="AA138" i="1" s="1"/>
  <c r="U138" i="1"/>
  <c r="T138" i="1"/>
  <c r="AF138" i="1" s="1"/>
  <c r="S138" i="1"/>
  <c r="Q138" i="1"/>
  <c r="P138" i="1"/>
  <c r="O138" i="1"/>
  <c r="N138" i="1"/>
  <c r="L138" i="1"/>
  <c r="E138" i="1"/>
  <c r="AJ137" i="1"/>
  <c r="AK137" i="1" s="1"/>
  <c r="AA137" i="1" s="1"/>
  <c r="AI137" i="1"/>
  <c r="AF137" i="1"/>
  <c r="X137" i="1"/>
  <c r="W137" i="1"/>
  <c r="U137" i="1"/>
  <c r="T137" i="1"/>
  <c r="S137" i="1"/>
  <c r="Q137" i="1"/>
  <c r="P137" i="1"/>
  <c r="O137" i="1"/>
  <c r="Y137" i="1" s="1"/>
  <c r="N137" i="1"/>
  <c r="L137" i="1"/>
  <c r="Z137" i="1" s="1"/>
  <c r="E137" i="1"/>
  <c r="AK136" i="1"/>
  <c r="AJ136" i="1"/>
  <c r="AI136" i="1"/>
  <c r="AH136" i="1"/>
  <c r="X136" i="1"/>
  <c r="Y136" i="1" s="1"/>
  <c r="W136" i="1"/>
  <c r="AA136" i="1" s="1"/>
  <c r="U136" i="1"/>
  <c r="T136" i="1"/>
  <c r="AF136" i="1" s="1"/>
  <c r="S136" i="1"/>
  <c r="Q136" i="1"/>
  <c r="P136" i="1"/>
  <c r="O136" i="1"/>
  <c r="N136" i="1"/>
  <c r="L136" i="1"/>
  <c r="E136" i="1"/>
  <c r="AJ135" i="1"/>
  <c r="AK135" i="1" s="1"/>
  <c r="AA135" i="1" s="1"/>
  <c r="AI135" i="1"/>
  <c r="AF135" i="1"/>
  <c r="X135" i="1"/>
  <c r="W135" i="1"/>
  <c r="U135" i="1"/>
  <c r="T135" i="1"/>
  <c r="S135" i="1"/>
  <c r="Q135" i="1"/>
  <c r="P135" i="1"/>
  <c r="O135" i="1"/>
  <c r="Y135" i="1" s="1"/>
  <c r="N135" i="1"/>
  <c r="L135" i="1"/>
  <c r="Z135" i="1" s="1"/>
  <c r="E135" i="1"/>
  <c r="AK134" i="1"/>
  <c r="AJ134" i="1"/>
  <c r="AI134" i="1"/>
  <c r="AH134" i="1"/>
  <c r="X134" i="1"/>
  <c r="Y134" i="1" s="1"/>
  <c r="W134" i="1"/>
  <c r="AA134" i="1" s="1"/>
  <c r="U134" i="1"/>
  <c r="T134" i="1"/>
  <c r="AF134" i="1" s="1"/>
  <c r="S134" i="1"/>
  <c r="Q134" i="1"/>
  <c r="P134" i="1"/>
  <c r="O134" i="1"/>
  <c r="N134" i="1"/>
  <c r="L134" i="1"/>
  <c r="E134" i="1"/>
  <c r="AJ133" i="1"/>
  <c r="AK133" i="1" s="1"/>
  <c r="AA133" i="1" s="1"/>
  <c r="AI133" i="1"/>
  <c r="AF133" i="1"/>
  <c r="X133" i="1"/>
  <c r="W133" i="1"/>
  <c r="U133" i="1"/>
  <c r="T133" i="1"/>
  <c r="S133" i="1"/>
  <c r="Q133" i="1"/>
  <c r="P133" i="1"/>
  <c r="O133" i="1"/>
  <c r="Y133" i="1" s="1"/>
  <c r="N133" i="1"/>
  <c r="L133" i="1"/>
  <c r="Z133" i="1" s="1"/>
  <c r="E133" i="1"/>
  <c r="AK132" i="1"/>
  <c r="AJ132" i="1"/>
  <c r="AI132" i="1"/>
  <c r="AH132" i="1"/>
  <c r="X132" i="1"/>
  <c r="Y132" i="1" s="1"/>
  <c r="W132" i="1"/>
  <c r="AA132" i="1" s="1"/>
  <c r="U132" i="1"/>
  <c r="T132" i="1"/>
  <c r="AF132" i="1" s="1"/>
  <c r="S132" i="1"/>
  <c r="Q132" i="1"/>
  <c r="P132" i="1"/>
  <c r="O132" i="1"/>
  <c r="N132" i="1"/>
  <c r="L132" i="1"/>
  <c r="E132" i="1"/>
  <c r="AJ131" i="1"/>
  <c r="AK131" i="1" s="1"/>
  <c r="AA131" i="1" s="1"/>
  <c r="AI131" i="1"/>
  <c r="AF131" i="1"/>
  <c r="X131" i="1"/>
  <c r="W131" i="1"/>
  <c r="U131" i="1"/>
  <c r="T131" i="1"/>
  <c r="S131" i="1"/>
  <c r="Q131" i="1"/>
  <c r="P131" i="1"/>
  <c r="O131" i="1"/>
  <c r="Y131" i="1" s="1"/>
  <c r="N131" i="1"/>
  <c r="L131" i="1"/>
  <c r="Z131" i="1" s="1"/>
  <c r="E131" i="1"/>
  <c r="AK130" i="1"/>
  <c r="AJ130" i="1"/>
  <c r="AI130" i="1"/>
  <c r="AH130" i="1"/>
  <c r="X130" i="1"/>
  <c r="Y130" i="1" s="1"/>
  <c r="W130" i="1"/>
  <c r="AA130" i="1" s="1"/>
  <c r="U130" i="1"/>
  <c r="T130" i="1"/>
  <c r="AF130" i="1" s="1"/>
  <c r="S130" i="1"/>
  <c r="Q130" i="1"/>
  <c r="P130" i="1"/>
  <c r="O130" i="1"/>
  <c r="N130" i="1"/>
  <c r="L130" i="1"/>
  <c r="E130" i="1"/>
  <c r="AJ129" i="1"/>
  <c r="AK129" i="1" s="1"/>
  <c r="AA129" i="1" s="1"/>
  <c r="AI129" i="1"/>
  <c r="AF129" i="1"/>
  <c r="X129" i="1"/>
  <c r="W129" i="1"/>
  <c r="U129" i="1"/>
  <c r="T129" i="1"/>
  <c r="S129" i="1"/>
  <c r="Q129" i="1"/>
  <c r="P129" i="1"/>
  <c r="O129" i="1"/>
  <c r="Y129" i="1" s="1"/>
  <c r="N129" i="1"/>
  <c r="L129" i="1"/>
  <c r="Z129" i="1" s="1"/>
  <c r="E129" i="1"/>
  <c r="AK128" i="1"/>
  <c r="AJ128" i="1"/>
  <c r="AI128" i="1"/>
  <c r="AH128" i="1"/>
  <c r="X128" i="1"/>
  <c r="Y128" i="1" s="1"/>
  <c r="W128" i="1"/>
  <c r="AA128" i="1" s="1"/>
  <c r="U128" i="1"/>
  <c r="T128" i="1"/>
  <c r="AF128" i="1" s="1"/>
  <c r="S128" i="1"/>
  <c r="Q128" i="1"/>
  <c r="P128" i="1"/>
  <c r="O128" i="1"/>
  <c r="N128" i="1"/>
  <c r="L128" i="1"/>
  <c r="E128" i="1"/>
  <c r="AJ127" i="1"/>
  <c r="AK127" i="1" s="1"/>
  <c r="AA127" i="1" s="1"/>
  <c r="AI127" i="1"/>
  <c r="AF127" i="1"/>
  <c r="X127" i="1"/>
  <c r="W127" i="1"/>
  <c r="U127" i="1"/>
  <c r="T127" i="1"/>
  <c r="S127" i="1"/>
  <c r="Q127" i="1"/>
  <c r="P127" i="1"/>
  <c r="O127" i="1"/>
  <c r="Y127" i="1" s="1"/>
  <c r="N127" i="1"/>
  <c r="L127" i="1"/>
  <c r="Z127" i="1" s="1"/>
  <c r="E127" i="1"/>
  <c r="AK126" i="1"/>
  <c r="AJ126" i="1"/>
  <c r="AI126" i="1"/>
  <c r="AH126" i="1"/>
  <c r="X126" i="1"/>
  <c r="Y126" i="1" s="1"/>
  <c r="W126" i="1"/>
  <c r="AA126" i="1" s="1"/>
  <c r="U126" i="1"/>
  <c r="T126" i="1"/>
  <c r="AF126" i="1" s="1"/>
  <c r="S126" i="1"/>
  <c r="Q126" i="1"/>
  <c r="P126" i="1"/>
  <c r="O126" i="1"/>
  <c r="N126" i="1"/>
  <c r="L126" i="1"/>
  <c r="E126" i="1"/>
  <c r="AJ125" i="1"/>
  <c r="AK125" i="1" s="1"/>
  <c r="AA125" i="1" s="1"/>
  <c r="AI125" i="1"/>
  <c r="AF125" i="1"/>
  <c r="X125" i="1"/>
  <c r="W125" i="1"/>
  <c r="U125" i="1"/>
  <c r="T125" i="1"/>
  <c r="S125" i="1"/>
  <c r="Q125" i="1"/>
  <c r="P125" i="1"/>
  <c r="O125" i="1"/>
  <c r="Y125" i="1" s="1"/>
  <c r="N125" i="1"/>
  <c r="L125" i="1"/>
  <c r="Z125" i="1" s="1"/>
  <c r="E125" i="1"/>
  <c r="AK124" i="1"/>
  <c r="AJ124" i="1"/>
  <c r="AI124" i="1"/>
  <c r="AH124" i="1"/>
  <c r="X124" i="1"/>
  <c r="Y124" i="1" s="1"/>
  <c r="W124" i="1"/>
  <c r="AA124" i="1" s="1"/>
  <c r="U124" i="1"/>
  <c r="T124" i="1"/>
  <c r="AF124" i="1" s="1"/>
  <c r="S124" i="1"/>
  <c r="Q124" i="1"/>
  <c r="P124" i="1"/>
  <c r="O124" i="1"/>
  <c r="N124" i="1"/>
  <c r="L124" i="1"/>
  <c r="E124" i="1"/>
  <c r="AJ123" i="1"/>
  <c r="AK123" i="1" s="1"/>
  <c r="AA123" i="1" s="1"/>
  <c r="AI123" i="1"/>
  <c r="AF123" i="1"/>
  <c r="X123" i="1"/>
  <c r="W123" i="1"/>
  <c r="U123" i="1"/>
  <c r="T123" i="1"/>
  <c r="S123" i="1"/>
  <c r="Q123" i="1"/>
  <c r="P123" i="1"/>
  <c r="O123" i="1"/>
  <c r="Y123" i="1" s="1"/>
  <c r="N123" i="1"/>
  <c r="L123" i="1"/>
  <c r="Z123" i="1" s="1"/>
  <c r="E123" i="1"/>
  <c r="AK122" i="1"/>
  <c r="AJ122" i="1"/>
  <c r="AI122" i="1"/>
  <c r="AH122" i="1"/>
  <c r="X122" i="1"/>
  <c r="Y122" i="1" s="1"/>
  <c r="W122" i="1"/>
  <c r="AA122" i="1" s="1"/>
  <c r="U122" i="1"/>
  <c r="T122" i="1"/>
  <c r="AF122" i="1" s="1"/>
  <c r="S122" i="1"/>
  <c r="Q122" i="1"/>
  <c r="P122" i="1"/>
  <c r="O122" i="1"/>
  <c r="N122" i="1"/>
  <c r="L122" i="1"/>
  <c r="E122" i="1"/>
  <c r="AJ121" i="1"/>
  <c r="AK121" i="1" s="1"/>
  <c r="AA121" i="1" s="1"/>
  <c r="AI121" i="1"/>
  <c r="AF121" i="1"/>
  <c r="X121" i="1"/>
  <c r="W121" i="1"/>
  <c r="U121" i="1"/>
  <c r="T121" i="1"/>
  <c r="S121" i="1"/>
  <c r="Q121" i="1"/>
  <c r="P121" i="1"/>
  <c r="O121" i="1"/>
  <c r="Y121" i="1" s="1"/>
  <c r="N121" i="1"/>
  <c r="L121" i="1"/>
  <c r="Z121" i="1" s="1"/>
  <c r="E121" i="1"/>
  <c r="AK120" i="1"/>
  <c r="AJ120" i="1"/>
  <c r="AI120" i="1"/>
  <c r="AH120" i="1"/>
  <c r="X120" i="1"/>
  <c r="Y120" i="1" s="1"/>
  <c r="W120" i="1"/>
  <c r="AA120" i="1" s="1"/>
  <c r="U120" i="1"/>
  <c r="T120" i="1"/>
  <c r="AF120" i="1" s="1"/>
  <c r="S120" i="1"/>
  <c r="Q120" i="1"/>
  <c r="P120" i="1"/>
  <c r="O120" i="1"/>
  <c r="N120" i="1"/>
  <c r="L120" i="1"/>
  <c r="E120" i="1"/>
  <c r="AJ119" i="1"/>
  <c r="AK119" i="1" s="1"/>
  <c r="AA119" i="1" s="1"/>
  <c r="AI119" i="1"/>
  <c r="AF119" i="1"/>
  <c r="X119" i="1"/>
  <c r="W119" i="1"/>
  <c r="U119" i="1"/>
  <c r="T119" i="1"/>
  <c r="S119" i="1"/>
  <c r="Q119" i="1"/>
  <c r="P119" i="1"/>
  <c r="O119" i="1"/>
  <c r="Y119" i="1" s="1"/>
  <c r="N119" i="1"/>
  <c r="L119" i="1"/>
  <c r="Z119" i="1" s="1"/>
  <c r="E119" i="1"/>
  <c r="AK118" i="1"/>
  <c r="AJ118" i="1"/>
  <c r="AI118" i="1"/>
  <c r="AH118" i="1"/>
  <c r="X118" i="1"/>
  <c r="Y118" i="1" s="1"/>
  <c r="W118" i="1"/>
  <c r="AA118" i="1" s="1"/>
  <c r="U118" i="1"/>
  <c r="T118" i="1"/>
  <c r="AF118" i="1" s="1"/>
  <c r="S118" i="1"/>
  <c r="Q118" i="1"/>
  <c r="P118" i="1"/>
  <c r="O118" i="1"/>
  <c r="N118" i="1"/>
  <c r="L118" i="1"/>
  <c r="E118" i="1"/>
  <c r="AJ117" i="1"/>
  <c r="AK117" i="1" s="1"/>
  <c r="AA117" i="1" s="1"/>
  <c r="AI117" i="1"/>
  <c r="AF117" i="1"/>
  <c r="X117" i="1"/>
  <c r="W117" i="1"/>
  <c r="U117" i="1"/>
  <c r="T117" i="1"/>
  <c r="S117" i="1"/>
  <c r="Q117" i="1"/>
  <c r="P117" i="1"/>
  <c r="O117" i="1"/>
  <c r="Y117" i="1" s="1"/>
  <c r="N117" i="1"/>
  <c r="L117" i="1"/>
  <c r="Z117" i="1" s="1"/>
  <c r="E117" i="1"/>
  <c r="AK116" i="1"/>
  <c r="AJ116" i="1"/>
  <c r="AI116" i="1"/>
  <c r="AH116" i="1"/>
  <c r="AB116" i="1"/>
  <c r="AA116" i="1"/>
  <c r="X116" i="1"/>
  <c r="W116" i="1"/>
  <c r="U116" i="1"/>
  <c r="T116" i="1"/>
  <c r="AF116" i="1" s="1"/>
  <c r="S116" i="1"/>
  <c r="Q116" i="1"/>
  <c r="P116" i="1"/>
  <c r="O116" i="1"/>
  <c r="Y116" i="1" s="1"/>
  <c r="N116" i="1"/>
  <c r="L116" i="1"/>
  <c r="Z116" i="1" s="1"/>
  <c r="E116" i="1"/>
  <c r="AK115" i="1"/>
  <c r="AJ115" i="1"/>
  <c r="AI115" i="1"/>
  <c r="AF115" i="1"/>
  <c r="X115" i="1"/>
  <c r="Y115" i="1" s="1"/>
  <c r="W115" i="1"/>
  <c r="AA115" i="1" s="1"/>
  <c r="U115" i="1"/>
  <c r="T115" i="1"/>
  <c r="S115" i="1"/>
  <c r="Q115" i="1"/>
  <c r="P115" i="1"/>
  <c r="AH115" i="1" s="1"/>
  <c r="O115" i="1"/>
  <c r="N115" i="1"/>
  <c r="L115" i="1"/>
  <c r="E115" i="1"/>
  <c r="AJ114" i="1"/>
  <c r="AK114" i="1" s="1"/>
  <c r="AI114" i="1"/>
  <c r="Z114" i="1"/>
  <c r="X114" i="1"/>
  <c r="W114" i="1"/>
  <c r="U114" i="1"/>
  <c r="T114" i="1"/>
  <c r="AF114" i="1" s="1"/>
  <c r="S114" i="1"/>
  <c r="Q114" i="1"/>
  <c r="P114" i="1"/>
  <c r="AH114" i="1" s="1"/>
  <c r="O114" i="1"/>
  <c r="Y114" i="1" s="1"/>
  <c r="N114" i="1"/>
  <c r="L114" i="1"/>
  <c r="E114" i="1"/>
  <c r="AK113" i="1"/>
  <c r="AJ113" i="1"/>
  <c r="AI113" i="1"/>
  <c r="AH113" i="1"/>
  <c r="AG113" i="1"/>
  <c r="AF113" i="1"/>
  <c r="X113" i="1"/>
  <c r="Y113" i="1" s="1"/>
  <c r="W113" i="1"/>
  <c r="U113" i="1"/>
  <c r="T113" i="1"/>
  <c r="S113" i="1"/>
  <c r="Q113" i="1"/>
  <c r="P113" i="1"/>
  <c r="O113" i="1"/>
  <c r="N113" i="1"/>
  <c r="L113" i="1"/>
  <c r="Z113" i="1" s="1"/>
  <c r="E113" i="1"/>
  <c r="AJ112" i="1"/>
  <c r="AK112" i="1" s="1"/>
  <c r="AI112" i="1"/>
  <c r="AF112" i="1"/>
  <c r="Z112" i="1"/>
  <c r="X112" i="1"/>
  <c r="W112" i="1"/>
  <c r="U112" i="1"/>
  <c r="T112" i="1"/>
  <c r="S112" i="1"/>
  <c r="Q112" i="1"/>
  <c r="P112" i="1"/>
  <c r="AH112" i="1" s="1"/>
  <c r="O112" i="1"/>
  <c r="Y112" i="1" s="1"/>
  <c r="N112" i="1"/>
  <c r="L112" i="1"/>
  <c r="E112" i="1"/>
  <c r="AK111" i="1"/>
  <c r="AJ111" i="1"/>
  <c r="AI111" i="1"/>
  <c r="AH111" i="1"/>
  <c r="AF111" i="1"/>
  <c r="X111" i="1"/>
  <c r="Y111" i="1" s="1"/>
  <c r="W111" i="1"/>
  <c r="AA111" i="1" s="1"/>
  <c r="U111" i="1"/>
  <c r="T111" i="1"/>
  <c r="S111" i="1"/>
  <c r="Q111" i="1"/>
  <c r="P111" i="1"/>
  <c r="O111" i="1"/>
  <c r="N111" i="1"/>
  <c r="L111" i="1"/>
  <c r="Z111" i="1" s="1"/>
  <c r="E111" i="1"/>
  <c r="AJ110" i="1"/>
  <c r="AK110" i="1" s="1"/>
  <c r="AI110" i="1"/>
  <c r="AF110" i="1"/>
  <c r="Z110" i="1"/>
  <c r="X110" i="1"/>
  <c r="W110" i="1"/>
  <c r="U110" i="1"/>
  <c r="T110" i="1"/>
  <c r="S110" i="1"/>
  <c r="Q110" i="1"/>
  <c r="P110" i="1"/>
  <c r="AH110" i="1" s="1"/>
  <c r="O110" i="1"/>
  <c r="Y110" i="1" s="1"/>
  <c r="N110" i="1"/>
  <c r="L110" i="1"/>
  <c r="E110" i="1"/>
  <c r="AK109" i="1"/>
  <c r="AJ109" i="1"/>
  <c r="AI109" i="1"/>
  <c r="AH109" i="1"/>
  <c r="AF109" i="1"/>
  <c r="X109" i="1"/>
  <c r="Y109" i="1" s="1"/>
  <c r="W109" i="1"/>
  <c r="AA109" i="1" s="1"/>
  <c r="U109" i="1"/>
  <c r="T109" i="1"/>
  <c r="S109" i="1"/>
  <c r="Q109" i="1"/>
  <c r="P109" i="1"/>
  <c r="O109" i="1"/>
  <c r="N109" i="1"/>
  <c r="L109" i="1"/>
  <c r="E109" i="1"/>
  <c r="AJ108" i="1"/>
  <c r="AK108" i="1" s="1"/>
  <c r="AI108" i="1"/>
  <c r="Z108" i="1"/>
  <c r="X108" i="1"/>
  <c r="W108" i="1"/>
  <c r="U108" i="1"/>
  <c r="T108" i="1"/>
  <c r="AF108" i="1" s="1"/>
  <c r="S108" i="1"/>
  <c r="Q108" i="1"/>
  <c r="P108" i="1"/>
  <c r="AH108" i="1" s="1"/>
  <c r="O108" i="1"/>
  <c r="Y108" i="1" s="1"/>
  <c r="N108" i="1"/>
  <c r="L108" i="1"/>
  <c r="E108" i="1"/>
  <c r="AK107" i="1"/>
  <c r="AJ107" i="1"/>
  <c r="AI107" i="1"/>
  <c r="AH107" i="1"/>
  <c r="AF107" i="1"/>
  <c r="X107" i="1"/>
  <c r="Y107" i="1" s="1"/>
  <c r="W107" i="1"/>
  <c r="U107" i="1"/>
  <c r="T107" i="1"/>
  <c r="S107" i="1"/>
  <c r="Q107" i="1"/>
  <c r="P107" i="1"/>
  <c r="O107" i="1"/>
  <c r="N107" i="1"/>
  <c r="L107" i="1"/>
  <c r="E107" i="1"/>
  <c r="AJ106" i="1"/>
  <c r="AK106" i="1" s="1"/>
  <c r="AI106" i="1"/>
  <c r="Z106" i="1"/>
  <c r="X106" i="1"/>
  <c r="W106" i="1"/>
  <c r="U106" i="1"/>
  <c r="T106" i="1"/>
  <c r="AF106" i="1" s="1"/>
  <c r="S106" i="1"/>
  <c r="Q106" i="1"/>
  <c r="P106" i="1"/>
  <c r="AH106" i="1" s="1"/>
  <c r="O106" i="1"/>
  <c r="Y106" i="1" s="1"/>
  <c r="N106" i="1"/>
  <c r="L106" i="1"/>
  <c r="E106" i="1"/>
  <c r="AK105" i="1"/>
  <c r="AJ105" i="1"/>
  <c r="AI105" i="1"/>
  <c r="AH105" i="1"/>
  <c r="AG105" i="1"/>
  <c r="AF105" i="1"/>
  <c r="X105" i="1"/>
  <c r="Y105" i="1" s="1"/>
  <c r="W105" i="1"/>
  <c r="U105" i="1"/>
  <c r="T105" i="1"/>
  <c r="S105" i="1"/>
  <c r="Q105" i="1"/>
  <c r="P105" i="1"/>
  <c r="O105" i="1"/>
  <c r="N105" i="1"/>
  <c r="L105" i="1"/>
  <c r="Z105" i="1" s="1"/>
  <c r="E105" i="1"/>
  <c r="AJ104" i="1"/>
  <c r="AK104" i="1" s="1"/>
  <c r="AI104" i="1"/>
  <c r="AF104" i="1"/>
  <c r="Z104" i="1"/>
  <c r="X104" i="1"/>
  <c r="W104" i="1"/>
  <c r="U104" i="1"/>
  <c r="T104" i="1"/>
  <c r="S104" i="1"/>
  <c r="Q104" i="1"/>
  <c r="P104" i="1"/>
  <c r="AH104" i="1" s="1"/>
  <c r="O104" i="1"/>
  <c r="Y104" i="1" s="1"/>
  <c r="N104" i="1"/>
  <c r="L104" i="1"/>
  <c r="E104" i="1"/>
  <c r="AK103" i="1"/>
  <c r="AJ103" i="1"/>
  <c r="AI103" i="1"/>
  <c r="AH103" i="1"/>
  <c r="AF103" i="1"/>
  <c r="X103" i="1"/>
  <c r="Y103" i="1" s="1"/>
  <c r="W103" i="1"/>
  <c r="AA103" i="1" s="1"/>
  <c r="U103" i="1"/>
  <c r="T103" i="1"/>
  <c r="S103" i="1"/>
  <c r="Q103" i="1"/>
  <c r="P103" i="1"/>
  <c r="O103" i="1"/>
  <c r="N103" i="1"/>
  <c r="L103" i="1"/>
  <c r="Z103" i="1" s="1"/>
  <c r="E103" i="1"/>
  <c r="AJ102" i="1"/>
  <c r="AK102" i="1" s="1"/>
  <c r="AI102" i="1"/>
  <c r="AF102" i="1"/>
  <c r="Z102" i="1"/>
  <c r="X102" i="1"/>
  <c r="W102" i="1"/>
  <c r="U102" i="1"/>
  <c r="T102" i="1"/>
  <c r="S102" i="1"/>
  <c r="Q102" i="1"/>
  <c r="P102" i="1"/>
  <c r="AH102" i="1" s="1"/>
  <c r="O102" i="1"/>
  <c r="Y102" i="1" s="1"/>
  <c r="N102" i="1"/>
  <c r="L102" i="1"/>
  <c r="E102" i="1"/>
  <c r="AK101" i="1"/>
  <c r="AJ101" i="1"/>
  <c r="AI101" i="1"/>
  <c r="AH101" i="1"/>
  <c r="AF101" i="1"/>
  <c r="X101" i="1"/>
  <c r="Y101" i="1" s="1"/>
  <c r="W101" i="1"/>
  <c r="AA101" i="1" s="1"/>
  <c r="U101" i="1"/>
  <c r="T101" i="1"/>
  <c r="S101" i="1"/>
  <c r="Q101" i="1"/>
  <c r="P101" i="1"/>
  <c r="O101" i="1"/>
  <c r="N101" i="1"/>
  <c r="L101" i="1"/>
  <c r="E101" i="1"/>
  <c r="AJ100" i="1"/>
  <c r="AK100" i="1" s="1"/>
  <c r="AI100" i="1"/>
  <c r="Z100" i="1"/>
  <c r="X100" i="1"/>
  <c r="W100" i="1"/>
  <c r="U100" i="1"/>
  <c r="T100" i="1"/>
  <c r="AF100" i="1" s="1"/>
  <c r="S100" i="1"/>
  <c r="Q100" i="1"/>
  <c r="P100" i="1"/>
  <c r="AH100" i="1" s="1"/>
  <c r="O100" i="1"/>
  <c r="Y100" i="1" s="1"/>
  <c r="N100" i="1"/>
  <c r="L100" i="1"/>
  <c r="E100" i="1"/>
  <c r="AK99" i="1"/>
  <c r="AJ99" i="1"/>
  <c r="AI99" i="1"/>
  <c r="AH99" i="1"/>
  <c r="AF99" i="1"/>
  <c r="X99" i="1"/>
  <c r="Y99" i="1" s="1"/>
  <c r="W99" i="1"/>
  <c r="U99" i="1"/>
  <c r="T99" i="1"/>
  <c r="S99" i="1"/>
  <c r="Q99" i="1"/>
  <c r="P99" i="1"/>
  <c r="O99" i="1"/>
  <c r="N99" i="1"/>
  <c r="L99" i="1"/>
  <c r="E99" i="1"/>
  <c r="AJ98" i="1"/>
  <c r="AK98" i="1" s="1"/>
  <c r="AI98" i="1"/>
  <c r="Z98" i="1"/>
  <c r="X98" i="1"/>
  <c r="W98" i="1"/>
  <c r="U98" i="1"/>
  <c r="T98" i="1"/>
  <c r="AF98" i="1" s="1"/>
  <c r="S98" i="1"/>
  <c r="Q98" i="1"/>
  <c r="P98" i="1"/>
  <c r="AH98" i="1" s="1"/>
  <c r="O98" i="1"/>
  <c r="Y98" i="1" s="1"/>
  <c r="N98" i="1"/>
  <c r="L98" i="1"/>
  <c r="E98" i="1"/>
  <c r="AK97" i="1"/>
  <c r="AJ97" i="1"/>
  <c r="AI97" i="1"/>
  <c r="AH97" i="1"/>
  <c r="AG97" i="1"/>
  <c r="AF97" i="1"/>
  <c r="X97" i="1"/>
  <c r="Y97" i="1" s="1"/>
  <c r="W97" i="1"/>
  <c r="U97" i="1"/>
  <c r="T97" i="1"/>
  <c r="S97" i="1"/>
  <c r="Q97" i="1"/>
  <c r="P97" i="1"/>
  <c r="O97" i="1"/>
  <c r="N97" i="1"/>
  <c r="L97" i="1"/>
  <c r="Z97" i="1" s="1"/>
  <c r="E97" i="1"/>
  <c r="AJ96" i="1"/>
  <c r="AK96" i="1" s="1"/>
  <c r="AI96" i="1"/>
  <c r="AF96" i="1"/>
  <c r="Z96" i="1"/>
  <c r="X96" i="1"/>
  <c r="W96" i="1"/>
  <c r="U96" i="1"/>
  <c r="T96" i="1"/>
  <c r="S96" i="1"/>
  <c r="Q96" i="1"/>
  <c r="P96" i="1"/>
  <c r="AH96" i="1" s="1"/>
  <c r="O96" i="1"/>
  <c r="Y96" i="1" s="1"/>
  <c r="N96" i="1"/>
  <c r="L96" i="1"/>
  <c r="E96" i="1"/>
  <c r="AK95" i="1"/>
  <c r="AJ95" i="1"/>
  <c r="AI95" i="1"/>
  <c r="AH95" i="1"/>
  <c r="AF95" i="1"/>
  <c r="X95" i="1"/>
  <c r="Y95" i="1" s="1"/>
  <c r="W95" i="1"/>
  <c r="AA95" i="1" s="1"/>
  <c r="U95" i="1"/>
  <c r="T95" i="1"/>
  <c r="S95" i="1"/>
  <c r="Q95" i="1"/>
  <c r="P95" i="1"/>
  <c r="O95" i="1"/>
  <c r="N95" i="1"/>
  <c r="L95" i="1"/>
  <c r="Z95" i="1" s="1"/>
  <c r="E95" i="1"/>
  <c r="AJ94" i="1"/>
  <c r="AK94" i="1" s="1"/>
  <c r="AI94" i="1"/>
  <c r="AF94" i="1"/>
  <c r="Z94" i="1"/>
  <c r="X94" i="1"/>
  <c r="W94" i="1"/>
  <c r="U94" i="1"/>
  <c r="T94" i="1"/>
  <c r="S94" i="1"/>
  <c r="Q94" i="1"/>
  <c r="P94" i="1"/>
  <c r="AH94" i="1" s="1"/>
  <c r="O94" i="1"/>
  <c r="Y94" i="1" s="1"/>
  <c r="N94" i="1"/>
  <c r="L94" i="1"/>
  <c r="E94" i="1"/>
  <c r="AK93" i="1"/>
  <c r="AJ93" i="1"/>
  <c r="AI93" i="1"/>
  <c r="AH93" i="1"/>
  <c r="AF93" i="1"/>
  <c r="X93" i="1"/>
  <c r="Y93" i="1" s="1"/>
  <c r="W93" i="1"/>
  <c r="AA93" i="1" s="1"/>
  <c r="U93" i="1"/>
  <c r="T93" i="1"/>
  <c r="S93" i="1"/>
  <c r="Q93" i="1"/>
  <c r="P93" i="1"/>
  <c r="O93" i="1"/>
  <c r="N93" i="1"/>
  <c r="L93" i="1"/>
  <c r="E93" i="1"/>
  <c r="AJ92" i="1"/>
  <c r="AK92" i="1" s="1"/>
  <c r="AI92" i="1"/>
  <c r="Z92" i="1"/>
  <c r="X92" i="1"/>
  <c r="W92" i="1"/>
  <c r="U92" i="1"/>
  <c r="T92" i="1"/>
  <c r="AF92" i="1" s="1"/>
  <c r="S92" i="1"/>
  <c r="Q92" i="1"/>
  <c r="P92" i="1"/>
  <c r="AH92" i="1" s="1"/>
  <c r="O92" i="1"/>
  <c r="Y92" i="1" s="1"/>
  <c r="N92" i="1"/>
  <c r="L92" i="1"/>
  <c r="E92" i="1"/>
  <c r="AK91" i="1"/>
  <c r="AJ91" i="1"/>
  <c r="AI91" i="1"/>
  <c r="AH91" i="1"/>
  <c r="AF91" i="1"/>
  <c r="X91" i="1"/>
  <c r="Y91" i="1" s="1"/>
  <c r="W91" i="1"/>
  <c r="U91" i="1"/>
  <c r="T91" i="1"/>
  <c r="S91" i="1"/>
  <c r="Q91" i="1"/>
  <c r="P91" i="1"/>
  <c r="O91" i="1"/>
  <c r="N91" i="1"/>
  <c r="L91" i="1"/>
  <c r="E91" i="1"/>
  <c r="AJ90" i="1"/>
  <c r="AK90" i="1" s="1"/>
  <c r="AI90" i="1"/>
  <c r="Z90" i="1"/>
  <c r="X90" i="1"/>
  <c r="W90" i="1"/>
  <c r="U90" i="1"/>
  <c r="T90" i="1"/>
  <c r="AF90" i="1" s="1"/>
  <c r="S90" i="1"/>
  <c r="Q90" i="1"/>
  <c r="P90" i="1"/>
  <c r="AH90" i="1" s="1"/>
  <c r="O90" i="1"/>
  <c r="Y90" i="1" s="1"/>
  <c r="N90" i="1"/>
  <c r="L90" i="1"/>
  <c r="E90" i="1"/>
  <c r="AK89" i="1"/>
  <c r="AJ89" i="1"/>
  <c r="AI89" i="1"/>
  <c r="AH89" i="1"/>
  <c r="AG89" i="1"/>
  <c r="AF89" i="1"/>
  <c r="X89" i="1"/>
  <c r="Y89" i="1" s="1"/>
  <c r="W89" i="1"/>
  <c r="U89" i="1"/>
  <c r="T89" i="1"/>
  <c r="S89" i="1"/>
  <c r="Q89" i="1"/>
  <c r="P89" i="1"/>
  <c r="O89" i="1"/>
  <c r="N89" i="1"/>
  <c r="L89" i="1"/>
  <c r="Z89" i="1" s="1"/>
  <c r="E89" i="1"/>
  <c r="AJ88" i="1"/>
  <c r="AK88" i="1" s="1"/>
  <c r="AI88" i="1"/>
  <c r="AF88" i="1"/>
  <c r="Z88" i="1"/>
  <c r="X88" i="1"/>
  <c r="W88" i="1"/>
  <c r="U88" i="1"/>
  <c r="T88" i="1"/>
  <c r="S88" i="1"/>
  <c r="Q88" i="1"/>
  <c r="P88" i="1"/>
  <c r="AH88" i="1" s="1"/>
  <c r="O88" i="1"/>
  <c r="Y88" i="1" s="1"/>
  <c r="N88" i="1"/>
  <c r="L88" i="1"/>
  <c r="E88" i="1"/>
  <c r="AK87" i="1"/>
  <c r="AJ87" i="1"/>
  <c r="AI87" i="1"/>
  <c r="AH87" i="1"/>
  <c r="AF87" i="1"/>
  <c r="X87" i="1"/>
  <c r="Y87" i="1" s="1"/>
  <c r="W87" i="1"/>
  <c r="AA87" i="1" s="1"/>
  <c r="U87" i="1"/>
  <c r="T87" i="1"/>
  <c r="S87" i="1"/>
  <c r="Q87" i="1"/>
  <c r="P87" i="1"/>
  <c r="O87" i="1"/>
  <c r="N87" i="1"/>
  <c r="L87" i="1"/>
  <c r="Z87" i="1" s="1"/>
  <c r="E87" i="1"/>
  <c r="AJ86" i="1"/>
  <c r="AK86" i="1" s="1"/>
  <c r="AI86" i="1"/>
  <c r="AF86" i="1"/>
  <c r="Z86" i="1"/>
  <c r="X86" i="1"/>
  <c r="W86" i="1"/>
  <c r="U86" i="1"/>
  <c r="T86" i="1"/>
  <c r="S86" i="1"/>
  <c r="Q86" i="1"/>
  <c r="P86" i="1"/>
  <c r="AH86" i="1" s="1"/>
  <c r="O86" i="1"/>
  <c r="Y86" i="1" s="1"/>
  <c r="N86" i="1"/>
  <c r="L86" i="1"/>
  <c r="E86" i="1"/>
  <c r="AK85" i="1"/>
  <c r="AJ85" i="1"/>
  <c r="AI85" i="1"/>
  <c r="AH85" i="1"/>
  <c r="AF85" i="1"/>
  <c r="X85" i="1"/>
  <c r="Y85" i="1" s="1"/>
  <c r="W85" i="1"/>
  <c r="AA85" i="1" s="1"/>
  <c r="U85" i="1"/>
  <c r="T85" i="1"/>
  <c r="S85" i="1"/>
  <c r="Q85" i="1"/>
  <c r="P85" i="1"/>
  <c r="O85" i="1"/>
  <c r="N85" i="1"/>
  <c r="L85" i="1"/>
  <c r="E85" i="1"/>
  <c r="AJ84" i="1"/>
  <c r="AK84" i="1" s="1"/>
  <c r="AI84" i="1"/>
  <c r="Z84" i="1"/>
  <c r="X84" i="1"/>
  <c r="W84" i="1"/>
  <c r="U84" i="1"/>
  <c r="T84" i="1"/>
  <c r="AF84" i="1" s="1"/>
  <c r="S84" i="1"/>
  <c r="Q84" i="1"/>
  <c r="P84" i="1"/>
  <c r="AH84" i="1" s="1"/>
  <c r="O84" i="1"/>
  <c r="Y84" i="1" s="1"/>
  <c r="N84" i="1"/>
  <c r="L84" i="1"/>
  <c r="E84" i="1"/>
  <c r="AK83" i="1"/>
  <c r="AJ83" i="1"/>
  <c r="AI83" i="1"/>
  <c r="AH83" i="1"/>
  <c r="AF83" i="1"/>
  <c r="X83" i="1"/>
  <c r="Y83" i="1" s="1"/>
  <c r="W83" i="1"/>
  <c r="U83" i="1"/>
  <c r="T83" i="1"/>
  <c r="S83" i="1"/>
  <c r="Q83" i="1"/>
  <c r="P83" i="1"/>
  <c r="O83" i="1"/>
  <c r="N83" i="1"/>
  <c r="L83" i="1"/>
  <c r="E83" i="1"/>
  <c r="AJ82" i="1"/>
  <c r="AK82" i="1" s="1"/>
  <c r="AI82" i="1"/>
  <c r="Z82" i="1"/>
  <c r="X82" i="1"/>
  <c r="W82" i="1"/>
  <c r="U82" i="1"/>
  <c r="T82" i="1"/>
  <c r="AF82" i="1" s="1"/>
  <c r="S82" i="1"/>
  <c r="Q82" i="1"/>
  <c r="P82" i="1"/>
  <c r="AH82" i="1" s="1"/>
  <c r="O82" i="1"/>
  <c r="Y82" i="1" s="1"/>
  <c r="N82" i="1"/>
  <c r="L82" i="1"/>
  <c r="E82" i="1"/>
  <c r="AK81" i="1"/>
  <c r="AJ81" i="1"/>
  <c r="AI81" i="1"/>
  <c r="AH81" i="1"/>
  <c r="AG81" i="1"/>
  <c r="AF81" i="1"/>
  <c r="X81" i="1"/>
  <c r="Y81" i="1" s="1"/>
  <c r="W81" i="1"/>
  <c r="U81" i="1"/>
  <c r="T81" i="1"/>
  <c r="S81" i="1"/>
  <c r="Q81" i="1"/>
  <c r="P81" i="1"/>
  <c r="O81" i="1"/>
  <c r="N81" i="1"/>
  <c r="L81" i="1"/>
  <c r="Z81" i="1" s="1"/>
  <c r="E81" i="1"/>
  <c r="AJ80" i="1"/>
  <c r="AK80" i="1" s="1"/>
  <c r="AI80" i="1"/>
  <c r="AF80" i="1"/>
  <c r="Z80" i="1"/>
  <c r="X80" i="1"/>
  <c r="W80" i="1"/>
  <c r="U80" i="1"/>
  <c r="T80" i="1"/>
  <c r="S80" i="1"/>
  <c r="Q80" i="1"/>
  <c r="P80" i="1"/>
  <c r="AH80" i="1" s="1"/>
  <c r="O80" i="1"/>
  <c r="Y80" i="1" s="1"/>
  <c r="N80" i="1"/>
  <c r="L80" i="1"/>
  <c r="E80" i="1"/>
  <c r="AK79" i="1"/>
  <c r="AJ79" i="1"/>
  <c r="AI79" i="1"/>
  <c r="AH79" i="1"/>
  <c r="AF79" i="1"/>
  <c r="X79" i="1"/>
  <c r="Y79" i="1" s="1"/>
  <c r="W79" i="1"/>
  <c r="AA79" i="1" s="1"/>
  <c r="U79" i="1"/>
  <c r="T79" i="1"/>
  <c r="S79" i="1"/>
  <c r="Q79" i="1"/>
  <c r="P79" i="1"/>
  <c r="O79" i="1"/>
  <c r="N79" i="1"/>
  <c r="L79" i="1"/>
  <c r="Z79" i="1" s="1"/>
  <c r="E79" i="1"/>
  <c r="AJ78" i="1"/>
  <c r="AK78" i="1" s="1"/>
  <c r="AI78" i="1"/>
  <c r="AF78" i="1"/>
  <c r="Z78" i="1"/>
  <c r="X78" i="1"/>
  <c r="W78" i="1"/>
  <c r="U78" i="1"/>
  <c r="T78" i="1"/>
  <c r="S78" i="1"/>
  <c r="Q78" i="1"/>
  <c r="P78" i="1"/>
  <c r="AH78" i="1" s="1"/>
  <c r="O78" i="1"/>
  <c r="Y78" i="1" s="1"/>
  <c r="N78" i="1"/>
  <c r="L78" i="1"/>
  <c r="E78" i="1"/>
  <c r="AK77" i="1"/>
  <c r="AJ77" i="1"/>
  <c r="AI77" i="1"/>
  <c r="AH77" i="1"/>
  <c r="AF77" i="1"/>
  <c r="X77" i="1"/>
  <c r="Y77" i="1" s="1"/>
  <c r="W77" i="1"/>
  <c r="AA77" i="1" s="1"/>
  <c r="U77" i="1"/>
  <c r="T77" i="1"/>
  <c r="S77" i="1"/>
  <c r="Q77" i="1"/>
  <c r="P77" i="1"/>
  <c r="O77" i="1"/>
  <c r="N77" i="1"/>
  <c r="L77" i="1"/>
  <c r="E77" i="1"/>
  <c r="AJ76" i="1"/>
  <c r="AK76" i="1" s="1"/>
  <c r="AI76" i="1"/>
  <c r="Z76" i="1"/>
  <c r="X76" i="1"/>
  <c r="W76" i="1"/>
  <c r="U76" i="1"/>
  <c r="T76" i="1"/>
  <c r="AF76" i="1" s="1"/>
  <c r="S76" i="1"/>
  <c r="Q76" i="1"/>
  <c r="P76" i="1"/>
  <c r="AH76" i="1" s="1"/>
  <c r="O76" i="1"/>
  <c r="Y76" i="1" s="1"/>
  <c r="N76" i="1"/>
  <c r="L76" i="1"/>
  <c r="E76" i="1"/>
  <c r="AK75" i="1"/>
  <c r="AJ75" i="1"/>
  <c r="AI75" i="1"/>
  <c r="AH75" i="1"/>
  <c r="AF75" i="1"/>
  <c r="X75" i="1"/>
  <c r="Y75" i="1" s="1"/>
  <c r="W75" i="1"/>
  <c r="U75" i="1"/>
  <c r="T75" i="1"/>
  <c r="S75" i="1"/>
  <c r="Q75" i="1"/>
  <c r="P75" i="1"/>
  <c r="O75" i="1"/>
  <c r="N75" i="1"/>
  <c r="L75" i="1"/>
  <c r="E75" i="1"/>
  <c r="AJ74" i="1"/>
  <c r="AK74" i="1" s="1"/>
  <c r="AI74" i="1"/>
  <c r="Z74" i="1"/>
  <c r="X74" i="1"/>
  <c r="W74" i="1"/>
  <c r="U74" i="1"/>
  <c r="T74" i="1"/>
  <c r="AF74" i="1" s="1"/>
  <c r="S74" i="1"/>
  <c r="Q74" i="1"/>
  <c r="P74" i="1"/>
  <c r="AH74" i="1" s="1"/>
  <c r="O74" i="1"/>
  <c r="Y74" i="1" s="1"/>
  <c r="N74" i="1"/>
  <c r="L74" i="1"/>
  <c r="E74" i="1"/>
  <c r="AK73" i="1"/>
  <c r="AJ73" i="1"/>
  <c r="AI73" i="1"/>
  <c r="AH73" i="1"/>
  <c r="AG73" i="1"/>
  <c r="AF73" i="1"/>
  <c r="X73" i="1"/>
  <c r="Y73" i="1" s="1"/>
  <c r="W73" i="1"/>
  <c r="U73" i="1"/>
  <c r="T73" i="1"/>
  <c r="S73" i="1"/>
  <c r="Q73" i="1"/>
  <c r="P73" i="1"/>
  <c r="O73" i="1"/>
  <c r="N73" i="1"/>
  <c r="L73" i="1"/>
  <c r="Z73" i="1" s="1"/>
  <c r="E73" i="1"/>
  <c r="AJ72" i="1"/>
  <c r="AK72" i="1" s="1"/>
  <c r="AI72" i="1"/>
  <c r="AF72" i="1"/>
  <c r="Z72" i="1"/>
  <c r="X72" i="1"/>
  <c r="W72" i="1"/>
  <c r="U72" i="1"/>
  <c r="T72" i="1"/>
  <c r="S72" i="1"/>
  <c r="Q72" i="1"/>
  <c r="P72" i="1"/>
  <c r="AH72" i="1" s="1"/>
  <c r="O72" i="1"/>
  <c r="Y72" i="1" s="1"/>
  <c r="N72" i="1"/>
  <c r="L72" i="1"/>
  <c r="E72" i="1"/>
  <c r="AK71" i="1"/>
  <c r="AJ71" i="1"/>
  <c r="AI71" i="1"/>
  <c r="AH71" i="1"/>
  <c r="AF71" i="1"/>
  <c r="X71" i="1"/>
  <c r="Y71" i="1" s="1"/>
  <c r="W71" i="1"/>
  <c r="AA71" i="1" s="1"/>
  <c r="U71" i="1"/>
  <c r="T71" i="1"/>
  <c r="S71" i="1"/>
  <c r="Q71" i="1"/>
  <c r="P71" i="1"/>
  <c r="O71" i="1"/>
  <c r="N71" i="1"/>
  <c r="L71" i="1"/>
  <c r="Z71" i="1" s="1"/>
  <c r="E71" i="1"/>
  <c r="AJ70" i="1"/>
  <c r="AK70" i="1" s="1"/>
  <c r="AI70" i="1"/>
  <c r="AH70" i="1"/>
  <c r="AB70" i="1"/>
  <c r="Z70" i="1"/>
  <c r="X70" i="1"/>
  <c r="Y70" i="1" s="1"/>
  <c r="W70" i="1"/>
  <c r="AA70" i="1" s="1"/>
  <c r="U70" i="1"/>
  <c r="T70" i="1"/>
  <c r="AF70" i="1" s="1"/>
  <c r="S70" i="1"/>
  <c r="Q70" i="1"/>
  <c r="P70" i="1"/>
  <c r="O70" i="1"/>
  <c r="N70" i="1"/>
  <c r="L70" i="1"/>
  <c r="E70" i="1"/>
  <c r="AJ69" i="1"/>
  <c r="AK69" i="1" s="1"/>
  <c r="AI69" i="1"/>
  <c r="AH69" i="1"/>
  <c r="AF69" i="1"/>
  <c r="AA69" i="1"/>
  <c r="X69" i="1"/>
  <c r="Y69" i="1" s="1"/>
  <c r="W69" i="1"/>
  <c r="U69" i="1"/>
  <c r="T69" i="1"/>
  <c r="S69" i="1"/>
  <c r="Q69" i="1"/>
  <c r="P69" i="1"/>
  <c r="O69" i="1"/>
  <c r="N69" i="1"/>
  <c r="L69" i="1"/>
  <c r="Z69" i="1" s="1"/>
  <c r="AB69" i="1" s="1"/>
  <c r="E69" i="1"/>
  <c r="AJ68" i="1"/>
  <c r="AK68" i="1" s="1"/>
  <c r="AI68" i="1"/>
  <c r="Z68" i="1"/>
  <c r="X68" i="1"/>
  <c r="W68" i="1"/>
  <c r="AA68" i="1" s="1"/>
  <c r="U68" i="1"/>
  <c r="T68" i="1"/>
  <c r="AF68" i="1" s="1"/>
  <c r="S68" i="1"/>
  <c r="Q68" i="1"/>
  <c r="P68" i="1"/>
  <c r="AH68" i="1" s="1"/>
  <c r="O68" i="1"/>
  <c r="Y68" i="1" s="1"/>
  <c r="N68" i="1"/>
  <c r="L68" i="1"/>
  <c r="E68" i="1"/>
  <c r="AK67" i="1"/>
  <c r="AA67" i="1" s="1"/>
  <c r="AJ67" i="1"/>
  <c r="AI67" i="1"/>
  <c r="AH67" i="1"/>
  <c r="AG67" i="1"/>
  <c r="AF67" i="1"/>
  <c r="Z67" i="1"/>
  <c r="X67" i="1"/>
  <c r="Y67" i="1" s="1"/>
  <c r="W67" i="1"/>
  <c r="U67" i="1"/>
  <c r="T67" i="1"/>
  <c r="S67" i="1"/>
  <c r="Q67" i="1"/>
  <c r="P67" i="1"/>
  <c r="O67" i="1"/>
  <c r="N67" i="1"/>
  <c r="L67" i="1"/>
  <c r="E67" i="1"/>
  <c r="AJ66" i="1"/>
  <c r="AK66" i="1" s="1"/>
  <c r="AI66" i="1"/>
  <c r="X66" i="1"/>
  <c r="Y66" i="1" s="1"/>
  <c r="W66" i="1"/>
  <c r="U66" i="1"/>
  <c r="T66" i="1"/>
  <c r="AF66" i="1" s="1"/>
  <c r="S66" i="1"/>
  <c r="Q66" i="1"/>
  <c r="P66" i="1"/>
  <c r="O66" i="1"/>
  <c r="N66" i="1"/>
  <c r="Z66" i="1" s="1"/>
  <c r="L66" i="1"/>
  <c r="E66" i="1"/>
  <c r="AJ65" i="1"/>
  <c r="AK65" i="1" s="1"/>
  <c r="AA65" i="1" s="1"/>
  <c r="AI65" i="1"/>
  <c r="AF65" i="1"/>
  <c r="Z65" i="1"/>
  <c r="AG65" i="1" s="1"/>
  <c r="X65" i="1"/>
  <c r="Y65" i="1" s="1"/>
  <c r="W65" i="1"/>
  <c r="U65" i="1"/>
  <c r="T65" i="1"/>
  <c r="S65" i="1"/>
  <c r="Q65" i="1"/>
  <c r="P65" i="1"/>
  <c r="O65" i="1"/>
  <c r="N65" i="1"/>
  <c r="L65" i="1"/>
  <c r="E65" i="1"/>
  <c r="AJ64" i="1"/>
  <c r="AK64" i="1" s="1"/>
  <c r="AI64" i="1"/>
  <c r="X64" i="1"/>
  <c r="Y64" i="1" s="1"/>
  <c r="W64" i="1"/>
  <c r="U64" i="1"/>
  <c r="T64" i="1"/>
  <c r="AF64" i="1" s="1"/>
  <c r="S64" i="1"/>
  <c r="Q64" i="1"/>
  <c r="P64" i="1"/>
  <c r="O64" i="1"/>
  <c r="N64" i="1"/>
  <c r="Z64" i="1" s="1"/>
  <c r="AG64" i="1" s="1"/>
  <c r="L64" i="1"/>
  <c r="E64" i="1"/>
  <c r="AJ63" i="1"/>
  <c r="AK63" i="1" s="1"/>
  <c r="AI63" i="1"/>
  <c r="AF63" i="1"/>
  <c r="X63" i="1"/>
  <c r="Y63" i="1" s="1"/>
  <c r="W63" i="1"/>
  <c r="AA63" i="1" s="1"/>
  <c r="U63" i="1"/>
  <c r="T63" i="1"/>
  <c r="S63" i="1"/>
  <c r="Q63" i="1"/>
  <c r="P63" i="1"/>
  <c r="O63" i="1"/>
  <c r="N63" i="1"/>
  <c r="L63" i="1"/>
  <c r="Z63" i="1" s="1"/>
  <c r="E63" i="1"/>
  <c r="AJ62" i="1"/>
  <c r="AK62" i="1" s="1"/>
  <c r="AI62" i="1"/>
  <c r="AH62" i="1"/>
  <c r="AB62" i="1"/>
  <c r="Z62" i="1"/>
  <c r="X62" i="1"/>
  <c r="Y62" i="1" s="1"/>
  <c r="W62" i="1"/>
  <c r="AA62" i="1" s="1"/>
  <c r="U62" i="1"/>
  <c r="T62" i="1"/>
  <c r="AF62" i="1" s="1"/>
  <c r="S62" i="1"/>
  <c r="Q62" i="1"/>
  <c r="P62" i="1"/>
  <c r="O62" i="1"/>
  <c r="N62" i="1"/>
  <c r="L62" i="1"/>
  <c r="E62" i="1"/>
  <c r="AJ61" i="1"/>
  <c r="AK61" i="1" s="1"/>
  <c r="AI61" i="1"/>
  <c r="AH61" i="1"/>
  <c r="AF61" i="1"/>
  <c r="AA61" i="1"/>
  <c r="X61" i="1"/>
  <c r="Y61" i="1" s="1"/>
  <c r="W61" i="1"/>
  <c r="U61" i="1"/>
  <c r="T61" i="1"/>
  <c r="S61" i="1"/>
  <c r="Q61" i="1"/>
  <c r="P61" i="1"/>
  <c r="O61" i="1"/>
  <c r="N61" i="1"/>
  <c r="L61" i="1"/>
  <c r="Z61" i="1" s="1"/>
  <c r="AB61" i="1" s="1"/>
  <c r="E61" i="1"/>
  <c r="AJ60" i="1"/>
  <c r="AK60" i="1" s="1"/>
  <c r="AI60" i="1"/>
  <c r="Z60" i="1"/>
  <c r="X60" i="1"/>
  <c r="W60" i="1"/>
  <c r="AA60" i="1" s="1"/>
  <c r="U60" i="1"/>
  <c r="T60" i="1"/>
  <c r="AF60" i="1" s="1"/>
  <c r="S60" i="1"/>
  <c r="Q60" i="1"/>
  <c r="P60" i="1"/>
  <c r="AH60" i="1" s="1"/>
  <c r="O60" i="1"/>
  <c r="Y60" i="1" s="1"/>
  <c r="N60" i="1"/>
  <c r="L60" i="1"/>
  <c r="E60" i="1"/>
  <c r="AK59" i="1"/>
  <c r="AA59" i="1" s="1"/>
  <c r="AJ59" i="1"/>
  <c r="AI59" i="1"/>
  <c r="AH59" i="1"/>
  <c r="AG59" i="1"/>
  <c r="AF59" i="1"/>
  <c r="Z59" i="1"/>
  <c r="X59" i="1"/>
  <c r="Y59" i="1" s="1"/>
  <c r="W59" i="1"/>
  <c r="U59" i="1"/>
  <c r="T59" i="1"/>
  <c r="S59" i="1"/>
  <c r="Q59" i="1"/>
  <c r="P59" i="1"/>
  <c r="O59" i="1"/>
  <c r="N59" i="1"/>
  <c r="L59" i="1"/>
  <c r="E59" i="1"/>
  <c r="AJ58" i="1"/>
  <c r="AK58" i="1" s="1"/>
  <c r="AI58" i="1"/>
  <c r="X58" i="1"/>
  <c r="Y58" i="1" s="1"/>
  <c r="W58" i="1"/>
  <c r="U58" i="1"/>
  <c r="T58" i="1"/>
  <c r="AF58" i="1" s="1"/>
  <c r="S58" i="1"/>
  <c r="Q58" i="1"/>
  <c r="P58" i="1"/>
  <c r="O58" i="1"/>
  <c r="N58" i="1"/>
  <c r="Z58" i="1" s="1"/>
  <c r="AD58" i="1" s="1"/>
  <c r="L58" i="1"/>
  <c r="E58" i="1"/>
  <c r="AJ57" i="1"/>
  <c r="AK57" i="1" s="1"/>
  <c r="AA57" i="1" s="1"/>
  <c r="AI57" i="1"/>
  <c r="AF57" i="1"/>
  <c r="Z57" i="1"/>
  <c r="X57" i="1"/>
  <c r="Y57" i="1" s="1"/>
  <c r="W57" i="1"/>
  <c r="U57" i="1"/>
  <c r="T57" i="1"/>
  <c r="S57" i="1"/>
  <c r="Q57" i="1"/>
  <c r="P57" i="1"/>
  <c r="O57" i="1"/>
  <c r="N57" i="1"/>
  <c r="L57" i="1"/>
  <c r="E57" i="1"/>
  <c r="AJ56" i="1"/>
  <c r="AK56" i="1" s="1"/>
  <c r="AI56" i="1"/>
  <c r="X56" i="1"/>
  <c r="Y56" i="1" s="1"/>
  <c r="W56" i="1"/>
  <c r="U56" i="1"/>
  <c r="T56" i="1"/>
  <c r="AF56" i="1" s="1"/>
  <c r="S56" i="1"/>
  <c r="Q56" i="1"/>
  <c r="P56" i="1"/>
  <c r="O56" i="1"/>
  <c r="N56" i="1"/>
  <c r="Z56" i="1" s="1"/>
  <c r="AG56" i="1" s="1"/>
  <c r="L56" i="1"/>
  <c r="E56" i="1"/>
  <c r="AJ55" i="1"/>
  <c r="AK55" i="1" s="1"/>
  <c r="AI55" i="1"/>
  <c r="AF55" i="1"/>
  <c r="X55" i="1"/>
  <c r="Y55" i="1" s="1"/>
  <c r="W55" i="1"/>
  <c r="AA55" i="1" s="1"/>
  <c r="U55" i="1"/>
  <c r="T55" i="1"/>
  <c r="S55" i="1"/>
  <c r="Q55" i="1"/>
  <c r="P55" i="1"/>
  <c r="O55" i="1"/>
  <c r="N55" i="1"/>
  <c r="L55" i="1"/>
  <c r="Z55" i="1" s="1"/>
  <c r="E55" i="1"/>
  <c r="AJ54" i="1"/>
  <c r="AK54" i="1" s="1"/>
  <c r="AI54" i="1"/>
  <c r="AH54" i="1"/>
  <c r="AB54" i="1"/>
  <c r="Z54" i="1"/>
  <c r="X54" i="1"/>
  <c r="Y54" i="1" s="1"/>
  <c r="W54" i="1"/>
  <c r="AA54" i="1" s="1"/>
  <c r="U54" i="1"/>
  <c r="T54" i="1"/>
  <c r="AF54" i="1" s="1"/>
  <c r="S54" i="1"/>
  <c r="Q54" i="1"/>
  <c r="P54" i="1"/>
  <c r="O54" i="1"/>
  <c r="N54" i="1"/>
  <c r="L54" i="1"/>
  <c r="E54" i="1"/>
  <c r="AJ53" i="1"/>
  <c r="AK53" i="1" s="1"/>
  <c r="AI53" i="1"/>
  <c r="AH53" i="1"/>
  <c r="AF53" i="1"/>
  <c r="AA53" i="1"/>
  <c r="X53" i="1"/>
  <c r="Y53" i="1" s="1"/>
  <c r="W53" i="1"/>
  <c r="U53" i="1"/>
  <c r="T53" i="1"/>
  <c r="S53" i="1"/>
  <c r="Q53" i="1"/>
  <c r="P53" i="1"/>
  <c r="O53" i="1"/>
  <c r="N53" i="1"/>
  <c r="L53" i="1"/>
  <c r="Z53" i="1" s="1"/>
  <c r="AB53" i="1" s="1"/>
  <c r="E53" i="1"/>
  <c r="AJ52" i="1"/>
  <c r="AK52" i="1" s="1"/>
  <c r="AI52" i="1"/>
  <c r="Z52" i="1"/>
  <c r="X52" i="1"/>
  <c r="W52" i="1"/>
  <c r="AA52" i="1" s="1"/>
  <c r="U52" i="1"/>
  <c r="T52" i="1"/>
  <c r="AF52" i="1" s="1"/>
  <c r="S52" i="1"/>
  <c r="Q52" i="1"/>
  <c r="P52" i="1"/>
  <c r="AH52" i="1" s="1"/>
  <c r="O52" i="1"/>
  <c r="Y52" i="1" s="1"/>
  <c r="N52" i="1"/>
  <c r="L52" i="1"/>
  <c r="E52" i="1"/>
  <c r="AK51" i="1"/>
  <c r="AA51" i="1" s="1"/>
  <c r="AJ51" i="1"/>
  <c r="AI51" i="1"/>
  <c r="AH51" i="1"/>
  <c r="AG51" i="1"/>
  <c r="AF51" i="1"/>
  <c r="Z51" i="1"/>
  <c r="X51" i="1"/>
  <c r="Y51" i="1" s="1"/>
  <c r="W51" i="1"/>
  <c r="U51" i="1"/>
  <c r="T51" i="1"/>
  <c r="S51" i="1"/>
  <c r="Q51" i="1"/>
  <c r="P51" i="1"/>
  <c r="O51" i="1"/>
  <c r="N51" i="1"/>
  <c r="L51" i="1"/>
  <c r="E51" i="1"/>
  <c r="AJ50" i="1"/>
  <c r="AK50" i="1" s="1"/>
  <c r="AI50" i="1"/>
  <c r="X50" i="1"/>
  <c r="Y50" i="1" s="1"/>
  <c r="W50" i="1"/>
  <c r="U50" i="1"/>
  <c r="T50" i="1"/>
  <c r="AF50" i="1" s="1"/>
  <c r="S50" i="1"/>
  <c r="Q50" i="1"/>
  <c r="P50" i="1"/>
  <c r="O50" i="1"/>
  <c r="N50" i="1"/>
  <c r="Z50" i="1" s="1"/>
  <c r="L50" i="1"/>
  <c r="E50" i="1"/>
  <c r="AJ49" i="1"/>
  <c r="AK49" i="1" s="1"/>
  <c r="AA49" i="1" s="1"/>
  <c r="AI49" i="1"/>
  <c r="AF49" i="1"/>
  <c r="Z49" i="1"/>
  <c r="AG49" i="1" s="1"/>
  <c r="X49" i="1"/>
  <c r="Y49" i="1" s="1"/>
  <c r="W49" i="1"/>
  <c r="U49" i="1"/>
  <c r="T49" i="1"/>
  <c r="S49" i="1"/>
  <c r="Q49" i="1"/>
  <c r="P49" i="1"/>
  <c r="O49" i="1"/>
  <c r="N49" i="1"/>
  <c r="L49" i="1"/>
  <c r="E49" i="1"/>
  <c r="AJ48" i="1"/>
  <c r="AK48" i="1" s="1"/>
  <c r="AI48" i="1"/>
  <c r="X48" i="1"/>
  <c r="Y48" i="1" s="1"/>
  <c r="W48" i="1"/>
  <c r="U48" i="1"/>
  <c r="T48" i="1"/>
  <c r="AF48" i="1" s="1"/>
  <c r="S48" i="1"/>
  <c r="Q48" i="1"/>
  <c r="P48" i="1"/>
  <c r="O48" i="1"/>
  <c r="N48" i="1"/>
  <c r="Z48" i="1" s="1"/>
  <c r="AG48" i="1" s="1"/>
  <c r="L48" i="1"/>
  <c r="E48" i="1"/>
  <c r="AJ47" i="1"/>
  <c r="AK47" i="1" s="1"/>
  <c r="AI47" i="1"/>
  <c r="AF47" i="1"/>
  <c r="X47" i="1"/>
  <c r="Y47" i="1" s="1"/>
  <c r="W47" i="1"/>
  <c r="AA47" i="1" s="1"/>
  <c r="U47" i="1"/>
  <c r="T47" i="1"/>
  <c r="S47" i="1"/>
  <c r="Q47" i="1"/>
  <c r="P47" i="1"/>
  <c r="O47" i="1"/>
  <c r="N47" i="1"/>
  <c r="L47" i="1"/>
  <c r="Z47" i="1" s="1"/>
  <c r="E47" i="1"/>
  <c r="AJ46" i="1"/>
  <c r="AK46" i="1" s="1"/>
  <c r="AI46" i="1"/>
  <c r="AH46" i="1"/>
  <c r="AB46" i="1"/>
  <c r="Z46" i="1"/>
  <c r="X46" i="1"/>
  <c r="Y46" i="1" s="1"/>
  <c r="W46" i="1"/>
  <c r="AA46" i="1" s="1"/>
  <c r="U46" i="1"/>
  <c r="T46" i="1"/>
  <c r="AF46" i="1" s="1"/>
  <c r="S46" i="1"/>
  <c r="Q46" i="1"/>
  <c r="P46" i="1"/>
  <c r="O46" i="1"/>
  <c r="N46" i="1"/>
  <c r="L46" i="1"/>
  <c r="E46" i="1"/>
  <c r="AJ45" i="1"/>
  <c r="AK45" i="1" s="1"/>
  <c r="AI45" i="1"/>
  <c r="AH45" i="1"/>
  <c r="AF45" i="1"/>
  <c r="AA45" i="1"/>
  <c r="X45" i="1"/>
  <c r="Y45" i="1" s="1"/>
  <c r="W45" i="1"/>
  <c r="U45" i="1"/>
  <c r="T45" i="1"/>
  <c r="S45" i="1"/>
  <c r="Q45" i="1"/>
  <c r="P45" i="1"/>
  <c r="O45" i="1"/>
  <c r="N45" i="1"/>
  <c r="L45" i="1"/>
  <c r="Z45" i="1" s="1"/>
  <c r="AB45" i="1" s="1"/>
  <c r="E45" i="1"/>
  <c r="AJ44" i="1"/>
  <c r="AK44" i="1" s="1"/>
  <c r="AI44" i="1"/>
  <c r="Z44" i="1"/>
  <c r="X44" i="1"/>
  <c r="W44" i="1"/>
  <c r="AA44" i="1" s="1"/>
  <c r="U44" i="1"/>
  <c r="T44" i="1"/>
  <c r="AF44" i="1" s="1"/>
  <c r="S44" i="1"/>
  <c r="Q44" i="1"/>
  <c r="P44" i="1"/>
  <c r="AH44" i="1" s="1"/>
  <c r="O44" i="1"/>
  <c r="Y44" i="1" s="1"/>
  <c r="N44" i="1"/>
  <c r="L44" i="1"/>
  <c r="E44" i="1"/>
  <c r="AK43" i="1"/>
  <c r="AA43" i="1" s="1"/>
  <c r="AJ43" i="1"/>
  <c r="AI43" i="1"/>
  <c r="AH43" i="1"/>
  <c r="AG43" i="1"/>
  <c r="AF43" i="1"/>
  <c r="Z43" i="1"/>
  <c r="X43" i="1"/>
  <c r="Y43" i="1" s="1"/>
  <c r="W43" i="1"/>
  <c r="U43" i="1"/>
  <c r="T43" i="1"/>
  <c r="S43" i="1"/>
  <c r="Q43" i="1"/>
  <c r="P43" i="1"/>
  <c r="O43" i="1"/>
  <c r="N43" i="1"/>
  <c r="L43" i="1"/>
  <c r="E43" i="1"/>
  <c r="AJ42" i="1"/>
  <c r="AK42" i="1" s="1"/>
  <c r="AA42" i="1" s="1"/>
  <c r="AI42" i="1"/>
  <c r="AF42" i="1"/>
  <c r="Z42" i="1"/>
  <c r="X42" i="1"/>
  <c r="Y42" i="1" s="1"/>
  <c r="W42" i="1"/>
  <c r="U42" i="1"/>
  <c r="T42" i="1"/>
  <c r="S42" i="1"/>
  <c r="Q42" i="1"/>
  <c r="P42" i="1"/>
  <c r="AH42" i="1" s="1"/>
  <c r="O42" i="1"/>
  <c r="N42" i="1"/>
  <c r="L42" i="1"/>
  <c r="E42" i="1"/>
  <c r="AJ41" i="1"/>
  <c r="AK41" i="1" s="1"/>
  <c r="AI41" i="1"/>
  <c r="AH41" i="1"/>
  <c r="AD41" i="1"/>
  <c r="AB41" i="1"/>
  <c r="X41" i="1"/>
  <c r="W41" i="1"/>
  <c r="U41" i="1"/>
  <c r="T41" i="1"/>
  <c r="AF41" i="1" s="1"/>
  <c r="S41" i="1"/>
  <c r="Q41" i="1"/>
  <c r="P41" i="1"/>
  <c r="O41" i="1"/>
  <c r="Y41" i="1" s="1"/>
  <c r="N41" i="1"/>
  <c r="Z41" i="1" s="1"/>
  <c r="AG41" i="1" s="1"/>
  <c r="L41" i="1"/>
  <c r="E41" i="1"/>
  <c r="AK40" i="1"/>
  <c r="AJ40" i="1"/>
  <c r="AI40" i="1"/>
  <c r="AG40" i="1"/>
  <c r="AF40" i="1"/>
  <c r="Z40" i="1"/>
  <c r="X40" i="1"/>
  <c r="Y40" i="1" s="1"/>
  <c r="W40" i="1"/>
  <c r="AA40" i="1" s="1"/>
  <c r="U40" i="1"/>
  <c r="T40" i="1"/>
  <c r="S40" i="1"/>
  <c r="Q40" i="1"/>
  <c r="P40" i="1"/>
  <c r="AH40" i="1" s="1"/>
  <c r="O40" i="1"/>
  <c r="N40" i="1"/>
  <c r="L40" i="1"/>
  <c r="E40" i="1"/>
  <c r="AJ39" i="1"/>
  <c r="AK39" i="1" s="1"/>
  <c r="AI39" i="1"/>
  <c r="AH39" i="1"/>
  <c r="AB39" i="1"/>
  <c r="X39" i="1"/>
  <c r="W39" i="1"/>
  <c r="U39" i="1"/>
  <c r="T39" i="1"/>
  <c r="AF39" i="1" s="1"/>
  <c r="S39" i="1"/>
  <c r="Q39" i="1"/>
  <c r="P39" i="1"/>
  <c r="O39" i="1"/>
  <c r="Y39" i="1" s="1"/>
  <c r="N39" i="1"/>
  <c r="Z39" i="1" s="1"/>
  <c r="AG39" i="1" s="1"/>
  <c r="L39" i="1"/>
  <c r="E39" i="1"/>
  <c r="AK38" i="1"/>
  <c r="AJ38" i="1"/>
  <c r="AI38" i="1"/>
  <c r="AF38" i="1"/>
  <c r="X38" i="1"/>
  <c r="Y38" i="1" s="1"/>
  <c r="W38" i="1"/>
  <c r="AA38" i="1" s="1"/>
  <c r="U38" i="1"/>
  <c r="T38" i="1"/>
  <c r="S38" i="1"/>
  <c r="Q38" i="1"/>
  <c r="P38" i="1"/>
  <c r="AH38" i="1" s="1"/>
  <c r="O38" i="1"/>
  <c r="N38" i="1"/>
  <c r="L38" i="1"/>
  <c r="Z38" i="1" s="1"/>
  <c r="E38" i="1"/>
  <c r="AJ37" i="1"/>
  <c r="AK37" i="1" s="1"/>
  <c r="AI37" i="1"/>
  <c r="AH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Z37" i="1" s="1"/>
  <c r="AG37" i="1" s="1"/>
  <c r="L37" i="1"/>
  <c r="E37" i="1"/>
  <c r="AJ36" i="1"/>
  <c r="AK36" i="1" s="1"/>
  <c r="AI36" i="1"/>
  <c r="AF36" i="1"/>
  <c r="X36" i="1"/>
  <c r="Y36" i="1" s="1"/>
  <c r="W36" i="1"/>
  <c r="AA36" i="1" s="1"/>
  <c r="U36" i="1"/>
  <c r="T36" i="1"/>
  <c r="S36" i="1"/>
  <c r="Q36" i="1"/>
  <c r="P36" i="1"/>
  <c r="O36" i="1"/>
  <c r="N36" i="1"/>
  <c r="L36" i="1"/>
  <c r="Z36" i="1" s="1"/>
  <c r="E36" i="1"/>
  <c r="AJ35" i="1"/>
  <c r="AK35" i="1" s="1"/>
  <c r="AI35" i="1"/>
  <c r="Z35" i="1"/>
  <c r="AG35" i="1" s="1"/>
  <c r="X35" i="1"/>
  <c r="W35" i="1"/>
  <c r="AA35" i="1" s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F34" i="1"/>
  <c r="AA34" i="1"/>
  <c r="X34" i="1"/>
  <c r="Y34" i="1" s="1"/>
  <c r="W34" i="1"/>
  <c r="U34" i="1"/>
  <c r="T34" i="1"/>
  <c r="S34" i="1"/>
  <c r="Q34" i="1"/>
  <c r="P34" i="1"/>
  <c r="AH34" i="1" s="1"/>
  <c r="O34" i="1"/>
  <c r="N34" i="1"/>
  <c r="L34" i="1"/>
  <c r="Z34" i="1" s="1"/>
  <c r="E34" i="1"/>
  <c r="AJ33" i="1"/>
  <c r="AK33" i="1" s="1"/>
  <c r="AI33" i="1"/>
  <c r="Z33" i="1"/>
  <c r="AG33" i="1" s="1"/>
  <c r="X33" i="1"/>
  <c r="W33" i="1"/>
  <c r="U33" i="1"/>
  <c r="T33" i="1"/>
  <c r="AF33" i="1" s="1"/>
  <c r="S33" i="1"/>
  <c r="Q33" i="1"/>
  <c r="P33" i="1"/>
  <c r="AH33" i="1" s="1"/>
  <c r="O33" i="1"/>
  <c r="Y33" i="1" s="1"/>
  <c r="N33" i="1"/>
  <c r="L33" i="1"/>
  <c r="E33" i="1"/>
  <c r="AK32" i="1"/>
  <c r="AA32" i="1" s="1"/>
  <c r="AJ32" i="1"/>
  <c r="AI32" i="1"/>
  <c r="AF32" i="1"/>
  <c r="Z32" i="1"/>
  <c r="AD32" i="1" s="1"/>
  <c r="X32" i="1"/>
  <c r="Y32" i="1" s="1"/>
  <c r="W32" i="1"/>
  <c r="U32" i="1"/>
  <c r="T32" i="1"/>
  <c r="S32" i="1"/>
  <c r="Q32" i="1"/>
  <c r="P32" i="1"/>
  <c r="AH32" i="1" s="1"/>
  <c r="O32" i="1"/>
  <c r="N32" i="1"/>
  <c r="L32" i="1"/>
  <c r="E32" i="1"/>
  <c r="AJ31" i="1"/>
  <c r="AK31" i="1" s="1"/>
  <c r="AI31" i="1"/>
  <c r="X31" i="1"/>
  <c r="Y31" i="1" s="1"/>
  <c r="W31" i="1"/>
  <c r="U31" i="1"/>
  <c r="T31" i="1"/>
  <c r="AF31" i="1" s="1"/>
  <c r="S31" i="1"/>
  <c r="Q31" i="1"/>
  <c r="P31" i="1"/>
  <c r="AH31" i="1" s="1"/>
  <c r="O31" i="1"/>
  <c r="N31" i="1"/>
  <c r="Z31" i="1" s="1"/>
  <c r="L31" i="1"/>
  <c r="E31" i="1"/>
  <c r="AJ30" i="1"/>
  <c r="AK30" i="1" s="1"/>
  <c r="AI30" i="1"/>
  <c r="AF30" i="1"/>
  <c r="X30" i="1"/>
  <c r="Y30" i="1" s="1"/>
  <c r="W30" i="1"/>
  <c r="AA30" i="1" s="1"/>
  <c r="U30" i="1"/>
  <c r="T30" i="1"/>
  <c r="S30" i="1"/>
  <c r="Q30" i="1"/>
  <c r="P30" i="1"/>
  <c r="AH30" i="1" s="1"/>
  <c r="O30" i="1"/>
  <c r="N30" i="1"/>
  <c r="Z30" i="1" s="1"/>
  <c r="L30" i="1"/>
  <c r="E30" i="1"/>
  <c r="AJ29" i="1"/>
  <c r="AK29" i="1" s="1"/>
  <c r="AI29" i="1"/>
  <c r="X29" i="1"/>
  <c r="Y29" i="1" s="1"/>
  <c r="W29" i="1"/>
  <c r="AA29" i="1" s="1"/>
  <c r="U29" i="1"/>
  <c r="T29" i="1"/>
  <c r="AF29" i="1" s="1"/>
  <c r="S29" i="1"/>
  <c r="Q29" i="1"/>
  <c r="P29" i="1"/>
  <c r="AH29" i="1" s="1"/>
  <c r="O29" i="1"/>
  <c r="N29" i="1"/>
  <c r="Z29" i="1" s="1"/>
  <c r="L29" i="1"/>
  <c r="E29" i="1"/>
  <c r="AJ28" i="1"/>
  <c r="AK28" i="1" s="1"/>
  <c r="AI28" i="1"/>
  <c r="AF28" i="1"/>
  <c r="X28" i="1"/>
  <c r="Y28" i="1" s="1"/>
  <c r="W28" i="1"/>
  <c r="AA28" i="1" s="1"/>
  <c r="U28" i="1"/>
  <c r="T28" i="1"/>
  <c r="S28" i="1"/>
  <c r="Q28" i="1"/>
  <c r="P28" i="1"/>
  <c r="AH28" i="1" s="1"/>
  <c r="O28" i="1"/>
  <c r="N28" i="1"/>
  <c r="L28" i="1"/>
  <c r="Z28" i="1" s="1"/>
  <c r="E28" i="1"/>
  <c r="AJ27" i="1"/>
  <c r="AK27" i="1" s="1"/>
  <c r="AI27" i="1"/>
  <c r="Z27" i="1"/>
  <c r="AG27" i="1" s="1"/>
  <c r="X27" i="1"/>
  <c r="W27" i="1"/>
  <c r="AA27" i="1" s="1"/>
  <c r="U27" i="1"/>
  <c r="T27" i="1"/>
  <c r="AF27" i="1" s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F26" i="1"/>
  <c r="AA26" i="1"/>
  <c r="X26" i="1"/>
  <c r="Y26" i="1" s="1"/>
  <c r="W26" i="1"/>
  <c r="U26" i="1"/>
  <c r="T26" i="1"/>
  <c r="S26" i="1"/>
  <c r="Q26" i="1"/>
  <c r="P26" i="1"/>
  <c r="AH26" i="1" s="1"/>
  <c r="O26" i="1"/>
  <c r="N26" i="1"/>
  <c r="L26" i="1"/>
  <c r="Z26" i="1" s="1"/>
  <c r="E26" i="1"/>
  <c r="AJ25" i="1"/>
  <c r="AK25" i="1" s="1"/>
  <c r="AI25" i="1"/>
  <c r="Z25" i="1"/>
  <c r="AG25" i="1" s="1"/>
  <c r="X25" i="1"/>
  <c r="W25" i="1"/>
  <c r="U25" i="1"/>
  <c r="T25" i="1"/>
  <c r="AF25" i="1" s="1"/>
  <c r="S25" i="1"/>
  <c r="Q25" i="1"/>
  <c r="P25" i="1"/>
  <c r="AH25" i="1" s="1"/>
  <c r="O25" i="1"/>
  <c r="Y25" i="1" s="1"/>
  <c r="N25" i="1"/>
  <c r="L25" i="1"/>
  <c r="E25" i="1"/>
  <c r="AK24" i="1"/>
  <c r="AA24" i="1" s="1"/>
  <c r="AJ24" i="1"/>
  <c r="AI24" i="1"/>
  <c r="AF24" i="1"/>
  <c r="Z24" i="1"/>
  <c r="AD24" i="1" s="1"/>
  <c r="X24" i="1"/>
  <c r="Y24" i="1" s="1"/>
  <c r="W24" i="1"/>
  <c r="U24" i="1"/>
  <c r="T24" i="1"/>
  <c r="S24" i="1"/>
  <c r="Q24" i="1"/>
  <c r="P24" i="1"/>
  <c r="AH24" i="1" s="1"/>
  <c r="O24" i="1"/>
  <c r="N24" i="1"/>
  <c r="L24" i="1"/>
  <c r="E24" i="1"/>
  <c r="AJ23" i="1"/>
  <c r="AK23" i="1" s="1"/>
  <c r="AI23" i="1"/>
  <c r="X23" i="1"/>
  <c r="Y23" i="1" s="1"/>
  <c r="W23" i="1"/>
  <c r="U23" i="1"/>
  <c r="T23" i="1"/>
  <c r="AF23" i="1" s="1"/>
  <c r="S23" i="1"/>
  <c r="Q23" i="1"/>
  <c r="P23" i="1"/>
  <c r="AH23" i="1" s="1"/>
  <c r="O23" i="1"/>
  <c r="N23" i="1"/>
  <c r="Z23" i="1" s="1"/>
  <c r="L23" i="1"/>
  <c r="E23" i="1"/>
  <c r="AJ22" i="1"/>
  <c r="AK22" i="1" s="1"/>
  <c r="AI22" i="1"/>
  <c r="AF22" i="1"/>
  <c r="X22" i="1"/>
  <c r="Y22" i="1" s="1"/>
  <c r="W22" i="1"/>
  <c r="AA22" i="1" s="1"/>
  <c r="U22" i="1"/>
  <c r="T22" i="1"/>
  <c r="S22" i="1"/>
  <c r="Q22" i="1"/>
  <c r="P22" i="1"/>
  <c r="AH22" i="1" s="1"/>
  <c r="O22" i="1"/>
  <c r="N22" i="1"/>
  <c r="Z22" i="1" s="1"/>
  <c r="L22" i="1"/>
  <c r="E22" i="1"/>
  <c r="AJ21" i="1"/>
  <c r="AK21" i="1" s="1"/>
  <c r="AI21" i="1"/>
  <c r="X21" i="1"/>
  <c r="Y21" i="1" s="1"/>
  <c r="W21" i="1"/>
  <c r="AA21" i="1" s="1"/>
  <c r="U21" i="1"/>
  <c r="T21" i="1"/>
  <c r="AF21" i="1" s="1"/>
  <c r="S21" i="1"/>
  <c r="Q21" i="1"/>
  <c r="P21" i="1"/>
  <c r="AH21" i="1" s="1"/>
  <c r="O21" i="1"/>
  <c r="N21" i="1"/>
  <c r="Z21" i="1" s="1"/>
  <c r="L21" i="1"/>
  <c r="E21" i="1"/>
  <c r="AJ20" i="1"/>
  <c r="AK20" i="1" s="1"/>
  <c r="AI20" i="1"/>
  <c r="AF20" i="1"/>
  <c r="X20" i="1"/>
  <c r="Y20" i="1" s="1"/>
  <c r="W20" i="1"/>
  <c r="AA20" i="1" s="1"/>
  <c r="U20" i="1"/>
  <c r="T20" i="1"/>
  <c r="S20" i="1"/>
  <c r="Q20" i="1"/>
  <c r="P20" i="1"/>
  <c r="AH20" i="1" s="1"/>
  <c r="O20" i="1"/>
  <c r="N20" i="1"/>
  <c r="L20" i="1"/>
  <c r="Z20" i="1" s="1"/>
  <c r="E20" i="1"/>
  <c r="AJ19" i="1"/>
  <c r="AK19" i="1" s="1"/>
  <c r="AI19" i="1"/>
  <c r="Z19" i="1"/>
  <c r="AG19" i="1" s="1"/>
  <c r="X19" i="1"/>
  <c r="W19" i="1"/>
  <c r="AA19" i="1" s="1"/>
  <c r="U19" i="1"/>
  <c r="T19" i="1"/>
  <c r="AF19" i="1" s="1"/>
  <c r="S19" i="1"/>
  <c r="Q19" i="1"/>
  <c r="P19" i="1"/>
  <c r="AH19" i="1" s="1"/>
  <c r="O19" i="1"/>
  <c r="Y19" i="1" s="1"/>
  <c r="N19" i="1"/>
  <c r="L19" i="1"/>
  <c r="E19" i="1"/>
  <c r="AK18" i="1"/>
  <c r="AJ18" i="1"/>
  <c r="AI18" i="1"/>
  <c r="AF18" i="1"/>
  <c r="AA18" i="1"/>
  <c r="X18" i="1"/>
  <c r="Y18" i="1" s="1"/>
  <c r="W18" i="1"/>
  <c r="U18" i="1"/>
  <c r="T18" i="1"/>
  <c r="S18" i="1"/>
  <c r="Q18" i="1"/>
  <c r="P18" i="1"/>
  <c r="AH18" i="1" s="1"/>
  <c r="O18" i="1"/>
  <c r="N18" i="1"/>
  <c r="L18" i="1"/>
  <c r="Z18" i="1" s="1"/>
  <c r="E18" i="1"/>
  <c r="AJ17" i="1"/>
  <c r="AK17" i="1" s="1"/>
  <c r="AI17" i="1"/>
  <c r="Z17" i="1"/>
  <c r="AG17" i="1" s="1"/>
  <c r="X17" i="1"/>
  <c r="W17" i="1"/>
  <c r="U17" i="1"/>
  <c r="T17" i="1"/>
  <c r="AF17" i="1" s="1"/>
  <c r="S17" i="1"/>
  <c r="Q17" i="1"/>
  <c r="P17" i="1"/>
  <c r="AH17" i="1" s="1"/>
  <c r="O17" i="1"/>
  <c r="Y17" i="1" s="1"/>
  <c r="N17" i="1"/>
  <c r="L17" i="1"/>
  <c r="E17" i="1"/>
  <c r="AK16" i="1"/>
  <c r="AA16" i="1" s="1"/>
  <c r="AJ16" i="1"/>
  <c r="AI16" i="1"/>
  <c r="AF16" i="1"/>
  <c r="Z16" i="1"/>
  <c r="AD16" i="1" s="1"/>
  <c r="X16" i="1"/>
  <c r="Y16" i="1" s="1"/>
  <c r="W16" i="1"/>
  <c r="U16" i="1"/>
  <c r="T16" i="1"/>
  <c r="S16" i="1"/>
  <c r="Q16" i="1"/>
  <c r="P16" i="1"/>
  <c r="AH16" i="1" s="1"/>
  <c r="O16" i="1"/>
  <c r="N16" i="1"/>
  <c r="L16" i="1"/>
  <c r="E16" i="1"/>
  <c r="AJ15" i="1"/>
  <c r="AK15" i="1" s="1"/>
  <c r="AI15" i="1"/>
  <c r="X15" i="1"/>
  <c r="Y15" i="1" s="1"/>
  <c r="W15" i="1"/>
  <c r="U15" i="1"/>
  <c r="T15" i="1"/>
  <c r="AF15" i="1" s="1"/>
  <c r="S15" i="1"/>
  <c r="Q15" i="1"/>
  <c r="P15" i="1"/>
  <c r="AH15" i="1" s="1"/>
  <c r="O15" i="1"/>
  <c r="N15" i="1"/>
  <c r="Z15" i="1" s="1"/>
  <c r="L15" i="1"/>
  <c r="E15" i="1"/>
  <c r="AJ14" i="1"/>
  <c r="AK14" i="1" s="1"/>
  <c r="AI14" i="1"/>
  <c r="AF14" i="1"/>
  <c r="X14" i="1"/>
  <c r="Y14" i="1" s="1"/>
  <c r="W14" i="1"/>
  <c r="AA14" i="1" s="1"/>
  <c r="U14" i="1"/>
  <c r="T14" i="1"/>
  <c r="S14" i="1"/>
  <c r="Q14" i="1"/>
  <c r="P14" i="1"/>
  <c r="AH14" i="1" s="1"/>
  <c r="O14" i="1"/>
  <c r="N14" i="1"/>
  <c r="Z14" i="1" s="1"/>
  <c r="L14" i="1"/>
  <c r="E14" i="1"/>
  <c r="AJ13" i="1"/>
  <c r="AK13" i="1" s="1"/>
  <c r="AI13" i="1"/>
  <c r="X13" i="1"/>
  <c r="Y13" i="1" s="1"/>
  <c r="W13" i="1"/>
  <c r="AA13" i="1" s="1"/>
  <c r="U13" i="1"/>
  <c r="T13" i="1"/>
  <c r="AF13" i="1" s="1"/>
  <c r="S13" i="1"/>
  <c r="Q13" i="1"/>
  <c r="P13" i="1"/>
  <c r="AH13" i="1" s="1"/>
  <c r="O13" i="1"/>
  <c r="N13" i="1"/>
  <c r="Z13" i="1" s="1"/>
  <c r="L13" i="1"/>
  <c r="E13" i="1"/>
  <c r="AJ12" i="1"/>
  <c r="AK12" i="1" s="1"/>
  <c r="AI12" i="1"/>
  <c r="AF12" i="1"/>
  <c r="X12" i="1"/>
  <c r="Y12" i="1" s="1"/>
  <c r="W12" i="1"/>
  <c r="AA12" i="1" s="1"/>
  <c r="U12" i="1"/>
  <c r="T12" i="1"/>
  <c r="S12" i="1"/>
  <c r="Q12" i="1"/>
  <c r="P12" i="1"/>
  <c r="AH12" i="1" s="1"/>
  <c r="O12" i="1"/>
  <c r="N12" i="1"/>
  <c r="L12" i="1"/>
  <c r="Z12" i="1" s="1"/>
  <c r="E12" i="1"/>
  <c r="AJ11" i="1"/>
  <c r="AK11" i="1" s="1"/>
  <c r="AI11" i="1"/>
  <c r="Z11" i="1"/>
  <c r="AG11" i="1" s="1"/>
  <c r="X11" i="1"/>
  <c r="W11" i="1"/>
  <c r="AA11" i="1" s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F10" i="1"/>
  <c r="AA10" i="1"/>
  <c r="X10" i="1"/>
  <c r="Y10" i="1" s="1"/>
  <c r="W10" i="1"/>
  <c r="U10" i="1"/>
  <c r="T10" i="1"/>
  <c r="S10" i="1"/>
  <c r="Q10" i="1"/>
  <c r="P10" i="1"/>
  <c r="AH10" i="1" s="1"/>
  <c r="O10" i="1"/>
  <c r="N10" i="1"/>
  <c r="L10" i="1"/>
  <c r="Z10" i="1" s="1"/>
  <c r="E10" i="1"/>
  <c r="AJ9" i="1"/>
  <c r="AK9" i="1" s="1"/>
  <c r="AI9" i="1"/>
  <c r="Z9" i="1"/>
  <c r="AG9" i="1" s="1"/>
  <c r="X9" i="1"/>
  <c r="W9" i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A8" i="1" s="1"/>
  <c r="AJ8" i="1"/>
  <c r="AI8" i="1"/>
  <c r="AF8" i="1"/>
  <c r="Z8" i="1"/>
  <c r="AD8" i="1" s="1"/>
  <c r="X8" i="1"/>
  <c r="Y8" i="1" s="1"/>
  <c r="W8" i="1"/>
  <c r="U8" i="1"/>
  <c r="T8" i="1"/>
  <c r="S8" i="1"/>
  <c r="Q8" i="1"/>
  <c r="P8" i="1"/>
  <c r="AH8" i="1" s="1"/>
  <c r="O8" i="1"/>
  <c r="N8" i="1"/>
  <c r="L8" i="1"/>
  <c r="E8" i="1"/>
  <c r="AJ7" i="1"/>
  <c r="AK7" i="1" s="1"/>
  <c r="AI7" i="1"/>
  <c r="X7" i="1"/>
  <c r="Y7" i="1" s="1"/>
  <c r="W7" i="1"/>
  <c r="U7" i="1"/>
  <c r="T7" i="1"/>
  <c r="AF7" i="1" s="1"/>
  <c r="S7" i="1"/>
  <c r="Q7" i="1"/>
  <c r="P7" i="1"/>
  <c r="AH7" i="1" s="1"/>
  <c r="O7" i="1"/>
  <c r="N7" i="1"/>
  <c r="Z7" i="1" s="1"/>
  <c r="L7" i="1"/>
  <c r="E7" i="1"/>
  <c r="AJ6" i="1"/>
  <c r="AK6" i="1" s="1"/>
  <c r="AI6" i="1"/>
  <c r="AF6" i="1"/>
  <c r="X6" i="1"/>
  <c r="Y6" i="1" s="1"/>
  <c r="W6" i="1"/>
  <c r="AA6" i="1" s="1"/>
  <c r="U6" i="1"/>
  <c r="T6" i="1"/>
  <c r="S6" i="1"/>
  <c r="Q6" i="1"/>
  <c r="P6" i="1"/>
  <c r="AH6" i="1" s="1"/>
  <c r="O6" i="1"/>
  <c r="N6" i="1"/>
  <c r="Z6" i="1" s="1"/>
  <c r="L6" i="1"/>
  <c r="E6" i="1"/>
  <c r="AJ5" i="1"/>
  <c r="AK5" i="1" s="1"/>
  <c r="AI5" i="1"/>
  <c r="X5" i="1"/>
  <c r="Y5" i="1" s="1"/>
  <c r="W5" i="1"/>
  <c r="AA5" i="1" s="1"/>
  <c r="U5" i="1"/>
  <c r="T5" i="1"/>
  <c r="AF5" i="1" s="1"/>
  <c r="S5" i="1"/>
  <c r="Q5" i="1"/>
  <c r="P5" i="1"/>
  <c r="AH5" i="1" s="1"/>
  <c r="O5" i="1"/>
  <c r="N5" i="1"/>
  <c r="Z5" i="1" s="1"/>
  <c r="L5" i="1"/>
  <c r="E5" i="1"/>
  <c r="AJ4" i="1"/>
  <c r="AK4" i="1" s="1"/>
  <c r="AI4" i="1"/>
  <c r="AF4" i="1"/>
  <c r="X4" i="1"/>
  <c r="Y4" i="1" s="1"/>
  <c r="W4" i="1"/>
  <c r="AA4" i="1" s="1"/>
  <c r="U4" i="1"/>
  <c r="T4" i="1"/>
  <c r="S4" i="1"/>
  <c r="Q4" i="1"/>
  <c r="P4" i="1"/>
  <c r="AH4" i="1" s="1"/>
  <c r="O4" i="1"/>
  <c r="N4" i="1"/>
  <c r="L4" i="1"/>
  <c r="Z4" i="1" s="1"/>
  <c r="E4" i="1"/>
  <c r="AJ3" i="1"/>
  <c r="AK3" i="1" s="1"/>
  <c r="AI3" i="1"/>
  <c r="Z3" i="1"/>
  <c r="AG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G7" i="1" l="1"/>
  <c r="AB7" i="1"/>
  <c r="AD7" i="1"/>
  <c r="AD12" i="1"/>
  <c r="AB12" i="1"/>
  <c r="AG12" i="1"/>
  <c r="AD14" i="1"/>
  <c r="AB14" i="1"/>
  <c r="AG14" i="1"/>
  <c r="AD18" i="1"/>
  <c r="AG18" i="1"/>
  <c r="AB18" i="1"/>
  <c r="AG23" i="1"/>
  <c r="AB23" i="1"/>
  <c r="AD23" i="1"/>
  <c r="AD28" i="1"/>
  <c r="AB28" i="1"/>
  <c r="AG28" i="1"/>
  <c r="AD30" i="1"/>
  <c r="AB30" i="1"/>
  <c r="AG30" i="1"/>
  <c r="AD34" i="1"/>
  <c r="AG34" i="1"/>
  <c r="AB34" i="1"/>
  <c r="AG5" i="1"/>
  <c r="AD5" i="1"/>
  <c r="AB5" i="1"/>
  <c r="AG21" i="1"/>
  <c r="AB21" i="1"/>
  <c r="AD21" i="1"/>
  <c r="AD4" i="1"/>
  <c r="AG4" i="1"/>
  <c r="AB4" i="1"/>
  <c r="AD6" i="1"/>
  <c r="AB6" i="1"/>
  <c r="AG6" i="1"/>
  <c r="AD10" i="1"/>
  <c r="AG10" i="1"/>
  <c r="AB10" i="1"/>
  <c r="AG15" i="1"/>
  <c r="AB15" i="1"/>
  <c r="AD15" i="1"/>
  <c r="AD20" i="1"/>
  <c r="AB20" i="1"/>
  <c r="AG20" i="1"/>
  <c r="AD22" i="1"/>
  <c r="AB22" i="1"/>
  <c r="AG22" i="1"/>
  <c r="AD26" i="1"/>
  <c r="AG26" i="1"/>
  <c r="AB26" i="1"/>
  <c r="AG31" i="1"/>
  <c r="AB31" i="1"/>
  <c r="AD31" i="1"/>
  <c r="AD36" i="1"/>
  <c r="AB36" i="1"/>
  <c r="AG36" i="1"/>
  <c r="AD38" i="1"/>
  <c r="AB38" i="1"/>
  <c r="AG38" i="1"/>
  <c r="AG13" i="1"/>
  <c r="AB13" i="1"/>
  <c r="AD13" i="1"/>
  <c r="AG29" i="1"/>
  <c r="AD29" i="1"/>
  <c r="AB29" i="1"/>
  <c r="AG24" i="1"/>
  <c r="AG32" i="1"/>
  <c r="AD42" i="1"/>
  <c r="AB42" i="1"/>
  <c r="AD47" i="1"/>
  <c r="AG47" i="1"/>
  <c r="AG50" i="1"/>
  <c r="AB50" i="1"/>
  <c r="AD55" i="1"/>
  <c r="AG55" i="1"/>
  <c r="AD57" i="1"/>
  <c r="AB57" i="1"/>
  <c r="AD63" i="1"/>
  <c r="AG63" i="1"/>
  <c r="AG66" i="1"/>
  <c r="AB66" i="1"/>
  <c r="AD87" i="1"/>
  <c r="AB87" i="1"/>
  <c r="AD95" i="1"/>
  <c r="AB95" i="1"/>
  <c r="AD174" i="1"/>
  <c r="AB174" i="1"/>
  <c r="AG174" i="1"/>
  <c r="AD235" i="1"/>
  <c r="AG235" i="1"/>
  <c r="AB235" i="1"/>
  <c r="AD248" i="1"/>
  <c r="AB248" i="1"/>
  <c r="AG248" i="1"/>
  <c r="AB3" i="1"/>
  <c r="AB11" i="1"/>
  <c r="AB35" i="1"/>
  <c r="AD43" i="1"/>
  <c r="AB43" i="1"/>
  <c r="AG44" i="1"/>
  <c r="AD44" i="1"/>
  <c r="AB44" i="1"/>
  <c r="AH49" i="1"/>
  <c r="AH57" i="1"/>
  <c r="AD59" i="1"/>
  <c r="AB59" i="1"/>
  <c r="AG60" i="1"/>
  <c r="AD60" i="1"/>
  <c r="AB60" i="1"/>
  <c r="AB64" i="1"/>
  <c r="AD67" i="1"/>
  <c r="AB67" i="1"/>
  <c r="AA73" i="1"/>
  <c r="AD81" i="1"/>
  <c r="AB81" i="1"/>
  <c r="AA89" i="1"/>
  <c r="AD97" i="1"/>
  <c r="AB97" i="1"/>
  <c r="AD105" i="1"/>
  <c r="AB105" i="1"/>
  <c r="AD113" i="1"/>
  <c r="AB113" i="1"/>
  <c r="AD3" i="1"/>
  <c r="AB8" i="1"/>
  <c r="AA9" i="1"/>
  <c r="AB9" i="1"/>
  <c r="AD11" i="1"/>
  <c r="AB16" i="1"/>
  <c r="AA17" i="1"/>
  <c r="AB17" i="1"/>
  <c r="AD19" i="1"/>
  <c r="AB24" i="1"/>
  <c r="AA25" i="1"/>
  <c r="AB25" i="1"/>
  <c r="AD27" i="1"/>
  <c r="AB32" i="1"/>
  <c r="AA33" i="1"/>
  <c r="AB33" i="1"/>
  <c r="AD35" i="1"/>
  <c r="AB37" i="1"/>
  <c r="AA39" i="1"/>
  <c r="AD39" i="1"/>
  <c r="AG46" i="1"/>
  <c r="AD46" i="1"/>
  <c r="AB47" i="1"/>
  <c r="AH48" i="1"/>
  <c r="AD48" i="1"/>
  <c r="AH50" i="1"/>
  <c r="AD50" i="1"/>
  <c r="AG54" i="1"/>
  <c r="AD54" i="1"/>
  <c r="AB55" i="1"/>
  <c r="AH56" i="1"/>
  <c r="AD56" i="1"/>
  <c r="AG57" i="1"/>
  <c r="AH58" i="1"/>
  <c r="AG62" i="1"/>
  <c r="AD62" i="1"/>
  <c r="AB63" i="1"/>
  <c r="AH64" i="1"/>
  <c r="AD64" i="1"/>
  <c r="AH66" i="1"/>
  <c r="AD66" i="1"/>
  <c r="AG70" i="1"/>
  <c r="AD70" i="1"/>
  <c r="Z75" i="1"/>
  <c r="AA75" i="1"/>
  <c r="Z83" i="1"/>
  <c r="AA83" i="1"/>
  <c r="Z91" i="1"/>
  <c r="AA91" i="1"/>
  <c r="Z99" i="1"/>
  <c r="AA99" i="1"/>
  <c r="Z107" i="1"/>
  <c r="AA107" i="1"/>
  <c r="Z115" i="1"/>
  <c r="AD182" i="1"/>
  <c r="AB182" i="1"/>
  <c r="AG182" i="1"/>
  <c r="AA187" i="1"/>
  <c r="AG8" i="1"/>
  <c r="AG16" i="1"/>
  <c r="AD49" i="1"/>
  <c r="AB49" i="1"/>
  <c r="AG58" i="1"/>
  <c r="AB58" i="1"/>
  <c r="AD65" i="1"/>
  <c r="AB65" i="1"/>
  <c r="AD71" i="1"/>
  <c r="AB71" i="1"/>
  <c r="AD79" i="1"/>
  <c r="AB79" i="1"/>
  <c r="AD103" i="1"/>
  <c r="AB103" i="1"/>
  <c r="AD111" i="1"/>
  <c r="AB111" i="1"/>
  <c r="AB19" i="1"/>
  <c r="AB27" i="1"/>
  <c r="AD40" i="1"/>
  <c r="AB40" i="1"/>
  <c r="AA41" i="1"/>
  <c r="AB48" i="1"/>
  <c r="AD51" i="1"/>
  <c r="AB51" i="1"/>
  <c r="AG52" i="1"/>
  <c r="AD52" i="1"/>
  <c r="AB52" i="1"/>
  <c r="AB56" i="1"/>
  <c r="AH65" i="1"/>
  <c r="AG68" i="1"/>
  <c r="AD68" i="1"/>
  <c r="AB68" i="1"/>
  <c r="AD73" i="1"/>
  <c r="AB73" i="1"/>
  <c r="AA81" i="1"/>
  <c r="AD89" i="1"/>
  <c r="AB89" i="1"/>
  <c r="AA97" i="1"/>
  <c r="AA105" i="1"/>
  <c r="AA113" i="1"/>
  <c r="AA7" i="1"/>
  <c r="AD9" i="1"/>
  <c r="AA15" i="1"/>
  <c r="AD17" i="1"/>
  <c r="AA23" i="1"/>
  <c r="AD25" i="1"/>
  <c r="AA31" i="1"/>
  <c r="AD33" i="1"/>
  <c r="AH36" i="1"/>
  <c r="AD37" i="1"/>
  <c r="AG42" i="1"/>
  <c r="AD45" i="1"/>
  <c r="AG45" i="1"/>
  <c r="AH47" i="1"/>
  <c r="AA48" i="1"/>
  <c r="AD53" i="1"/>
  <c r="AG53" i="1"/>
  <c r="AH55" i="1"/>
  <c r="AA56" i="1"/>
  <c r="AD61" i="1"/>
  <c r="AG61" i="1"/>
  <c r="AH63" i="1"/>
  <c r="AA64" i="1"/>
  <c r="AD69" i="1"/>
  <c r="AG69" i="1"/>
  <c r="AG71" i="1"/>
  <c r="Z77" i="1"/>
  <c r="AG79" i="1"/>
  <c r="Z85" i="1"/>
  <c r="AG87" i="1"/>
  <c r="Z93" i="1"/>
  <c r="AG95" i="1"/>
  <c r="Z101" i="1"/>
  <c r="AG103" i="1"/>
  <c r="Z109" i="1"/>
  <c r="AG111" i="1"/>
  <c r="AG175" i="1"/>
  <c r="AB175" i="1"/>
  <c r="AD175" i="1"/>
  <c r="AA181" i="1"/>
  <c r="AB72" i="1"/>
  <c r="AG72" i="1"/>
  <c r="AB74" i="1"/>
  <c r="AG74" i="1"/>
  <c r="AB76" i="1"/>
  <c r="AG76" i="1"/>
  <c r="AB78" i="1"/>
  <c r="AG78" i="1"/>
  <c r="AB80" i="1"/>
  <c r="AG80" i="1"/>
  <c r="AB82" i="1"/>
  <c r="AG82" i="1"/>
  <c r="AB84" i="1"/>
  <c r="AG84" i="1"/>
  <c r="AB86" i="1"/>
  <c r="AG86" i="1"/>
  <c r="AB88" i="1"/>
  <c r="AG88" i="1"/>
  <c r="AB90" i="1"/>
  <c r="AG90" i="1"/>
  <c r="AB92" i="1"/>
  <c r="AG92" i="1"/>
  <c r="AB94" i="1"/>
  <c r="AG94" i="1"/>
  <c r="AB96" i="1"/>
  <c r="AG96" i="1"/>
  <c r="AB98" i="1"/>
  <c r="AG98" i="1"/>
  <c r="AB100" i="1"/>
  <c r="AG100" i="1"/>
  <c r="AB102" i="1"/>
  <c r="AG102" i="1"/>
  <c r="AB104" i="1"/>
  <c r="AG104" i="1"/>
  <c r="AB106" i="1"/>
  <c r="AG106" i="1"/>
  <c r="AB108" i="1"/>
  <c r="AG108" i="1"/>
  <c r="AB110" i="1"/>
  <c r="AG110" i="1"/>
  <c r="AB112" i="1"/>
  <c r="AG112" i="1"/>
  <c r="AB114" i="1"/>
  <c r="AG114" i="1"/>
  <c r="AG116" i="1"/>
  <c r="AD116" i="1"/>
  <c r="AH117" i="1"/>
  <c r="AH119" i="1"/>
  <c r="AH121" i="1"/>
  <c r="AH123" i="1"/>
  <c r="AH125" i="1"/>
  <c r="AH127" i="1"/>
  <c r="AH129" i="1"/>
  <c r="AH131" i="1"/>
  <c r="AH133" i="1"/>
  <c r="AH135" i="1"/>
  <c r="AH137" i="1"/>
  <c r="AH139" i="1"/>
  <c r="AH141" i="1"/>
  <c r="AH143" i="1"/>
  <c r="AH145" i="1"/>
  <c r="AH147" i="1"/>
  <c r="AH149" i="1"/>
  <c r="AH151" i="1"/>
  <c r="AH153" i="1"/>
  <c r="AH155" i="1"/>
  <c r="AH157" i="1"/>
  <c r="AH159" i="1"/>
  <c r="AH161" i="1"/>
  <c r="AH163" i="1"/>
  <c r="AH165" i="1"/>
  <c r="AH167" i="1"/>
  <c r="AH169" i="1"/>
  <c r="AH171" i="1"/>
  <c r="AG173" i="1"/>
  <c r="AD173" i="1"/>
  <c r="AH174" i="1"/>
  <c r="AG177" i="1"/>
  <c r="AD177" i="1"/>
  <c r="AB177" i="1"/>
  <c r="AG181" i="1"/>
  <c r="AD181" i="1"/>
  <c r="AB181" i="1"/>
  <c r="AG183" i="1"/>
  <c r="AB183" i="1"/>
  <c r="AD183" i="1"/>
  <c r="AD208" i="1"/>
  <c r="AB208" i="1"/>
  <c r="AG208" i="1"/>
  <c r="AA50" i="1"/>
  <c r="AA58" i="1"/>
  <c r="AA66" i="1"/>
  <c r="AA72" i="1"/>
  <c r="AD72" i="1"/>
  <c r="AA74" i="1"/>
  <c r="AD74" i="1"/>
  <c r="AA76" i="1"/>
  <c r="AD76" i="1"/>
  <c r="AA78" i="1"/>
  <c r="AD78" i="1"/>
  <c r="AA80" i="1"/>
  <c r="AD80" i="1"/>
  <c r="AA82" i="1"/>
  <c r="AD82" i="1"/>
  <c r="AA84" i="1"/>
  <c r="AD84" i="1"/>
  <c r="AA86" i="1"/>
  <c r="AD86" i="1"/>
  <c r="AA88" i="1"/>
  <c r="AD88" i="1"/>
  <c r="AA90" i="1"/>
  <c r="AD90" i="1"/>
  <c r="AA92" i="1"/>
  <c r="AD92" i="1"/>
  <c r="AA94" i="1"/>
  <c r="AD94" i="1"/>
  <c r="AA96" i="1"/>
  <c r="AD96" i="1"/>
  <c r="AA98" i="1"/>
  <c r="AD98" i="1"/>
  <c r="AA100" i="1"/>
  <c r="AD100" i="1"/>
  <c r="AA102" i="1"/>
  <c r="AD102" i="1"/>
  <c r="AA104" i="1"/>
  <c r="AD104" i="1"/>
  <c r="AA106" i="1"/>
  <c r="AD106" i="1"/>
  <c r="AA108" i="1"/>
  <c r="AD108" i="1"/>
  <c r="AA110" i="1"/>
  <c r="AD110" i="1"/>
  <c r="AA112" i="1"/>
  <c r="AD112" i="1"/>
  <c r="AA114" i="1"/>
  <c r="AD114" i="1"/>
  <c r="AD117" i="1"/>
  <c r="AB117" i="1"/>
  <c r="AG117" i="1"/>
  <c r="AD119" i="1"/>
  <c r="AB119" i="1"/>
  <c r="AG119" i="1"/>
  <c r="AD121" i="1"/>
  <c r="AB121" i="1"/>
  <c r="AG121" i="1"/>
  <c r="AD123" i="1"/>
  <c r="AB123" i="1"/>
  <c r="AG123" i="1"/>
  <c r="AD125" i="1"/>
  <c r="AB125" i="1"/>
  <c r="AG125" i="1"/>
  <c r="AD127" i="1"/>
  <c r="AB127" i="1"/>
  <c r="AG127" i="1"/>
  <c r="AD129" i="1"/>
  <c r="AB129" i="1"/>
  <c r="AG129" i="1"/>
  <c r="AD131" i="1"/>
  <c r="AB131" i="1"/>
  <c r="AG131" i="1"/>
  <c r="AD133" i="1"/>
  <c r="AB133" i="1"/>
  <c r="AG133" i="1"/>
  <c r="AD135" i="1"/>
  <c r="AB135" i="1"/>
  <c r="AG135" i="1"/>
  <c r="AD137" i="1"/>
  <c r="AB137" i="1"/>
  <c r="AG137" i="1"/>
  <c r="AD139" i="1"/>
  <c r="AB139" i="1"/>
  <c r="AG139" i="1"/>
  <c r="AD141" i="1"/>
  <c r="AB141" i="1"/>
  <c r="AG141" i="1"/>
  <c r="AD143" i="1"/>
  <c r="AB143" i="1"/>
  <c r="AG143" i="1"/>
  <c r="AD145" i="1"/>
  <c r="AB145" i="1"/>
  <c r="AG145" i="1"/>
  <c r="AD147" i="1"/>
  <c r="AB147" i="1"/>
  <c r="AG147" i="1"/>
  <c r="AD149" i="1"/>
  <c r="AB149" i="1"/>
  <c r="AG149" i="1"/>
  <c r="AD151" i="1"/>
  <c r="AB151" i="1"/>
  <c r="AG151" i="1"/>
  <c r="AD153" i="1"/>
  <c r="AB153" i="1"/>
  <c r="AG153" i="1"/>
  <c r="AD155" i="1"/>
  <c r="AB155" i="1"/>
  <c r="AG155" i="1"/>
  <c r="AD157" i="1"/>
  <c r="AB157" i="1"/>
  <c r="AG157" i="1"/>
  <c r="AD159" i="1"/>
  <c r="AB159" i="1"/>
  <c r="AG159" i="1"/>
  <c r="AD161" i="1"/>
  <c r="AB161" i="1"/>
  <c r="AG161" i="1"/>
  <c r="AD163" i="1"/>
  <c r="AB163" i="1"/>
  <c r="AG163" i="1"/>
  <c r="AD165" i="1"/>
  <c r="AB165" i="1"/>
  <c r="AG165" i="1"/>
  <c r="AD167" i="1"/>
  <c r="AB167" i="1"/>
  <c r="AG167" i="1"/>
  <c r="AD169" i="1"/>
  <c r="AB169" i="1"/>
  <c r="AG169" i="1"/>
  <c r="AD171" i="1"/>
  <c r="AB171" i="1"/>
  <c r="AG171" i="1"/>
  <c r="AH172" i="1"/>
  <c r="AK172" i="1"/>
  <c r="AB173" i="1"/>
  <c r="AD176" i="1"/>
  <c r="AB176" i="1"/>
  <c r="AD180" i="1"/>
  <c r="AG180" i="1"/>
  <c r="AB180" i="1"/>
  <c r="AB199" i="1"/>
  <c r="AG199" i="1"/>
  <c r="AD199" i="1"/>
  <c r="AD226" i="1"/>
  <c r="AB226" i="1"/>
  <c r="AG226" i="1"/>
  <c r="AH173" i="1"/>
  <c r="AA174" i="1"/>
  <c r="AH175" i="1"/>
  <c r="AH182" i="1"/>
  <c r="AD184" i="1"/>
  <c r="AB184" i="1"/>
  <c r="AB185" i="1"/>
  <c r="AD185" i="1"/>
  <c r="AB189" i="1"/>
  <c r="AD189" i="1"/>
  <c r="AB193" i="1"/>
  <c r="AD193" i="1"/>
  <c r="AD198" i="1"/>
  <c r="AB198" i="1"/>
  <c r="AA198" i="1"/>
  <c r="AD204" i="1"/>
  <c r="AB204" i="1"/>
  <c r="AA204" i="1"/>
  <c r="AB209" i="1"/>
  <c r="AG209" i="1"/>
  <c r="AB211" i="1"/>
  <c r="AG211" i="1"/>
  <c r="Z215" i="1"/>
  <c r="AD222" i="1"/>
  <c r="AB222" i="1"/>
  <c r="AA222" i="1"/>
  <c r="AG245" i="1"/>
  <c r="AD245" i="1"/>
  <c r="AB245" i="1"/>
  <c r="AG247" i="1"/>
  <c r="AB247" i="1"/>
  <c r="Z118" i="1"/>
  <c r="Z120" i="1"/>
  <c r="Z122" i="1"/>
  <c r="Z124" i="1"/>
  <c r="Z126" i="1"/>
  <c r="Z128" i="1"/>
  <c r="Z130" i="1"/>
  <c r="Z132" i="1"/>
  <c r="Z134" i="1"/>
  <c r="Z136" i="1"/>
  <c r="Z138" i="1"/>
  <c r="Z140" i="1"/>
  <c r="Z142" i="1"/>
  <c r="Z144" i="1"/>
  <c r="Z146" i="1"/>
  <c r="Z148" i="1"/>
  <c r="Z150" i="1"/>
  <c r="Z152" i="1"/>
  <c r="Z154" i="1"/>
  <c r="Z156" i="1"/>
  <c r="Z158" i="1"/>
  <c r="Z160" i="1"/>
  <c r="Z162" i="1"/>
  <c r="Z164" i="1"/>
  <c r="Z166" i="1"/>
  <c r="Z168" i="1"/>
  <c r="Z170" i="1"/>
  <c r="Z172" i="1"/>
  <c r="AA172" i="1"/>
  <c r="AA173" i="1"/>
  <c r="AD178" i="1"/>
  <c r="AG178" i="1"/>
  <c r="AG179" i="1"/>
  <c r="AD179" i="1"/>
  <c r="AH181" i="1"/>
  <c r="AA182" i="1"/>
  <c r="AB195" i="1"/>
  <c r="AG195" i="1"/>
  <c r="AG213" i="1"/>
  <c r="AB213" i="1"/>
  <c r="AD213" i="1"/>
  <c r="AA177" i="1"/>
  <c r="AA185" i="1"/>
  <c r="AG187" i="1"/>
  <c r="AA189" i="1"/>
  <c r="AG191" i="1"/>
  <c r="AA193" i="1"/>
  <c r="Y194" i="1"/>
  <c r="AA195" i="1"/>
  <c r="AG196" i="1"/>
  <c r="Z200" i="1"/>
  <c r="AH201" i="1"/>
  <c r="AB201" i="1"/>
  <c r="AG201" i="1"/>
  <c r="AB203" i="1"/>
  <c r="AG203" i="1"/>
  <c r="AA211" i="1"/>
  <c r="AB212" i="1"/>
  <c r="AG212" i="1"/>
  <c r="Z219" i="1"/>
  <c r="AD239" i="1"/>
  <c r="AG239" i="1"/>
  <c r="AD243" i="1"/>
  <c r="AD244" i="1"/>
  <c r="AB244" i="1"/>
  <c r="AG244" i="1"/>
  <c r="AG249" i="1"/>
  <c r="AD249" i="1"/>
  <c r="AA175" i="1"/>
  <c r="AA183" i="1"/>
  <c r="AH187" i="1"/>
  <c r="AH191" i="1"/>
  <c r="AA201" i="1"/>
  <c r="Z206" i="1"/>
  <c r="AB207" i="1"/>
  <c r="AG207" i="1"/>
  <c r="AD207" i="1"/>
  <c r="Z217" i="1"/>
  <c r="AD229" i="1"/>
  <c r="AB229" i="1"/>
  <c r="AG229" i="1"/>
  <c r="AD231" i="1"/>
  <c r="AB231" i="1"/>
  <c r="AG231" i="1"/>
  <c r="AD233" i="1"/>
  <c r="AB233" i="1"/>
  <c r="AG233" i="1"/>
  <c r="AD241" i="1"/>
  <c r="AG241" i="1"/>
  <c r="AB241" i="1"/>
  <c r="Z186" i="1"/>
  <c r="Z188" i="1"/>
  <c r="Z190" i="1"/>
  <c r="Z192" i="1"/>
  <c r="Z194" i="1"/>
  <c r="AB197" i="1"/>
  <c r="AG197" i="1"/>
  <c r="AA199" i="1"/>
  <c r="Z202" i="1"/>
  <c r="AB205" i="1"/>
  <c r="AG205" i="1"/>
  <c r="AA207" i="1"/>
  <c r="Z210" i="1"/>
  <c r="AD214" i="1"/>
  <c r="AB214" i="1"/>
  <c r="AG214" i="1"/>
  <c r="AD216" i="1"/>
  <c r="AB216" i="1"/>
  <c r="AG216" i="1"/>
  <c r="AD218" i="1"/>
  <c r="AB218" i="1"/>
  <c r="AG218" i="1"/>
  <c r="AD220" i="1"/>
  <c r="AB220" i="1"/>
  <c r="AG220" i="1"/>
  <c r="Z224" i="1"/>
  <c r="AA224" i="1"/>
  <c r="Z228" i="1"/>
  <c r="AA228" i="1"/>
  <c r="Z230" i="1"/>
  <c r="Z232" i="1"/>
  <c r="Z234" i="1"/>
  <c r="AD237" i="1"/>
  <c r="AG237" i="1"/>
  <c r="AD242" i="1"/>
  <c r="AB242" i="1"/>
  <c r="AD246" i="1"/>
  <c r="AB246" i="1"/>
  <c r="AB221" i="1"/>
  <c r="AG221" i="1"/>
  <c r="AB223" i="1"/>
  <c r="AG223" i="1"/>
  <c r="AB225" i="1"/>
  <c r="AG225" i="1"/>
  <c r="AB227" i="1"/>
  <c r="AG227" i="1"/>
  <c r="Z250" i="1"/>
  <c r="AH212" i="1"/>
  <c r="AB236" i="1"/>
  <c r="AG236" i="1"/>
  <c r="AB238" i="1"/>
  <c r="AG238" i="1"/>
  <c r="AB240" i="1"/>
  <c r="AG240" i="1"/>
  <c r="AD202" i="1" l="1"/>
  <c r="AG202" i="1"/>
  <c r="AB202" i="1"/>
  <c r="AG162" i="1"/>
  <c r="AD162" i="1"/>
  <c r="AB162" i="1"/>
  <c r="AG146" i="1"/>
  <c r="AD146" i="1"/>
  <c r="AB146" i="1"/>
  <c r="AG130" i="1"/>
  <c r="AD130" i="1"/>
  <c r="AB130" i="1"/>
  <c r="AG122" i="1"/>
  <c r="AD122" i="1"/>
  <c r="AB122" i="1"/>
  <c r="AG234" i="1"/>
  <c r="AB234" i="1"/>
  <c r="AD234" i="1"/>
  <c r="AD206" i="1"/>
  <c r="AG206" i="1"/>
  <c r="AB206" i="1"/>
  <c r="AG168" i="1"/>
  <c r="AD168" i="1"/>
  <c r="AB168" i="1"/>
  <c r="AG152" i="1"/>
  <c r="AD152" i="1"/>
  <c r="AB152" i="1"/>
  <c r="AG136" i="1"/>
  <c r="AD136" i="1"/>
  <c r="AB136" i="1"/>
  <c r="AG120" i="1"/>
  <c r="AD120" i="1"/>
  <c r="AB120" i="1"/>
  <c r="AD93" i="1"/>
  <c r="AB93" i="1"/>
  <c r="AG93" i="1"/>
  <c r="AD250" i="1"/>
  <c r="AG250" i="1"/>
  <c r="AB250" i="1"/>
  <c r="AG232" i="1"/>
  <c r="AB232" i="1"/>
  <c r="AD232" i="1"/>
  <c r="AB190" i="1"/>
  <c r="AG190" i="1"/>
  <c r="AD190" i="1"/>
  <c r="AG166" i="1"/>
  <c r="AD166" i="1"/>
  <c r="AB166" i="1"/>
  <c r="AG158" i="1"/>
  <c r="AD158" i="1"/>
  <c r="AB158" i="1"/>
  <c r="AG150" i="1"/>
  <c r="AD150" i="1"/>
  <c r="AB150" i="1"/>
  <c r="AG142" i="1"/>
  <c r="AD142" i="1"/>
  <c r="AB142" i="1"/>
  <c r="AG134" i="1"/>
  <c r="AD134" i="1"/>
  <c r="AB134" i="1"/>
  <c r="AG126" i="1"/>
  <c r="AD126" i="1"/>
  <c r="AB126" i="1"/>
  <c r="AG118" i="1"/>
  <c r="AD118" i="1"/>
  <c r="AB118" i="1"/>
  <c r="AD107" i="1"/>
  <c r="AB107" i="1"/>
  <c r="AG107" i="1"/>
  <c r="AD91" i="1"/>
  <c r="AB91" i="1"/>
  <c r="AG91" i="1"/>
  <c r="AD75" i="1"/>
  <c r="AB75" i="1"/>
  <c r="AG75" i="1"/>
  <c r="AD210" i="1"/>
  <c r="AG210" i="1"/>
  <c r="AB210" i="1"/>
  <c r="AD194" i="1"/>
  <c r="AG194" i="1"/>
  <c r="AB194" i="1"/>
  <c r="AB186" i="1"/>
  <c r="AG186" i="1"/>
  <c r="AD186" i="1"/>
  <c r="AD200" i="1"/>
  <c r="AB200" i="1"/>
  <c r="AG200" i="1"/>
  <c r="AG170" i="1"/>
  <c r="AD170" i="1"/>
  <c r="AB170" i="1"/>
  <c r="AG154" i="1"/>
  <c r="AD154" i="1"/>
  <c r="AB154" i="1"/>
  <c r="AG138" i="1"/>
  <c r="AD138" i="1"/>
  <c r="AB138" i="1"/>
  <c r="AD115" i="1"/>
  <c r="AB115" i="1"/>
  <c r="AG115" i="1"/>
  <c r="AD99" i="1"/>
  <c r="AB99" i="1"/>
  <c r="AG99" i="1"/>
  <c r="AD83" i="1"/>
  <c r="AB83" i="1"/>
  <c r="AG83" i="1"/>
  <c r="AD228" i="1"/>
  <c r="AB228" i="1"/>
  <c r="AG228" i="1"/>
  <c r="AB192" i="1"/>
  <c r="AD192" i="1"/>
  <c r="AG192" i="1"/>
  <c r="AG217" i="1"/>
  <c r="AB217" i="1"/>
  <c r="AD217" i="1"/>
  <c r="AG160" i="1"/>
  <c r="AD160" i="1"/>
  <c r="AB160" i="1"/>
  <c r="AG144" i="1"/>
  <c r="AD144" i="1"/>
  <c r="AB144" i="1"/>
  <c r="AG128" i="1"/>
  <c r="AD128" i="1"/>
  <c r="AB128" i="1"/>
  <c r="AD109" i="1"/>
  <c r="AB109" i="1"/>
  <c r="AG109" i="1"/>
  <c r="AD77" i="1"/>
  <c r="AB77" i="1"/>
  <c r="AG77" i="1"/>
  <c r="AG230" i="1"/>
  <c r="AB230" i="1"/>
  <c r="AD230" i="1"/>
  <c r="AD224" i="1"/>
  <c r="AB224" i="1"/>
  <c r="AG224" i="1"/>
  <c r="AB188" i="1"/>
  <c r="AD188" i="1"/>
  <c r="AG188" i="1"/>
  <c r="AG219" i="1"/>
  <c r="AB219" i="1"/>
  <c r="AD219" i="1"/>
  <c r="AD172" i="1"/>
  <c r="AG172" i="1"/>
  <c r="AB172" i="1"/>
  <c r="AG164" i="1"/>
  <c r="AD164" i="1"/>
  <c r="AB164" i="1"/>
  <c r="AG156" i="1"/>
  <c r="AD156" i="1"/>
  <c r="AB156" i="1"/>
  <c r="AG148" i="1"/>
  <c r="AD148" i="1"/>
  <c r="AB148" i="1"/>
  <c r="AG140" i="1"/>
  <c r="AD140" i="1"/>
  <c r="AB140" i="1"/>
  <c r="AG132" i="1"/>
  <c r="AD132" i="1"/>
  <c r="AB132" i="1"/>
  <c r="AG124" i="1"/>
  <c r="AD124" i="1"/>
  <c r="AB124" i="1"/>
  <c r="AG215" i="1"/>
  <c r="AB215" i="1"/>
  <c r="AD215" i="1"/>
  <c r="AD101" i="1"/>
  <c r="AB101" i="1"/>
  <c r="AG101" i="1"/>
  <c r="AD85" i="1"/>
  <c r="AB85" i="1"/>
  <c r="AG85" i="1"/>
</calcChain>
</file>

<file path=xl/sharedStrings.xml><?xml version="1.0" encoding="utf-8"?>
<sst xmlns="http://schemas.openxmlformats.org/spreadsheetml/2006/main" count="3451" uniqueCount="1888">
  <si>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</si>
  <si>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</si>
  <si>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</si>
  <si>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</si>
  <si>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</si>
  <si>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</si>
  <si>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</si>
  <si>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</si>
  <si>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</si>
  <si>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</si>
  <si>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</si>
  <si>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</si>
  <si>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</si>
  <si>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</si>
  <si>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</si>
  <si>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</si>
  <si>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</si>
  <si>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</si>
  <si>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</si>
  <si>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</si>
  <si>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</si>
  <si>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</si>
  <si>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</si>
  <si>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</si>
  <si>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</si>
  <si>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</si>
  <si>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</si>
  <si>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</si>
  <si>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</si>
  <si>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</si>
  <si>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</si>
  <si>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</si>
  <si>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</si>
  <si>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</si>
  <si>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</si>
  <si>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</si>
  <si>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</si>
  <si>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</si>
  <si>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</si>
  <si>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</si>
  <si>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</si>
  <si>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</si>
  <si>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</si>
  <si>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</si>
  <si>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</si>
  <si>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</si>
  <si>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</si>
  <si>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</si>
  <si>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</si>
  <si>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</si>
  <si>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</si>
  <si>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</si>
  <si>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</si>
  <si>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</si>
  <si>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</si>
  <si>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</si>
  <si>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</si>
  <si>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</si>
  <si>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</si>
  <si>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</si>
  <si>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</si>
  <si>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</si>
  <si>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</si>
  <si>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</si>
  <si>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</si>
  <si>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</si>
  <si>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</si>
  <si>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</si>
  <si>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</si>
  <si>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</si>
  <si>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</si>
  <si>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</si>
  <si>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</si>
  <si>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</si>
  <si>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</si>
  <si>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</si>
  <si>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</si>
  <si>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</si>
  <si>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</si>
  <si>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</si>
  <si>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</si>
  <si>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</si>
  <si>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</si>
  <si>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</si>
  <si>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</si>
  <si>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</si>
  <si>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</si>
  <si>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</si>
  <si>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</si>
  <si>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</si>
  <si>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</si>
  <si>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</si>
  <si>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</si>
  <si>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</si>
  <si>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</si>
  <si>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</si>
  <si>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</si>
  <si>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</si>
  <si>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</si>
  <si>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</si>
  <si>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</si>
  <si>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</si>
  <si>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</si>
  <si>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</si>
  <si>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</si>
  <si>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</si>
  <si>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</si>
  <si>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</si>
  <si>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</si>
  <si>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</si>
  <si>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</si>
  <si>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</si>
  <si>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</si>
  <si>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</si>
  <si>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</si>
  <si>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</si>
  <si>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</si>
  <si>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</si>
  <si>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</si>
  <si>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</si>
  <si>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</si>
  <si>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</si>
  <si>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</si>
  <si>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</si>
  <si>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</si>
  <si>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</si>
  <si>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</si>
  <si>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</si>
  <si>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</si>
  <si>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</si>
  <si>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</si>
  <si>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BARDWELL LAKE</t>
  </si>
  <si>
    <t>TX00001</t>
  </si>
  <si>
    <t>13.128</t>
  </si>
  <si>
    <t>128.3</t>
  </si>
  <si>
    <t>Bardwell Lake</t>
  </si>
  <si>
    <t>12030109000786</t>
  </si>
  <si>
    <t>40329</t>
  </si>
  <si>
    <t>12030109</t>
  </si>
  <si>
    <t>0.35</t>
  </si>
  <si>
    <t>12030109012</t>
  </si>
  <si>
    <t>41358</t>
  </si>
  <si>
    <t>Surface area from NID</t>
  </si>
  <si>
    <t>BELTON LAKE</t>
  </si>
  <si>
    <t>TX00002</t>
  </si>
  <si>
    <t>36.756</t>
  </si>
  <si>
    <t>181.1</t>
  </si>
  <si>
    <t>Belton Lake</t>
  </si>
  <si>
    <t>12070201001476</t>
  </si>
  <si>
    <t>38880</t>
  </si>
  <si>
    <t>12070201</t>
  </si>
  <si>
    <t>1.1</t>
  </si>
  <si>
    <t>12070201002</t>
  </si>
  <si>
    <t>39881</t>
  </si>
  <si>
    <t>BENBROOK LAKE</t>
  </si>
  <si>
    <t>TX00003</t>
  </si>
  <si>
    <t>14.918</t>
  </si>
  <si>
    <t>694</t>
  </si>
  <si>
    <t>Benbrook Lake</t>
  </si>
  <si>
    <t>12030102000871</t>
  </si>
  <si>
    <t>40302</t>
  </si>
  <si>
    <t>12030102</t>
  </si>
  <si>
    <t>0.4</t>
  </si>
  <si>
    <t>12030102034</t>
  </si>
  <si>
    <t>41331</t>
  </si>
  <si>
    <t>CANYON LAKE</t>
  </si>
  <si>
    <t>TX00004</t>
  </si>
  <si>
    <t>33.448</t>
  </si>
  <si>
    <t>277.1</t>
  </si>
  <si>
    <t>Canyon Lake</t>
  </si>
  <si>
    <t>12100201000722</t>
  </si>
  <si>
    <t>40126</t>
  </si>
  <si>
    <t>12100201</t>
  </si>
  <si>
    <t>1.28</t>
  </si>
  <si>
    <t>12100201004</t>
  </si>
  <si>
    <t>41154</t>
  </si>
  <si>
    <t>GRAPEVINE LAKE</t>
  </si>
  <si>
    <t>TX00005</t>
  </si>
  <si>
    <t>26.753</t>
  </si>
  <si>
    <t>ND</t>
  </si>
  <si>
    <t>Grapevine Lake</t>
  </si>
  <si>
    <t>12030104000776</t>
  </si>
  <si>
    <t>40008</t>
  </si>
  <si>
    <t>12030104</t>
  </si>
  <si>
    <t>0.72</t>
  </si>
  <si>
    <t>12030104005</t>
  </si>
  <si>
    <t>41034</t>
  </si>
  <si>
    <t>HORDS CREEK LAKE</t>
  </si>
  <si>
    <t>TX00006</t>
  </si>
  <si>
    <t>1.929</t>
  </si>
  <si>
    <t>579.1</t>
  </si>
  <si>
    <t>Hords Creek Lake</t>
  </si>
  <si>
    <t>12090108000728</t>
  </si>
  <si>
    <t>39158</t>
  </si>
  <si>
    <t>12090108</t>
  </si>
  <si>
    <t>0.42</t>
  </si>
  <si>
    <t>12090108010</t>
  </si>
  <si>
    <t>40163</t>
  </si>
  <si>
    <t>LAVON LAKE</t>
  </si>
  <si>
    <t>TX00007</t>
  </si>
  <si>
    <t>43.55</t>
  </si>
  <si>
    <t>472</t>
  </si>
  <si>
    <t>Lavon Lake</t>
  </si>
  <si>
    <t>12030106012657</t>
  </si>
  <si>
    <t>40018</t>
  </si>
  <si>
    <t>12030106</t>
  </si>
  <si>
    <t>1.12</t>
  </si>
  <si>
    <t>12030106013</t>
  </si>
  <si>
    <t>41046</t>
  </si>
  <si>
    <t>LEWISVILLE LAKE</t>
  </si>
  <si>
    <t>GARZA-LITTLE ELM</t>
  </si>
  <si>
    <t>TX00008</t>
  </si>
  <si>
    <t>106.835</t>
  </si>
  <si>
    <t>Lake Lewisville</t>
  </si>
  <si>
    <t>12030103001448</t>
  </si>
  <si>
    <t>39867</t>
  </si>
  <si>
    <t>12030103</t>
  </si>
  <si>
    <t>0.5</t>
  </si>
  <si>
    <t>12030103016</t>
  </si>
  <si>
    <t>40894</t>
  </si>
  <si>
    <t>NAVARRO MILLS LAKE</t>
  </si>
  <si>
    <t>TX00009</t>
  </si>
  <si>
    <t>19.313</t>
  </si>
  <si>
    <t>129.2</t>
  </si>
  <si>
    <t>Navarro Mills Lake</t>
  </si>
  <si>
    <t>12030108000776</t>
  </si>
  <si>
    <t>38320</t>
  </si>
  <si>
    <t>12030108</t>
  </si>
  <si>
    <t>0.67</t>
  </si>
  <si>
    <t>12030108008</t>
  </si>
  <si>
    <t>39304</t>
  </si>
  <si>
    <t>PROCTOR LAKE</t>
  </si>
  <si>
    <t>TX00010</t>
  </si>
  <si>
    <t>18.979</t>
  </si>
  <si>
    <t>354.2</t>
  </si>
  <si>
    <t>Proctor Lake</t>
  </si>
  <si>
    <t>12070201001316</t>
  </si>
  <si>
    <t>40063</t>
  </si>
  <si>
    <t>0.44</t>
  </si>
  <si>
    <t>12070201026</t>
  </si>
  <si>
    <t>41091</t>
  </si>
  <si>
    <t>SAM RAYBURN DAM AND RESERVOIR</t>
  </si>
  <si>
    <t>TX00011</t>
  </si>
  <si>
    <t>452.27</t>
  </si>
  <si>
    <t>12020005001098</t>
  </si>
  <si>
    <t>38131</t>
  </si>
  <si>
    <t>12020005</t>
  </si>
  <si>
    <t>1.61</t>
  </si>
  <si>
    <t>12020005031</t>
  </si>
  <si>
    <t>39109</t>
  </si>
  <si>
    <t>O C FISHER DAM AND LAKE</t>
  </si>
  <si>
    <t>O. C. FISHER LAKE</t>
  </si>
  <si>
    <t>TX00012</t>
  </si>
  <si>
    <t>17.267</t>
  </si>
  <si>
    <t>581.6</t>
  </si>
  <si>
    <t>O C Fisher Lake</t>
  </si>
  <si>
    <t>12090104000365</t>
  </si>
  <si>
    <t>40192</t>
  </si>
  <si>
    <t>12090104</t>
  </si>
  <si>
    <t>12090104005</t>
  </si>
  <si>
    <t>41228</t>
  </si>
  <si>
    <t>SOMERVILLE LAKE</t>
  </si>
  <si>
    <t>TX00013</t>
  </si>
  <si>
    <t>44.262</t>
  </si>
  <si>
    <t>Somerville Lake</t>
  </si>
  <si>
    <t>12070102001178</t>
  </si>
  <si>
    <t>38821</t>
  </si>
  <si>
    <t>12070102</t>
  </si>
  <si>
    <t>1.13</t>
  </si>
  <si>
    <t>12070102003</t>
  </si>
  <si>
    <t>39820</t>
  </si>
  <si>
    <t>STILLHOUSE-HOLLOW DAM</t>
  </si>
  <si>
    <t>TX00014</t>
  </si>
  <si>
    <t>25.728</t>
  </si>
  <si>
    <t>189.6</t>
  </si>
  <si>
    <t>Stillhouse Hollow Lake</t>
  </si>
  <si>
    <t>12070203000639</t>
  </si>
  <si>
    <t>38917</t>
  </si>
  <si>
    <t>12070203</t>
  </si>
  <si>
    <t>1.29</t>
  </si>
  <si>
    <t>12070203002</t>
  </si>
  <si>
    <t>39918</t>
  </si>
  <si>
    <t>TOWN BLUFF DAM</t>
  </si>
  <si>
    <t>B.A.STEINHAGEN LAKE</t>
  </si>
  <si>
    <t>TX00015</t>
  </si>
  <si>
    <t>38.628</t>
  </si>
  <si>
    <t>83</t>
  </si>
  <si>
    <t>B A Steinhagen Lake</t>
  </si>
  <si>
    <t>12020003000836</t>
  </si>
  <si>
    <t>2.11</t>
  </si>
  <si>
    <t>12020005001</t>
  </si>
  <si>
    <t>40954</t>
  </si>
  <si>
    <t>WACO LAKE</t>
  </si>
  <si>
    <t>TX00016</t>
  </si>
  <si>
    <t>12.343</t>
  </si>
  <si>
    <t>139</t>
  </si>
  <si>
    <t>12060204010410</t>
  </si>
  <si>
    <t>40057</t>
  </si>
  <si>
    <t>12060204</t>
  </si>
  <si>
    <t>0.95</t>
  </si>
  <si>
    <t>12060204004</t>
  </si>
  <si>
    <t>41085</t>
  </si>
  <si>
    <t>WHITNEY LAKE</t>
  </si>
  <si>
    <t>TX00017</t>
  </si>
  <si>
    <t>58.19</t>
  </si>
  <si>
    <t>159.1</t>
  </si>
  <si>
    <t>Lake Whitney</t>
  </si>
  <si>
    <t>12060202002564</t>
  </si>
  <si>
    <t>38758</t>
  </si>
  <si>
    <t>12060202</t>
  </si>
  <si>
    <t>1.37</t>
  </si>
  <si>
    <t>12060202016</t>
  </si>
  <si>
    <t>39756</t>
  </si>
  <si>
    <t>FERRELLS BRIDGE DAM</t>
  </si>
  <si>
    <t>LAKE O  THE PINES</t>
  </si>
  <si>
    <t>TX00020</t>
  </si>
  <si>
    <t>73.462</t>
  </si>
  <si>
    <t>Lake O' the Pines</t>
  </si>
  <si>
    <t>11140305010153</t>
  </si>
  <si>
    <t>37004</t>
  </si>
  <si>
    <t>11140305</t>
  </si>
  <si>
    <t>1.35</t>
  </si>
  <si>
    <t>11140305004</t>
  </si>
  <si>
    <t>37956</t>
  </si>
  <si>
    <t>WRIGHT PATMAN DAM AND LAKE</t>
  </si>
  <si>
    <t>TX00021</t>
  </si>
  <si>
    <t>119.407</t>
  </si>
  <si>
    <t>68.6</t>
  </si>
  <si>
    <t>Wright Patman Lake</t>
  </si>
  <si>
    <t>11140302017177</t>
  </si>
  <si>
    <t>36779</t>
  </si>
  <si>
    <t>11140302</t>
  </si>
  <si>
    <t>1.69</t>
  </si>
  <si>
    <t>11140302007</t>
  </si>
  <si>
    <t>37728</t>
  </si>
  <si>
    <t>TWIN BUTTES</t>
  </si>
  <si>
    <t>TX00022</t>
  </si>
  <si>
    <t>5.37</t>
  </si>
  <si>
    <t>591.3</t>
  </si>
  <si>
    <t>12090103004184</t>
  </si>
  <si>
    <t>40193</t>
  </si>
  <si>
    <t>12090103</t>
  </si>
  <si>
    <t>0.36</t>
  </si>
  <si>
    <t>12090103004</t>
  </si>
  <si>
    <t>41221</t>
  </si>
  <si>
    <t>SANFORD</t>
  </si>
  <si>
    <t>TX00023</t>
  </si>
  <si>
    <t>66.007</t>
  </si>
  <si>
    <t>Lake Meredith</t>
  </si>
  <si>
    <t>11090105001213</t>
  </si>
  <si>
    <t>35477</t>
  </si>
  <si>
    <t>11090106</t>
  </si>
  <si>
    <t>0.84</t>
  </si>
  <si>
    <t>11090106042</t>
  </si>
  <si>
    <t>36399</t>
  </si>
  <si>
    <t>Falcon</t>
  </si>
  <si>
    <t>NONE</t>
  </si>
  <si>
    <t>TX00024</t>
  </si>
  <si>
    <t>UMBARGER DAM</t>
  </si>
  <si>
    <t>TX00026</t>
  </si>
  <si>
    <t>CONROE DAM</t>
  </si>
  <si>
    <t>TX00097</t>
  </si>
  <si>
    <t>80.109</t>
  </si>
  <si>
    <t>201</t>
  </si>
  <si>
    <t>Lake Paula</t>
  </si>
  <si>
    <t>12040101001115</t>
  </si>
  <si>
    <t>40147</t>
  </si>
  <si>
    <t>12040101</t>
  </si>
  <si>
    <t>0.98</t>
  </si>
  <si>
    <t>12040101014</t>
  </si>
  <si>
    <t>41175</t>
  </si>
  <si>
    <t>LEWIS CREEK DAM</t>
  </si>
  <si>
    <t>TX00119</t>
  </si>
  <si>
    <t>3.829</t>
  </si>
  <si>
    <t>267</t>
  </si>
  <si>
    <t>Lewis Creek Reservoir</t>
  </si>
  <si>
    <t>12040101001097</t>
  </si>
  <si>
    <t>BLACKBURN CROSSING DAM</t>
  </si>
  <si>
    <t>TX00170</t>
  </si>
  <si>
    <t>94.196</t>
  </si>
  <si>
    <t>Lake Palestine</t>
  </si>
  <si>
    <t>12020001001622</t>
  </si>
  <si>
    <t>39984</t>
  </si>
  <si>
    <t>12020001</t>
  </si>
  <si>
    <t>0.8</t>
  </si>
  <si>
    <t>12020001031</t>
  </si>
  <si>
    <t>41008</t>
  </si>
  <si>
    <t>LAKE ATHENS DAM</t>
  </si>
  <si>
    <t>FLAT CREEK LAKE</t>
  </si>
  <si>
    <t>TX00182</t>
  </si>
  <si>
    <t>5.96</t>
  </si>
  <si>
    <t>Athens Lake</t>
  </si>
  <si>
    <t>12020001001591</t>
  </si>
  <si>
    <t>CATFISH CREEK RANCH LAKE DAM</t>
  </si>
  <si>
    <t>TX00218</t>
  </si>
  <si>
    <t>1.064</t>
  </si>
  <si>
    <t>100.9</t>
  </si>
  <si>
    <t>Catfish Creek Ranch Lake</t>
  </si>
  <si>
    <t>12030201001770</t>
  </si>
  <si>
    <t>38364</t>
  </si>
  <si>
    <t>12030201</t>
  </si>
  <si>
    <t>12030201025</t>
  </si>
  <si>
    <t>39350</t>
  </si>
  <si>
    <t>TRINIDAD LAKE DAM</t>
  </si>
  <si>
    <t>TEXAS PWR &amp; LIGHT CO DAM</t>
  </si>
  <si>
    <t>TX00236</t>
  </si>
  <si>
    <t>2.869</t>
  </si>
  <si>
    <t>86.9</t>
  </si>
  <si>
    <t>Trinidad Lake</t>
  </si>
  <si>
    <t>12030105000966</t>
  </si>
  <si>
    <t>JOE B HOGSETT DAM</t>
  </si>
  <si>
    <t>TX00237</t>
  </si>
  <si>
    <t>132.375</t>
  </si>
  <si>
    <t>98.1</t>
  </si>
  <si>
    <t>Cedar Creek Reservoir</t>
  </si>
  <si>
    <t>12030107001152</t>
  </si>
  <si>
    <t>38296</t>
  </si>
  <si>
    <t>12030107</t>
  </si>
  <si>
    <t>12030107003</t>
  </si>
  <si>
    <t>39280</t>
  </si>
  <si>
    <t>MUD CREEK DAM</t>
  </si>
  <si>
    <t>TX00244</t>
  </si>
  <si>
    <t>WHITEHOUSE DAM</t>
  </si>
  <si>
    <t>TX00245</t>
  </si>
  <si>
    <t>MURVAUL BAYOU DAM</t>
  </si>
  <si>
    <t>LAKE MURVAUL</t>
  </si>
  <si>
    <t>TX00330</t>
  </si>
  <si>
    <t>14.046</t>
  </si>
  <si>
    <t>80.8</t>
  </si>
  <si>
    <t>Lake Murvaul</t>
  </si>
  <si>
    <t>12010002002468</t>
  </si>
  <si>
    <t>39948</t>
  </si>
  <si>
    <t>12010002</t>
  </si>
  <si>
    <t>0.7</t>
  </si>
  <si>
    <t>12010002057</t>
  </si>
  <si>
    <t>40975</t>
  </si>
  <si>
    <t>ELLIOTT CREEK DAM</t>
  </si>
  <si>
    <t>ELLIOTT CREEK RESERVOIR</t>
  </si>
  <si>
    <t>TX00363</t>
  </si>
  <si>
    <t>LAKE BONHAM DAM</t>
  </si>
  <si>
    <t>TX00402</t>
  </si>
  <si>
    <t>3.546</t>
  </si>
  <si>
    <t>Lake Bonham</t>
  </si>
  <si>
    <t>11140101001624</t>
  </si>
  <si>
    <t>36496</t>
  </si>
  <si>
    <t>11140101</t>
  </si>
  <si>
    <t>0.59</t>
  </si>
  <si>
    <t>11140101037</t>
  </si>
  <si>
    <t>37439</t>
  </si>
  <si>
    <t>CANEY CREEK WS SCS SITE 2 DAM</t>
  </si>
  <si>
    <t>TX00409</t>
  </si>
  <si>
    <t>VALLEY LAKE DAM</t>
  </si>
  <si>
    <t>BRUSHY CREEK RESERVOIR</t>
  </si>
  <si>
    <t>TX00418</t>
  </si>
  <si>
    <t>3.897</t>
  </si>
  <si>
    <t>11140101001657</t>
  </si>
  <si>
    <t>GREENVILLE RESERVOIR NO 5 DAM</t>
  </si>
  <si>
    <t>TX00483</t>
  </si>
  <si>
    <t>IRON BRIDGE DAM</t>
  </si>
  <si>
    <t>TX00491</t>
  </si>
  <si>
    <t>151.678</t>
  </si>
  <si>
    <t>12010001027667</t>
  </si>
  <si>
    <t>37931</t>
  </si>
  <si>
    <t>12010001</t>
  </si>
  <si>
    <t>1.23</t>
  </si>
  <si>
    <t>12010001012</t>
  </si>
  <si>
    <t>38906</t>
  </si>
  <si>
    <t>LAKE KIOWA DAM</t>
  </si>
  <si>
    <t>TX00536</t>
  </si>
  <si>
    <t>2.063</t>
  </si>
  <si>
    <t>Lake Kiowa</t>
  </si>
  <si>
    <t>12030103001197</t>
  </si>
  <si>
    <t>38215</t>
  </si>
  <si>
    <t>0.46</t>
  </si>
  <si>
    <t>12030103027</t>
  </si>
  <si>
    <t>39196</t>
  </si>
  <si>
    <t>ELM FORK WS SCS SITE 9 DAM</t>
  </si>
  <si>
    <t>TX00539</t>
  </si>
  <si>
    <t>FISH CREEK DAM</t>
  </si>
  <si>
    <t>MOSS LAKE DAM</t>
  </si>
  <si>
    <t>TX00579</t>
  </si>
  <si>
    <t>4.575</t>
  </si>
  <si>
    <t>217.9</t>
  </si>
  <si>
    <t>Hubert M Moss Lake</t>
  </si>
  <si>
    <t>11130201001370</t>
  </si>
  <si>
    <t>37268</t>
  </si>
  <si>
    <t>11130201</t>
  </si>
  <si>
    <t>11130201043</t>
  </si>
  <si>
    <t>38220</t>
  </si>
  <si>
    <t>BUCKNER DAM</t>
  </si>
  <si>
    <t>GUM CREEK DAM</t>
  </si>
  <si>
    <t>TX00583</t>
  </si>
  <si>
    <t>4.858</t>
  </si>
  <si>
    <t>422</t>
  </si>
  <si>
    <t>Lake Jacksonville</t>
  </si>
  <si>
    <t>12020001001657</t>
  </si>
  <si>
    <t>UNICORN LAKE DAM</t>
  </si>
  <si>
    <t>UNICORN LAKE</t>
  </si>
  <si>
    <t>TX00614</t>
  </si>
  <si>
    <t>BLUE LAKE DAM</t>
  </si>
  <si>
    <t>TX00688</t>
  </si>
  <si>
    <t>FAIRFIELD DAM</t>
  </si>
  <si>
    <t>BIG BROWN CREEK LAKE</t>
  </si>
  <si>
    <t>TX00692</t>
  </si>
  <si>
    <t>8.825</t>
  </si>
  <si>
    <t>Fairfield Lake</t>
  </si>
  <si>
    <t>12030201001925</t>
  </si>
  <si>
    <t>38376</t>
  </si>
  <si>
    <t>0.55</t>
  </si>
  <si>
    <t>12030201038</t>
  </si>
  <si>
    <t>39362</t>
  </si>
  <si>
    <t>AMON G CARTER DAM</t>
  </si>
  <si>
    <t>TX00699</t>
  </si>
  <si>
    <t>4.239</t>
  </si>
  <si>
    <t>280.4</t>
  </si>
  <si>
    <t>Lake Amon G Carter</t>
  </si>
  <si>
    <t>12030101001080</t>
  </si>
  <si>
    <t>38170</t>
  </si>
  <si>
    <t>12030101</t>
  </si>
  <si>
    <t>1.05</t>
  </si>
  <si>
    <t>12030101010</t>
  </si>
  <si>
    <t>39149</t>
  </si>
  <si>
    <t>FARMERS CREEK DAM</t>
  </si>
  <si>
    <t>TX00775</t>
  </si>
  <si>
    <t>4.939</t>
  </si>
  <si>
    <t>251.8</t>
  </si>
  <si>
    <t>Lake Nocona</t>
  </si>
  <si>
    <t>11130201001351</t>
  </si>
  <si>
    <t>36261</t>
  </si>
  <si>
    <t>0.47</t>
  </si>
  <si>
    <t>11130201033</t>
  </si>
  <si>
    <t>37201</t>
  </si>
  <si>
    <t>LAKE ARLINGTON DAM</t>
  </si>
  <si>
    <t>TX00776</t>
  </si>
  <si>
    <t>7.761</t>
  </si>
  <si>
    <t>Lake Arlington</t>
  </si>
  <si>
    <t>12030102000852</t>
  </si>
  <si>
    <t>40315</t>
  </si>
  <si>
    <t>0.45</t>
  </si>
  <si>
    <t>12030102045</t>
  </si>
  <si>
    <t>41341</t>
  </si>
  <si>
    <t>EAGLE MOUNTAIN DAM</t>
  </si>
  <si>
    <t>TX00779</t>
  </si>
  <si>
    <t>34.856</t>
  </si>
  <si>
    <t>Eagle Mountain Lake</t>
  </si>
  <si>
    <t>12030101001240</t>
  </si>
  <si>
    <t>40272</t>
  </si>
  <si>
    <t>12030101052</t>
  </si>
  <si>
    <t>41309</t>
  </si>
  <si>
    <t>LAKE WORTH DAM</t>
  </si>
  <si>
    <t>TX00785</t>
  </si>
  <si>
    <t>13.742</t>
  </si>
  <si>
    <t>Lake Worth</t>
  </si>
  <si>
    <t>12030102000751</t>
  </si>
  <si>
    <t>40275</t>
  </si>
  <si>
    <t>12030102016</t>
  </si>
  <si>
    <t>41312</t>
  </si>
  <si>
    <t>MOUNTAIN CREEK DAM</t>
  </si>
  <si>
    <t>TX00827</t>
  </si>
  <si>
    <t>9.884</t>
  </si>
  <si>
    <t>458</t>
  </si>
  <si>
    <t>Mountain Creek Lake</t>
  </si>
  <si>
    <t>12030102000839</t>
  </si>
  <si>
    <t>39869</t>
  </si>
  <si>
    <t>0.29</t>
  </si>
  <si>
    <t>12030102052</t>
  </si>
  <si>
    <t>40896</t>
  </si>
  <si>
    <t>NORTH LAKE DAM</t>
  </si>
  <si>
    <t>TX00832</t>
  </si>
  <si>
    <t>3.162</t>
  </si>
  <si>
    <t>155.4</t>
  </si>
  <si>
    <t>North Lake</t>
  </si>
  <si>
    <t>12030103001418</t>
  </si>
  <si>
    <t>ROCKWALL FORNEY DAM</t>
  </si>
  <si>
    <t>TX00837</t>
  </si>
  <si>
    <t>88.399</t>
  </si>
  <si>
    <t>435</t>
  </si>
  <si>
    <t>Corder Lake</t>
  </si>
  <si>
    <t>12030106014181</t>
  </si>
  <si>
    <t>38281</t>
  </si>
  <si>
    <t>12030106005</t>
  </si>
  <si>
    <t>39265</t>
  </si>
  <si>
    <t>UPPER BOSQUE RIVER WS SCS SITE 3 DAM</t>
  </si>
  <si>
    <t>TX00904</t>
  </si>
  <si>
    <t>LAKE HAWKINS DAM</t>
  </si>
  <si>
    <t>WOOD CO DAM NO 3</t>
  </si>
  <si>
    <t>TX00920</t>
  </si>
  <si>
    <t>2.615</t>
  </si>
  <si>
    <t>Lake Hawkins</t>
  </si>
  <si>
    <t>12010002018531</t>
  </si>
  <si>
    <t>37966</t>
  </si>
  <si>
    <t>12010002034</t>
  </si>
  <si>
    <t>38941</t>
  </si>
  <si>
    <t>LITTLE SANDY DAM</t>
  </si>
  <si>
    <t>OVERTON-BRUMLEY LAKE</t>
  </si>
  <si>
    <t>TX00921</t>
  </si>
  <si>
    <t>1.539</t>
  </si>
  <si>
    <t>Brumley Lake</t>
  </si>
  <si>
    <t>12010002019289</t>
  </si>
  <si>
    <t>LAKE HOLBROOK DAM</t>
  </si>
  <si>
    <t>WOOD CO DAM NO 2</t>
  </si>
  <si>
    <t>TX00936</t>
  </si>
  <si>
    <t>2.69</t>
  </si>
  <si>
    <t>12010001027703</t>
  </si>
  <si>
    <t>37923</t>
  </si>
  <si>
    <t>0.41</t>
  </si>
  <si>
    <t>12010001003</t>
  </si>
  <si>
    <t>38898</t>
  </si>
  <si>
    <t>LAKE WINNSBORO DAM</t>
  </si>
  <si>
    <t>WOOD CO DAM NO 4</t>
  </si>
  <si>
    <t>TX00940</t>
  </si>
  <si>
    <t>3.583</t>
  </si>
  <si>
    <t>127.7</t>
  </si>
  <si>
    <t>Lake Winnsboro</t>
  </si>
  <si>
    <t>12010002016743</t>
  </si>
  <si>
    <t>37963</t>
  </si>
  <si>
    <t>1.2</t>
  </si>
  <si>
    <t>12010002030</t>
  </si>
  <si>
    <t>38938</t>
  </si>
  <si>
    <t>LAKE QUITMAN DAM</t>
  </si>
  <si>
    <t>WOOD CO DAM NO 1</t>
  </si>
  <si>
    <t>TX00950</t>
  </si>
  <si>
    <t>3.225</t>
  </si>
  <si>
    <t>120.7</t>
  </si>
  <si>
    <t>Lake Quitman</t>
  </si>
  <si>
    <t>12010003000838</t>
  </si>
  <si>
    <t>SANTA ROSA DAM</t>
  </si>
  <si>
    <t>TX00965</t>
  </si>
  <si>
    <t>36334</t>
  </si>
  <si>
    <t>11130207</t>
  </si>
  <si>
    <t>0.43</t>
  </si>
  <si>
    <t>11130207003</t>
  </si>
  <si>
    <t>37275</t>
  </si>
  <si>
    <t>Surface area from NHD</t>
  </si>
  <si>
    <t>FIBERBOARD LAKE DAM</t>
  </si>
  <si>
    <t>TX00969</t>
  </si>
  <si>
    <t>ALVIN WIRTZ DAM</t>
  </si>
  <si>
    <t>TX00986</t>
  </si>
  <si>
    <t>24.042</t>
  </si>
  <si>
    <t>251.5</t>
  </si>
  <si>
    <t>Lake Lyndon B Johnson</t>
  </si>
  <si>
    <t>12090201000490</t>
  </si>
  <si>
    <t>39252</t>
  </si>
  <si>
    <t>12090205</t>
  </si>
  <si>
    <t>1.53</t>
  </si>
  <si>
    <t>12090205031</t>
  </si>
  <si>
    <t>40260</t>
  </si>
  <si>
    <t>MAX STARCKE DAM</t>
  </si>
  <si>
    <t>TX00987</t>
  </si>
  <si>
    <t>2.362</t>
  </si>
  <si>
    <t>Lake Marble Falls</t>
  </si>
  <si>
    <t>12090205005492</t>
  </si>
  <si>
    <t>ROY INKS DAM</t>
  </si>
  <si>
    <t>TX00988</t>
  </si>
  <si>
    <t>3.181</t>
  </si>
  <si>
    <t>270.7</t>
  </si>
  <si>
    <t>12090201006777</t>
  </si>
  <si>
    <t>40137</t>
  </si>
  <si>
    <t>12090201</t>
  </si>
  <si>
    <t>1.4</t>
  </si>
  <si>
    <t>12090201010</t>
  </si>
  <si>
    <t>41165</t>
  </si>
  <si>
    <t>BUCHANAN DAM</t>
  </si>
  <si>
    <t>TX00989</t>
  </si>
  <si>
    <t>88.963</t>
  </si>
  <si>
    <t>310.9</t>
  </si>
  <si>
    <t>Buchanan Lake</t>
  </si>
  <si>
    <t>12090201000503</t>
  </si>
  <si>
    <t>39871</t>
  </si>
  <si>
    <t>0.26</t>
  </si>
  <si>
    <t>12090201023</t>
  </si>
  <si>
    <t>40898</t>
  </si>
  <si>
    <t>LAKE COOPER DAM</t>
  </si>
  <si>
    <t>TX00996</t>
  </si>
  <si>
    <t>36362</t>
  </si>
  <si>
    <t>11130209</t>
  </si>
  <si>
    <t>11130209020</t>
  </si>
  <si>
    <t>37303</t>
  </si>
  <si>
    <t>LAKE KICKAPOO DAM</t>
  </si>
  <si>
    <t>TX01010</t>
  </si>
  <si>
    <t>LAKE DIVERSION DAM</t>
  </si>
  <si>
    <t>TX01011</t>
  </si>
  <si>
    <t>13.329</t>
  </si>
  <si>
    <t>Lake Diversion</t>
  </si>
  <si>
    <t>11130206000597</t>
  </si>
  <si>
    <t>37169</t>
  </si>
  <si>
    <t>11130206</t>
  </si>
  <si>
    <t>0.76</t>
  </si>
  <si>
    <t>11130206024</t>
  </si>
  <si>
    <t>38122</t>
  </si>
  <si>
    <t>LAKE WICHITA DAM</t>
  </si>
  <si>
    <t>TX01017</t>
  </si>
  <si>
    <t>8.303</t>
  </si>
  <si>
    <t>Lake Wichita</t>
  </si>
  <si>
    <t>11130206017422</t>
  </si>
  <si>
    <t>36331</t>
  </si>
  <si>
    <t>0.22</t>
  </si>
  <si>
    <t>11130206015</t>
  </si>
  <si>
    <t>37272</t>
  </si>
  <si>
    <t>MILLERS CREEK DAM</t>
  </si>
  <si>
    <t>TX01029</t>
  </si>
  <si>
    <t>6.887</t>
  </si>
  <si>
    <t>405.7</t>
  </si>
  <si>
    <t>Millers Creek Reservoir</t>
  </si>
  <si>
    <t>12060101008360</t>
  </si>
  <si>
    <t>FORT PARKER STATE PARK LAKE DAM</t>
  </si>
  <si>
    <t>SPRINGFIELD LAKE DAM</t>
  </si>
  <si>
    <t>TX01054</t>
  </si>
  <si>
    <t>2.68</t>
  </si>
  <si>
    <t>Springfield Lake</t>
  </si>
  <si>
    <t>12070103001594</t>
  </si>
  <si>
    <t>38845</t>
  </si>
  <si>
    <t>12070103</t>
  </si>
  <si>
    <t>0.57</t>
  </si>
  <si>
    <t>12070103018</t>
  </si>
  <si>
    <t>39844</t>
  </si>
  <si>
    <t>BISTONE DAM</t>
  </si>
  <si>
    <t>TX01061</t>
  </si>
  <si>
    <t>3.932</t>
  </si>
  <si>
    <t>Lake Mexia</t>
  </si>
  <si>
    <t>12070103032769</t>
  </si>
  <si>
    <t>40351</t>
  </si>
  <si>
    <t>0.53</t>
  </si>
  <si>
    <t>12070103022</t>
  </si>
  <si>
    <t>41381</t>
  </si>
  <si>
    <t>TOM MILLER DAM</t>
  </si>
  <si>
    <t>TX01086</t>
  </si>
  <si>
    <t>5.717</t>
  </si>
  <si>
    <t>147.2</t>
  </si>
  <si>
    <t>Lake Austin</t>
  </si>
  <si>
    <t>12090205000574</t>
  </si>
  <si>
    <t>39875</t>
  </si>
  <si>
    <t>0.3</t>
  </si>
  <si>
    <t>12090205011</t>
  </si>
  <si>
    <t>40902</t>
  </si>
  <si>
    <t>MANSFIELD DAM</t>
  </si>
  <si>
    <t>MARSHALL FORD DAM</t>
  </si>
  <si>
    <t>TX01087</t>
  </si>
  <si>
    <t>72.854</t>
  </si>
  <si>
    <t>207.6</t>
  </si>
  <si>
    <t>Lake Travis</t>
  </si>
  <si>
    <t>12090205000655</t>
  </si>
  <si>
    <t>39251</t>
  </si>
  <si>
    <t>0.37</t>
  </si>
  <si>
    <t>12090205030</t>
  </si>
  <si>
    <t>40259</t>
  </si>
  <si>
    <t>LONGHORN DAM</t>
  </si>
  <si>
    <t>TX01088</t>
  </si>
  <si>
    <t>1.962</t>
  </si>
  <si>
    <t>130.5</t>
  </si>
  <si>
    <t>Town Lake</t>
  </si>
  <si>
    <t>12090205006698</t>
  </si>
  <si>
    <t>39250</t>
  </si>
  <si>
    <t>1.64</t>
  </si>
  <si>
    <t>12090205005</t>
  </si>
  <si>
    <t>40258</t>
  </si>
  <si>
    <t>DECKER CREEK DAM</t>
  </si>
  <si>
    <t>DECKER LAKE</t>
  </si>
  <si>
    <t>TX01089</t>
  </si>
  <si>
    <t>4.932</t>
  </si>
  <si>
    <t>169.2</t>
  </si>
  <si>
    <t>Walter E. Long Lake</t>
  </si>
  <si>
    <t>12090301001279</t>
  </si>
  <si>
    <t>LAKE WEATHERFORD DAM</t>
  </si>
  <si>
    <t>TX01222</t>
  </si>
  <si>
    <t>4.573</t>
  </si>
  <si>
    <t>903</t>
  </si>
  <si>
    <t>Lake Weatherford</t>
  </si>
  <si>
    <t>12030102000768</t>
  </si>
  <si>
    <t>38195</t>
  </si>
  <si>
    <t>12030102027</t>
  </si>
  <si>
    <t>39175</t>
  </si>
  <si>
    <t>LAKE MINERAL WELLS DAM</t>
  </si>
  <si>
    <t>TX01225</t>
  </si>
  <si>
    <t>1.621</t>
  </si>
  <si>
    <t>Lake Mineral Wells</t>
  </si>
  <si>
    <t>12060201003236</t>
  </si>
  <si>
    <t>38717</t>
  </si>
  <si>
    <t>12060201</t>
  </si>
  <si>
    <t>12060201019</t>
  </si>
  <si>
    <t>39714</t>
  </si>
  <si>
    <t>SOUTH PRONG DAM</t>
  </si>
  <si>
    <t>TX01255</t>
  </si>
  <si>
    <t>2.72</t>
  </si>
  <si>
    <t>Lake Waxahachie</t>
  </si>
  <si>
    <t>12030109000765</t>
  </si>
  <si>
    <t>40333</t>
  </si>
  <si>
    <t>0.34</t>
  </si>
  <si>
    <t>12030109018</t>
  </si>
  <si>
    <t>41362</t>
  </si>
  <si>
    <t>WILLIAMSON DAM</t>
  </si>
  <si>
    <t>CISCO DAM</t>
  </si>
  <si>
    <t>TX01409</t>
  </si>
  <si>
    <t>2.186</t>
  </si>
  <si>
    <t>459.9</t>
  </si>
  <si>
    <t>Lake Cisco</t>
  </si>
  <si>
    <t>12060105014787</t>
  </si>
  <si>
    <t>38704</t>
  </si>
  <si>
    <t>12060105</t>
  </si>
  <si>
    <t>0.28</t>
  </si>
  <si>
    <t>12060105023</t>
  </si>
  <si>
    <t>39701</t>
  </si>
  <si>
    <t>LAKE EASTLAND DAM</t>
  </si>
  <si>
    <t>TX01411</t>
  </si>
  <si>
    <t>LAKE LEON DAM</t>
  </si>
  <si>
    <t>TX01417</t>
  </si>
  <si>
    <t>6.155</t>
  </si>
  <si>
    <t>419.1</t>
  </si>
  <si>
    <t>Lake Leon</t>
  </si>
  <si>
    <t>12070201001201</t>
  </si>
  <si>
    <t>40074</t>
  </si>
  <si>
    <t>12070201035</t>
  </si>
  <si>
    <t>41102</t>
  </si>
  <si>
    <t>VICTOR BRAUNIG DAM</t>
  </si>
  <si>
    <t>TX01432</t>
  </si>
  <si>
    <t>5.245</t>
  </si>
  <si>
    <t>154.5</t>
  </si>
  <si>
    <t>Victor Braunig Lake</t>
  </si>
  <si>
    <t>12100301000321</t>
  </si>
  <si>
    <t>CALAVERAS CREEK DAM</t>
  </si>
  <si>
    <t>TX01448</t>
  </si>
  <si>
    <t>13.044</t>
  </si>
  <si>
    <t>147.8</t>
  </si>
  <si>
    <t>Calaveras Lake</t>
  </si>
  <si>
    <t>12100301000301</t>
  </si>
  <si>
    <t>40156</t>
  </si>
  <si>
    <t>12100301</t>
  </si>
  <si>
    <t>12100301006</t>
  </si>
  <si>
    <t>41183</t>
  </si>
  <si>
    <t>MITCHELL LAKE DAM</t>
  </si>
  <si>
    <t>TX01453</t>
  </si>
  <si>
    <t>2.265</t>
  </si>
  <si>
    <t>160</t>
  </si>
  <si>
    <t>Mitchell Lake</t>
  </si>
  <si>
    <t>12100302000871</t>
  </si>
  <si>
    <t>BRIDGEPORT DAM</t>
  </si>
  <si>
    <t>TX01496</t>
  </si>
  <si>
    <t>42.747</t>
  </si>
  <si>
    <t>Lake Bridgeport</t>
  </si>
  <si>
    <t>12030101001143</t>
  </si>
  <si>
    <t>38171</t>
  </si>
  <si>
    <t>1.17</t>
  </si>
  <si>
    <t>12030101011</t>
  </si>
  <si>
    <t>39150</t>
  </si>
  <si>
    <t>SMITHERS LAKE DAM</t>
  </si>
  <si>
    <t>LAKE GEORGE</t>
  </si>
  <si>
    <t>TX01564</t>
  </si>
  <si>
    <t>9.514</t>
  </si>
  <si>
    <t>18</t>
  </si>
  <si>
    <t>Smithers Lake</t>
  </si>
  <si>
    <t>12070104001169</t>
  </si>
  <si>
    <t>GALVESTON COUNTY WATER RESERVOIR DAM</t>
  </si>
  <si>
    <t>TX01595</t>
  </si>
  <si>
    <t>1.107</t>
  </si>
  <si>
    <t>12040204005324</t>
  </si>
  <si>
    <t>LAKE MCQUEENEY DAM</t>
  </si>
  <si>
    <t>TP-3 DAM</t>
  </si>
  <si>
    <t>TX01601</t>
  </si>
  <si>
    <t>LAKE DUNLAP DAM</t>
  </si>
  <si>
    <t>TP-1 DAM</t>
  </si>
  <si>
    <t>TX01602</t>
  </si>
  <si>
    <t>BRADY DAM</t>
  </si>
  <si>
    <t>TX01659</t>
  </si>
  <si>
    <t>6.644</t>
  </si>
  <si>
    <t>537.1</t>
  </si>
  <si>
    <t>Brady Reservoir</t>
  </si>
  <si>
    <t>12090110000376</t>
  </si>
  <si>
    <t>39188</t>
  </si>
  <si>
    <t>12090110</t>
  </si>
  <si>
    <t>0.58</t>
  </si>
  <si>
    <t>12090110002</t>
  </si>
  <si>
    <t>CHAMPION CREEK DAM</t>
  </si>
  <si>
    <t>TX01691</t>
  </si>
  <si>
    <t>4.484</t>
  </si>
  <si>
    <t>626.4</t>
  </si>
  <si>
    <t>Champion Creek Reservoir</t>
  </si>
  <si>
    <t>12080002001241</t>
  </si>
  <si>
    <t>38969</t>
  </si>
  <si>
    <t>12080002</t>
  </si>
  <si>
    <t>0.23</t>
  </si>
  <si>
    <t>12080002003</t>
  </si>
  <si>
    <t>39971</t>
  </si>
  <si>
    <t>LAKE COLORADO CITY DAM</t>
  </si>
  <si>
    <t>MORGAN CREEK DAM</t>
  </si>
  <si>
    <t>TX01693</t>
  </si>
  <si>
    <t>5.113</t>
  </si>
  <si>
    <t>630.9</t>
  </si>
  <si>
    <t>Lake Colorado City</t>
  </si>
  <si>
    <t>12080002001239</t>
  </si>
  <si>
    <t>38994</t>
  </si>
  <si>
    <t>12080002048</t>
  </si>
  <si>
    <t>39996</t>
  </si>
  <si>
    <t>BRAZORIA RESERVOIR DAM</t>
  </si>
  <si>
    <t>TX01744</t>
  </si>
  <si>
    <t>7.603</t>
  </si>
  <si>
    <t>Brazoria Reservoir</t>
  </si>
  <si>
    <t>12070104001302</t>
  </si>
  <si>
    <t>SAN BERNARD RESERVOIR NO 2 LEVEE</t>
  </si>
  <si>
    <t>TX01747</t>
  </si>
  <si>
    <t>1.305</t>
  </si>
  <si>
    <t>12090401000704</t>
  </si>
  <si>
    <t>TENNECO LAKE NO 1 LEVEE</t>
  </si>
  <si>
    <t>COLUMBIA LAKES</t>
  </si>
  <si>
    <t>TX01751</t>
  </si>
  <si>
    <t>WILLIAM HARRIS RESERVOIR DAM</t>
  </si>
  <si>
    <t>TX01753</t>
  </si>
  <si>
    <t>38519</t>
  </si>
  <si>
    <t>12040205</t>
  </si>
  <si>
    <t>1.56</t>
  </si>
  <si>
    <t>12040205007</t>
  </si>
  <si>
    <t>39514</t>
  </si>
  <si>
    <t>BRAZOS RIVER CLUB</t>
  </si>
  <si>
    <t>MALLARD CLUB LAKE &amp; MANN LAKE</t>
  </si>
  <si>
    <t>TX01756</t>
  </si>
  <si>
    <t>12070104005227</t>
  </si>
  <si>
    <t>38860</t>
  </si>
  <si>
    <t>12070104</t>
  </si>
  <si>
    <t>2.54</t>
  </si>
  <si>
    <t>12070104006</t>
  </si>
  <si>
    <t>39859</t>
  </si>
  <si>
    <t>MEDINA LAKE DAM</t>
  </si>
  <si>
    <t>TX01787</t>
  </si>
  <si>
    <t>21.623</t>
  </si>
  <si>
    <t>324.3</t>
  </si>
  <si>
    <t>Medina Lake</t>
  </si>
  <si>
    <t>12100302000796</t>
  </si>
  <si>
    <t>40153</t>
  </si>
  <si>
    <t>12100302</t>
  </si>
  <si>
    <t>1</t>
  </si>
  <si>
    <t>12100302017</t>
  </si>
  <si>
    <t>41182</t>
  </si>
  <si>
    <t>UPPER NUECES LAKE DAM</t>
  </si>
  <si>
    <t>UPPER LAKE</t>
  </si>
  <si>
    <t>TX01802</t>
  </si>
  <si>
    <t>LAKE CROOK DAM</t>
  </si>
  <si>
    <t>TX01841</t>
  </si>
  <si>
    <t>4.242</t>
  </si>
  <si>
    <t>145.1</t>
  </si>
  <si>
    <t>Lake Crook</t>
  </si>
  <si>
    <t>11140101001582</t>
  </si>
  <si>
    <t>36503</t>
  </si>
  <si>
    <t>0.62</t>
  </si>
  <si>
    <t>11140101052</t>
  </si>
  <si>
    <t>37446</t>
  </si>
  <si>
    <t>BRYAN UTILITIES LAKE DAM</t>
  </si>
  <si>
    <t>TX01869</t>
  </si>
  <si>
    <t>3.102</t>
  </si>
  <si>
    <t>12070101024806</t>
  </si>
  <si>
    <t>LAKE WOOD DAM</t>
  </si>
  <si>
    <t>H-5 DAM</t>
  </si>
  <si>
    <t>TX01913</t>
  </si>
  <si>
    <t>LEON SPRINGS DAM</t>
  </si>
  <si>
    <t>TX02129</t>
  </si>
  <si>
    <t>CAMP CREEK LAKE DAM</t>
  </si>
  <si>
    <t>TX02137</t>
  </si>
  <si>
    <t>2.692</t>
  </si>
  <si>
    <t>94.2</t>
  </si>
  <si>
    <t>Camp Creek Lake</t>
  </si>
  <si>
    <t>12070103001773</t>
  </si>
  <si>
    <t>38853</t>
  </si>
  <si>
    <t>0.33</t>
  </si>
  <si>
    <t>12070103030</t>
  </si>
  <si>
    <t>39852</t>
  </si>
  <si>
    <t>WHITE RIVER DAM</t>
  </si>
  <si>
    <t>TX02143</t>
  </si>
  <si>
    <t>3.719</t>
  </si>
  <si>
    <t>White River Lake</t>
  </si>
  <si>
    <t>12050006002232</t>
  </si>
  <si>
    <t>38572</t>
  </si>
  <si>
    <t>12050006</t>
  </si>
  <si>
    <t>12050006002</t>
  </si>
  <si>
    <t>39567</t>
  </si>
  <si>
    <t>COLEMAN DAM</t>
  </si>
  <si>
    <t>TX02152</t>
  </si>
  <si>
    <t>7.411</t>
  </si>
  <si>
    <t>523.3</t>
  </si>
  <si>
    <t>Lake Coleman</t>
  </si>
  <si>
    <t>12090108000575</t>
  </si>
  <si>
    <t>39154</t>
  </si>
  <si>
    <t>12090108006</t>
  </si>
  <si>
    <t>40159</t>
  </si>
  <si>
    <t>HOME CREEK WS SCS SITE 11 DAM</t>
  </si>
  <si>
    <t>TX02198</t>
  </si>
  <si>
    <t>VAQUILLAS DAM</t>
  </si>
  <si>
    <t>TX02266</t>
  </si>
  <si>
    <t>1.885</t>
  </si>
  <si>
    <t>Piedra Parada Tank</t>
  </si>
  <si>
    <t>12110105002746</t>
  </si>
  <si>
    <t>39688</t>
  </si>
  <si>
    <t>12110105</t>
  </si>
  <si>
    <t>12110105024</t>
  </si>
  <si>
    <t>40705</t>
  </si>
  <si>
    <t>LAKE CASA BLANCA DAM</t>
  </si>
  <si>
    <t>TX02267</t>
  </si>
  <si>
    <t>4.246</t>
  </si>
  <si>
    <t>134.1</t>
  </si>
  <si>
    <t>Lake Casa Blanca</t>
  </si>
  <si>
    <t>13080002001591</t>
  </si>
  <si>
    <t>41234</t>
  </si>
  <si>
    <t>13080002</t>
  </si>
  <si>
    <t>1.88</t>
  </si>
  <si>
    <t>13080002006</t>
  </si>
  <si>
    <t>42289</t>
  </si>
  <si>
    <t>RED BLUFF DAM</t>
  </si>
  <si>
    <t>TX02312</t>
  </si>
  <si>
    <t>45.601</t>
  </si>
  <si>
    <t>866.2</t>
  </si>
  <si>
    <t>Red Bluff Reservoir</t>
  </si>
  <si>
    <t>13070001000685</t>
  </si>
  <si>
    <t>41073</t>
  </si>
  <si>
    <t>13070001</t>
  </si>
  <si>
    <t>13070001006</t>
  </si>
  <si>
    <t>42124</t>
  </si>
  <si>
    <t>BALMORHEA LAKE DAM</t>
  </si>
  <si>
    <t>TX02313</t>
  </si>
  <si>
    <t>ALCOA LAKE DAM</t>
  </si>
  <si>
    <t>TX02376</t>
  </si>
  <si>
    <t>3.635</t>
  </si>
  <si>
    <t>141.4</t>
  </si>
  <si>
    <t>Alcoa Lake</t>
  </si>
  <si>
    <t>12070102000998</t>
  </si>
  <si>
    <t>38822</t>
  </si>
  <si>
    <t>0.94</t>
  </si>
  <si>
    <t>12070102012</t>
  </si>
  <si>
    <t>39821</t>
  </si>
  <si>
    <t>FORT PHANTOM HILL DAM</t>
  </si>
  <si>
    <t>TX02483</t>
  </si>
  <si>
    <t>10.052</t>
  </si>
  <si>
    <t>495.6</t>
  </si>
  <si>
    <t>Lake Fort Phantom Hill</t>
  </si>
  <si>
    <t>12060102028334</t>
  </si>
  <si>
    <t>40213</t>
  </si>
  <si>
    <t>12060102</t>
  </si>
  <si>
    <t>0.39</t>
  </si>
  <si>
    <t>12060102036</t>
  </si>
  <si>
    <t>41241</t>
  </si>
  <si>
    <t>ANSON NORTH LAKE DAM</t>
  </si>
  <si>
    <t>TX02484</t>
  </si>
  <si>
    <t>1.301</t>
  </si>
  <si>
    <t>494.4</t>
  </si>
  <si>
    <t>Anson North Lake</t>
  </si>
  <si>
    <t>12060103000296</t>
  </si>
  <si>
    <t>LAKE HALBERT DAM</t>
  </si>
  <si>
    <t>TX02568</t>
  </si>
  <si>
    <t>111.6</t>
  </si>
  <si>
    <t>Lake Halbert</t>
  </si>
  <si>
    <t>12030109009801</t>
  </si>
  <si>
    <t>38340</t>
  </si>
  <si>
    <t>12030109029</t>
  </si>
  <si>
    <t>39325</t>
  </si>
  <si>
    <t>TEXAS INDUSTRIES LEVEE</t>
  </si>
  <si>
    <t>TX02653</t>
  </si>
  <si>
    <t>38315</t>
  </si>
  <si>
    <t>1.22</t>
  </si>
  <si>
    <t>12030108003</t>
  </si>
  <si>
    <t>39299</t>
  </si>
  <si>
    <t>LAKE ABILENE DAM</t>
  </si>
  <si>
    <t>TX02692</t>
  </si>
  <si>
    <t>1.663</t>
  </si>
  <si>
    <t>Lake Abilene</t>
  </si>
  <si>
    <t>12060102000805</t>
  </si>
  <si>
    <t>38649</t>
  </si>
  <si>
    <t>12060102039</t>
  </si>
  <si>
    <t>39646</t>
  </si>
  <si>
    <t>LAKE KIRBY DAM</t>
  </si>
  <si>
    <t>TX02703</t>
  </si>
  <si>
    <t>2.348</t>
  </si>
  <si>
    <t>544.4</t>
  </si>
  <si>
    <t>Kirby Lake</t>
  </si>
  <si>
    <t>12060102000752</t>
  </si>
  <si>
    <t>LAKE BROWNWOOD DAM</t>
  </si>
  <si>
    <t>LAKE BROWNWOOD</t>
  </si>
  <si>
    <t>TX02789</t>
  </si>
  <si>
    <t>12.816</t>
  </si>
  <si>
    <t>434.3</t>
  </si>
  <si>
    <t>Lake Brownwood</t>
  </si>
  <si>
    <t>12090107000957</t>
  </si>
  <si>
    <t>39143</t>
  </si>
  <si>
    <t>12090107</t>
  </si>
  <si>
    <t>12090107014</t>
  </si>
  <si>
    <t>40148</t>
  </si>
  <si>
    <t>CALLENDER LAKE DAM</t>
  </si>
  <si>
    <t>TX02800</t>
  </si>
  <si>
    <t>1.111</t>
  </si>
  <si>
    <t>424</t>
  </si>
  <si>
    <t>Callender Lake</t>
  </si>
  <si>
    <t>12020001001499</t>
  </si>
  <si>
    <t>RHINES RESERVOIR DAM</t>
  </si>
  <si>
    <t>TX02803</t>
  </si>
  <si>
    <t>LAKE ARROWHEAD DAM</t>
  </si>
  <si>
    <t>TX02883</t>
  </si>
  <si>
    <t>55.774</t>
  </si>
  <si>
    <t>279.2</t>
  </si>
  <si>
    <t>Lake Arrowhead</t>
  </si>
  <si>
    <t>11130209016908</t>
  </si>
  <si>
    <t>36359</t>
  </si>
  <si>
    <t>11130209004</t>
  </si>
  <si>
    <t>37300</t>
  </si>
  <si>
    <t>UPPER PECAN BAYOU WS SCS SITE 7 DAM</t>
  </si>
  <si>
    <t>LAKE CLYDE</t>
  </si>
  <si>
    <t>TX02940</t>
  </si>
  <si>
    <t>1.639</t>
  </si>
  <si>
    <t>572.7</t>
  </si>
  <si>
    <t>Soil Conservation Service Site 7 Reservoir</t>
  </si>
  <si>
    <t>12090107000816</t>
  </si>
  <si>
    <t>39151</t>
  </si>
  <si>
    <t>12090107022</t>
  </si>
  <si>
    <t>MCCARTY LAKE DAM</t>
  </si>
  <si>
    <t>TX03117</t>
  </si>
  <si>
    <t>1.045</t>
  </si>
  <si>
    <t>460.6</t>
  </si>
  <si>
    <t>McCarty Lake</t>
  </si>
  <si>
    <t>12060105000559</t>
  </si>
  <si>
    <t>38692</t>
  </si>
  <si>
    <t>12060105009</t>
  </si>
  <si>
    <t>39689</t>
  </si>
  <si>
    <t>NASWORTHY DAM</t>
  </si>
  <si>
    <t>TX03139</t>
  </si>
  <si>
    <t>40197</t>
  </si>
  <si>
    <t>12090102</t>
  </si>
  <si>
    <t>0.48</t>
  </si>
  <si>
    <t>12090102009</t>
  </si>
  <si>
    <t>41233</t>
  </si>
  <si>
    <t>WEST FORK ABOVE BRIDGEPORT WS SCS SITE 1 DAM</t>
  </si>
  <si>
    <t>LAKE IDA</t>
  </si>
  <si>
    <t>TX03211</t>
  </si>
  <si>
    <t>OLD LAKE WINTERS CITY DAM</t>
  </si>
  <si>
    <t>TX03245</t>
  </si>
  <si>
    <t>39049</t>
  </si>
  <si>
    <t>12090101</t>
  </si>
  <si>
    <t>12090101008</t>
  </si>
  <si>
    <t>40053</t>
  </si>
  <si>
    <t>BALLINGER CITY LAKE DAM</t>
  </si>
  <si>
    <t>LAKE BALLINGER</t>
  </si>
  <si>
    <t>TX03247</t>
  </si>
  <si>
    <t>39053</t>
  </si>
  <si>
    <t>12090101012</t>
  </si>
  <si>
    <t>HOUSTON COUNTY LAKE DAM</t>
  </si>
  <si>
    <t>TX03268</t>
  </si>
  <si>
    <t>5.137</t>
  </si>
  <si>
    <t>Houston County Lake</t>
  </si>
  <si>
    <t>12030201002231</t>
  </si>
  <si>
    <t>38344</t>
  </si>
  <si>
    <t>0.73</t>
  </si>
  <si>
    <t>12030201005</t>
  </si>
  <si>
    <t>39330</t>
  </si>
  <si>
    <t>FRANKLIN COUNTY DAM</t>
  </si>
  <si>
    <t>TX03288</t>
  </si>
  <si>
    <t>13.104</t>
  </si>
  <si>
    <t>Lake Cypress Springs</t>
  </si>
  <si>
    <t>11140305000633</t>
  </si>
  <si>
    <t>36851</t>
  </si>
  <si>
    <t>11140305017</t>
  </si>
  <si>
    <t>37801</t>
  </si>
  <si>
    <t>CEDAR CREEK WS SCS SITE 87A DAM</t>
  </si>
  <si>
    <t>NEW TERRELL CITY LAKE</t>
  </si>
  <si>
    <t>TX03341</t>
  </si>
  <si>
    <t>3.351</t>
  </si>
  <si>
    <t>New Terrell City Lake</t>
  </si>
  <si>
    <t>12030107023694</t>
  </si>
  <si>
    <t>CEDAR CREEK WS SCS SITE 60 DAM</t>
  </si>
  <si>
    <t>LAKE KAUFMAN</t>
  </si>
  <si>
    <t>TX03350</t>
  </si>
  <si>
    <t>131.7</t>
  </si>
  <si>
    <t>Kaufman Lake</t>
  </si>
  <si>
    <t>12030107000702</t>
  </si>
  <si>
    <t>38305</t>
  </si>
  <si>
    <t>0.51</t>
  </si>
  <si>
    <t>12030107043</t>
  </si>
  <si>
    <t>39289</t>
  </si>
  <si>
    <t>LOWER EAST FORK LATERALS WS SCS SITE 2 DAM</t>
  </si>
  <si>
    <t>TX03361</t>
  </si>
  <si>
    <t>HIGHLANDS RESERVOIR DAM</t>
  </si>
  <si>
    <t>TX03414</t>
  </si>
  <si>
    <t>1.738</t>
  </si>
  <si>
    <t>Highlands Reservoir</t>
  </si>
  <si>
    <t>12040203000370</t>
  </si>
  <si>
    <t>SHELDON RESERVOIR DAM</t>
  </si>
  <si>
    <t>TX03415</t>
  </si>
  <si>
    <t>3.64</t>
  </si>
  <si>
    <t>14.3</t>
  </si>
  <si>
    <t>Sheldon Reservoir</t>
  </si>
  <si>
    <t>12040104011048</t>
  </si>
  <si>
    <t>38475</t>
  </si>
  <si>
    <t>12040104</t>
  </si>
  <si>
    <t>0.9</t>
  </si>
  <si>
    <t>12040104010</t>
  </si>
  <si>
    <t>39465</t>
  </si>
  <si>
    <t>LAKE HOUSTON DAM</t>
  </si>
  <si>
    <t>TX03416</t>
  </si>
  <si>
    <t>45.163</t>
  </si>
  <si>
    <t>43</t>
  </si>
  <si>
    <t>Lake Houston</t>
  </si>
  <si>
    <t>12040101001308</t>
  </si>
  <si>
    <t>40247</t>
  </si>
  <si>
    <t>1.87</t>
  </si>
  <si>
    <t>12040101007</t>
  </si>
  <si>
    <t>41276</t>
  </si>
  <si>
    <t>LAKE CHEROKEE DAM</t>
  </si>
  <si>
    <t>TX03453</t>
  </si>
  <si>
    <t>7.679</t>
  </si>
  <si>
    <t>39870</t>
  </si>
  <si>
    <t>0.91</t>
  </si>
  <si>
    <t>12010002049</t>
  </si>
  <si>
    <t>40897</t>
  </si>
  <si>
    <t>RUSH CREEK WS SCS SITE 10 DAM</t>
  </si>
  <si>
    <t>TX03489</t>
  </si>
  <si>
    <t>LAKE COMANCHE DAM</t>
  </si>
  <si>
    <t>TX03491</t>
  </si>
  <si>
    <t>OAK CREEK DAM</t>
  </si>
  <si>
    <t>TX03516</t>
  </si>
  <si>
    <t>8.882</t>
  </si>
  <si>
    <t>Oak Creek Reservoir</t>
  </si>
  <si>
    <t>12080008000445</t>
  </si>
  <si>
    <t>39027</t>
  </si>
  <si>
    <t>12080008</t>
  </si>
  <si>
    <t>12080008002</t>
  </si>
  <si>
    <t>40030</t>
  </si>
  <si>
    <t>ROBERT LEE DAM</t>
  </si>
  <si>
    <t>TX03517</t>
  </si>
  <si>
    <t>27.157</t>
  </si>
  <si>
    <t>570.3</t>
  </si>
  <si>
    <t>12080008000470</t>
  </si>
  <si>
    <t>39861</t>
  </si>
  <si>
    <t>12080008022</t>
  </si>
  <si>
    <t>40888</t>
  </si>
  <si>
    <t>TX03520</t>
  </si>
  <si>
    <t>KICKAPOO CREEK WS SCS SITE 2 DAM</t>
  </si>
  <si>
    <t>TX03522</t>
  </si>
  <si>
    <t>MARTIN LAKE DAM</t>
  </si>
  <si>
    <t>TX03547</t>
  </si>
  <si>
    <t>21.907</t>
  </si>
  <si>
    <t>93.3</t>
  </si>
  <si>
    <t>Martin Lake</t>
  </si>
  <si>
    <t>12010002002301</t>
  </si>
  <si>
    <t>37973</t>
  </si>
  <si>
    <t>12010002050</t>
  </si>
  <si>
    <t>38948</t>
  </si>
  <si>
    <t>LAKE STRIKER DAM</t>
  </si>
  <si>
    <t>TX03549</t>
  </si>
  <si>
    <t>7.923</t>
  </si>
  <si>
    <t>Lake Striker</t>
  </si>
  <si>
    <t>12020004001053</t>
  </si>
  <si>
    <t>39990</t>
  </si>
  <si>
    <t>12020004</t>
  </si>
  <si>
    <t>0.63</t>
  </si>
  <si>
    <t>12020004016</t>
  </si>
  <si>
    <t>41018</t>
  </si>
  <si>
    <t>BIVINS LAKE DAM</t>
  </si>
  <si>
    <t>TX03584</t>
  </si>
  <si>
    <t>LAKE TANGLEWOOD DAM</t>
  </si>
  <si>
    <t>LAKE STOCKTON</t>
  </si>
  <si>
    <t>TX03587</t>
  </si>
  <si>
    <t>LAKE PAT CLEBURNE DAM</t>
  </si>
  <si>
    <t>TX03594</t>
  </si>
  <si>
    <t>6.355</t>
  </si>
  <si>
    <t>12060202002448</t>
  </si>
  <si>
    <t>40323</t>
  </si>
  <si>
    <t>12060202030</t>
  </si>
  <si>
    <t>41352</t>
  </si>
  <si>
    <t>CHAMBERS CREEK WS SCS SITE 42 DAM</t>
  </si>
  <si>
    <t>ALVARADO PARK LAKE</t>
  </si>
  <si>
    <t>TX03612</t>
  </si>
  <si>
    <t>1.852</t>
  </si>
  <si>
    <t>12030109000742</t>
  </si>
  <si>
    <t>LAKE CHILDRESS DAM</t>
  </si>
  <si>
    <t>TX03621</t>
  </si>
  <si>
    <t>BAYLOR LAKE DAM</t>
  </si>
  <si>
    <t>TX03622</t>
  </si>
  <si>
    <t>GONZALES CREEK DAM</t>
  </si>
  <si>
    <t>TX03635</t>
  </si>
  <si>
    <t>3.702</t>
  </si>
  <si>
    <t>389.5</t>
  </si>
  <si>
    <t>Lake Daniel</t>
  </si>
  <si>
    <t>12060105000567</t>
  </si>
  <si>
    <t>HUBBARD CREEK DAM</t>
  </si>
  <si>
    <t>TX03639</t>
  </si>
  <si>
    <t>54.611</t>
  </si>
  <si>
    <t>360</t>
  </si>
  <si>
    <t>Hubbard Creek Reservoir</t>
  </si>
  <si>
    <t>12060105014763</t>
  </si>
  <si>
    <t>40095</t>
  </si>
  <si>
    <t>12060105008</t>
  </si>
  <si>
    <t>41123</t>
  </si>
  <si>
    <t>COXS CREEK DAM</t>
  </si>
  <si>
    <t>TX03683</t>
  </si>
  <si>
    <t>1.427</t>
  </si>
  <si>
    <t>Evaporation Lake</t>
  </si>
  <si>
    <t>12100401000975</t>
  </si>
  <si>
    <t>39520</t>
  </si>
  <si>
    <t>12100401</t>
  </si>
  <si>
    <t>1.06</t>
  </si>
  <si>
    <t>12100401025</t>
  </si>
  <si>
    <t>40534</t>
  </si>
  <si>
    <t>GREENBELT DAM</t>
  </si>
  <si>
    <t>TX03698</t>
  </si>
  <si>
    <t>4.124</t>
  </si>
  <si>
    <t>Greenbelt Reservoir</t>
  </si>
  <si>
    <t>11120201000515</t>
  </si>
  <si>
    <t>36096</t>
  </si>
  <si>
    <t>11120201</t>
  </si>
  <si>
    <t>11120201008</t>
  </si>
  <si>
    <t>37031</t>
  </si>
  <si>
    <t>LAKE GLADEWATER DAM</t>
  </si>
  <si>
    <t>TX03725</t>
  </si>
  <si>
    <t>1.986</t>
  </si>
  <si>
    <t>12010002001949</t>
  </si>
  <si>
    <t>40356</t>
  </si>
  <si>
    <t>0.52</t>
  </si>
  <si>
    <t>12010002028</t>
  </si>
  <si>
    <t>41385</t>
  </si>
  <si>
    <t>RITA BLANCA CREEK RESERVOIR DAM</t>
  </si>
  <si>
    <t>TX03746</t>
  </si>
  <si>
    <t>1.219</t>
  </si>
  <si>
    <t>1183.8</t>
  </si>
  <si>
    <t>Rita Blanca Lake</t>
  </si>
  <si>
    <t>11090103000326</t>
  </si>
  <si>
    <t>37383</t>
  </si>
  <si>
    <t>11090103</t>
  </si>
  <si>
    <t>11090103005</t>
  </si>
  <si>
    <t>38336</t>
  </si>
  <si>
    <t>LAKE STAMFORD DAM</t>
  </si>
  <si>
    <t>TX03778</t>
  </si>
  <si>
    <t>DELTA LAKE UNIT NO 2 LEVEE</t>
  </si>
  <si>
    <t>MONTE ALTO RESERVOIR</t>
  </si>
  <si>
    <t>TX03790</t>
  </si>
  <si>
    <t>7.802</t>
  </si>
  <si>
    <t>14.6</t>
  </si>
  <si>
    <t>Delta Lake 2</t>
  </si>
  <si>
    <t>12110208002313</t>
  </si>
  <si>
    <t>39847</t>
  </si>
  <si>
    <t>12110208</t>
  </si>
  <si>
    <t>12110208005</t>
  </si>
  <si>
    <t>40869</t>
  </si>
  <si>
    <t>DELTA LAKE UNIT NO 1 LEVEE</t>
  </si>
  <si>
    <t>TX03791</t>
  </si>
  <si>
    <t>1.865</t>
  </si>
  <si>
    <t>Delta Lake 1</t>
  </si>
  <si>
    <t>12110208002333</t>
  </si>
  <si>
    <t>LA JOYA LAKE DAM</t>
  </si>
  <si>
    <t>TX03792</t>
  </si>
  <si>
    <t>41207</t>
  </si>
  <si>
    <t>13090001</t>
  </si>
  <si>
    <t>13090001011</t>
  </si>
  <si>
    <t>42261</t>
  </si>
  <si>
    <t>RETAMA RESERVOIR LEVEE</t>
  </si>
  <si>
    <t>LAKE EDINBURG</t>
  </si>
  <si>
    <t>TX03793</t>
  </si>
  <si>
    <t>LAKE PAULINE DAM</t>
  </si>
  <si>
    <t>TX03814</t>
  </si>
  <si>
    <t>2.363</t>
  </si>
  <si>
    <t>454.2</t>
  </si>
  <si>
    <t>Lake Pauline</t>
  </si>
  <si>
    <t>11130101000801</t>
  </si>
  <si>
    <t>LIVINGSTON DAM</t>
  </si>
  <si>
    <t>TX03823</t>
  </si>
  <si>
    <t>336.746</t>
  </si>
  <si>
    <t>Livingston Reservoir</t>
  </si>
  <si>
    <t>12030202003073</t>
  </si>
  <si>
    <t>38391</t>
  </si>
  <si>
    <t>12030202</t>
  </si>
  <si>
    <t>2.44</t>
  </si>
  <si>
    <t>12030202011</t>
  </si>
  <si>
    <t>39378</t>
  </si>
  <si>
    <t>LAKE PALO PINTO DAM</t>
  </si>
  <si>
    <t>TX03845</t>
  </si>
  <si>
    <t>8.192</t>
  </si>
  <si>
    <t>264.3</t>
  </si>
  <si>
    <t>Palo Pinto Creek Reservoir</t>
  </si>
  <si>
    <t>12060201001757</t>
  </si>
  <si>
    <t>40319</t>
  </si>
  <si>
    <t>12060201057</t>
  </si>
  <si>
    <t>41348</t>
  </si>
  <si>
    <t>MORRIS SHEPPARD</t>
  </si>
  <si>
    <t>POSSUM KINGDOM</t>
  </si>
  <si>
    <t>TX03849</t>
  </si>
  <si>
    <t>66.464</t>
  </si>
  <si>
    <t>303.3</t>
  </si>
  <si>
    <t>Possum Kingdom Lake</t>
  </si>
  <si>
    <t>12060201001630</t>
  </si>
  <si>
    <t>40084</t>
  </si>
  <si>
    <t>1.04</t>
  </si>
  <si>
    <t>12060201042</t>
  </si>
  <si>
    <t>41116</t>
  </si>
  <si>
    <t>JOHNSON CREEK DAM</t>
  </si>
  <si>
    <t>TX03887</t>
  </si>
  <si>
    <t>2.359</t>
  </si>
  <si>
    <t>85.3</t>
  </si>
  <si>
    <t>Johnson Creek Reservoir</t>
  </si>
  <si>
    <t>11140305000757</t>
  </si>
  <si>
    <t>LAKE FRYER DAM</t>
  </si>
  <si>
    <t>WOLF CREEK DAM</t>
  </si>
  <si>
    <t>TX03890</t>
  </si>
  <si>
    <t>WESLEY E SEALE DAM</t>
  </si>
  <si>
    <t>TX03895</t>
  </si>
  <si>
    <t>73.022</t>
  </si>
  <si>
    <t>Lake Corpus Christi</t>
  </si>
  <si>
    <t>12110111000571</t>
  </si>
  <si>
    <t>39789</t>
  </si>
  <si>
    <t>12110111</t>
  </si>
  <si>
    <t>1.16</t>
  </si>
  <si>
    <t>12110111001</t>
  </si>
  <si>
    <t>40806</t>
  </si>
  <si>
    <t>LAKE ALICE DAM</t>
  </si>
  <si>
    <t>TX03896</t>
  </si>
  <si>
    <t>1.408</t>
  </si>
  <si>
    <t>12110204000543</t>
  </si>
  <si>
    <t>39802</t>
  </si>
  <si>
    <t>12110204</t>
  </si>
  <si>
    <t>0.93</t>
  </si>
  <si>
    <t>12110204006</t>
  </si>
  <si>
    <t>40822</t>
  </si>
  <si>
    <t>GRAHAM DAM</t>
  </si>
  <si>
    <t>TX03945</t>
  </si>
  <si>
    <t>EDDLEMAN DAM</t>
  </si>
  <si>
    <t>TX03946</t>
  </si>
  <si>
    <t>DE CORDOVA BEND DAM</t>
  </si>
  <si>
    <t>TX03956</t>
  </si>
  <si>
    <t>30.44</t>
  </si>
  <si>
    <t>210.9</t>
  </si>
  <si>
    <t>12060201003291</t>
  </si>
  <si>
    <t>40078</t>
  </si>
  <si>
    <t>12060201011</t>
  </si>
  <si>
    <t>41106</t>
  </si>
  <si>
    <t>REYNOLDS METALS COMPANY DAM</t>
  </si>
  <si>
    <t>TX03982</t>
  </si>
  <si>
    <t>59713</t>
  </si>
  <si>
    <t>12100405</t>
  </si>
  <si>
    <t>12100405000</t>
  </si>
  <si>
    <t>80463</t>
  </si>
  <si>
    <t>TAILING PONDS DAM 1</t>
  </si>
  <si>
    <t>TX03983</t>
  </si>
  <si>
    <t>4.662</t>
  </si>
  <si>
    <t>12100405004628</t>
  </si>
  <si>
    <t>ELLISON CREEK DAM</t>
  </si>
  <si>
    <t>TX04010</t>
  </si>
  <si>
    <t>5.509</t>
  </si>
  <si>
    <t>81.7</t>
  </si>
  <si>
    <t>Ellison Creek Reservoir</t>
  </si>
  <si>
    <t>11140305009267</t>
  </si>
  <si>
    <t>MONTICELLO DAM</t>
  </si>
  <si>
    <t>TX04013</t>
  </si>
  <si>
    <t>LAKE TANKERSLEY DAM</t>
  </si>
  <si>
    <t>TX04017</t>
  </si>
  <si>
    <t>CAMERON CO ID NO 2 RESERVOIR NO 1 LEVEE</t>
  </si>
  <si>
    <t>TX04047</t>
  </si>
  <si>
    <t>1.346</t>
  </si>
  <si>
    <t>Reservoir Number Two</t>
  </si>
  <si>
    <t>12110208002827</t>
  </si>
  <si>
    <t>ADAMS GARDENS RESERVOIR LEVEE</t>
  </si>
  <si>
    <t>TX04056</t>
  </si>
  <si>
    <t>1.632</t>
  </si>
  <si>
    <t>Adams Winter Garden Reservoir</t>
  </si>
  <si>
    <t>12110208002746</t>
  </si>
  <si>
    <t>LA FERIA RESERVOIR LEVEE</t>
  </si>
  <si>
    <t>TX04058</t>
  </si>
  <si>
    <t>1.174</t>
  </si>
  <si>
    <t>17.4</t>
  </si>
  <si>
    <t>La Feria Reservoir</t>
  </si>
  <si>
    <t>12110208002706</t>
  </si>
  <si>
    <t>62602</t>
  </si>
  <si>
    <t>1.7</t>
  </si>
  <si>
    <t>12110208014</t>
  </si>
  <si>
    <t>40875</t>
  </si>
  <si>
    <t>MAIN RESERVOIR LEVEE</t>
  </si>
  <si>
    <t>TX04064</t>
  </si>
  <si>
    <t>11</t>
  </si>
  <si>
    <t>Resaca de La Palma Reservoir</t>
  </si>
  <si>
    <t>12110208002917</t>
  </si>
  <si>
    <t>39855</t>
  </si>
  <si>
    <t>12110208026</t>
  </si>
  <si>
    <t>40882</t>
  </si>
  <si>
    <t>LAKE CREEK LAKE DAM</t>
  </si>
  <si>
    <t>TX04066</t>
  </si>
  <si>
    <t>1.976</t>
  </si>
  <si>
    <t>Lake Creek Lake</t>
  </si>
  <si>
    <t>12060202001512</t>
  </si>
  <si>
    <t>TRADINGHOUSE CREEK DAM</t>
  </si>
  <si>
    <t>TX04110</t>
  </si>
  <si>
    <t>7.02</t>
  </si>
  <si>
    <t>Tradinghouse Creek Reservoir</t>
  </si>
  <si>
    <t>12060202002526</t>
  </si>
  <si>
    <t>LAKE J B THOMAS DAM</t>
  </si>
  <si>
    <t>COLORADO RIVER DAM</t>
  </si>
  <si>
    <t>TX04138</t>
  </si>
  <si>
    <t>28.901</t>
  </si>
  <si>
    <t>688.2</t>
  </si>
  <si>
    <t>Lake J B Thomas</t>
  </si>
  <si>
    <t>12080002001231</t>
  </si>
  <si>
    <t>38978</t>
  </si>
  <si>
    <t>0.49</t>
  </si>
  <si>
    <t>12080002020</t>
  </si>
  <si>
    <t>39980</t>
  </si>
  <si>
    <t>TAILING PONDS NO 2 DAM</t>
  </si>
  <si>
    <t>TX04139</t>
  </si>
  <si>
    <t>3.373</t>
  </si>
  <si>
    <t>Tailing Ponds Number 2</t>
  </si>
  <si>
    <t>12100405004634</t>
  </si>
  <si>
    <t>LAKE O THE WOODS DAM</t>
  </si>
  <si>
    <t>WISENBAKER LAKE</t>
  </si>
  <si>
    <t>TX04240</t>
  </si>
  <si>
    <t>DUREN LAKE DAM</t>
  </si>
  <si>
    <t>TX04244</t>
  </si>
  <si>
    <t>1.44</t>
  </si>
  <si>
    <t>MACKENZIE DAM</t>
  </si>
  <si>
    <t>TX04316</t>
  </si>
  <si>
    <t>1.113</t>
  </si>
  <si>
    <t>Tule Creek Lake</t>
  </si>
  <si>
    <t>11120104001072</t>
  </si>
  <si>
    <t>36054</t>
  </si>
  <si>
    <t>11120104</t>
  </si>
  <si>
    <t>0.25</t>
  </si>
  <si>
    <t>11120104001</t>
  </si>
  <si>
    <t>36988</t>
  </si>
  <si>
    <t>LAKE SULPHUR SPRINGS DAM</t>
  </si>
  <si>
    <t>WHITE OAK CREEK RESERVOIR</t>
  </si>
  <si>
    <t>TX04356</t>
  </si>
  <si>
    <t>7.305</t>
  </si>
  <si>
    <t>Lake Sulphur Springs</t>
  </si>
  <si>
    <t>11140303011359</t>
  </si>
  <si>
    <t>36823</t>
  </si>
  <si>
    <t>11140303</t>
  </si>
  <si>
    <t>0.97</t>
  </si>
  <si>
    <t>11140303013</t>
  </si>
  <si>
    <t>37772</t>
  </si>
  <si>
    <t>SWAUANO CREEK DAM</t>
  </si>
  <si>
    <t>WELSH DAM</t>
  </si>
  <si>
    <t>TX04357</t>
  </si>
  <si>
    <t>4.651</t>
  </si>
  <si>
    <t>97.5</t>
  </si>
  <si>
    <t>Welsh Reservoir</t>
  </si>
  <si>
    <t>11140305000647</t>
  </si>
  <si>
    <t>36846</t>
  </si>
  <si>
    <t>11140305011</t>
  </si>
  <si>
    <t>37796</t>
  </si>
  <si>
    <t>LAKE KEMP DAM</t>
  </si>
  <si>
    <t>TX04358</t>
  </si>
  <si>
    <t>61.003</t>
  </si>
  <si>
    <t>Lake Kemp</t>
  </si>
  <si>
    <t>11130206000623</t>
  </si>
  <si>
    <t>37168</t>
  </si>
  <si>
    <t>11130206014</t>
  </si>
  <si>
    <t>38119</t>
  </si>
  <si>
    <t>PAT MAYSE LAKE</t>
  </si>
  <si>
    <t>TX04359</t>
  </si>
  <si>
    <t>23.531</t>
  </si>
  <si>
    <t>137.5</t>
  </si>
  <si>
    <t>Pat Mayse Lake</t>
  </si>
  <si>
    <t>11140101001423</t>
  </si>
  <si>
    <t>36500</t>
  </si>
  <si>
    <t>11140101045</t>
  </si>
  <si>
    <t>37443</t>
  </si>
  <si>
    <t>CEDAR CREEK DAM</t>
  </si>
  <si>
    <t>TX04380</t>
  </si>
  <si>
    <t>9.721</t>
  </si>
  <si>
    <t>12090301001616</t>
  </si>
  <si>
    <t>LAKE FORK DAM</t>
  </si>
  <si>
    <t>TX04388</t>
  </si>
  <si>
    <t>108.398</t>
  </si>
  <si>
    <t>Case Lake</t>
  </si>
  <si>
    <t>12010003000840</t>
  </si>
  <si>
    <t>37981</t>
  </si>
  <si>
    <t>12010003</t>
  </si>
  <si>
    <t>12010003004</t>
  </si>
  <si>
    <t>38956</t>
  </si>
  <si>
    <t>FOREST GROVE DAM</t>
  </si>
  <si>
    <t>TX04395</t>
  </si>
  <si>
    <t>12030107016913</t>
  </si>
  <si>
    <t>40039</t>
  </si>
  <si>
    <t>0.54</t>
  </si>
  <si>
    <t>12030107016</t>
  </si>
  <si>
    <t>41372</t>
  </si>
  <si>
    <t>MILL CREEK WS SCS SITE 1 DAM</t>
  </si>
  <si>
    <t>CANTON NEW CITY LAKE</t>
  </si>
  <si>
    <t>TX04403</t>
  </si>
  <si>
    <t>CHOKE CANYON</t>
  </si>
  <si>
    <t>TX04425</t>
  </si>
  <si>
    <t>TWIN OAK DAM</t>
  </si>
  <si>
    <t>TX04453</t>
  </si>
  <si>
    <t>4.42</t>
  </si>
  <si>
    <t>12070103032771</t>
  </si>
  <si>
    <t>38852</t>
  </si>
  <si>
    <t>12070103029</t>
  </si>
  <si>
    <t>39851</t>
  </si>
  <si>
    <t>STERLING C ROBERTSON DAM</t>
  </si>
  <si>
    <t>TX04455</t>
  </si>
  <si>
    <t>50.166</t>
  </si>
  <si>
    <t>Lake Limestone</t>
  </si>
  <si>
    <t>12070103032770</t>
  </si>
  <si>
    <t>38840</t>
  </si>
  <si>
    <t>0.87</t>
  </si>
  <si>
    <t>12070103013</t>
  </si>
  <si>
    <t>39839</t>
  </si>
  <si>
    <t>BAYOU LOCO DAM</t>
  </si>
  <si>
    <t>TX04585</t>
  </si>
  <si>
    <t>38102</t>
  </si>
  <si>
    <t>0.78</t>
  </si>
  <si>
    <t>12020004004</t>
  </si>
  <si>
    <t>39080</t>
  </si>
  <si>
    <t>SQUAW CREEK DAM</t>
  </si>
  <si>
    <t>TX04627</t>
  </si>
  <si>
    <t>12.547</t>
  </si>
  <si>
    <t>12060202002446</t>
  </si>
  <si>
    <t>38764</t>
  </si>
  <si>
    <t>12060202036</t>
  </si>
  <si>
    <t>39762</t>
  </si>
  <si>
    <t>GIBBONS CREEK DAM</t>
  </si>
  <si>
    <t>TX04634</t>
  </si>
  <si>
    <t>8.869</t>
  </si>
  <si>
    <t>Gibbons Creek Reservoir</t>
  </si>
  <si>
    <t>12070103029299</t>
  </si>
  <si>
    <t>38831</t>
  </si>
  <si>
    <t>0.38</t>
  </si>
  <si>
    <t>12070103004</t>
  </si>
  <si>
    <t>39830</t>
  </si>
  <si>
    <t>COLETO CREEK DAM</t>
  </si>
  <si>
    <t>TX04744</t>
  </si>
  <si>
    <t>10.93</t>
  </si>
  <si>
    <t>Coleto Creek Cooling Pond</t>
  </si>
  <si>
    <t>12100204006017</t>
  </si>
  <si>
    <t>39442</t>
  </si>
  <si>
    <t>12100204</t>
  </si>
  <si>
    <t>1.59</t>
  </si>
  <si>
    <t>12100204013</t>
  </si>
  <si>
    <t>40455</t>
  </si>
  <si>
    <t>PALMETTO BEND</t>
  </si>
  <si>
    <t>TX04779</t>
  </si>
  <si>
    <t>37.737</t>
  </si>
  <si>
    <t>13.4</t>
  </si>
  <si>
    <t>12100102033787</t>
  </si>
  <si>
    <t>39351</t>
  </si>
  <si>
    <t>12100102</t>
  </si>
  <si>
    <t>1.57</t>
  </si>
  <si>
    <t>12100102001</t>
  </si>
  <si>
    <t>40362</t>
  </si>
  <si>
    <t>FORT SHERMAN DAM</t>
  </si>
  <si>
    <t>TX04785</t>
  </si>
  <si>
    <t>MERCEDES DISTRICT SETTLING BASIN DAM</t>
  </si>
  <si>
    <t>TX04789</t>
  </si>
  <si>
    <t>1.172</t>
  </si>
  <si>
    <t>22.9</t>
  </si>
  <si>
    <t>Mercedes Settling Basin</t>
  </si>
  <si>
    <t>12110208012328</t>
  </si>
  <si>
    <t>MASON LAKE LEVEE</t>
  </si>
  <si>
    <t>TX04799</t>
  </si>
  <si>
    <t>1.028</t>
  </si>
  <si>
    <t>12010002023954</t>
  </si>
  <si>
    <t>BRANDY BRANCH COOLING POND DAM</t>
  </si>
  <si>
    <t>TX04833</t>
  </si>
  <si>
    <t>4.658</t>
  </si>
  <si>
    <t>Rogers Lake</t>
  </si>
  <si>
    <t>12010002033810</t>
  </si>
  <si>
    <t>POOLE LAKE DAM</t>
  </si>
  <si>
    <t>TX05048</t>
  </si>
  <si>
    <t>10.521</t>
  </si>
  <si>
    <t>Dutton Lake</t>
  </si>
  <si>
    <t>12040203001326</t>
  </si>
  <si>
    <t>59664</t>
  </si>
  <si>
    <t>12040203</t>
  </si>
  <si>
    <t>12040203000</t>
  </si>
  <si>
    <t>80420</t>
  </si>
  <si>
    <t>SPOHN RANCH LAKE DAM</t>
  </si>
  <si>
    <t>TX05436</t>
  </si>
  <si>
    <t>ELM CREEK DAM</t>
  </si>
  <si>
    <t>NEW LAKE WINTERS DAM, ELM CREEK RESERVOIR DAM</t>
  </si>
  <si>
    <t>TX05776</t>
  </si>
  <si>
    <t>1.273</t>
  </si>
  <si>
    <t>Lake Winters</t>
  </si>
  <si>
    <t>12090101000515</t>
  </si>
  <si>
    <t>STP MAIN COOLING RESERVOIR DAM</t>
  </si>
  <si>
    <t>MCR DAM</t>
  </si>
  <si>
    <t>TX05792</t>
  </si>
  <si>
    <t>28.16</t>
  </si>
  <si>
    <t>Cooling Water Reservoir</t>
  </si>
  <si>
    <t>12100401013559</t>
  </si>
  <si>
    <t>TRIGG LAKE DAM</t>
  </si>
  <si>
    <t>TX05801</t>
  </si>
  <si>
    <t>SALT BAYOU LAKE WEIR</t>
  </si>
  <si>
    <t>TX05837</t>
  </si>
  <si>
    <t>3.287</t>
  </si>
  <si>
    <t>Salt Lake</t>
  </si>
  <si>
    <t>12040204010576</t>
  </si>
  <si>
    <t>SULPHUR BLUFF REALTY PHASE I LEVEE</t>
  </si>
  <si>
    <t>TX05879</t>
  </si>
  <si>
    <t>1.049</t>
  </si>
  <si>
    <t>11140301035368</t>
  </si>
  <si>
    <t>MALLARD LAKE CLUB DAM</t>
  </si>
  <si>
    <t>MALLARD CLUB LAKE, MANN LAKE</t>
  </si>
  <si>
    <t>TX05887</t>
  </si>
  <si>
    <t>CEDAR CREEK WS SCS SITE 143A DAM</t>
  </si>
  <si>
    <t>TX05948</t>
  </si>
  <si>
    <t>40034</t>
  </si>
  <si>
    <t>12030107023</t>
  </si>
  <si>
    <t>41062</t>
  </si>
  <si>
    <t>BALLINGER MUNICIPAL LAKE DAM</t>
  </si>
  <si>
    <t>LAKE MOONEN</t>
  </si>
  <si>
    <t>TX05952</t>
  </si>
  <si>
    <t>1.466</t>
  </si>
  <si>
    <t>516</t>
  </si>
  <si>
    <t>Ballinger City Lake</t>
  </si>
  <si>
    <t>12090101000565</t>
  </si>
  <si>
    <t>39866</t>
  </si>
  <si>
    <t>12090101016</t>
  </si>
  <si>
    <t>40893</t>
  </si>
  <si>
    <t>VALLEY ACRES RESERVOIR</t>
  </si>
  <si>
    <t>TX05975</t>
  </si>
  <si>
    <t>1.378</t>
  </si>
  <si>
    <t>18.9</t>
  </si>
  <si>
    <t>Valley Acres Reservoir</t>
  </si>
  <si>
    <t>12110208002563</t>
  </si>
  <si>
    <t>TRUSCOTT BRINE LAKE</t>
  </si>
  <si>
    <t>TRUSCOTT BRINE DAM</t>
  </si>
  <si>
    <t>TX05996</t>
  </si>
  <si>
    <t>6.65</t>
  </si>
  <si>
    <t>11130204000477</t>
  </si>
  <si>
    <t>NATURAL DAM</t>
  </si>
  <si>
    <t>TX06028</t>
  </si>
  <si>
    <t>9.622</t>
  </si>
  <si>
    <t>185.3</t>
  </si>
  <si>
    <t>Natural Dam Lake</t>
  </si>
  <si>
    <t>12080006001641</t>
  </si>
  <si>
    <t>40157</t>
  </si>
  <si>
    <t>12080006</t>
  </si>
  <si>
    <t>12080006013</t>
  </si>
  <si>
    <t>41185</t>
  </si>
  <si>
    <t>LAKE VIRGINIA DAM</t>
  </si>
  <si>
    <t>TX06306</t>
  </si>
  <si>
    <t>RICHLAND CREEK DAM</t>
  </si>
  <si>
    <t>RICHLAND-CHAMBERS RESERVOIR</t>
  </si>
  <si>
    <t>TX06316</t>
  </si>
  <si>
    <t>114.519</t>
  </si>
  <si>
    <t>Texas Industries Lake</t>
  </si>
  <si>
    <t>12030108006401</t>
  </si>
  <si>
    <t>ALDERS RESERVOIR DAM</t>
  </si>
  <si>
    <t>TX06352</t>
  </si>
  <si>
    <t>22.932</t>
  </si>
  <si>
    <t>12030203</t>
  </si>
  <si>
    <t>2.57</t>
  </si>
  <si>
    <t>12030203023</t>
  </si>
  <si>
    <t>41287</t>
  </si>
  <si>
    <t>SIMON FREESE DAM</t>
  </si>
  <si>
    <t>STACY DAM</t>
  </si>
  <si>
    <t>TX06386</t>
  </si>
  <si>
    <t>10.676</t>
  </si>
  <si>
    <t>12090101011704</t>
  </si>
  <si>
    <t>39042</t>
  </si>
  <si>
    <t>0.71</t>
  </si>
  <si>
    <t>12090101001</t>
  </si>
  <si>
    <t>40046</t>
  </si>
  <si>
    <t>VALLEY VIEW LAKE DAM</t>
  </si>
  <si>
    <t>TX06396</t>
  </si>
  <si>
    <t>1.334</t>
  </si>
  <si>
    <t>12030107016561</t>
  </si>
  <si>
    <t>LOST CREEK DAM</t>
  </si>
  <si>
    <t>TX06399</t>
  </si>
  <si>
    <t>38183</t>
  </si>
  <si>
    <t>0.65</t>
  </si>
  <si>
    <t>12030101036</t>
  </si>
  <si>
    <t>39162</t>
  </si>
  <si>
    <t>PALO DURO DAM</t>
  </si>
  <si>
    <t>TX06400</t>
  </si>
  <si>
    <t>MITCHELL COUNTY RESERVOIR DAM</t>
  </si>
  <si>
    <t>TX06420</t>
  </si>
  <si>
    <t>3.966</t>
  </si>
  <si>
    <t>12080007001716</t>
  </si>
  <si>
    <t>DALLAS FIN AND FEATHER CLUB LEVEE</t>
  </si>
  <si>
    <t>TX06451</t>
  </si>
  <si>
    <t>JOHN T MONTFORD DAM</t>
  </si>
  <si>
    <t>LAKE ALAN HENRY DAM, JUSTICEBURG DAM</t>
  </si>
  <si>
    <t>TX06464</t>
  </si>
  <si>
    <t>10.775</t>
  </si>
  <si>
    <t>12050004015589</t>
  </si>
  <si>
    <t>38551</t>
  </si>
  <si>
    <t>12050004</t>
  </si>
  <si>
    <t>12050004013</t>
  </si>
  <si>
    <t>39546</t>
  </si>
  <si>
    <t>SULPHUR SPRINGS DRAW DAM</t>
  </si>
  <si>
    <t>TX06482</t>
  </si>
  <si>
    <t>LAKE GILMER DAM</t>
  </si>
  <si>
    <t>KELSEY CREEK DAM</t>
  </si>
  <si>
    <t>TX06485</t>
  </si>
  <si>
    <t>2.969</t>
  </si>
  <si>
    <t>11140307005853</t>
  </si>
  <si>
    <t>TMPA GIBBONS CREEK MINE DAM 14</t>
  </si>
  <si>
    <t>TX06893</t>
  </si>
  <si>
    <t>Anzalduas Diversion</t>
  </si>
  <si>
    <t>TX07036</t>
  </si>
  <si>
    <t>TUMCO DAM L-3</t>
  </si>
  <si>
    <t>TX07048</t>
  </si>
  <si>
    <t>LAGUNA ATASCOSA CROSSING #1 DAM</t>
  </si>
  <si>
    <t>TX07163</t>
  </si>
  <si>
    <t>14.287</t>
  </si>
  <si>
    <t>Laguna Atascosa</t>
  </si>
  <si>
    <t>12110208002607</t>
  </si>
  <si>
    <t>40363</t>
  </si>
  <si>
    <t>12110208023</t>
  </si>
  <si>
    <t>41392</t>
  </si>
  <si>
    <t>LAGUNA ATASCOSA CROSSING #2 DAM</t>
  </si>
  <si>
    <t>TX07164</t>
  </si>
  <si>
    <t>1.818</t>
  </si>
  <si>
    <t>12110208014696</t>
  </si>
  <si>
    <t>59310</t>
  </si>
  <si>
    <t>1.21</t>
  </si>
  <si>
    <t>12110208019</t>
  </si>
  <si>
    <t>40880</t>
  </si>
  <si>
    <t>AQUILLA LAKE</t>
  </si>
  <si>
    <t>TX08004</t>
  </si>
  <si>
    <t>12.066</t>
  </si>
  <si>
    <t>12060202014032</t>
  </si>
  <si>
    <t>38754</t>
  </si>
  <si>
    <t>12060202012</t>
  </si>
  <si>
    <t>39752</t>
  </si>
  <si>
    <t>GRANGER DAM AND LAKE</t>
  </si>
  <si>
    <t>GRANGER LAKE</t>
  </si>
  <si>
    <t>TX08005</t>
  </si>
  <si>
    <t>15.214</t>
  </si>
  <si>
    <t>12070205000637</t>
  </si>
  <si>
    <t>38950</t>
  </si>
  <si>
    <t>12070205</t>
  </si>
  <si>
    <t>12070205005</t>
  </si>
  <si>
    <t>39952</t>
  </si>
  <si>
    <t>NORTH SAN GABRIEL DAM</t>
  </si>
  <si>
    <t>LAKE GEORGETOWN</t>
  </si>
  <si>
    <t>TX08006</t>
  </si>
  <si>
    <t>4.525</t>
  </si>
  <si>
    <t>241.1</t>
  </si>
  <si>
    <t>North Fork Lake</t>
  </si>
  <si>
    <t>12070205000647</t>
  </si>
  <si>
    <t>38954</t>
  </si>
  <si>
    <t>0.61</t>
  </si>
  <si>
    <t>12070205009</t>
  </si>
  <si>
    <t>39956</t>
  </si>
  <si>
    <t>JOE POOL LAKE</t>
  </si>
  <si>
    <t>TX08007</t>
  </si>
  <si>
    <t>26.283</t>
  </si>
  <si>
    <t>Joe Pool Lake</t>
  </si>
  <si>
    <t>12030102052745</t>
  </si>
  <si>
    <t>38200</t>
  </si>
  <si>
    <t>12030102055</t>
  </si>
  <si>
    <t>39181</t>
  </si>
  <si>
    <t>RAY ROBERTS DAM</t>
  </si>
  <si>
    <t>RAY ROBERTS LAKE</t>
  </si>
  <si>
    <t>TX08008</t>
  </si>
  <si>
    <t>114.176</t>
  </si>
  <si>
    <t>12030103013049</t>
  </si>
  <si>
    <t>38207</t>
  </si>
  <si>
    <t>0.89</t>
  </si>
  <si>
    <t>12030103019</t>
  </si>
  <si>
    <t>JIM CHAPMAN LAKE</t>
  </si>
  <si>
    <t>TX08012</t>
  </si>
  <si>
    <t>LAKE ANAHUAC LEVEE</t>
  </si>
  <si>
    <t>TX09088</t>
  </si>
  <si>
    <t>20.475</t>
  </si>
  <si>
    <t>Lake Anahuac</t>
  </si>
  <si>
    <t>12030203001232</t>
  </si>
  <si>
    <t>12030203012</t>
  </si>
  <si>
    <t>41289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</si>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</sst>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50"/>
  <sheetViews>
    <sheetView tabSelected="1" workbookViewId="0">
      <selection activeCell="F2" sqref="F2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1965</v>
      </c>
      <c r="E3" s="2">
        <f t="shared" ref="E3:E66" si="0">2015-D3</f>
        <v>50</v>
      </c>
      <c r="F3" s="2">
        <v>78</v>
      </c>
      <c r="G3" s="2">
        <v>82</v>
      </c>
      <c r="H3" s="2">
        <v>102944</v>
      </c>
      <c r="I3" s="2">
        <v>317483</v>
      </c>
      <c r="J3" s="2">
        <v>54866</v>
      </c>
      <c r="K3" s="2">
        <v>317483</v>
      </c>
      <c r="L3" s="2">
        <f t="shared" ref="L3:L66" si="1">K3*43559.9</f>
        <v>13829527731.700001</v>
      </c>
      <c r="M3" s="2">
        <v>3570</v>
      </c>
      <c r="N3" s="2">
        <f t="shared" ref="N3:N66" si="2">M3*43560</f>
        <v>155509200</v>
      </c>
      <c r="O3" s="2">
        <f t="shared" ref="O3:O66" si="3">M3*0.0015625</f>
        <v>5.578125</v>
      </c>
      <c r="P3" s="2">
        <f t="shared" ref="P3:P66" si="4">M3*4046.86</f>
        <v>14447290.200000001</v>
      </c>
      <c r="Q3" s="2">
        <f t="shared" ref="Q3:Q66" si="5">M3*0.00404686</f>
        <v>14.447290200000001</v>
      </c>
      <c r="R3" s="2">
        <v>178</v>
      </c>
      <c r="S3" s="2">
        <f t="shared" ref="S3:S66" si="6">R3*2.58999</f>
        <v>461.01821999999999</v>
      </c>
      <c r="T3" s="2">
        <f t="shared" ref="T3:T66" si="7">R3*640</f>
        <v>113920</v>
      </c>
      <c r="U3" s="2">
        <f t="shared" ref="U3:U66" si="8">R3*27880000</f>
        <v>4962640000</v>
      </c>
      <c r="V3" s="2">
        <v>207057.36113</v>
      </c>
      <c r="W3" s="2">
        <f t="shared" ref="W3:W66" si="9">V3*0.0003048</f>
        <v>63.111083672423995</v>
      </c>
      <c r="X3" s="2">
        <f t="shared" ref="X3:X66" si="10">V3*0.000189394</f>
        <v>39.215421853855226</v>
      </c>
      <c r="Y3" s="2">
        <f t="shared" ref="Y3:Y66" si="11">X3/(2*(SQRT(3.1416*O3)))</f>
        <v>4.6838969363750111</v>
      </c>
      <c r="Z3" s="2">
        <f t="shared" ref="Z3:Z66" si="12">L3/N3</f>
        <v>88.930608167876883</v>
      </c>
      <c r="AA3" s="2">
        <f t="shared" ref="AA3:AA66" si="13">W3/AK3</f>
        <v>0.93254591968502631</v>
      </c>
      <c r="AB3" s="2">
        <f t="shared" ref="AB3:AB66" si="14">3*Z3/AC3</f>
        <v>3.4204080064568032</v>
      </c>
      <c r="AC3" s="2">
        <v>78</v>
      </c>
      <c r="AD3" s="2">
        <f t="shared" ref="AD3:AD66" si="15">Z3/AC3</f>
        <v>1.1401360021522677</v>
      </c>
      <c r="AE3" s="2">
        <v>28.407800000000002</v>
      </c>
      <c r="AF3" s="2">
        <f t="shared" ref="AF3:AF66" si="16">T3/M3</f>
        <v>31.910364145658264</v>
      </c>
      <c r="AG3" s="2">
        <f t="shared" ref="AG3:AG66" si="17">50*Z3*SQRT(3.1416)*(SQRT(N3))^-1</f>
        <v>0.63200231224438186</v>
      </c>
      <c r="AH3" s="2">
        <f t="shared" ref="AH3:AH66" si="18">P3/AJ3</f>
        <v>0.21347694798659128</v>
      </c>
      <c r="AI3" s="2">
        <f t="shared" ref="AI3:AI66" si="19">J3*43559.9</f>
        <v>2389957473.4000001</v>
      </c>
      <c r="AJ3" s="2">
        <f t="shared" ref="AJ3:AJ66" si="20">J3*1233.48</f>
        <v>67676113.680000007</v>
      </c>
      <c r="AK3" s="2">
        <f t="shared" ref="AK3:AK66" si="21">AJ3/10^6</f>
        <v>67.67611368</v>
      </c>
      <c r="AL3" s="2" t="s">
        <v>133</v>
      </c>
      <c r="AM3" s="2" t="s">
        <v>134</v>
      </c>
      <c r="AN3" s="2" t="s">
        <v>135</v>
      </c>
      <c r="AO3" s="2" t="s">
        <v>136</v>
      </c>
      <c r="AP3" s="2" t="s">
        <v>137</v>
      </c>
      <c r="AQ3" s="2" t="s">
        <v>138</v>
      </c>
      <c r="AR3" s="2" t="s">
        <v>139</v>
      </c>
      <c r="AS3" s="2">
        <v>2</v>
      </c>
      <c r="AT3" s="2" t="s">
        <v>140</v>
      </c>
      <c r="AU3" s="2" t="s">
        <v>141</v>
      </c>
      <c r="AV3" s="2">
        <v>5</v>
      </c>
      <c r="AW3" s="5">
        <v>76</v>
      </c>
      <c r="AX3" s="5">
        <v>23</v>
      </c>
      <c r="AY3" s="5">
        <v>1</v>
      </c>
      <c r="AZ3" s="5">
        <v>2.2999999999999998</v>
      </c>
      <c r="BA3" s="5">
        <v>0.3</v>
      </c>
      <c r="BB3" s="5">
        <v>0.5</v>
      </c>
      <c r="BC3" s="5">
        <v>3</v>
      </c>
      <c r="BD3" s="5">
        <v>0.6</v>
      </c>
      <c r="BE3" s="5">
        <v>2</v>
      </c>
      <c r="BF3" s="5">
        <v>6.3</v>
      </c>
      <c r="BG3" s="5">
        <v>2.9</v>
      </c>
      <c r="BH3" s="5">
        <v>0.9</v>
      </c>
      <c r="BI3" s="5">
        <v>0.2</v>
      </c>
      <c r="BJ3" s="5">
        <v>9.3000000000000007</v>
      </c>
      <c r="BK3" s="5">
        <v>51.5</v>
      </c>
      <c r="BL3" s="5">
        <v>20.2</v>
      </c>
      <c r="BM3" s="2">
        <v>0</v>
      </c>
      <c r="BN3" s="5">
        <v>0.2</v>
      </c>
      <c r="BO3" s="5">
        <v>14085</v>
      </c>
      <c r="BP3" s="5">
        <v>2011</v>
      </c>
      <c r="BQ3" s="5">
        <v>46</v>
      </c>
      <c r="BR3" s="5">
        <v>7</v>
      </c>
      <c r="BS3" s="5">
        <v>0.28999999999999998</v>
      </c>
      <c r="BT3" s="5">
        <v>0.04</v>
      </c>
      <c r="BU3" s="5">
        <v>18022</v>
      </c>
      <c r="BV3" s="5">
        <v>58</v>
      </c>
      <c r="BW3" s="5">
        <v>0.37</v>
      </c>
      <c r="BX3" s="5">
        <v>95042</v>
      </c>
      <c r="BY3" s="5">
        <v>10245</v>
      </c>
      <c r="BZ3" s="5">
        <v>308</v>
      </c>
      <c r="CA3" s="5">
        <v>33</v>
      </c>
      <c r="CB3" s="5">
        <v>3.78</v>
      </c>
      <c r="CC3" s="5">
        <v>0.42</v>
      </c>
      <c r="CD3" s="5">
        <v>28</v>
      </c>
      <c r="CE3" s="5">
        <v>31</v>
      </c>
      <c r="CF3" s="5">
        <v>49</v>
      </c>
      <c r="CG3" s="5">
        <v>26</v>
      </c>
      <c r="CH3" s="5">
        <v>13</v>
      </c>
      <c r="CI3" s="5">
        <v>1</v>
      </c>
      <c r="CJ3" s="5">
        <v>3</v>
      </c>
      <c r="CK3" s="2">
        <v>0</v>
      </c>
      <c r="CL3" s="2">
        <v>0</v>
      </c>
      <c r="CM3" s="2">
        <v>0</v>
      </c>
      <c r="CN3" s="2">
        <v>0</v>
      </c>
      <c r="CO3" s="5">
        <v>1</v>
      </c>
      <c r="CP3" s="5">
        <v>4</v>
      </c>
      <c r="CQ3" s="5">
        <v>8</v>
      </c>
      <c r="CR3" s="5">
        <v>36</v>
      </c>
      <c r="CS3" s="5">
        <v>8.6050000000000001E-2</v>
      </c>
      <c r="CT3" s="2">
        <v>0</v>
      </c>
      <c r="CU3" s="2" t="s">
        <v>142</v>
      </c>
    </row>
    <row r="4" spans="1:99" s="2" customFormat="1" x14ac:dyDescent="0.25">
      <c r="A4" s="2" t="s">
        <v>143</v>
      </c>
      <c r="C4" s="2" t="s">
        <v>144</v>
      </c>
      <c r="D4" s="2">
        <v>1954</v>
      </c>
      <c r="E4" s="2">
        <f t="shared" si="0"/>
        <v>61</v>
      </c>
      <c r="F4" s="2">
        <v>187</v>
      </c>
      <c r="G4" s="2">
        <v>192</v>
      </c>
      <c r="H4" s="2">
        <v>472500</v>
      </c>
      <c r="I4" s="2">
        <v>1876700</v>
      </c>
      <c r="J4" s="2">
        <v>457600</v>
      </c>
      <c r="K4" s="2">
        <v>1876700</v>
      </c>
      <c r="L4" s="2">
        <f t="shared" si="1"/>
        <v>81748864330</v>
      </c>
      <c r="M4" s="2">
        <v>12300</v>
      </c>
      <c r="N4" s="2">
        <f t="shared" si="2"/>
        <v>535788000</v>
      </c>
      <c r="O4" s="2">
        <f t="shared" si="3"/>
        <v>19.21875</v>
      </c>
      <c r="P4" s="2">
        <f t="shared" si="4"/>
        <v>49776378</v>
      </c>
      <c r="Q4" s="2">
        <f t="shared" si="5"/>
        <v>49.776378000000001</v>
      </c>
      <c r="R4" s="2">
        <v>3560</v>
      </c>
      <c r="S4" s="2">
        <f t="shared" si="6"/>
        <v>9220.3643999999986</v>
      </c>
      <c r="T4" s="2">
        <f t="shared" si="7"/>
        <v>2278400</v>
      </c>
      <c r="U4" s="2">
        <f t="shared" si="8"/>
        <v>99252800000</v>
      </c>
      <c r="V4" s="2">
        <v>592560.47895000002</v>
      </c>
      <c r="W4" s="2">
        <f t="shared" si="9"/>
        <v>180.61243398395999</v>
      </c>
      <c r="X4" s="2">
        <f t="shared" si="10"/>
        <v>112.22739935025631</v>
      </c>
      <c r="Y4" s="2">
        <f t="shared" si="11"/>
        <v>7.2215577830331599</v>
      </c>
      <c r="Z4" s="2">
        <f t="shared" si="12"/>
        <v>152.57688550322143</v>
      </c>
      <c r="AA4" s="2">
        <f t="shared" si="13"/>
        <v>0.31998492422704616</v>
      </c>
      <c r="AB4" s="2">
        <f t="shared" si="14"/>
        <v>2.4477575214420551</v>
      </c>
      <c r="AC4" s="2">
        <v>187</v>
      </c>
      <c r="AD4" s="2">
        <f t="shared" si="15"/>
        <v>0.81591917381401835</v>
      </c>
      <c r="AE4" s="2">
        <v>394.33600000000001</v>
      </c>
      <c r="AF4" s="2">
        <f t="shared" si="16"/>
        <v>185.23577235772359</v>
      </c>
      <c r="AG4" s="2">
        <f t="shared" si="17"/>
        <v>0.58416791873513907</v>
      </c>
      <c r="AH4" s="2">
        <f t="shared" si="18"/>
        <v>8.8187120849283998E-2</v>
      </c>
      <c r="AI4" s="2">
        <f t="shared" si="19"/>
        <v>19933010240</v>
      </c>
      <c r="AJ4" s="2">
        <f t="shared" si="20"/>
        <v>564440448</v>
      </c>
      <c r="AK4" s="2">
        <f t="shared" si="21"/>
        <v>564.44044799999995</v>
      </c>
      <c r="AL4" s="2" t="s">
        <v>145</v>
      </c>
      <c r="AM4" s="2" t="s">
        <v>146</v>
      </c>
      <c r="AN4" s="2" t="s">
        <v>147</v>
      </c>
      <c r="AO4" s="2" t="s">
        <v>148</v>
      </c>
      <c r="AP4" s="2" t="s">
        <v>149</v>
      </c>
      <c r="AQ4" s="2" t="s">
        <v>150</v>
      </c>
      <c r="AR4" s="2" t="s">
        <v>151</v>
      </c>
      <c r="AS4" s="2">
        <v>3</v>
      </c>
      <c r="AT4" s="2" t="s">
        <v>152</v>
      </c>
      <c r="AU4" s="2" t="s">
        <v>153</v>
      </c>
      <c r="AV4" s="2">
        <v>5</v>
      </c>
      <c r="AW4" s="5">
        <v>93</v>
      </c>
      <c r="AX4" s="5">
        <v>6</v>
      </c>
      <c r="AY4" s="2">
        <v>0</v>
      </c>
      <c r="AZ4" s="5">
        <v>2</v>
      </c>
      <c r="BA4" s="5">
        <v>0.1</v>
      </c>
      <c r="BB4" s="5">
        <v>0.1</v>
      </c>
      <c r="BC4" s="5">
        <v>0.5</v>
      </c>
      <c r="BD4" s="5">
        <v>0.2</v>
      </c>
      <c r="BE4" s="5">
        <v>0.6</v>
      </c>
      <c r="BF4" s="5">
        <v>8.6</v>
      </c>
      <c r="BG4" s="5">
        <v>7.9</v>
      </c>
      <c r="BH4" s="2">
        <v>0</v>
      </c>
      <c r="BI4" s="5">
        <v>32.4</v>
      </c>
      <c r="BJ4" s="5">
        <v>31.4</v>
      </c>
      <c r="BK4" s="5">
        <v>4.5</v>
      </c>
      <c r="BL4" s="5">
        <v>10.9</v>
      </c>
      <c r="BM4" s="2">
        <v>0</v>
      </c>
      <c r="BN4" s="5">
        <v>0.8</v>
      </c>
      <c r="BO4" s="5">
        <v>37667</v>
      </c>
      <c r="BP4" s="5">
        <v>14187</v>
      </c>
      <c r="BQ4" s="5">
        <v>4</v>
      </c>
      <c r="BR4" s="5">
        <v>2</v>
      </c>
      <c r="BS4" s="5">
        <v>0.06</v>
      </c>
      <c r="BT4" s="5">
        <v>0.02</v>
      </c>
      <c r="BU4" s="5">
        <v>60119</v>
      </c>
      <c r="BV4" s="5">
        <v>6</v>
      </c>
      <c r="BW4" s="5">
        <v>0.1</v>
      </c>
      <c r="BX4" s="5">
        <v>490438</v>
      </c>
      <c r="BY4" s="5">
        <v>19463</v>
      </c>
      <c r="BZ4" s="5">
        <v>53</v>
      </c>
      <c r="CA4" s="5">
        <v>2</v>
      </c>
      <c r="CB4" s="5">
        <v>1.43</v>
      </c>
      <c r="CC4" s="5">
        <v>0.06</v>
      </c>
      <c r="CD4" s="5">
        <v>22</v>
      </c>
      <c r="CE4" s="5">
        <v>19</v>
      </c>
      <c r="CF4" s="5">
        <v>36</v>
      </c>
      <c r="CG4" s="5">
        <v>21</v>
      </c>
      <c r="CH4" s="5">
        <v>19</v>
      </c>
      <c r="CI4" s="5">
        <v>5</v>
      </c>
      <c r="CJ4" s="5">
        <v>8</v>
      </c>
      <c r="CK4" s="5">
        <v>1</v>
      </c>
      <c r="CL4" s="2">
        <v>0</v>
      </c>
      <c r="CM4" s="5">
        <v>6</v>
      </c>
      <c r="CN4" s="5">
        <v>12</v>
      </c>
      <c r="CO4" s="5">
        <v>4</v>
      </c>
      <c r="CP4" s="5">
        <v>20</v>
      </c>
      <c r="CQ4" s="5">
        <v>7</v>
      </c>
      <c r="CR4" s="5">
        <v>20</v>
      </c>
      <c r="CS4" s="5">
        <v>0.72821999999999998</v>
      </c>
      <c r="CT4" s="5">
        <v>0.79729000000000005</v>
      </c>
      <c r="CU4" s="2" t="s">
        <v>142</v>
      </c>
    </row>
    <row r="5" spans="1:99" s="2" customFormat="1" x14ac:dyDescent="0.25">
      <c r="A5" s="2" t="s">
        <v>154</v>
      </c>
      <c r="C5" s="2" t="s">
        <v>155</v>
      </c>
      <c r="D5" s="2">
        <v>1951</v>
      </c>
      <c r="E5" s="2">
        <f t="shared" si="0"/>
        <v>64</v>
      </c>
      <c r="F5" s="2">
        <v>124</v>
      </c>
      <c r="G5" s="2">
        <v>134</v>
      </c>
      <c r="H5" s="2">
        <v>172000</v>
      </c>
      <c r="I5" s="2">
        <v>410000</v>
      </c>
      <c r="J5" s="2">
        <v>88250</v>
      </c>
      <c r="K5" s="2">
        <v>410000</v>
      </c>
      <c r="L5" s="2">
        <f t="shared" si="1"/>
        <v>17859559000</v>
      </c>
      <c r="M5" s="2">
        <v>3770</v>
      </c>
      <c r="N5" s="2">
        <f t="shared" si="2"/>
        <v>164221200</v>
      </c>
      <c r="O5" s="2">
        <f t="shared" si="3"/>
        <v>5.890625</v>
      </c>
      <c r="P5" s="2">
        <f t="shared" si="4"/>
        <v>15256662.200000001</v>
      </c>
      <c r="Q5" s="2">
        <f t="shared" si="5"/>
        <v>15.256662200000001</v>
      </c>
      <c r="R5" s="2">
        <v>429</v>
      </c>
      <c r="S5" s="2">
        <f t="shared" si="6"/>
        <v>1111.1057099999998</v>
      </c>
      <c r="T5" s="2">
        <f t="shared" si="7"/>
        <v>274560</v>
      </c>
      <c r="U5" s="2">
        <f t="shared" si="8"/>
        <v>11960520000</v>
      </c>
      <c r="V5" s="2">
        <v>201013.96763999999</v>
      </c>
      <c r="W5" s="2">
        <f t="shared" si="9"/>
        <v>61.269057336671992</v>
      </c>
      <c r="X5" s="2">
        <f t="shared" si="10"/>
        <v>38.070839387210157</v>
      </c>
      <c r="Y5" s="2">
        <f t="shared" si="11"/>
        <v>4.4249291805122368</v>
      </c>
      <c r="Z5" s="2">
        <f t="shared" si="12"/>
        <v>108.75306598660831</v>
      </c>
      <c r="AA5" s="2">
        <f t="shared" si="13"/>
        <v>0.56285220567757299</v>
      </c>
      <c r="AB5" s="2">
        <f t="shared" si="14"/>
        <v>2.6311225641921365</v>
      </c>
      <c r="AC5" s="2">
        <v>124</v>
      </c>
      <c r="AD5" s="2">
        <f t="shared" si="15"/>
        <v>0.87704085473071214</v>
      </c>
      <c r="AE5" s="2">
        <v>12.842000000000001</v>
      </c>
      <c r="AF5" s="2">
        <f t="shared" si="16"/>
        <v>72.827586206896555</v>
      </c>
      <c r="AG5" s="2">
        <f t="shared" si="17"/>
        <v>0.75209438674212614</v>
      </c>
      <c r="AH5" s="2">
        <f t="shared" si="18"/>
        <v>0.14015632594705912</v>
      </c>
      <c r="AI5" s="2">
        <f t="shared" si="19"/>
        <v>3844161175</v>
      </c>
      <c r="AJ5" s="2">
        <f t="shared" si="20"/>
        <v>108854610</v>
      </c>
      <c r="AK5" s="2">
        <f t="shared" si="21"/>
        <v>108.85460999999999</v>
      </c>
      <c r="AL5" s="2" t="s">
        <v>156</v>
      </c>
      <c r="AM5" s="2" t="s">
        <v>157</v>
      </c>
      <c r="AN5" s="2" t="s">
        <v>158</v>
      </c>
      <c r="AO5" s="2" t="s">
        <v>159</v>
      </c>
      <c r="AP5" s="2" t="s">
        <v>160</v>
      </c>
      <c r="AQ5" s="2" t="s">
        <v>161</v>
      </c>
      <c r="AR5" s="2" t="s">
        <v>162</v>
      </c>
      <c r="AS5" s="2">
        <v>1</v>
      </c>
      <c r="AT5" s="2" t="s">
        <v>163</v>
      </c>
      <c r="AU5" s="2" t="s">
        <v>164</v>
      </c>
      <c r="AV5" s="2">
        <v>9</v>
      </c>
      <c r="AW5" s="5">
        <v>100</v>
      </c>
      <c r="AX5" s="2">
        <v>0</v>
      </c>
      <c r="AY5" s="2">
        <v>0</v>
      </c>
      <c r="AZ5" s="5">
        <v>0.2</v>
      </c>
      <c r="BA5" s="2">
        <v>0</v>
      </c>
      <c r="BB5" s="2">
        <v>0</v>
      </c>
      <c r="BC5" s="2">
        <v>0</v>
      </c>
      <c r="BD5" s="2">
        <v>0</v>
      </c>
      <c r="BE5" s="5">
        <v>0.2</v>
      </c>
      <c r="BF5" s="5">
        <v>3.1</v>
      </c>
      <c r="BG5" s="5">
        <v>1.6</v>
      </c>
      <c r="BH5" s="5">
        <v>0.6</v>
      </c>
      <c r="BI5" s="5">
        <v>0.9</v>
      </c>
      <c r="BJ5" s="5">
        <v>62.6</v>
      </c>
      <c r="BK5" s="5">
        <v>19.399999999999999</v>
      </c>
      <c r="BL5" s="5">
        <v>3.8</v>
      </c>
      <c r="BM5" s="2">
        <v>0</v>
      </c>
      <c r="BN5" s="5">
        <v>7.5</v>
      </c>
      <c r="BO5" s="5">
        <v>1483</v>
      </c>
      <c r="BP5" s="5">
        <v>747</v>
      </c>
      <c r="BQ5" s="5">
        <v>9</v>
      </c>
      <c r="BR5" s="5">
        <v>5</v>
      </c>
      <c r="BS5" s="5">
        <v>0.13</v>
      </c>
      <c r="BT5" s="5">
        <v>0.06</v>
      </c>
      <c r="BU5" s="5">
        <v>3325</v>
      </c>
      <c r="BV5" s="5">
        <v>20</v>
      </c>
      <c r="BW5" s="5">
        <v>0.28000000000000003</v>
      </c>
      <c r="BX5" s="5">
        <v>21429</v>
      </c>
      <c r="BY5" s="5">
        <v>4775</v>
      </c>
      <c r="BZ5" s="5">
        <v>131</v>
      </c>
      <c r="CA5" s="5">
        <v>29</v>
      </c>
      <c r="CB5" s="5">
        <v>1.91</v>
      </c>
      <c r="CC5" s="5">
        <v>0.43</v>
      </c>
      <c r="CD5" s="5">
        <v>11</v>
      </c>
      <c r="CE5" s="5">
        <v>6</v>
      </c>
      <c r="CF5" s="5">
        <v>21</v>
      </c>
      <c r="CG5" s="5">
        <v>13</v>
      </c>
      <c r="CH5" s="5">
        <v>32</v>
      </c>
      <c r="CI5" s="5">
        <v>2</v>
      </c>
      <c r="CJ5" s="5">
        <v>2</v>
      </c>
      <c r="CK5" s="5">
        <v>11</v>
      </c>
      <c r="CL5" s="5">
        <v>13</v>
      </c>
      <c r="CM5" s="2">
        <v>0</v>
      </c>
      <c r="CN5" s="2">
        <v>0</v>
      </c>
      <c r="CO5" s="5">
        <v>13</v>
      </c>
      <c r="CP5" s="5">
        <v>45</v>
      </c>
      <c r="CQ5" s="5">
        <v>10</v>
      </c>
      <c r="CR5" s="5">
        <v>20</v>
      </c>
      <c r="CS5" s="5">
        <v>0.19858999999999999</v>
      </c>
      <c r="CT5" s="5">
        <v>1.197E-2</v>
      </c>
      <c r="CU5" s="2" t="s">
        <v>142</v>
      </c>
    </row>
    <row r="6" spans="1:99" s="2" customFormat="1" x14ac:dyDescent="0.25">
      <c r="A6" s="2" t="s">
        <v>165</v>
      </c>
      <c r="C6" s="2" t="s">
        <v>166</v>
      </c>
      <c r="D6" s="2">
        <v>1964</v>
      </c>
      <c r="E6" s="2">
        <f t="shared" si="0"/>
        <v>51</v>
      </c>
      <c r="F6" s="2">
        <v>219</v>
      </c>
      <c r="G6" s="2">
        <v>224</v>
      </c>
      <c r="H6" s="2">
        <v>502800</v>
      </c>
      <c r="I6" s="2">
        <v>1208350</v>
      </c>
      <c r="J6" s="2">
        <v>378900</v>
      </c>
      <c r="K6" s="2">
        <v>1208350</v>
      </c>
      <c r="L6" s="2">
        <f t="shared" si="1"/>
        <v>52635605165</v>
      </c>
      <c r="M6" s="2">
        <v>8308</v>
      </c>
      <c r="N6" s="2">
        <f t="shared" si="2"/>
        <v>361896480</v>
      </c>
      <c r="O6" s="2">
        <f t="shared" si="3"/>
        <v>12.981250000000001</v>
      </c>
      <c r="P6" s="2">
        <f t="shared" si="4"/>
        <v>33621312.880000003</v>
      </c>
      <c r="Q6" s="2">
        <f t="shared" si="5"/>
        <v>33.621312880000005</v>
      </c>
      <c r="R6" s="2">
        <v>1425</v>
      </c>
      <c r="S6" s="2">
        <f t="shared" si="6"/>
        <v>3690.7357499999998</v>
      </c>
      <c r="T6" s="2">
        <f t="shared" si="7"/>
        <v>912000</v>
      </c>
      <c r="U6" s="2">
        <f t="shared" si="8"/>
        <v>39729000000</v>
      </c>
      <c r="V6" s="2">
        <v>474820.15085999999</v>
      </c>
      <c r="W6" s="2">
        <f t="shared" si="9"/>
        <v>144.72518198212799</v>
      </c>
      <c r="X6" s="2">
        <f t="shared" si="10"/>
        <v>89.928087651978842</v>
      </c>
      <c r="Y6" s="2">
        <f t="shared" si="11"/>
        <v>7.0409565028834127</v>
      </c>
      <c r="Z6" s="2">
        <f t="shared" si="12"/>
        <v>145.44381632283353</v>
      </c>
      <c r="AA6" s="2">
        <f t="shared" si="13"/>
        <v>0.30966162390354246</v>
      </c>
      <c r="AB6" s="2">
        <f t="shared" si="14"/>
        <v>1.9923810455182676</v>
      </c>
      <c r="AC6" s="2">
        <v>219</v>
      </c>
      <c r="AD6" s="2">
        <f t="shared" si="15"/>
        <v>0.66412701517275585</v>
      </c>
      <c r="AE6" s="2">
        <v>329.673</v>
      </c>
      <c r="AF6" s="2">
        <f t="shared" si="16"/>
        <v>109.7737120847376</v>
      </c>
      <c r="AG6" s="2">
        <f t="shared" si="17"/>
        <v>0.6775612031713667</v>
      </c>
      <c r="AH6" s="2">
        <f t="shared" si="18"/>
        <v>7.1937932304521571E-2</v>
      </c>
      <c r="AI6" s="2">
        <f t="shared" si="19"/>
        <v>16504846110</v>
      </c>
      <c r="AJ6" s="2">
        <f t="shared" si="20"/>
        <v>467365572</v>
      </c>
      <c r="AK6" s="2">
        <f t="shared" si="21"/>
        <v>467.36557199999999</v>
      </c>
      <c r="AL6" s="2" t="s">
        <v>167</v>
      </c>
      <c r="AM6" s="2" t="s">
        <v>168</v>
      </c>
      <c r="AN6" s="2" t="s">
        <v>169</v>
      </c>
      <c r="AO6" s="2" t="s">
        <v>170</v>
      </c>
      <c r="AP6" s="2" t="s">
        <v>171</v>
      </c>
      <c r="AQ6" s="2" t="s">
        <v>172</v>
      </c>
      <c r="AR6" s="2" t="s">
        <v>173</v>
      </c>
      <c r="AS6" s="2">
        <v>2</v>
      </c>
      <c r="AT6" s="2" t="s">
        <v>174</v>
      </c>
      <c r="AU6" s="2" t="s">
        <v>175</v>
      </c>
      <c r="AV6" s="2">
        <v>4</v>
      </c>
      <c r="AW6" s="5">
        <v>87</v>
      </c>
      <c r="AX6" s="5">
        <v>12</v>
      </c>
      <c r="AY6" s="2">
        <v>0</v>
      </c>
      <c r="AZ6" s="5">
        <v>0.3</v>
      </c>
      <c r="BA6" s="2">
        <v>0</v>
      </c>
      <c r="BB6" s="5">
        <v>0.1</v>
      </c>
      <c r="BC6" s="5">
        <v>0.8</v>
      </c>
      <c r="BD6" s="5">
        <v>0.2</v>
      </c>
      <c r="BE6" s="5">
        <v>0.6</v>
      </c>
      <c r="BF6" s="5">
        <v>3.5</v>
      </c>
      <c r="BG6" s="5">
        <v>45.6</v>
      </c>
      <c r="BH6" s="2">
        <v>0</v>
      </c>
      <c r="BI6" s="5">
        <v>22.1</v>
      </c>
      <c r="BJ6" s="5">
        <v>21.9</v>
      </c>
      <c r="BK6" s="5">
        <v>1.8</v>
      </c>
      <c r="BL6" s="5">
        <v>2.6</v>
      </c>
      <c r="BM6" s="2">
        <v>0</v>
      </c>
      <c r="BN6" s="5">
        <v>0.5</v>
      </c>
      <c r="BO6" s="5">
        <v>19319</v>
      </c>
      <c r="BP6" s="5">
        <v>12848</v>
      </c>
      <c r="BQ6" s="5">
        <v>5</v>
      </c>
      <c r="BR6" s="5">
        <v>4</v>
      </c>
      <c r="BS6" s="5">
        <v>7.0000000000000007E-2</v>
      </c>
      <c r="BT6" s="5">
        <v>0.05</v>
      </c>
      <c r="BU6" s="5">
        <v>34654</v>
      </c>
      <c r="BV6" s="5">
        <v>10</v>
      </c>
      <c r="BW6" s="5">
        <v>0.12</v>
      </c>
      <c r="BX6" s="5">
        <v>317989</v>
      </c>
      <c r="BY6" s="5">
        <v>61187</v>
      </c>
      <c r="BZ6" s="5">
        <v>88</v>
      </c>
      <c r="CA6" s="5">
        <v>17</v>
      </c>
      <c r="CB6" s="5">
        <v>1.08</v>
      </c>
      <c r="CC6" s="5">
        <v>0.21</v>
      </c>
      <c r="CD6" s="5">
        <v>25</v>
      </c>
      <c r="CE6" s="5">
        <v>16</v>
      </c>
      <c r="CF6" s="5">
        <v>14</v>
      </c>
      <c r="CG6" s="5">
        <v>8</v>
      </c>
      <c r="CH6" s="5">
        <v>25</v>
      </c>
      <c r="CI6" s="5">
        <v>20</v>
      </c>
      <c r="CJ6" s="5">
        <v>28</v>
      </c>
      <c r="CK6" s="5">
        <v>1</v>
      </c>
      <c r="CL6" s="2">
        <v>0</v>
      </c>
      <c r="CM6" s="5">
        <v>8</v>
      </c>
      <c r="CN6" s="5">
        <v>15</v>
      </c>
      <c r="CO6" s="5">
        <v>5</v>
      </c>
      <c r="CP6" s="5">
        <v>28</v>
      </c>
      <c r="CQ6" s="5">
        <v>1</v>
      </c>
      <c r="CR6" s="5">
        <v>5</v>
      </c>
      <c r="CS6" s="5">
        <v>0.45396999999999998</v>
      </c>
      <c r="CT6" s="5">
        <v>9.0490000000000001E-2</v>
      </c>
      <c r="CU6" s="2" t="s">
        <v>142</v>
      </c>
    </row>
    <row r="7" spans="1:99" s="2" customFormat="1" x14ac:dyDescent="0.25">
      <c r="A7" s="2" t="s">
        <v>176</v>
      </c>
      <c r="C7" s="2" t="s">
        <v>177</v>
      </c>
      <c r="D7" s="2">
        <v>1952</v>
      </c>
      <c r="E7" s="2">
        <f t="shared" si="0"/>
        <v>63</v>
      </c>
      <c r="F7" s="2">
        <v>130</v>
      </c>
      <c r="G7" s="2">
        <v>137</v>
      </c>
      <c r="H7" s="2">
        <v>191310</v>
      </c>
      <c r="I7" s="2">
        <v>788000</v>
      </c>
      <c r="J7" s="2">
        <v>181000</v>
      </c>
      <c r="K7" s="2">
        <v>788000</v>
      </c>
      <c r="L7" s="2">
        <f t="shared" si="1"/>
        <v>34325201200</v>
      </c>
      <c r="M7" s="2">
        <v>7380</v>
      </c>
      <c r="N7" s="2">
        <f t="shared" si="2"/>
        <v>321472800</v>
      </c>
      <c r="O7" s="2">
        <f t="shared" si="3"/>
        <v>11.53125</v>
      </c>
      <c r="P7" s="2">
        <f t="shared" si="4"/>
        <v>29865826.800000001</v>
      </c>
      <c r="Q7" s="2">
        <f t="shared" si="5"/>
        <v>29.865826800000001</v>
      </c>
      <c r="R7" s="2">
        <v>688</v>
      </c>
      <c r="S7" s="2">
        <f t="shared" si="6"/>
        <v>1781.9131199999999</v>
      </c>
      <c r="T7" s="2">
        <f t="shared" si="7"/>
        <v>440320</v>
      </c>
      <c r="U7" s="2">
        <f t="shared" si="8"/>
        <v>19181440000</v>
      </c>
      <c r="V7" s="2">
        <v>386041.72133999999</v>
      </c>
      <c r="W7" s="2">
        <f t="shared" si="9"/>
        <v>117.66551666443199</v>
      </c>
      <c r="X7" s="2">
        <f t="shared" si="10"/>
        <v>73.113985771467966</v>
      </c>
      <c r="Y7" s="2">
        <f t="shared" si="11"/>
        <v>6.0737487987314314</v>
      </c>
      <c r="Z7" s="2">
        <f t="shared" si="12"/>
        <v>106.77482262885071</v>
      </c>
      <c r="AA7" s="2">
        <f t="shared" si="13"/>
        <v>0.52703386145523323</v>
      </c>
      <c r="AB7" s="2">
        <f t="shared" si="14"/>
        <v>2.4640343683580936</v>
      </c>
      <c r="AC7" s="2">
        <v>130</v>
      </c>
      <c r="AD7" s="2">
        <f t="shared" si="15"/>
        <v>0.82134478945269784</v>
      </c>
      <c r="AE7" s="2">
        <v>154.27500000000001</v>
      </c>
      <c r="AF7" s="2">
        <f t="shared" si="16"/>
        <v>59.663956639566393</v>
      </c>
      <c r="AG7" s="2">
        <f t="shared" si="17"/>
        <v>0.52776695057875656</v>
      </c>
      <c r="AH7" s="2">
        <f t="shared" si="18"/>
        <v>0.13377157956010727</v>
      </c>
      <c r="AI7" s="2">
        <f t="shared" si="19"/>
        <v>7884341900</v>
      </c>
      <c r="AJ7" s="2">
        <f t="shared" si="20"/>
        <v>223259880</v>
      </c>
      <c r="AK7" s="2">
        <f t="shared" si="21"/>
        <v>223.25988000000001</v>
      </c>
      <c r="AL7" s="2" t="s">
        <v>178</v>
      </c>
      <c r="AM7" s="2" t="s">
        <v>179</v>
      </c>
      <c r="AN7" s="2" t="s">
        <v>180</v>
      </c>
      <c r="AO7" s="2" t="s">
        <v>181</v>
      </c>
      <c r="AP7" s="2" t="s">
        <v>182</v>
      </c>
      <c r="AQ7" s="2" t="s">
        <v>183</v>
      </c>
      <c r="AR7" s="2" t="s">
        <v>184</v>
      </c>
      <c r="AS7" s="2">
        <v>3</v>
      </c>
      <c r="AT7" s="2" t="s">
        <v>185</v>
      </c>
      <c r="AU7" s="2" t="s">
        <v>186</v>
      </c>
      <c r="AV7" s="2">
        <v>9</v>
      </c>
      <c r="AW7" s="5">
        <v>89</v>
      </c>
      <c r="AX7" s="5">
        <v>10</v>
      </c>
      <c r="AY7" s="5">
        <v>1</v>
      </c>
      <c r="AZ7" s="5">
        <v>1.1000000000000001</v>
      </c>
      <c r="BA7" s="5">
        <v>0.1</v>
      </c>
      <c r="BB7" s="5">
        <v>0.1</v>
      </c>
      <c r="BC7" s="5">
        <v>0.3</v>
      </c>
      <c r="BD7" s="2">
        <v>0</v>
      </c>
      <c r="BE7" s="5">
        <v>0.4</v>
      </c>
      <c r="BF7" s="5">
        <v>10.9</v>
      </c>
      <c r="BG7" s="5">
        <v>3</v>
      </c>
      <c r="BH7" s="5">
        <v>1.4</v>
      </c>
      <c r="BI7" s="5">
        <v>3.8</v>
      </c>
      <c r="BJ7" s="5">
        <v>30.8</v>
      </c>
      <c r="BK7" s="5">
        <v>38.299999999999997</v>
      </c>
      <c r="BL7" s="5">
        <v>10</v>
      </c>
      <c r="BM7" s="2">
        <v>0</v>
      </c>
      <c r="BN7" s="2">
        <v>0</v>
      </c>
      <c r="BO7" s="5">
        <v>7230</v>
      </c>
      <c r="BP7" s="5">
        <v>4069</v>
      </c>
      <c r="BQ7" s="5">
        <v>5</v>
      </c>
      <c r="BR7" s="5">
        <v>3</v>
      </c>
      <c r="BS7" s="5">
        <v>0.08</v>
      </c>
      <c r="BT7" s="5">
        <v>0.04</v>
      </c>
      <c r="BU7" s="5">
        <v>16864</v>
      </c>
      <c r="BV7" s="5">
        <v>11</v>
      </c>
      <c r="BW7" s="5">
        <v>0.18</v>
      </c>
      <c r="BX7" s="5">
        <v>313287</v>
      </c>
      <c r="BY7" s="5">
        <v>57445</v>
      </c>
      <c r="BZ7" s="5">
        <v>199</v>
      </c>
      <c r="CA7" s="5">
        <v>36</v>
      </c>
      <c r="CB7" s="5">
        <v>2.2999999999999998</v>
      </c>
      <c r="CC7" s="5">
        <v>0.44</v>
      </c>
      <c r="CD7" s="5">
        <v>11</v>
      </c>
      <c r="CE7" s="5">
        <v>7</v>
      </c>
      <c r="CF7" s="5">
        <v>42</v>
      </c>
      <c r="CG7" s="5">
        <v>25</v>
      </c>
      <c r="CH7" s="5">
        <v>23</v>
      </c>
      <c r="CI7" s="5">
        <v>4</v>
      </c>
      <c r="CJ7" s="5">
        <v>4</v>
      </c>
      <c r="CK7" s="2">
        <v>0</v>
      </c>
      <c r="CL7" s="2">
        <v>0</v>
      </c>
      <c r="CM7" s="5">
        <v>1</v>
      </c>
      <c r="CN7" s="5">
        <v>1</v>
      </c>
      <c r="CO7" s="5">
        <v>4</v>
      </c>
      <c r="CP7" s="5">
        <v>17</v>
      </c>
      <c r="CQ7" s="5">
        <v>15</v>
      </c>
      <c r="CR7" s="5">
        <v>45</v>
      </c>
      <c r="CS7" s="5">
        <v>0.26051999999999997</v>
      </c>
      <c r="CT7" s="5">
        <v>1.286E-2</v>
      </c>
      <c r="CU7" s="2" t="s">
        <v>142</v>
      </c>
    </row>
    <row r="8" spans="1:99" s="2" customFormat="1" x14ac:dyDescent="0.25">
      <c r="A8" s="2" t="s">
        <v>187</v>
      </c>
      <c r="B8" s="2" t="s">
        <v>187</v>
      </c>
      <c r="C8" s="2" t="s">
        <v>188</v>
      </c>
      <c r="D8" s="2">
        <v>1948</v>
      </c>
      <c r="E8" s="2">
        <f t="shared" si="0"/>
        <v>67</v>
      </c>
      <c r="F8" s="2">
        <v>86</v>
      </c>
      <c r="G8" s="2">
        <v>91</v>
      </c>
      <c r="H8" s="2">
        <v>60800</v>
      </c>
      <c r="I8" s="2">
        <v>49290</v>
      </c>
      <c r="J8" s="2">
        <v>8640</v>
      </c>
      <c r="K8" s="2">
        <v>49290</v>
      </c>
      <c r="L8" s="2">
        <f t="shared" si="1"/>
        <v>2147067471</v>
      </c>
      <c r="M8" s="2">
        <v>510</v>
      </c>
      <c r="N8" s="2">
        <f t="shared" si="2"/>
        <v>22215600</v>
      </c>
      <c r="O8" s="2">
        <f t="shared" si="3"/>
        <v>0.796875</v>
      </c>
      <c r="P8" s="2">
        <f t="shared" si="4"/>
        <v>2063898.6</v>
      </c>
      <c r="Q8" s="2">
        <f t="shared" si="5"/>
        <v>2.0638985999999999</v>
      </c>
      <c r="R8" s="2">
        <v>48</v>
      </c>
      <c r="S8" s="2">
        <f t="shared" si="6"/>
        <v>124.31951999999998</v>
      </c>
      <c r="T8" s="2">
        <f t="shared" si="7"/>
        <v>30720</v>
      </c>
      <c r="U8" s="2">
        <f t="shared" si="8"/>
        <v>1338240000</v>
      </c>
      <c r="V8" s="2">
        <v>58987.335443000004</v>
      </c>
      <c r="W8" s="2">
        <f t="shared" si="9"/>
        <v>17.979339843026398</v>
      </c>
      <c r="X8" s="2">
        <f t="shared" si="10"/>
        <v>11.171847408891542</v>
      </c>
      <c r="Y8" s="2">
        <f t="shared" si="11"/>
        <v>3.5304043892832344</v>
      </c>
      <c r="Z8" s="2">
        <f t="shared" si="12"/>
        <v>96.646836952411817</v>
      </c>
      <c r="AA8" s="2">
        <f t="shared" si="13"/>
        <v>1.6870497385133028</v>
      </c>
      <c r="AB8" s="2">
        <f t="shared" si="14"/>
        <v>3.3714012890376215</v>
      </c>
      <c r="AC8" s="2">
        <v>86</v>
      </c>
      <c r="AD8" s="2">
        <f t="shared" si="15"/>
        <v>1.1238004296792072</v>
      </c>
      <c r="AE8" s="2">
        <v>14.462300000000001</v>
      </c>
      <c r="AF8" s="2">
        <f t="shared" si="16"/>
        <v>60.235294117647058</v>
      </c>
      <c r="AG8" s="2">
        <f t="shared" si="17"/>
        <v>1.8172056143889703</v>
      </c>
      <c r="AH8" s="2">
        <f t="shared" si="18"/>
        <v>0.19366114795357672</v>
      </c>
      <c r="AI8" s="2">
        <f t="shared" si="19"/>
        <v>376357536</v>
      </c>
      <c r="AJ8" s="2">
        <f t="shared" si="20"/>
        <v>10657267.199999999</v>
      </c>
      <c r="AK8" s="2">
        <f t="shared" si="21"/>
        <v>10.6572672</v>
      </c>
      <c r="AL8" s="2" t="s">
        <v>189</v>
      </c>
      <c r="AM8" s="2" t="s">
        <v>190</v>
      </c>
      <c r="AN8" s="2" t="s">
        <v>191</v>
      </c>
      <c r="AO8" s="2" t="s">
        <v>192</v>
      </c>
      <c r="AP8" s="2" t="s">
        <v>193</v>
      </c>
      <c r="AQ8" s="2" t="s">
        <v>194</v>
      </c>
      <c r="AR8" s="2" t="s">
        <v>195</v>
      </c>
      <c r="AS8" s="2">
        <v>1</v>
      </c>
      <c r="AT8" s="2" t="s">
        <v>196</v>
      </c>
      <c r="AU8" s="2" t="s">
        <v>197</v>
      </c>
      <c r="AV8" s="2">
        <v>5</v>
      </c>
      <c r="AW8" s="5">
        <v>94</v>
      </c>
      <c r="AX8" s="5">
        <v>5</v>
      </c>
      <c r="AY8" s="5">
        <v>1</v>
      </c>
      <c r="AZ8" s="5">
        <v>0.8</v>
      </c>
      <c r="BA8" s="5">
        <v>0.1</v>
      </c>
      <c r="BB8" s="2">
        <v>0</v>
      </c>
      <c r="BC8" s="5">
        <v>0.7</v>
      </c>
      <c r="BD8" s="5">
        <v>0.5</v>
      </c>
      <c r="BE8" s="5">
        <v>0.9</v>
      </c>
      <c r="BF8" s="5">
        <v>1.4</v>
      </c>
      <c r="BG8" s="5">
        <v>3.2</v>
      </c>
      <c r="BH8" s="2">
        <v>0</v>
      </c>
      <c r="BI8" s="5">
        <v>40</v>
      </c>
      <c r="BJ8" s="5">
        <v>37.299999999999997</v>
      </c>
      <c r="BK8" s="5">
        <v>3</v>
      </c>
      <c r="BL8" s="5">
        <v>11</v>
      </c>
      <c r="BM8" s="2">
        <v>0</v>
      </c>
      <c r="BN8" s="5">
        <v>1.1000000000000001</v>
      </c>
      <c r="BO8" s="5">
        <v>3971</v>
      </c>
      <c r="BP8" s="5">
        <v>1023</v>
      </c>
      <c r="BQ8" s="5">
        <v>11</v>
      </c>
      <c r="BR8" s="5">
        <v>3</v>
      </c>
      <c r="BS8" s="5">
        <v>0.22</v>
      </c>
      <c r="BT8" s="5">
        <v>0.06</v>
      </c>
      <c r="BU8" s="5">
        <v>5440</v>
      </c>
      <c r="BV8" s="5">
        <v>15</v>
      </c>
      <c r="BW8" s="5">
        <v>0.3</v>
      </c>
      <c r="BX8" s="5">
        <v>19009</v>
      </c>
      <c r="BY8" s="5">
        <v>1102</v>
      </c>
      <c r="BZ8" s="5">
        <v>52</v>
      </c>
      <c r="CA8" s="5">
        <v>3</v>
      </c>
      <c r="CB8" s="5">
        <v>1.48</v>
      </c>
      <c r="CC8" s="5">
        <v>0.09</v>
      </c>
      <c r="CD8" s="5">
        <v>32</v>
      </c>
      <c r="CE8" s="5">
        <v>17</v>
      </c>
      <c r="CF8" s="5">
        <v>16</v>
      </c>
      <c r="CG8" s="5">
        <v>9</v>
      </c>
      <c r="CH8" s="5">
        <v>23</v>
      </c>
      <c r="CI8" s="5">
        <v>2</v>
      </c>
      <c r="CJ8" s="5">
        <v>2</v>
      </c>
      <c r="CK8" s="5">
        <v>1</v>
      </c>
      <c r="CL8" s="2">
        <v>0</v>
      </c>
      <c r="CM8" s="5">
        <v>14</v>
      </c>
      <c r="CN8" s="5">
        <v>24</v>
      </c>
      <c r="CO8" s="5">
        <v>8</v>
      </c>
      <c r="CP8" s="5">
        <v>35</v>
      </c>
      <c r="CQ8" s="5">
        <v>4</v>
      </c>
      <c r="CR8" s="5">
        <v>13</v>
      </c>
      <c r="CS8" s="5">
        <v>4.6129999999999997E-2</v>
      </c>
      <c r="CT8" s="2">
        <v>0</v>
      </c>
      <c r="CU8" s="2" t="s">
        <v>142</v>
      </c>
    </row>
    <row r="9" spans="1:99" s="2" customFormat="1" x14ac:dyDescent="0.25">
      <c r="A9" s="2" t="s">
        <v>198</v>
      </c>
      <c r="B9" s="2" t="s">
        <v>198</v>
      </c>
      <c r="C9" s="2" t="s">
        <v>199</v>
      </c>
      <c r="D9" s="2">
        <v>1952</v>
      </c>
      <c r="E9" s="2">
        <f t="shared" si="0"/>
        <v>63</v>
      </c>
      <c r="F9" s="2">
        <v>76</v>
      </c>
      <c r="G9" s="2">
        <v>81</v>
      </c>
      <c r="H9" s="2">
        <v>357700</v>
      </c>
      <c r="I9" s="2">
        <v>1020500</v>
      </c>
      <c r="J9" s="2">
        <v>456500</v>
      </c>
      <c r="K9" s="2">
        <v>1020500</v>
      </c>
      <c r="L9" s="2">
        <f t="shared" si="1"/>
        <v>44452877950</v>
      </c>
      <c r="M9" s="2">
        <v>21400</v>
      </c>
      <c r="N9" s="2">
        <f t="shared" si="2"/>
        <v>932184000</v>
      </c>
      <c r="O9" s="2">
        <f t="shared" si="3"/>
        <v>33.4375</v>
      </c>
      <c r="P9" s="2">
        <f t="shared" si="4"/>
        <v>86602804</v>
      </c>
      <c r="Q9" s="2">
        <f t="shared" si="5"/>
        <v>86.602804000000006</v>
      </c>
      <c r="R9" s="2">
        <v>770</v>
      </c>
      <c r="S9" s="2">
        <f t="shared" si="6"/>
        <v>1994.2922999999998</v>
      </c>
      <c r="T9" s="2">
        <f t="shared" si="7"/>
        <v>492800</v>
      </c>
      <c r="U9" s="2">
        <f t="shared" si="8"/>
        <v>21467600000</v>
      </c>
      <c r="V9" s="2">
        <v>330123.67589000001</v>
      </c>
      <c r="W9" s="2">
        <f t="shared" si="9"/>
        <v>100.621696411272</v>
      </c>
      <c r="X9" s="2">
        <f t="shared" si="10"/>
        <v>62.523443471510667</v>
      </c>
      <c r="Y9" s="2">
        <f t="shared" si="11"/>
        <v>3.0501454467059688</v>
      </c>
      <c r="Z9" s="2">
        <f t="shared" si="12"/>
        <v>47.686806413755221</v>
      </c>
      <c r="AA9" s="2">
        <f t="shared" si="13"/>
        <v>0.17869760873397808</v>
      </c>
      <c r="AB9" s="2">
        <f t="shared" si="14"/>
        <v>1.8823739373850745</v>
      </c>
      <c r="AC9" s="2">
        <v>76</v>
      </c>
      <c r="AD9" s="2">
        <f t="shared" si="15"/>
        <v>0.62745797912835821</v>
      </c>
      <c r="AE9" s="2">
        <v>406.709</v>
      </c>
      <c r="AF9" s="2">
        <f t="shared" si="16"/>
        <v>23.028037383177569</v>
      </c>
      <c r="AG9" s="2">
        <f t="shared" si="17"/>
        <v>0.13841809405890884</v>
      </c>
      <c r="AH9" s="2">
        <f t="shared" si="18"/>
        <v>0.15380096476612123</v>
      </c>
      <c r="AI9" s="2">
        <f t="shared" si="19"/>
        <v>19885094350</v>
      </c>
      <c r="AJ9" s="2">
        <f t="shared" si="20"/>
        <v>563083620</v>
      </c>
      <c r="AK9" s="2">
        <f t="shared" si="21"/>
        <v>563.08362</v>
      </c>
      <c r="AL9" s="2" t="s">
        <v>200</v>
      </c>
      <c r="AM9" s="2" t="s">
        <v>201</v>
      </c>
      <c r="AN9" s="2" t="s">
        <v>202</v>
      </c>
      <c r="AO9" s="2" t="s">
        <v>203</v>
      </c>
      <c r="AP9" s="2" t="s">
        <v>204</v>
      </c>
      <c r="AQ9" s="2" t="s">
        <v>205</v>
      </c>
      <c r="AR9" s="2" t="s">
        <v>206</v>
      </c>
      <c r="AS9" s="2">
        <v>3</v>
      </c>
      <c r="AT9" s="2" t="s">
        <v>207</v>
      </c>
      <c r="AU9" s="2" t="s">
        <v>208</v>
      </c>
      <c r="AV9" s="2">
        <v>5</v>
      </c>
      <c r="AW9" s="5">
        <v>68</v>
      </c>
      <c r="AX9" s="5">
        <v>31</v>
      </c>
      <c r="AY9" s="5">
        <v>1</v>
      </c>
      <c r="AZ9" s="5">
        <v>5.7</v>
      </c>
      <c r="BA9" s="5">
        <v>0.9</v>
      </c>
      <c r="BB9" s="5">
        <v>0.1</v>
      </c>
      <c r="BC9" s="5">
        <v>1.9</v>
      </c>
      <c r="BD9" s="5">
        <v>0.3</v>
      </c>
      <c r="BE9" s="5">
        <v>0.5</v>
      </c>
      <c r="BF9" s="5">
        <v>11.3</v>
      </c>
      <c r="BG9" s="5">
        <v>4.2</v>
      </c>
      <c r="BH9" s="5">
        <v>1.7</v>
      </c>
      <c r="BI9" s="5">
        <v>0.2</v>
      </c>
      <c r="BJ9" s="5">
        <v>7.5</v>
      </c>
      <c r="BK9" s="5">
        <v>45.1</v>
      </c>
      <c r="BL9" s="5">
        <v>20.399999999999999</v>
      </c>
      <c r="BM9" s="2">
        <v>0</v>
      </c>
      <c r="BN9" s="5">
        <v>0.1</v>
      </c>
      <c r="BO9" s="5">
        <v>131753</v>
      </c>
      <c r="BP9" s="5">
        <v>17835</v>
      </c>
      <c r="BQ9" s="5">
        <v>68</v>
      </c>
      <c r="BR9" s="5">
        <v>9</v>
      </c>
      <c r="BS9" s="5">
        <v>0.35</v>
      </c>
      <c r="BT9" s="5">
        <v>0.05</v>
      </c>
      <c r="BU9" s="5">
        <v>167913</v>
      </c>
      <c r="BV9" s="5">
        <v>86</v>
      </c>
      <c r="BW9" s="5">
        <v>0.45</v>
      </c>
      <c r="BX9" s="5">
        <v>419140</v>
      </c>
      <c r="BY9" s="5">
        <v>9939</v>
      </c>
      <c r="BZ9" s="5">
        <v>216</v>
      </c>
      <c r="CA9" s="5">
        <v>5</v>
      </c>
      <c r="CB9" s="5">
        <v>1.18</v>
      </c>
      <c r="CC9" s="5">
        <v>0.03</v>
      </c>
      <c r="CD9" s="5">
        <v>20</v>
      </c>
      <c r="CE9" s="5">
        <v>19</v>
      </c>
      <c r="CF9" s="5">
        <v>44</v>
      </c>
      <c r="CG9" s="5">
        <v>32</v>
      </c>
      <c r="CH9" s="5">
        <v>23</v>
      </c>
      <c r="CI9" s="5">
        <v>4</v>
      </c>
      <c r="CJ9" s="5">
        <v>6</v>
      </c>
      <c r="CK9" s="2">
        <v>0</v>
      </c>
      <c r="CL9" s="2">
        <v>0</v>
      </c>
      <c r="CM9" s="2">
        <v>0</v>
      </c>
      <c r="CN9" s="2">
        <v>0</v>
      </c>
      <c r="CO9" s="5">
        <v>1</v>
      </c>
      <c r="CP9" s="5">
        <v>5</v>
      </c>
      <c r="CQ9" s="5">
        <v>9</v>
      </c>
      <c r="CR9" s="5">
        <v>37</v>
      </c>
      <c r="CS9" s="5">
        <v>0.22913</v>
      </c>
      <c r="CT9" s="2">
        <v>0</v>
      </c>
      <c r="CU9" s="2" t="s">
        <v>142</v>
      </c>
    </row>
    <row r="10" spans="1:99" s="2" customFormat="1" x14ac:dyDescent="0.25">
      <c r="A10" s="2" t="s">
        <v>209</v>
      </c>
      <c r="B10" s="2" t="s">
        <v>210</v>
      </c>
      <c r="C10" s="2" t="s">
        <v>211</v>
      </c>
      <c r="D10" s="2">
        <v>1955</v>
      </c>
      <c r="E10" s="2">
        <f t="shared" si="0"/>
        <v>60</v>
      </c>
      <c r="F10" s="2">
        <v>118</v>
      </c>
      <c r="G10" s="2">
        <v>135</v>
      </c>
      <c r="H10" s="2">
        <v>216800</v>
      </c>
      <c r="I10" s="2">
        <v>1804300</v>
      </c>
      <c r="J10" s="2">
        <v>618400</v>
      </c>
      <c r="K10" s="2">
        <v>1804300</v>
      </c>
      <c r="L10" s="2">
        <f t="shared" si="1"/>
        <v>78595127570</v>
      </c>
      <c r="M10" s="2">
        <v>23280</v>
      </c>
      <c r="N10" s="2">
        <f t="shared" si="2"/>
        <v>1014076800</v>
      </c>
      <c r="O10" s="2">
        <f t="shared" si="3"/>
        <v>36.375</v>
      </c>
      <c r="P10" s="2">
        <f t="shared" si="4"/>
        <v>94210900.799999997</v>
      </c>
      <c r="Q10" s="2">
        <f t="shared" si="5"/>
        <v>94.210900800000005</v>
      </c>
      <c r="R10" s="2">
        <v>1660</v>
      </c>
      <c r="S10" s="2">
        <f t="shared" si="6"/>
        <v>4299.3833999999997</v>
      </c>
      <c r="T10" s="2">
        <f t="shared" si="7"/>
        <v>1062400</v>
      </c>
      <c r="U10" s="2">
        <f t="shared" si="8"/>
        <v>46280800000</v>
      </c>
      <c r="V10" s="2">
        <v>1333909.9321999999</v>
      </c>
      <c r="W10" s="2">
        <f t="shared" si="9"/>
        <v>406.57574733455994</v>
      </c>
      <c r="X10" s="2">
        <f t="shared" si="10"/>
        <v>252.63453769908679</v>
      </c>
      <c r="Y10" s="2">
        <f t="shared" si="11"/>
        <v>11.816416269779427</v>
      </c>
      <c r="Z10" s="2">
        <f t="shared" si="12"/>
        <v>77.504117607266039</v>
      </c>
      <c r="AA10" s="2">
        <f t="shared" si="13"/>
        <v>0.53301554604981549</v>
      </c>
      <c r="AB10" s="2">
        <f t="shared" si="14"/>
        <v>1.97044366798134</v>
      </c>
      <c r="AC10" s="2">
        <v>118</v>
      </c>
      <c r="AD10" s="2">
        <f t="shared" si="15"/>
        <v>0.65681455599378002</v>
      </c>
      <c r="AE10" s="2">
        <v>21.9404</v>
      </c>
      <c r="AF10" s="2">
        <f t="shared" si="16"/>
        <v>45.635738831615122</v>
      </c>
      <c r="AG10" s="2">
        <f t="shared" si="17"/>
        <v>0.21569237925391568</v>
      </c>
      <c r="AH10" s="2">
        <f t="shared" si="18"/>
        <v>0.12350927241224682</v>
      </c>
      <c r="AI10" s="2">
        <f t="shared" si="19"/>
        <v>26937442160</v>
      </c>
      <c r="AJ10" s="2">
        <f t="shared" si="20"/>
        <v>762784032</v>
      </c>
      <c r="AK10" s="2">
        <f t="shared" si="21"/>
        <v>762.78403200000002</v>
      </c>
      <c r="AL10" s="2" t="s">
        <v>212</v>
      </c>
      <c r="AM10" s="2" t="s">
        <v>179</v>
      </c>
      <c r="AN10" s="2" t="s">
        <v>213</v>
      </c>
      <c r="AO10" s="2" t="s">
        <v>214</v>
      </c>
      <c r="AP10" s="2" t="s">
        <v>215</v>
      </c>
      <c r="AQ10" s="2" t="s">
        <v>216</v>
      </c>
      <c r="AR10" s="2" t="s">
        <v>217</v>
      </c>
      <c r="AS10" s="2">
        <v>1</v>
      </c>
      <c r="AT10" s="2" t="s">
        <v>218</v>
      </c>
      <c r="AU10" s="2" t="s">
        <v>219</v>
      </c>
      <c r="AV10" s="2">
        <v>9</v>
      </c>
      <c r="AW10" s="5">
        <v>88</v>
      </c>
      <c r="AX10" s="5">
        <v>12</v>
      </c>
      <c r="AY10" s="2">
        <v>0</v>
      </c>
      <c r="AZ10" s="5">
        <v>0.9</v>
      </c>
      <c r="BA10" s="5">
        <v>0.5</v>
      </c>
      <c r="BB10" s="5">
        <v>0.2</v>
      </c>
      <c r="BC10" s="5">
        <v>1.1000000000000001</v>
      </c>
      <c r="BD10" s="5">
        <v>0.1</v>
      </c>
      <c r="BE10" s="5">
        <v>0.1</v>
      </c>
      <c r="BF10" s="5">
        <v>3.6</v>
      </c>
      <c r="BG10" s="5">
        <v>4</v>
      </c>
      <c r="BH10" s="5">
        <v>1.7</v>
      </c>
      <c r="BI10" s="5">
        <v>0.2</v>
      </c>
      <c r="BJ10" s="5">
        <v>7.4</v>
      </c>
      <c r="BK10" s="5">
        <v>62.1</v>
      </c>
      <c r="BL10" s="5">
        <v>18.100000000000001</v>
      </c>
      <c r="BM10" s="2">
        <v>0</v>
      </c>
      <c r="BN10" s="2">
        <v>0</v>
      </c>
      <c r="BO10" s="5">
        <v>2897</v>
      </c>
      <c r="BP10" s="5">
        <v>1087</v>
      </c>
      <c r="BQ10" s="5">
        <v>23</v>
      </c>
      <c r="BR10" s="5">
        <v>9</v>
      </c>
      <c r="BS10" s="5">
        <v>0.16</v>
      </c>
      <c r="BT10" s="5">
        <v>0.06</v>
      </c>
      <c r="BU10" s="5">
        <v>5581</v>
      </c>
      <c r="BV10" s="5">
        <v>45</v>
      </c>
      <c r="BW10" s="5">
        <v>0.31</v>
      </c>
      <c r="BX10" s="5">
        <v>37209</v>
      </c>
      <c r="BY10" s="5">
        <v>5885</v>
      </c>
      <c r="BZ10" s="5">
        <v>300</v>
      </c>
      <c r="CA10" s="5">
        <v>47</v>
      </c>
      <c r="CB10" s="5">
        <v>1.92</v>
      </c>
      <c r="CC10" s="5">
        <v>0.32</v>
      </c>
      <c r="CD10" s="5">
        <v>14</v>
      </c>
      <c r="CE10" s="5">
        <v>10</v>
      </c>
      <c r="CF10" s="5">
        <v>45</v>
      </c>
      <c r="CG10" s="5">
        <v>26</v>
      </c>
      <c r="CH10" s="5">
        <v>20</v>
      </c>
      <c r="CI10" s="5">
        <v>2</v>
      </c>
      <c r="CJ10" s="5">
        <v>2</v>
      </c>
      <c r="CK10" s="2">
        <v>0</v>
      </c>
      <c r="CL10" s="2">
        <v>0</v>
      </c>
      <c r="CM10" s="2">
        <v>0</v>
      </c>
      <c r="CN10" s="2">
        <v>0</v>
      </c>
      <c r="CO10" s="5">
        <v>1</v>
      </c>
      <c r="CP10" s="5">
        <v>4</v>
      </c>
      <c r="CQ10" s="5">
        <v>18</v>
      </c>
      <c r="CR10" s="5">
        <v>57</v>
      </c>
      <c r="CS10" s="5">
        <v>0.25255</v>
      </c>
      <c r="CT10" s="5">
        <v>1.4030000000000001E-2</v>
      </c>
      <c r="CU10" s="2" t="s">
        <v>142</v>
      </c>
    </row>
    <row r="11" spans="1:99" s="2" customFormat="1" x14ac:dyDescent="0.25">
      <c r="A11" s="2" t="s">
        <v>220</v>
      </c>
      <c r="C11" s="2" t="s">
        <v>221</v>
      </c>
      <c r="D11" s="2">
        <v>1963</v>
      </c>
      <c r="E11" s="2">
        <f t="shared" si="0"/>
        <v>52</v>
      </c>
      <c r="F11" s="2">
        <v>77</v>
      </c>
      <c r="G11" s="2">
        <v>87</v>
      </c>
      <c r="H11" s="2">
        <v>217797</v>
      </c>
      <c r="I11" s="2">
        <v>323879</v>
      </c>
      <c r="J11" s="2">
        <v>63300</v>
      </c>
      <c r="K11" s="2">
        <v>323879</v>
      </c>
      <c r="L11" s="2">
        <f t="shared" si="1"/>
        <v>14108136852.1</v>
      </c>
      <c r="M11" s="2">
        <v>5070</v>
      </c>
      <c r="N11" s="2">
        <f t="shared" si="2"/>
        <v>220849200</v>
      </c>
      <c r="O11" s="2">
        <f t="shared" si="3"/>
        <v>7.921875</v>
      </c>
      <c r="P11" s="2">
        <f t="shared" si="4"/>
        <v>20517580.199999999</v>
      </c>
      <c r="Q11" s="2">
        <f t="shared" si="5"/>
        <v>20.517580200000001</v>
      </c>
      <c r="R11" s="2">
        <v>320</v>
      </c>
      <c r="S11" s="2">
        <f t="shared" si="6"/>
        <v>828.79679999999996</v>
      </c>
      <c r="T11" s="2">
        <f t="shared" si="7"/>
        <v>204800</v>
      </c>
      <c r="U11" s="2">
        <f t="shared" si="8"/>
        <v>8921600000</v>
      </c>
      <c r="V11" s="2">
        <v>131151.63127000001</v>
      </c>
      <c r="W11" s="2">
        <f t="shared" si="9"/>
        <v>39.975017211096002</v>
      </c>
      <c r="X11" s="2">
        <f t="shared" si="10"/>
        <v>24.839332052750382</v>
      </c>
      <c r="Y11" s="2">
        <f t="shared" si="11"/>
        <v>2.4895478655817587</v>
      </c>
      <c r="Z11" s="2">
        <f t="shared" si="12"/>
        <v>63.881312914423056</v>
      </c>
      <c r="AA11" s="2">
        <f t="shared" si="13"/>
        <v>0.51197981286682903</v>
      </c>
      <c r="AB11" s="2">
        <f t="shared" si="14"/>
        <v>2.4888823213411579</v>
      </c>
      <c r="AC11" s="2">
        <v>77</v>
      </c>
      <c r="AD11" s="2">
        <f t="shared" si="15"/>
        <v>0.82962744044705272</v>
      </c>
      <c r="AE11" s="2">
        <v>92.287999999999997</v>
      </c>
      <c r="AF11" s="2">
        <f t="shared" si="16"/>
        <v>40.394477317554241</v>
      </c>
      <c r="AG11" s="2">
        <f t="shared" si="17"/>
        <v>0.38095297247913079</v>
      </c>
      <c r="AH11" s="2">
        <f t="shared" si="18"/>
        <v>0.26277879546129035</v>
      </c>
      <c r="AI11" s="2">
        <f t="shared" si="19"/>
        <v>2757341670</v>
      </c>
      <c r="AJ11" s="2">
        <f t="shared" si="20"/>
        <v>78079284</v>
      </c>
      <c r="AK11" s="2">
        <f t="shared" si="21"/>
        <v>78.079284000000001</v>
      </c>
      <c r="AL11" s="2" t="s">
        <v>222</v>
      </c>
      <c r="AM11" s="2" t="s">
        <v>223</v>
      </c>
      <c r="AN11" s="2" t="s">
        <v>224</v>
      </c>
      <c r="AO11" s="2" t="s">
        <v>225</v>
      </c>
      <c r="AP11" s="2" t="s">
        <v>226</v>
      </c>
      <c r="AQ11" s="2" t="s">
        <v>227</v>
      </c>
      <c r="AR11" s="2" t="s">
        <v>228</v>
      </c>
      <c r="AS11" s="2">
        <v>2</v>
      </c>
      <c r="AT11" s="2" t="s">
        <v>229</v>
      </c>
      <c r="AU11" s="2" t="s">
        <v>230</v>
      </c>
      <c r="AV11" s="2">
        <v>5</v>
      </c>
      <c r="AW11" s="5">
        <v>96</v>
      </c>
      <c r="AX11" s="5">
        <v>3</v>
      </c>
      <c r="AY11" s="5">
        <v>1</v>
      </c>
      <c r="AZ11" s="5">
        <v>4.5999999999999996</v>
      </c>
      <c r="BA11" s="5">
        <v>0.1</v>
      </c>
      <c r="BB11" s="2">
        <v>0</v>
      </c>
      <c r="BC11" s="5">
        <v>0.3</v>
      </c>
      <c r="BD11" s="5">
        <v>0.1</v>
      </c>
      <c r="BE11" s="5">
        <v>0.4</v>
      </c>
      <c r="BF11" s="5">
        <v>9.9</v>
      </c>
      <c r="BG11" s="5">
        <v>1.6</v>
      </c>
      <c r="BH11" s="2">
        <v>0</v>
      </c>
      <c r="BI11" s="5">
        <v>0.2</v>
      </c>
      <c r="BJ11" s="5">
        <v>5.0999999999999996</v>
      </c>
      <c r="BK11" s="5">
        <v>51.2</v>
      </c>
      <c r="BL11" s="5">
        <v>26.4</v>
      </c>
      <c r="BM11" s="2">
        <v>0</v>
      </c>
      <c r="BN11" s="5">
        <v>0.2</v>
      </c>
      <c r="BO11" s="5">
        <v>49262</v>
      </c>
      <c r="BP11" s="5">
        <v>7236</v>
      </c>
      <c r="BQ11" s="5">
        <v>50</v>
      </c>
      <c r="BR11" s="5">
        <v>7</v>
      </c>
      <c r="BS11" s="5">
        <v>0.33</v>
      </c>
      <c r="BT11" s="5">
        <v>0.05</v>
      </c>
      <c r="BU11" s="5">
        <v>63605</v>
      </c>
      <c r="BV11" s="5">
        <v>64</v>
      </c>
      <c r="BW11" s="5">
        <v>0.42</v>
      </c>
      <c r="BX11" s="5">
        <v>143803</v>
      </c>
      <c r="BY11" s="5">
        <v>13011</v>
      </c>
      <c r="BZ11" s="5">
        <v>145</v>
      </c>
      <c r="CA11" s="5">
        <v>13</v>
      </c>
      <c r="CB11" s="5">
        <v>1.78</v>
      </c>
      <c r="CC11" s="5">
        <v>0.17</v>
      </c>
      <c r="CD11" s="5">
        <v>6</v>
      </c>
      <c r="CE11" s="5">
        <v>3</v>
      </c>
      <c r="CF11" s="5">
        <v>54</v>
      </c>
      <c r="CG11" s="5">
        <v>27</v>
      </c>
      <c r="CH11" s="5">
        <v>19</v>
      </c>
      <c r="CI11" s="5">
        <v>3</v>
      </c>
      <c r="CJ11" s="5">
        <v>6</v>
      </c>
      <c r="CK11" s="2">
        <v>0</v>
      </c>
      <c r="CL11" s="2">
        <v>0</v>
      </c>
      <c r="CM11" s="2">
        <v>0</v>
      </c>
      <c r="CN11" s="2">
        <v>0</v>
      </c>
      <c r="CO11" s="5">
        <v>1</v>
      </c>
      <c r="CP11" s="5">
        <v>3</v>
      </c>
      <c r="CQ11" s="5">
        <v>18</v>
      </c>
      <c r="CR11" s="5">
        <v>62</v>
      </c>
      <c r="CS11" s="5">
        <v>0.26723999999999998</v>
      </c>
      <c r="CT11" s="5">
        <v>1.247E-2</v>
      </c>
      <c r="CU11" s="2" t="s">
        <v>142</v>
      </c>
    </row>
    <row r="12" spans="1:99" s="2" customFormat="1" x14ac:dyDescent="0.25">
      <c r="A12" s="2" t="s">
        <v>231</v>
      </c>
      <c r="C12" s="2" t="s">
        <v>232</v>
      </c>
      <c r="D12" s="2">
        <v>1964</v>
      </c>
      <c r="E12" s="2">
        <f t="shared" si="0"/>
        <v>51</v>
      </c>
      <c r="F12" s="2">
        <v>81</v>
      </c>
      <c r="G12" s="2">
        <v>86</v>
      </c>
      <c r="H12" s="2">
        <v>363000</v>
      </c>
      <c r="I12" s="2">
        <v>585800</v>
      </c>
      <c r="J12" s="2">
        <v>59400</v>
      </c>
      <c r="K12" s="2">
        <v>585800</v>
      </c>
      <c r="L12" s="2">
        <f t="shared" si="1"/>
        <v>25517389420</v>
      </c>
      <c r="M12" s="2">
        <v>4610</v>
      </c>
      <c r="N12" s="2">
        <f t="shared" si="2"/>
        <v>200811600</v>
      </c>
      <c r="O12" s="2">
        <f t="shared" si="3"/>
        <v>7.203125</v>
      </c>
      <c r="P12" s="2">
        <f t="shared" si="4"/>
        <v>18656024.600000001</v>
      </c>
      <c r="Q12" s="2">
        <f t="shared" si="5"/>
        <v>18.656024600000002</v>
      </c>
      <c r="R12" s="2">
        <v>1265</v>
      </c>
      <c r="S12" s="2">
        <f t="shared" si="6"/>
        <v>3276.3373499999998</v>
      </c>
      <c r="T12" s="2">
        <f t="shared" si="7"/>
        <v>809600</v>
      </c>
      <c r="U12" s="2">
        <f t="shared" si="8"/>
        <v>35268200000</v>
      </c>
      <c r="V12" s="2">
        <v>239726.07868000001</v>
      </c>
      <c r="W12" s="2">
        <f t="shared" si="9"/>
        <v>73.068508781663994</v>
      </c>
      <c r="X12" s="2">
        <f t="shared" si="10"/>
        <v>45.402680945519926</v>
      </c>
      <c r="Y12" s="2">
        <f t="shared" si="11"/>
        <v>4.7721664417317751</v>
      </c>
      <c r="Z12" s="2">
        <f t="shared" si="12"/>
        <v>127.07129179788419</v>
      </c>
      <c r="AA12" s="2">
        <f t="shared" si="13"/>
        <v>0.99726754827714181</v>
      </c>
      <c r="AB12" s="2">
        <f t="shared" si="14"/>
        <v>4.7063441406623765</v>
      </c>
      <c r="AC12" s="2">
        <v>81</v>
      </c>
      <c r="AD12" s="2">
        <f t="shared" si="15"/>
        <v>1.5687813802207924</v>
      </c>
      <c r="AE12" s="2">
        <v>44.485199999999999</v>
      </c>
      <c r="AF12" s="2">
        <f t="shared" si="16"/>
        <v>175.6182212581345</v>
      </c>
      <c r="AG12" s="2">
        <f t="shared" si="17"/>
        <v>0.7946913670495428</v>
      </c>
      <c r="AH12" s="2">
        <f t="shared" si="18"/>
        <v>0.25462471074965809</v>
      </c>
      <c r="AI12" s="2">
        <f t="shared" si="19"/>
        <v>2587458060</v>
      </c>
      <c r="AJ12" s="2">
        <f t="shared" si="20"/>
        <v>73268712</v>
      </c>
      <c r="AK12" s="2">
        <f t="shared" si="21"/>
        <v>73.268711999999994</v>
      </c>
      <c r="AL12" s="2" t="s">
        <v>233</v>
      </c>
      <c r="AM12" s="2" t="s">
        <v>234</v>
      </c>
      <c r="AN12" s="2" t="s">
        <v>235</v>
      </c>
      <c r="AO12" s="2" t="s">
        <v>236</v>
      </c>
      <c r="AP12" s="2" t="s">
        <v>237</v>
      </c>
      <c r="AQ12" s="2" t="s">
        <v>150</v>
      </c>
      <c r="AR12" s="2" t="s">
        <v>238</v>
      </c>
      <c r="AS12" s="2">
        <v>2</v>
      </c>
      <c r="AT12" s="2" t="s">
        <v>239</v>
      </c>
      <c r="AU12" s="2" t="s">
        <v>240</v>
      </c>
      <c r="AV12" s="2">
        <v>9</v>
      </c>
      <c r="AW12" s="5">
        <v>75</v>
      </c>
      <c r="AX12" s="5">
        <v>24</v>
      </c>
      <c r="AY12" s="5">
        <v>1</v>
      </c>
      <c r="AZ12" s="5">
        <v>1.3</v>
      </c>
      <c r="BA12" s="5">
        <v>0.1</v>
      </c>
      <c r="BB12" s="2">
        <v>0</v>
      </c>
      <c r="BC12" s="5">
        <v>0.6</v>
      </c>
      <c r="BD12" s="5">
        <v>0.1</v>
      </c>
      <c r="BE12" s="5">
        <v>0.9</v>
      </c>
      <c r="BF12" s="5">
        <v>8.4</v>
      </c>
      <c r="BG12" s="5">
        <v>2.1</v>
      </c>
      <c r="BH12" s="2">
        <v>0</v>
      </c>
      <c r="BI12" s="5">
        <v>28.3</v>
      </c>
      <c r="BJ12" s="5">
        <v>39.9</v>
      </c>
      <c r="BK12" s="5">
        <v>4.5</v>
      </c>
      <c r="BL12" s="5">
        <v>13.1</v>
      </c>
      <c r="BM12" s="2">
        <v>0</v>
      </c>
      <c r="BN12" s="5">
        <v>0.6</v>
      </c>
      <c r="BO12" s="5">
        <v>3070</v>
      </c>
      <c r="BP12" s="5">
        <v>2557</v>
      </c>
      <c r="BQ12" s="5">
        <v>2</v>
      </c>
      <c r="BR12" s="5">
        <v>2</v>
      </c>
      <c r="BS12" s="5">
        <v>0.04</v>
      </c>
      <c r="BT12" s="5">
        <v>0.03</v>
      </c>
      <c r="BU12" s="5">
        <v>7239</v>
      </c>
      <c r="BV12" s="5">
        <v>4</v>
      </c>
      <c r="BW12" s="5">
        <v>0.09</v>
      </c>
      <c r="BX12" s="5">
        <v>144942</v>
      </c>
      <c r="BY12" s="5">
        <v>35787</v>
      </c>
      <c r="BZ12" s="5">
        <v>90</v>
      </c>
      <c r="CA12" s="5">
        <v>22</v>
      </c>
      <c r="CB12" s="5">
        <v>3.77</v>
      </c>
      <c r="CC12" s="5">
        <v>0.95</v>
      </c>
      <c r="CD12" s="5">
        <v>8</v>
      </c>
      <c r="CE12" s="5">
        <v>4</v>
      </c>
      <c r="CF12" s="5">
        <v>46</v>
      </c>
      <c r="CG12" s="5">
        <v>34</v>
      </c>
      <c r="CH12" s="5">
        <v>18</v>
      </c>
      <c r="CI12" s="5">
        <v>3</v>
      </c>
      <c r="CJ12" s="5">
        <v>3</v>
      </c>
      <c r="CK12" s="5">
        <v>1</v>
      </c>
      <c r="CL12" s="2">
        <v>0</v>
      </c>
      <c r="CM12" s="5">
        <v>6</v>
      </c>
      <c r="CN12" s="5">
        <v>9</v>
      </c>
      <c r="CO12" s="5">
        <v>5</v>
      </c>
      <c r="CP12" s="5">
        <v>20</v>
      </c>
      <c r="CQ12" s="5">
        <v>13</v>
      </c>
      <c r="CR12" s="5">
        <v>30</v>
      </c>
      <c r="CS12" s="5">
        <v>9.0410000000000004E-2</v>
      </c>
      <c r="CT12" s="2">
        <v>0</v>
      </c>
      <c r="CU12" s="2" t="s">
        <v>142</v>
      </c>
    </row>
    <row r="13" spans="1:99" s="2" customFormat="1" x14ac:dyDescent="0.25">
      <c r="A13" s="2" t="s">
        <v>241</v>
      </c>
      <c r="C13" s="2" t="s">
        <v>242</v>
      </c>
      <c r="D13" s="2">
        <v>1965</v>
      </c>
      <c r="E13" s="2">
        <f t="shared" si="0"/>
        <v>50</v>
      </c>
      <c r="F13" s="2">
        <v>113</v>
      </c>
      <c r="G13" s="2">
        <v>130</v>
      </c>
      <c r="H13" s="2">
        <v>227700</v>
      </c>
      <c r="I13" s="2">
        <v>6520000</v>
      </c>
      <c r="J13" s="2">
        <v>2898200</v>
      </c>
      <c r="K13" s="2">
        <v>6520000</v>
      </c>
      <c r="L13" s="2">
        <f t="shared" si="1"/>
        <v>284010548000</v>
      </c>
      <c r="M13" s="2">
        <v>114500</v>
      </c>
      <c r="N13" s="2">
        <f t="shared" si="2"/>
        <v>4987620000</v>
      </c>
      <c r="O13" s="2">
        <f t="shared" si="3"/>
        <v>178.90625</v>
      </c>
      <c r="P13" s="2">
        <f t="shared" si="4"/>
        <v>463365470</v>
      </c>
      <c r="Q13" s="2">
        <f t="shared" si="5"/>
        <v>463.36547000000002</v>
      </c>
      <c r="R13" s="2">
        <v>3449</v>
      </c>
      <c r="S13" s="2">
        <f t="shared" si="6"/>
        <v>8932.8755099999998</v>
      </c>
      <c r="T13" s="2">
        <f t="shared" si="7"/>
        <v>2207360</v>
      </c>
      <c r="U13" s="2">
        <f t="shared" si="8"/>
        <v>96158120000</v>
      </c>
      <c r="V13" s="2">
        <v>3756193.4246999999</v>
      </c>
      <c r="W13" s="2">
        <f t="shared" si="9"/>
        <v>1144.8877558485599</v>
      </c>
      <c r="X13" s="2">
        <f t="shared" si="10"/>
        <v>711.4004974776318</v>
      </c>
      <c r="Y13" s="2">
        <f t="shared" si="11"/>
        <v>15.00361696891602</v>
      </c>
      <c r="Z13" s="2">
        <f t="shared" si="12"/>
        <v>56.943100717376225</v>
      </c>
      <c r="AA13" s="2">
        <f t="shared" si="13"/>
        <v>0.3202598136093126</v>
      </c>
      <c r="AB13" s="2">
        <f t="shared" si="14"/>
        <v>1.5117637358595457</v>
      </c>
      <c r="AC13" s="2">
        <v>113</v>
      </c>
      <c r="AD13" s="2">
        <f t="shared" si="15"/>
        <v>0.50392124528651527</v>
      </c>
      <c r="AE13" s="2">
        <v>968.81399999999996</v>
      </c>
      <c r="AF13" s="2">
        <f t="shared" si="16"/>
        <v>19.278253275109169</v>
      </c>
      <c r="AG13" s="2">
        <f t="shared" si="17"/>
        <v>7.1456194190615677E-2</v>
      </c>
      <c r="AH13" s="2">
        <f t="shared" si="18"/>
        <v>0.12961736929853307</v>
      </c>
      <c r="AI13" s="2">
        <f t="shared" si="19"/>
        <v>126245302180</v>
      </c>
      <c r="AJ13" s="2">
        <f t="shared" si="20"/>
        <v>3574871736</v>
      </c>
      <c r="AK13" s="2">
        <f t="shared" si="21"/>
        <v>3574.8717360000001</v>
      </c>
      <c r="AL13" s="2" t="s">
        <v>243</v>
      </c>
      <c r="AM13" s="2" t="s">
        <v>179</v>
      </c>
      <c r="AN13" s="2" t="s">
        <v>179</v>
      </c>
      <c r="AO13" s="2" t="s">
        <v>244</v>
      </c>
      <c r="AP13" s="2" t="s">
        <v>245</v>
      </c>
      <c r="AQ13" s="2" t="s">
        <v>246</v>
      </c>
      <c r="AR13" s="2" t="s">
        <v>247</v>
      </c>
      <c r="AS13" s="2">
        <v>3</v>
      </c>
      <c r="AT13" s="2" t="s">
        <v>248</v>
      </c>
      <c r="AU13" s="2" t="s">
        <v>249</v>
      </c>
      <c r="AV13" s="2">
        <v>9</v>
      </c>
      <c r="AW13" s="5">
        <v>82</v>
      </c>
      <c r="AX13" s="5">
        <v>17</v>
      </c>
      <c r="AY13" s="5">
        <v>1</v>
      </c>
      <c r="AZ13" s="5">
        <v>1.1000000000000001</v>
      </c>
      <c r="BA13" s="5">
        <v>8.3000000000000007</v>
      </c>
      <c r="BB13" s="5">
        <v>0.1</v>
      </c>
      <c r="BC13" s="5">
        <v>1</v>
      </c>
      <c r="BD13" s="5">
        <v>0.3</v>
      </c>
      <c r="BE13" s="5">
        <v>1.1000000000000001</v>
      </c>
      <c r="BF13" s="5">
        <v>24.1</v>
      </c>
      <c r="BG13" s="5">
        <v>7.2</v>
      </c>
      <c r="BH13" s="5">
        <v>20.8</v>
      </c>
      <c r="BI13" s="2">
        <v>0</v>
      </c>
      <c r="BJ13" s="2">
        <v>0</v>
      </c>
      <c r="BK13" s="5">
        <v>32.4</v>
      </c>
      <c r="BL13" s="5">
        <v>2</v>
      </c>
      <c r="BM13" s="2">
        <v>0</v>
      </c>
      <c r="BN13" s="5">
        <v>1.6</v>
      </c>
      <c r="BO13" s="5">
        <v>83689</v>
      </c>
      <c r="BP13" s="5">
        <v>40058</v>
      </c>
      <c r="BQ13" s="5">
        <v>19</v>
      </c>
      <c r="BR13" s="5">
        <v>9</v>
      </c>
      <c r="BS13" s="5">
        <v>0.08</v>
      </c>
      <c r="BT13" s="5">
        <v>0.04</v>
      </c>
      <c r="BU13" s="5">
        <v>141399</v>
      </c>
      <c r="BV13" s="5">
        <v>32</v>
      </c>
      <c r="BW13" s="5">
        <v>0.14000000000000001</v>
      </c>
      <c r="BX13" s="5">
        <v>1258882</v>
      </c>
      <c r="BY13" s="5">
        <v>240832</v>
      </c>
      <c r="BZ13" s="5">
        <v>283</v>
      </c>
      <c r="CA13" s="5">
        <v>54</v>
      </c>
      <c r="CB13" s="5">
        <v>1.48</v>
      </c>
      <c r="CC13" s="5">
        <v>0.3</v>
      </c>
      <c r="CD13" s="5">
        <v>21</v>
      </c>
      <c r="CE13" s="5">
        <v>12</v>
      </c>
      <c r="CF13" s="5">
        <v>18</v>
      </c>
      <c r="CG13" s="5">
        <v>14</v>
      </c>
      <c r="CH13" s="5">
        <v>21</v>
      </c>
      <c r="CI13" s="5">
        <v>12</v>
      </c>
      <c r="CJ13" s="5">
        <v>12</v>
      </c>
      <c r="CK13" s="5">
        <v>1</v>
      </c>
      <c r="CL13" s="5">
        <v>2</v>
      </c>
      <c r="CM13" s="2">
        <v>0</v>
      </c>
      <c r="CN13" s="2">
        <v>0</v>
      </c>
      <c r="CO13" s="2">
        <v>0</v>
      </c>
      <c r="CP13" s="2">
        <v>0</v>
      </c>
      <c r="CQ13" s="5">
        <v>26</v>
      </c>
      <c r="CR13" s="5">
        <v>60</v>
      </c>
      <c r="CS13" s="5">
        <v>0.47471000000000002</v>
      </c>
      <c r="CT13" s="5">
        <v>5.4480000000000001E-2</v>
      </c>
      <c r="CU13" s="2" t="s">
        <v>142</v>
      </c>
    </row>
    <row r="14" spans="1:99" s="2" customFormat="1" x14ac:dyDescent="0.25">
      <c r="A14" s="2" t="s">
        <v>250</v>
      </c>
      <c r="B14" s="2" t="s">
        <v>251</v>
      </c>
      <c r="C14" s="2" t="s">
        <v>252</v>
      </c>
      <c r="D14" s="2">
        <v>1952</v>
      </c>
      <c r="E14" s="2">
        <f t="shared" si="0"/>
        <v>63</v>
      </c>
      <c r="F14" s="2">
        <v>122</v>
      </c>
      <c r="G14" s="2">
        <v>130</v>
      </c>
      <c r="H14" s="2">
        <v>356200</v>
      </c>
      <c r="I14" s="2">
        <v>766000</v>
      </c>
      <c r="J14" s="2">
        <v>115700</v>
      </c>
      <c r="K14" s="2">
        <v>766000</v>
      </c>
      <c r="L14" s="2">
        <f t="shared" si="1"/>
        <v>33366883400</v>
      </c>
      <c r="M14" s="2">
        <v>5400</v>
      </c>
      <c r="N14" s="2">
        <f t="shared" si="2"/>
        <v>235224000</v>
      </c>
      <c r="O14" s="2">
        <f t="shared" si="3"/>
        <v>8.4375</v>
      </c>
      <c r="P14" s="2">
        <f t="shared" si="4"/>
        <v>21853044</v>
      </c>
      <c r="Q14" s="2">
        <f t="shared" si="5"/>
        <v>21.853044000000001</v>
      </c>
      <c r="R14" s="2">
        <v>1511</v>
      </c>
      <c r="S14" s="2">
        <f t="shared" si="6"/>
        <v>3913.4748899999995</v>
      </c>
      <c r="T14" s="2">
        <f t="shared" si="7"/>
        <v>967040</v>
      </c>
      <c r="U14" s="2">
        <f t="shared" si="8"/>
        <v>42126680000</v>
      </c>
      <c r="V14" s="2">
        <v>189932.48736</v>
      </c>
      <c r="W14" s="2">
        <f t="shared" si="9"/>
        <v>57.891422147327994</v>
      </c>
      <c r="X14" s="2">
        <f t="shared" si="10"/>
        <v>35.97207351105984</v>
      </c>
      <c r="Y14" s="2">
        <f t="shared" si="11"/>
        <v>3.4934388007149524</v>
      </c>
      <c r="Z14" s="2">
        <f t="shared" si="12"/>
        <v>141.85152620480903</v>
      </c>
      <c r="AA14" s="2">
        <f t="shared" si="13"/>
        <v>0.40564744736324981</v>
      </c>
      <c r="AB14" s="2">
        <f t="shared" si="14"/>
        <v>3.4881522837248125</v>
      </c>
      <c r="AC14" s="2">
        <v>122</v>
      </c>
      <c r="AD14" s="2">
        <f t="shared" si="15"/>
        <v>1.1627174279082708</v>
      </c>
      <c r="AE14" s="2">
        <v>43.0124</v>
      </c>
      <c r="AF14" s="2">
        <f t="shared" si="16"/>
        <v>179.08148148148149</v>
      </c>
      <c r="AG14" s="2">
        <f t="shared" si="17"/>
        <v>0.81966925574121163</v>
      </c>
      <c r="AH14" s="2">
        <f t="shared" si="18"/>
        <v>0.1531251295426318</v>
      </c>
      <c r="AI14" s="2">
        <f t="shared" si="19"/>
        <v>5039880430</v>
      </c>
      <c r="AJ14" s="2">
        <f t="shared" si="20"/>
        <v>142713636</v>
      </c>
      <c r="AK14" s="2">
        <f t="shared" si="21"/>
        <v>142.71363600000001</v>
      </c>
      <c r="AL14" s="2" t="s">
        <v>253</v>
      </c>
      <c r="AM14" s="2" t="s">
        <v>254</v>
      </c>
      <c r="AN14" s="2" t="s">
        <v>255</v>
      </c>
      <c r="AO14" s="2" t="s">
        <v>256</v>
      </c>
      <c r="AP14" s="2" t="s">
        <v>257</v>
      </c>
      <c r="AQ14" s="2" t="s">
        <v>258</v>
      </c>
      <c r="AR14" s="2" t="s">
        <v>238</v>
      </c>
      <c r="AS14" s="2">
        <v>2</v>
      </c>
      <c r="AT14" s="2" t="s">
        <v>259</v>
      </c>
      <c r="AU14" s="2" t="s">
        <v>260</v>
      </c>
      <c r="AV14" s="2">
        <v>5</v>
      </c>
      <c r="AW14" s="5">
        <v>98</v>
      </c>
      <c r="AX14" s="5">
        <v>2</v>
      </c>
      <c r="AY14" s="2">
        <v>0</v>
      </c>
      <c r="AZ14" s="5">
        <v>0.2</v>
      </c>
      <c r="BA14" s="2">
        <v>0</v>
      </c>
      <c r="BB14" s="2">
        <v>0</v>
      </c>
      <c r="BC14" s="5">
        <v>0.2</v>
      </c>
      <c r="BD14" s="2">
        <v>0</v>
      </c>
      <c r="BE14" s="5">
        <v>0.2</v>
      </c>
      <c r="BF14" s="5">
        <v>0.2</v>
      </c>
      <c r="BG14" s="5">
        <v>0.3</v>
      </c>
      <c r="BH14" s="2">
        <v>0</v>
      </c>
      <c r="BI14" s="5">
        <v>79.2</v>
      </c>
      <c r="BJ14" s="5">
        <v>15.3</v>
      </c>
      <c r="BK14" s="5">
        <v>0.4</v>
      </c>
      <c r="BL14" s="5">
        <v>3.4</v>
      </c>
      <c r="BM14" s="2">
        <v>0</v>
      </c>
      <c r="BN14" s="5">
        <v>0.5</v>
      </c>
      <c r="BO14" s="5">
        <v>6538</v>
      </c>
      <c r="BP14" s="5">
        <v>2233</v>
      </c>
      <c r="BQ14" s="5">
        <v>2</v>
      </c>
      <c r="BR14" s="5">
        <v>1</v>
      </c>
      <c r="BS14" s="5">
        <v>7.0000000000000007E-2</v>
      </c>
      <c r="BT14" s="5">
        <v>0.03</v>
      </c>
      <c r="BU14" s="5">
        <v>9497</v>
      </c>
      <c r="BV14" s="5">
        <v>2</v>
      </c>
      <c r="BW14" s="5">
        <v>0.11</v>
      </c>
      <c r="BX14" s="5">
        <v>24365</v>
      </c>
      <c r="BY14" s="5">
        <v>1363</v>
      </c>
      <c r="BZ14" s="5">
        <v>6</v>
      </c>
      <c r="CA14" s="2">
        <v>0</v>
      </c>
      <c r="CB14" s="5">
        <v>0.65</v>
      </c>
      <c r="CC14" s="5">
        <v>0.04</v>
      </c>
      <c r="CD14" s="5">
        <v>17</v>
      </c>
      <c r="CE14" s="5">
        <v>5</v>
      </c>
      <c r="CF14" s="5">
        <v>5</v>
      </c>
      <c r="CG14" s="5">
        <v>3</v>
      </c>
      <c r="CH14" s="5">
        <v>28</v>
      </c>
      <c r="CI14" s="2">
        <v>0</v>
      </c>
      <c r="CJ14" s="5">
        <v>1</v>
      </c>
      <c r="CK14" s="5">
        <v>2</v>
      </c>
      <c r="CL14" s="2">
        <v>0</v>
      </c>
      <c r="CM14" s="5">
        <v>40</v>
      </c>
      <c r="CN14" s="5">
        <v>63</v>
      </c>
      <c r="CO14" s="5">
        <v>6</v>
      </c>
      <c r="CP14" s="5">
        <v>23</v>
      </c>
      <c r="CQ14" s="5">
        <v>2</v>
      </c>
      <c r="CR14" s="5">
        <v>5</v>
      </c>
      <c r="CS14" s="5">
        <v>4.3920000000000001E-2</v>
      </c>
      <c r="CT14" s="2">
        <v>0</v>
      </c>
      <c r="CU14" s="2" t="s">
        <v>142</v>
      </c>
    </row>
    <row r="15" spans="1:99" s="2" customFormat="1" x14ac:dyDescent="0.25">
      <c r="A15" s="2" t="s">
        <v>261</v>
      </c>
      <c r="C15" s="2" t="s">
        <v>262</v>
      </c>
      <c r="D15" s="2">
        <v>1967</v>
      </c>
      <c r="E15" s="2">
        <f t="shared" si="0"/>
        <v>48</v>
      </c>
      <c r="F15" s="2">
        <v>75</v>
      </c>
      <c r="G15" s="2">
        <v>80</v>
      </c>
      <c r="H15" s="2">
        <v>348081</v>
      </c>
      <c r="I15" s="2">
        <v>1042000</v>
      </c>
      <c r="J15" s="2">
        <v>226000</v>
      </c>
      <c r="K15" s="2">
        <v>1042000</v>
      </c>
      <c r="L15" s="2">
        <f t="shared" si="1"/>
        <v>45389415800</v>
      </c>
      <c r="M15" s="2">
        <v>6430</v>
      </c>
      <c r="N15" s="2">
        <f t="shared" si="2"/>
        <v>280090800</v>
      </c>
      <c r="O15" s="2">
        <f t="shared" si="3"/>
        <v>10.046875</v>
      </c>
      <c r="P15" s="2">
        <f t="shared" si="4"/>
        <v>26021309.800000001</v>
      </c>
      <c r="Q15" s="2">
        <f t="shared" si="5"/>
        <v>26.021309800000001</v>
      </c>
      <c r="R15" s="2">
        <v>1012</v>
      </c>
      <c r="S15" s="2">
        <f t="shared" si="6"/>
        <v>2621.06988</v>
      </c>
      <c r="T15" s="2">
        <f t="shared" si="7"/>
        <v>647680</v>
      </c>
      <c r="U15" s="2">
        <f t="shared" si="8"/>
        <v>28214560000</v>
      </c>
      <c r="V15" s="2">
        <v>334186.87861000001</v>
      </c>
      <c r="W15" s="2">
        <f t="shared" si="9"/>
        <v>101.860160600328</v>
      </c>
      <c r="X15" s="2">
        <f t="shared" si="10"/>
        <v>63.292989687462345</v>
      </c>
      <c r="Y15" s="2">
        <f t="shared" si="11"/>
        <v>5.6329341085447524</v>
      </c>
      <c r="Z15" s="2">
        <f t="shared" si="12"/>
        <v>162.05250511619803</v>
      </c>
      <c r="AA15" s="2">
        <f t="shared" si="13"/>
        <v>0.36539601389782589</v>
      </c>
      <c r="AB15" s="2">
        <f t="shared" si="14"/>
        <v>6.4821002046479208</v>
      </c>
      <c r="AC15" s="2">
        <v>75</v>
      </c>
      <c r="AD15" s="2">
        <f t="shared" si="15"/>
        <v>2.1607000682159736</v>
      </c>
      <c r="AE15" s="2">
        <v>413.94799999999998</v>
      </c>
      <c r="AF15" s="2">
        <f t="shared" si="16"/>
        <v>100.72783825816485</v>
      </c>
      <c r="AG15" s="2">
        <f t="shared" si="17"/>
        <v>0.85812741242157053</v>
      </c>
      <c r="AH15" s="2">
        <f t="shared" si="18"/>
        <v>9.3344471688274713E-2</v>
      </c>
      <c r="AI15" s="2">
        <f t="shared" si="19"/>
        <v>9844537400</v>
      </c>
      <c r="AJ15" s="2">
        <f t="shared" si="20"/>
        <v>278766480</v>
      </c>
      <c r="AK15" s="2">
        <f t="shared" si="21"/>
        <v>278.76648</v>
      </c>
      <c r="AL15" s="2" t="s">
        <v>263</v>
      </c>
      <c r="AM15" s="2" t="s">
        <v>179</v>
      </c>
      <c r="AN15" s="2" t="s">
        <v>264</v>
      </c>
      <c r="AO15" s="2" t="s">
        <v>265</v>
      </c>
      <c r="AP15" s="2" t="s">
        <v>266</v>
      </c>
      <c r="AQ15" s="2" t="s">
        <v>267</v>
      </c>
      <c r="AR15" s="2" t="s">
        <v>268</v>
      </c>
      <c r="AS15" s="2">
        <v>3</v>
      </c>
      <c r="AT15" s="2" t="s">
        <v>269</v>
      </c>
      <c r="AU15" s="2" t="s">
        <v>270</v>
      </c>
      <c r="AV15" s="2">
        <v>9</v>
      </c>
      <c r="AW15" s="5">
        <v>83</v>
      </c>
      <c r="AX15" s="5">
        <v>16</v>
      </c>
      <c r="AY15" s="5">
        <v>1</v>
      </c>
      <c r="AZ15" s="5">
        <v>3.5</v>
      </c>
      <c r="BA15" s="5">
        <v>0.5</v>
      </c>
      <c r="BB15" s="2">
        <v>0</v>
      </c>
      <c r="BC15" s="5">
        <v>0.3</v>
      </c>
      <c r="BD15" s="5">
        <v>0.1</v>
      </c>
      <c r="BE15" s="5">
        <v>0.3</v>
      </c>
      <c r="BF15" s="5">
        <v>32.1</v>
      </c>
      <c r="BG15" s="5">
        <v>7</v>
      </c>
      <c r="BH15" s="2">
        <v>0</v>
      </c>
      <c r="BI15" s="5">
        <v>10.8</v>
      </c>
      <c r="BJ15" s="5">
        <v>9.6</v>
      </c>
      <c r="BK15" s="5">
        <v>32.799999999999997</v>
      </c>
      <c r="BL15" s="5">
        <v>2.2999999999999998</v>
      </c>
      <c r="BM15" s="2">
        <v>0</v>
      </c>
      <c r="BN15" s="5">
        <v>0.8</v>
      </c>
      <c r="BO15" s="5">
        <v>27876</v>
      </c>
      <c r="BP15" s="5">
        <v>15703</v>
      </c>
      <c r="BQ15" s="5">
        <v>10</v>
      </c>
      <c r="BR15" s="5">
        <v>6</v>
      </c>
      <c r="BS15" s="5">
        <v>0.1</v>
      </c>
      <c r="BT15" s="5">
        <v>0.06</v>
      </c>
      <c r="BU15" s="5">
        <v>57528</v>
      </c>
      <c r="BV15" s="5">
        <v>21</v>
      </c>
      <c r="BW15" s="5">
        <v>0.21</v>
      </c>
      <c r="BX15" s="5">
        <v>396348</v>
      </c>
      <c r="BY15" s="5">
        <v>30482</v>
      </c>
      <c r="BZ15" s="5">
        <v>148</v>
      </c>
      <c r="CA15" s="5">
        <v>11</v>
      </c>
      <c r="CB15" s="5">
        <v>1.08</v>
      </c>
      <c r="CC15" s="5">
        <v>0.09</v>
      </c>
      <c r="CD15" s="5">
        <v>9</v>
      </c>
      <c r="CE15" s="5">
        <v>4</v>
      </c>
      <c r="CF15" s="5">
        <v>47</v>
      </c>
      <c r="CG15" s="5">
        <v>21</v>
      </c>
      <c r="CH15" s="5">
        <v>16</v>
      </c>
      <c r="CI15" s="5">
        <v>7</v>
      </c>
      <c r="CJ15" s="5">
        <v>10</v>
      </c>
      <c r="CK15" s="5">
        <v>1</v>
      </c>
      <c r="CL15" s="2">
        <v>0</v>
      </c>
      <c r="CM15" s="5">
        <v>2</v>
      </c>
      <c r="CN15" s="5">
        <v>3</v>
      </c>
      <c r="CO15" s="5">
        <v>1</v>
      </c>
      <c r="CP15" s="5">
        <v>3</v>
      </c>
      <c r="CQ15" s="5">
        <v>17</v>
      </c>
      <c r="CR15" s="5">
        <v>58</v>
      </c>
      <c r="CS15" s="5">
        <v>0.86436000000000002</v>
      </c>
      <c r="CT15" s="5">
        <v>0.90129999999999999</v>
      </c>
      <c r="CU15" s="2" t="s">
        <v>142</v>
      </c>
    </row>
    <row r="16" spans="1:99" s="2" customFormat="1" x14ac:dyDescent="0.25">
      <c r="A16" s="2" t="s">
        <v>271</v>
      </c>
      <c r="C16" s="2" t="s">
        <v>272</v>
      </c>
      <c r="D16" s="2">
        <v>1968</v>
      </c>
      <c r="E16" s="2">
        <f t="shared" si="0"/>
        <v>47</v>
      </c>
      <c r="F16" s="2">
        <v>195</v>
      </c>
      <c r="G16" s="2">
        <v>200</v>
      </c>
      <c r="H16" s="2">
        <v>781483</v>
      </c>
      <c r="I16" s="2">
        <v>1013800</v>
      </c>
      <c r="J16" s="2">
        <v>235700</v>
      </c>
      <c r="K16" s="2">
        <v>1013800</v>
      </c>
      <c r="L16" s="2">
        <f t="shared" si="1"/>
        <v>44161026620</v>
      </c>
      <c r="M16" s="2">
        <v>6430</v>
      </c>
      <c r="N16" s="2">
        <f t="shared" si="2"/>
        <v>280090800</v>
      </c>
      <c r="O16" s="2">
        <f t="shared" si="3"/>
        <v>10.046875</v>
      </c>
      <c r="P16" s="2">
        <f t="shared" si="4"/>
        <v>26021309.800000001</v>
      </c>
      <c r="Q16" s="2">
        <f t="shared" si="5"/>
        <v>26.021309800000001</v>
      </c>
      <c r="R16" s="2">
        <v>1319</v>
      </c>
      <c r="S16" s="2">
        <f t="shared" si="6"/>
        <v>3416.1968099999999</v>
      </c>
      <c r="T16" s="2">
        <f t="shared" si="7"/>
        <v>844160</v>
      </c>
      <c r="U16" s="2">
        <f t="shared" si="8"/>
        <v>36773720000</v>
      </c>
      <c r="V16" s="2">
        <v>332376.09097000002</v>
      </c>
      <c r="W16" s="2">
        <f t="shared" si="9"/>
        <v>101.308232527656</v>
      </c>
      <c r="X16" s="2">
        <f t="shared" si="10"/>
        <v>62.950037373172187</v>
      </c>
      <c r="Y16" s="2">
        <f t="shared" si="11"/>
        <v>5.6024121218554104</v>
      </c>
      <c r="Z16" s="2">
        <f t="shared" si="12"/>
        <v>157.6668231159324</v>
      </c>
      <c r="AA16" s="2">
        <f t="shared" si="13"/>
        <v>0.34846008953663304</v>
      </c>
      <c r="AB16" s="2">
        <f t="shared" si="14"/>
        <v>2.425643432552806</v>
      </c>
      <c r="AC16" s="2">
        <v>195</v>
      </c>
      <c r="AD16" s="2">
        <f t="shared" si="15"/>
        <v>0.80854781085093541</v>
      </c>
      <c r="AE16" s="2">
        <v>339.72500000000002</v>
      </c>
      <c r="AF16" s="2">
        <f t="shared" si="16"/>
        <v>131.2846034214619</v>
      </c>
      <c r="AG16" s="2">
        <f t="shared" si="17"/>
        <v>0.83490361872647634</v>
      </c>
      <c r="AH16" s="2">
        <f t="shared" si="18"/>
        <v>8.9502972429147593E-2</v>
      </c>
      <c r="AI16" s="2">
        <f t="shared" si="19"/>
        <v>10267068430</v>
      </c>
      <c r="AJ16" s="2">
        <f t="shared" si="20"/>
        <v>290731236</v>
      </c>
      <c r="AK16" s="2">
        <f t="shared" si="21"/>
        <v>290.73123600000002</v>
      </c>
      <c r="AL16" s="2" t="s">
        <v>273</v>
      </c>
      <c r="AM16" s="2" t="s">
        <v>274</v>
      </c>
      <c r="AN16" s="2" t="s">
        <v>275</v>
      </c>
      <c r="AO16" s="2" t="s">
        <v>276</v>
      </c>
      <c r="AP16" s="2" t="s">
        <v>277</v>
      </c>
      <c r="AQ16" s="2" t="s">
        <v>278</v>
      </c>
      <c r="AR16" s="2" t="s">
        <v>279</v>
      </c>
      <c r="AS16" s="2">
        <v>2</v>
      </c>
      <c r="AT16" s="2" t="s">
        <v>280</v>
      </c>
      <c r="AU16" s="2" t="s">
        <v>281</v>
      </c>
      <c r="AV16" s="2">
        <v>5</v>
      </c>
      <c r="AW16" s="5">
        <v>99</v>
      </c>
      <c r="AX16" s="2">
        <v>0</v>
      </c>
      <c r="AY16" s="2">
        <v>0</v>
      </c>
      <c r="AZ16" s="5">
        <v>1.5</v>
      </c>
      <c r="BA16" s="2">
        <v>0</v>
      </c>
      <c r="BB16" s="5">
        <v>0.1</v>
      </c>
      <c r="BC16" s="5">
        <v>0.5</v>
      </c>
      <c r="BD16" s="5">
        <v>0.1</v>
      </c>
      <c r="BE16" s="5">
        <v>0.4</v>
      </c>
      <c r="BF16" s="5">
        <v>7.4</v>
      </c>
      <c r="BG16" s="5">
        <v>14.2</v>
      </c>
      <c r="BH16" s="2">
        <v>0</v>
      </c>
      <c r="BI16" s="5">
        <v>34.299999999999997</v>
      </c>
      <c r="BJ16" s="5">
        <v>33.5</v>
      </c>
      <c r="BK16" s="5">
        <v>3.6</v>
      </c>
      <c r="BL16" s="5">
        <v>3.5</v>
      </c>
      <c r="BM16" s="2">
        <v>0</v>
      </c>
      <c r="BN16" s="5">
        <v>0.9</v>
      </c>
      <c r="BO16" s="5">
        <v>23008</v>
      </c>
      <c r="BP16" s="5">
        <v>10912</v>
      </c>
      <c r="BQ16" s="5">
        <v>7</v>
      </c>
      <c r="BR16" s="5">
        <v>3</v>
      </c>
      <c r="BS16" s="5">
        <v>0.09</v>
      </c>
      <c r="BT16" s="5">
        <v>0.04</v>
      </c>
      <c r="BU16" s="5">
        <v>40413</v>
      </c>
      <c r="BV16" s="5">
        <v>11</v>
      </c>
      <c r="BW16" s="5">
        <v>0.15</v>
      </c>
      <c r="BX16" s="5">
        <v>289067</v>
      </c>
      <c r="BY16" s="5">
        <v>24791</v>
      </c>
      <c r="BZ16" s="5">
        <v>82</v>
      </c>
      <c r="CA16" s="5">
        <v>7</v>
      </c>
      <c r="CB16" s="5">
        <v>0.95</v>
      </c>
      <c r="CC16" s="5">
        <v>0.09</v>
      </c>
      <c r="CD16" s="5">
        <v>21</v>
      </c>
      <c r="CE16" s="5">
        <v>11</v>
      </c>
      <c r="CF16" s="5">
        <v>26</v>
      </c>
      <c r="CG16" s="5">
        <v>16</v>
      </c>
      <c r="CH16" s="5">
        <v>25</v>
      </c>
      <c r="CI16" s="5">
        <v>8</v>
      </c>
      <c r="CJ16" s="5">
        <v>11</v>
      </c>
      <c r="CK16" s="5">
        <v>1</v>
      </c>
      <c r="CL16" s="2">
        <v>0</v>
      </c>
      <c r="CM16" s="5">
        <v>10</v>
      </c>
      <c r="CN16" s="5">
        <v>16</v>
      </c>
      <c r="CO16" s="5">
        <v>6</v>
      </c>
      <c r="CP16" s="5">
        <v>27</v>
      </c>
      <c r="CQ16" s="5">
        <v>4</v>
      </c>
      <c r="CR16" s="5">
        <v>20</v>
      </c>
      <c r="CS16" s="5">
        <v>0.73458000000000001</v>
      </c>
      <c r="CT16" s="5">
        <v>0.80227999999999999</v>
      </c>
      <c r="CU16" s="2" t="s">
        <v>142</v>
      </c>
    </row>
    <row r="17" spans="1:99" s="2" customFormat="1" x14ac:dyDescent="0.25">
      <c r="A17" s="2" t="s">
        <v>282</v>
      </c>
      <c r="B17" s="2" t="s">
        <v>283</v>
      </c>
      <c r="C17" s="2" t="s">
        <v>284</v>
      </c>
      <c r="D17" s="2">
        <v>1951</v>
      </c>
      <c r="E17" s="2">
        <f t="shared" si="0"/>
        <v>64</v>
      </c>
      <c r="F17" s="2">
        <v>43</v>
      </c>
      <c r="G17" s="2">
        <v>45</v>
      </c>
      <c r="H17" s="2">
        <v>80000</v>
      </c>
      <c r="I17" s="2">
        <v>218200</v>
      </c>
      <c r="J17" s="2">
        <v>67000</v>
      </c>
      <c r="K17" s="2">
        <v>218200</v>
      </c>
      <c r="L17" s="2">
        <f t="shared" si="1"/>
        <v>9504770180</v>
      </c>
      <c r="M17" s="2">
        <v>14700</v>
      </c>
      <c r="N17" s="2">
        <f t="shared" si="2"/>
        <v>640332000</v>
      </c>
      <c r="O17" s="2">
        <f t="shared" si="3"/>
        <v>22.96875</v>
      </c>
      <c r="P17" s="2">
        <f t="shared" si="4"/>
        <v>59488842</v>
      </c>
      <c r="Q17" s="2">
        <f t="shared" si="5"/>
        <v>59.488842000000005</v>
      </c>
      <c r="R17" s="2">
        <v>7573</v>
      </c>
      <c r="S17" s="2">
        <f t="shared" si="6"/>
        <v>19613.994269999999</v>
      </c>
      <c r="T17" s="2">
        <f t="shared" si="7"/>
        <v>4846720</v>
      </c>
      <c r="U17" s="2">
        <f t="shared" si="8"/>
        <v>211135240000</v>
      </c>
      <c r="V17" s="2">
        <v>1117777.2076999999</v>
      </c>
      <c r="W17" s="2">
        <f t="shared" si="9"/>
        <v>340.69849290695993</v>
      </c>
      <c r="X17" s="2">
        <f t="shared" si="10"/>
        <v>211.7002964751338</v>
      </c>
      <c r="Y17" s="2">
        <f t="shared" si="11"/>
        <v>12.460840758423835</v>
      </c>
      <c r="Z17" s="2">
        <f t="shared" si="12"/>
        <v>14.843503338892949</v>
      </c>
      <c r="AA17" s="2">
        <f t="shared" si="13"/>
        <v>4.1225249967082567</v>
      </c>
      <c r="AB17" s="2">
        <f t="shared" si="14"/>
        <v>1.0355932562018337</v>
      </c>
      <c r="AC17" s="2">
        <v>43</v>
      </c>
      <c r="AD17" s="2">
        <f t="shared" si="15"/>
        <v>0.34519775206727787</v>
      </c>
      <c r="AE17" s="2">
        <v>1966.88</v>
      </c>
      <c r="AF17" s="2">
        <f t="shared" si="16"/>
        <v>329.70884353741496</v>
      </c>
      <c r="AG17" s="2">
        <f t="shared" si="17"/>
        <v>5.1985145045726412E-2</v>
      </c>
      <c r="AH17" s="2">
        <f t="shared" si="18"/>
        <v>0.71982777522059904</v>
      </c>
      <c r="AI17" s="2">
        <f t="shared" si="19"/>
        <v>2918513300</v>
      </c>
      <c r="AJ17" s="2">
        <f t="shared" si="20"/>
        <v>82643160</v>
      </c>
      <c r="AK17" s="2">
        <f t="shared" si="21"/>
        <v>82.643159999999995</v>
      </c>
      <c r="AL17" s="2" t="s">
        <v>285</v>
      </c>
      <c r="AM17" s="2" t="s">
        <v>286</v>
      </c>
      <c r="AN17" s="2" t="s">
        <v>287</v>
      </c>
      <c r="AO17" s="2" t="s">
        <v>288</v>
      </c>
      <c r="AP17" s="2" t="s">
        <v>281</v>
      </c>
      <c r="AQ17" s="2" t="s">
        <v>246</v>
      </c>
      <c r="AR17" s="2" t="s">
        <v>289</v>
      </c>
      <c r="AS17" s="2">
        <v>3</v>
      </c>
      <c r="AT17" s="2" t="s">
        <v>290</v>
      </c>
      <c r="AU17" s="2" t="s">
        <v>291</v>
      </c>
      <c r="AV17" s="2">
        <v>9</v>
      </c>
      <c r="AW17" s="5">
        <v>86</v>
      </c>
      <c r="AX17" s="5">
        <v>13</v>
      </c>
      <c r="AY17" s="5">
        <v>1</v>
      </c>
      <c r="AZ17" s="5">
        <v>5.3</v>
      </c>
      <c r="BA17" s="5">
        <v>6.7</v>
      </c>
      <c r="BB17" s="5">
        <v>0.1</v>
      </c>
      <c r="BC17" s="5">
        <v>0.7</v>
      </c>
      <c r="BD17" s="5">
        <v>0.2</v>
      </c>
      <c r="BE17" s="5">
        <v>0.8</v>
      </c>
      <c r="BF17" s="5">
        <v>21.6</v>
      </c>
      <c r="BG17" s="5">
        <v>15.2</v>
      </c>
      <c r="BH17" s="5">
        <v>22.8</v>
      </c>
      <c r="BI17" s="2">
        <v>0</v>
      </c>
      <c r="BJ17" s="2">
        <v>0</v>
      </c>
      <c r="BK17" s="5">
        <v>22.4</v>
      </c>
      <c r="BL17" s="5">
        <v>1.4</v>
      </c>
      <c r="BM17" s="2">
        <v>0</v>
      </c>
      <c r="BN17" s="5">
        <v>2.7</v>
      </c>
      <c r="BO17" s="5">
        <v>243056</v>
      </c>
      <c r="BP17" s="5">
        <v>103298</v>
      </c>
      <c r="BQ17" s="5">
        <v>26</v>
      </c>
      <c r="BR17" s="5">
        <v>11</v>
      </c>
      <c r="BS17" s="5">
        <v>0.11</v>
      </c>
      <c r="BT17" s="5">
        <v>0.05</v>
      </c>
      <c r="BU17" s="5">
        <v>404717</v>
      </c>
      <c r="BV17" s="5">
        <v>44</v>
      </c>
      <c r="BW17" s="5">
        <v>0.18</v>
      </c>
      <c r="BX17" s="5">
        <v>1406714</v>
      </c>
      <c r="BY17" s="5">
        <v>56842</v>
      </c>
      <c r="BZ17" s="5">
        <v>151</v>
      </c>
      <c r="CA17" s="5">
        <v>6</v>
      </c>
      <c r="CB17" s="5">
        <v>0.82</v>
      </c>
      <c r="CC17" s="5">
        <v>0.04</v>
      </c>
      <c r="CD17" s="5">
        <v>14</v>
      </c>
      <c r="CE17" s="5">
        <v>8</v>
      </c>
      <c r="CF17" s="5">
        <v>13</v>
      </c>
      <c r="CG17" s="5">
        <v>9</v>
      </c>
      <c r="CH17" s="5">
        <v>26</v>
      </c>
      <c r="CI17" s="5">
        <v>17</v>
      </c>
      <c r="CJ17" s="5">
        <v>25</v>
      </c>
      <c r="CK17" s="5">
        <v>3</v>
      </c>
      <c r="CL17" s="5">
        <v>7</v>
      </c>
      <c r="CM17" s="2">
        <v>0</v>
      </c>
      <c r="CN17" s="2">
        <v>0</v>
      </c>
      <c r="CO17" s="2">
        <v>0</v>
      </c>
      <c r="CP17" s="2">
        <v>0</v>
      </c>
      <c r="CQ17" s="5">
        <v>25</v>
      </c>
      <c r="CR17" s="5">
        <v>52</v>
      </c>
      <c r="CS17" s="5">
        <v>0.91159000000000001</v>
      </c>
      <c r="CT17" s="5">
        <v>0.61499000000000004</v>
      </c>
      <c r="CU17" s="2" t="s">
        <v>142</v>
      </c>
    </row>
    <row r="18" spans="1:99" s="2" customFormat="1" x14ac:dyDescent="0.25">
      <c r="A18" s="2" t="s">
        <v>292</v>
      </c>
      <c r="C18" s="2" t="s">
        <v>293</v>
      </c>
      <c r="D18" s="2">
        <v>1965</v>
      </c>
      <c r="E18" s="2">
        <f t="shared" si="0"/>
        <v>50</v>
      </c>
      <c r="F18" s="2">
        <v>135</v>
      </c>
      <c r="G18" s="2">
        <v>145</v>
      </c>
      <c r="H18" s="2">
        <v>683000</v>
      </c>
      <c r="I18" s="2">
        <v>969000</v>
      </c>
      <c r="J18" s="2">
        <v>152500</v>
      </c>
      <c r="K18" s="2">
        <v>969000</v>
      </c>
      <c r="L18" s="2">
        <f t="shared" si="1"/>
        <v>42209543100</v>
      </c>
      <c r="M18" s="2">
        <v>7270</v>
      </c>
      <c r="N18" s="2">
        <f t="shared" si="2"/>
        <v>316681200</v>
      </c>
      <c r="O18" s="2">
        <f t="shared" si="3"/>
        <v>11.359375</v>
      </c>
      <c r="P18" s="2">
        <f t="shared" si="4"/>
        <v>29420672.199999999</v>
      </c>
      <c r="Q18" s="2">
        <f t="shared" si="5"/>
        <v>29.420672200000002</v>
      </c>
      <c r="R18" s="2">
        <v>1670</v>
      </c>
      <c r="S18" s="2">
        <f t="shared" si="6"/>
        <v>4325.2833000000001</v>
      </c>
      <c r="T18" s="2">
        <f t="shared" si="7"/>
        <v>1068800</v>
      </c>
      <c r="U18" s="2">
        <f t="shared" si="8"/>
        <v>46559600000</v>
      </c>
      <c r="V18" s="2">
        <v>165471.16923</v>
      </c>
      <c r="W18" s="2">
        <f t="shared" si="9"/>
        <v>50.435612381303997</v>
      </c>
      <c r="X18" s="2">
        <f t="shared" si="10"/>
        <v>31.339246625146622</v>
      </c>
      <c r="Y18" s="2">
        <f t="shared" si="11"/>
        <v>2.6230459217950113</v>
      </c>
      <c r="Z18" s="2">
        <f t="shared" si="12"/>
        <v>133.28717682009543</v>
      </c>
      <c r="AA18" s="2">
        <f t="shared" si="13"/>
        <v>0.26812378562321076</v>
      </c>
      <c r="AB18" s="2">
        <f t="shared" si="14"/>
        <v>2.9619372626687874</v>
      </c>
      <c r="AC18" s="2">
        <v>135</v>
      </c>
      <c r="AD18" s="2">
        <f t="shared" si="15"/>
        <v>0.9873124208895957</v>
      </c>
      <c r="AE18" s="2">
        <v>285.03500000000003</v>
      </c>
      <c r="AF18" s="2">
        <f t="shared" si="16"/>
        <v>147.01513067400276</v>
      </c>
      <c r="AG18" s="2">
        <f t="shared" si="17"/>
        <v>0.66377772864669915</v>
      </c>
      <c r="AH18" s="2">
        <f t="shared" si="18"/>
        <v>0.15640500101804464</v>
      </c>
      <c r="AI18" s="2">
        <f t="shared" si="19"/>
        <v>6642884750</v>
      </c>
      <c r="AJ18" s="2">
        <f t="shared" si="20"/>
        <v>188105700</v>
      </c>
      <c r="AK18" s="2">
        <f t="shared" si="21"/>
        <v>188.10570000000001</v>
      </c>
      <c r="AL18" s="2" t="s">
        <v>294</v>
      </c>
      <c r="AM18" s="2" t="s">
        <v>295</v>
      </c>
      <c r="AN18" s="2" t="s">
        <v>179</v>
      </c>
      <c r="AO18" s="2" t="s">
        <v>296</v>
      </c>
      <c r="AP18" s="2" t="s">
        <v>297</v>
      </c>
      <c r="AQ18" s="2" t="s">
        <v>298</v>
      </c>
      <c r="AR18" s="2" t="s">
        <v>299</v>
      </c>
      <c r="AS18" s="2">
        <v>3</v>
      </c>
      <c r="AT18" s="2" t="s">
        <v>300</v>
      </c>
      <c r="AU18" s="2" t="s">
        <v>301</v>
      </c>
      <c r="AV18" s="2">
        <v>5</v>
      </c>
      <c r="AW18" s="5">
        <v>87</v>
      </c>
      <c r="AX18" s="5">
        <v>13</v>
      </c>
      <c r="AY18" s="2">
        <v>0</v>
      </c>
      <c r="AZ18" s="5">
        <v>1.7</v>
      </c>
      <c r="BA18" s="5">
        <v>0.1</v>
      </c>
      <c r="BB18" s="5">
        <v>0.1</v>
      </c>
      <c r="BC18" s="5">
        <v>0.3</v>
      </c>
      <c r="BD18" s="5">
        <v>0.2</v>
      </c>
      <c r="BE18" s="5">
        <v>0.7</v>
      </c>
      <c r="BF18" s="5">
        <v>9.6</v>
      </c>
      <c r="BG18" s="5">
        <v>10.6</v>
      </c>
      <c r="BH18" s="2">
        <v>0</v>
      </c>
      <c r="BI18" s="5">
        <v>28.3</v>
      </c>
      <c r="BJ18" s="5">
        <v>34.200000000000003</v>
      </c>
      <c r="BK18" s="5">
        <v>6.2</v>
      </c>
      <c r="BL18" s="5">
        <v>7.4</v>
      </c>
      <c r="BM18" s="2">
        <v>0</v>
      </c>
      <c r="BN18" s="5">
        <v>0.8</v>
      </c>
      <c r="BO18" s="5">
        <v>15817</v>
      </c>
      <c r="BP18" s="5">
        <v>6534</v>
      </c>
      <c r="BQ18" s="5">
        <v>5</v>
      </c>
      <c r="BR18" s="5">
        <v>2</v>
      </c>
      <c r="BS18" s="5">
        <v>0.09</v>
      </c>
      <c r="BT18" s="5">
        <v>0.04</v>
      </c>
      <c r="BU18" s="5">
        <v>27653</v>
      </c>
      <c r="BV18" s="5">
        <v>9</v>
      </c>
      <c r="BW18" s="5">
        <v>0.15</v>
      </c>
      <c r="BX18" s="5">
        <v>435582</v>
      </c>
      <c r="BY18" s="5">
        <v>90377</v>
      </c>
      <c r="BZ18" s="5">
        <v>135</v>
      </c>
      <c r="CA18" s="5">
        <v>28</v>
      </c>
      <c r="CB18" s="5">
        <v>1.73</v>
      </c>
      <c r="CC18" s="5">
        <v>0.37</v>
      </c>
      <c r="CD18" s="5">
        <v>12</v>
      </c>
      <c r="CE18" s="5">
        <v>8</v>
      </c>
      <c r="CF18" s="5">
        <v>36</v>
      </c>
      <c r="CG18" s="5">
        <v>20</v>
      </c>
      <c r="CH18" s="5">
        <v>23</v>
      </c>
      <c r="CI18" s="5">
        <v>6</v>
      </c>
      <c r="CJ18" s="5">
        <v>8</v>
      </c>
      <c r="CK18" s="5">
        <v>1</v>
      </c>
      <c r="CL18" s="2">
        <v>0</v>
      </c>
      <c r="CM18" s="5">
        <v>7</v>
      </c>
      <c r="CN18" s="5">
        <v>13</v>
      </c>
      <c r="CO18" s="5">
        <v>5</v>
      </c>
      <c r="CP18" s="5">
        <v>26</v>
      </c>
      <c r="CQ18" s="5">
        <v>9</v>
      </c>
      <c r="CR18" s="5">
        <v>25</v>
      </c>
      <c r="CS18" s="5">
        <v>0.70069000000000004</v>
      </c>
      <c r="CT18" s="5">
        <v>0.42463000000000001</v>
      </c>
      <c r="CU18" s="2" t="s">
        <v>142</v>
      </c>
    </row>
    <row r="19" spans="1:99" s="2" customFormat="1" x14ac:dyDescent="0.25">
      <c r="A19" s="2" t="s">
        <v>302</v>
      </c>
      <c r="C19" s="2" t="s">
        <v>303</v>
      </c>
      <c r="D19" s="2">
        <v>1951</v>
      </c>
      <c r="E19" s="2">
        <f t="shared" si="0"/>
        <v>64</v>
      </c>
      <c r="F19" s="2">
        <v>148</v>
      </c>
      <c r="G19" s="2">
        <v>166</v>
      </c>
      <c r="H19" s="2">
        <v>632000</v>
      </c>
      <c r="I19" s="2">
        <v>2100400</v>
      </c>
      <c r="J19" s="2">
        <v>627100</v>
      </c>
      <c r="K19" s="2">
        <v>2100400</v>
      </c>
      <c r="L19" s="2">
        <f t="shared" si="1"/>
        <v>91493213960</v>
      </c>
      <c r="M19" s="2">
        <v>23560</v>
      </c>
      <c r="N19" s="2">
        <f t="shared" si="2"/>
        <v>1026273600</v>
      </c>
      <c r="O19" s="2">
        <f t="shared" si="3"/>
        <v>36.8125</v>
      </c>
      <c r="P19" s="2">
        <f t="shared" si="4"/>
        <v>95344021.600000009</v>
      </c>
      <c r="Q19" s="2">
        <f t="shared" si="5"/>
        <v>95.344021600000005</v>
      </c>
      <c r="R19" s="2">
        <v>17656</v>
      </c>
      <c r="S19" s="2">
        <f t="shared" si="6"/>
        <v>45728.863439999994</v>
      </c>
      <c r="T19" s="2">
        <f t="shared" si="7"/>
        <v>11299840</v>
      </c>
      <c r="U19" s="2">
        <f t="shared" si="8"/>
        <v>492249280000</v>
      </c>
      <c r="V19" s="2">
        <v>689758.84334000002</v>
      </c>
      <c r="W19" s="2">
        <f t="shared" si="9"/>
        <v>210.23849545003199</v>
      </c>
      <c r="X19" s="2">
        <f t="shared" si="10"/>
        <v>130.63618637553597</v>
      </c>
      <c r="Y19" s="2">
        <f t="shared" si="11"/>
        <v>6.0737987495248671</v>
      </c>
      <c r="Z19" s="2">
        <f t="shared" si="12"/>
        <v>89.150898902592843</v>
      </c>
      <c r="AA19" s="2">
        <f t="shared" si="13"/>
        <v>0.27179616650848748</v>
      </c>
      <c r="AB19" s="2">
        <f t="shared" si="14"/>
        <v>1.807112815593098</v>
      </c>
      <c r="AC19" s="2">
        <v>148</v>
      </c>
      <c r="AD19" s="2">
        <f t="shared" si="15"/>
        <v>0.60237093853103274</v>
      </c>
      <c r="AE19" s="2">
        <v>1604.63</v>
      </c>
      <c r="AF19" s="2">
        <f t="shared" si="16"/>
        <v>479.61969439728352</v>
      </c>
      <c r="AG19" s="2">
        <f t="shared" si="17"/>
        <v>0.24662641861468065</v>
      </c>
      <c r="AH19" s="2">
        <f t="shared" si="18"/>
        <v>0.12326067837819701</v>
      </c>
      <c r="AI19" s="2">
        <f t="shared" si="19"/>
        <v>27316413290</v>
      </c>
      <c r="AJ19" s="2">
        <f t="shared" si="20"/>
        <v>773515308</v>
      </c>
      <c r="AK19" s="2">
        <f t="shared" si="21"/>
        <v>773.515308</v>
      </c>
      <c r="AL19" s="2" t="s">
        <v>304</v>
      </c>
      <c r="AM19" s="2" t="s">
        <v>305</v>
      </c>
      <c r="AN19" s="2" t="s">
        <v>306</v>
      </c>
      <c r="AO19" s="2" t="s">
        <v>307</v>
      </c>
      <c r="AP19" s="2" t="s">
        <v>308</v>
      </c>
      <c r="AQ19" s="2" t="s">
        <v>309</v>
      </c>
      <c r="AR19" s="2" t="s">
        <v>310</v>
      </c>
      <c r="AS19" s="2">
        <v>5</v>
      </c>
      <c r="AT19" s="2" t="s">
        <v>311</v>
      </c>
      <c r="AU19" s="2" t="s">
        <v>312</v>
      </c>
      <c r="AV19" s="2">
        <v>9</v>
      </c>
      <c r="AW19" s="5">
        <v>88</v>
      </c>
      <c r="AX19" s="5">
        <v>12</v>
      </c>
      <c r="AY19" s="5">
        <v>1</v>
      </c>
      <c r="AZ19" s="5">
        <v>1.2</v>
      </c>
      <c r="BA19" s="5">
        <v>0.1</v>
      </c>
      <c r="BB19" s="5">
        <v>0.1</v>
      </c>
      <c r="BC19" s="5">
        <v>0.5</v>
      </c>
      <c r="BD19" s="5">
        <v>0.1</v>
      </c>
      <c r="BE19" s="5">
        <v>0.3</v>
      </c>
      <c r="BF19" s="5">
        <v>2.5</v>
      </c>
      <c r="BG19" s="5">
        <v>2.9</v>
      </c>
      <c r="BH19" s="5">
        <v>0.1</v>
      </c>
      <c r="BI19" s="5">
        <v>14.2</v>
      </c>
      <c r="BJ19" s="5">
        <v>30.8</v>
      </c>
      <c r="BK19" s="5">
        <v>9.1</v>
      </c>
      <c r="BL19" s="5">
        <v>37.6</v>
      </c>
      <c r="BM19" s="2">
        <v>0</v>
      </c>
      <c r="BN19" s="5">
        <v>0.5</v>
      </c>
      <c r="BO19" s="5">
        <v>45072</v>
      </c>
      <c r="BP19" s="5">
        <v>27403</v>
      </c>
      <c r="BQ19" s="5">
        <v>1</v>
      </c>
      <c r="BR19" s="2">
        <v>0</v>
      </c>
      <c r="BS19" s="5">
        <v>0.02</v>
      </c>
      <c r="BT19" s="5">
        <v>0.01</v>
      </c>
      <c r="BU19" s="5">
        <v>100512</v>
      </c>
      <c r="BV19" s="5">
        <v>2</v>
      </c>
      <c r="BW19" s="5">
        <v>0.05</v>
      </c>
      <c r="BX19" s="5">
        <v>1085836</v>
      </c>
      <c r="BY19" s="5">
        <v>47998</v>
      </c>
      <c r="BZ19" s="5">
        <v>17</v>
      </c>
      <c r="CA19" s="5">
        <v>1</v>
      </c>
      <c r="CB19" s="5">
        <v>0.78</v>
      </c>
      <c r="CC19" s="5">
        <v>0.04</v>
      </c>
      <c r="CD19" s="5">
        <v>16</v>
      </c>
      <c r="CE19" s="5">
        <v>8</v>
      </c>
      <c r="CF19" s="5">
        <v>32</v>
      </c>
      <c r="CG19" s="5">
        <v>23</v>
      </c>
      <c r="CH19" s="5">
        <v>25</v>
      </c>
      <c r="CI19" s="5">
        <v>6</v>
      </c>
      <c r="CJ19" s="5">
        <v>8</v>
      </c>
      <c r="CK19" s="5">
        <v>1</v>
      </c>
      <c r="CL19" s="2">
        <v>0</v>
      </c>
      <c r="CM19" s="5">
        <v>4</v>
      </c>
      <c r="CN19" s="5">
        <v>6</v>
      </c>
      <c r="CO19" s="5">
        <v>7</v>
      </c>
      <c r="CP19" s="5">
        <v>26</v>
      </c>
      <c r="CQ19" s="5">
        <v>8</v>
      </c>
      <c r="CR19" s="5">
        <v>29</v>
      </c>
      <c r="CS19" s="5">
        <v>0.75392000000000003</v>
      </c>
      <c r="CT19" s="5">
        <v>0.81735000000000002</v>
      </c>
      <c r="CU19" s="2" t="s">
        <v>142</v>
      </c>
    </row>
    <row r="20" spans="1:99" s="2" customFormat="1" x14ac:dyDescent="0.25">
      <c r="A20" s="2" t="s">
        <v>313</v>
      </c>
      <c r="B20" s="2" t="s">
        <v>314</v>
      </c>
      <c r="C20" s="2" t="s">
        <v>315</v>
      </c>
      <c r="D20" s="2">
        <v>1958</v>
      </c>
      <c r="E20" s="2">
        <f t="shared" si="0"/>
        <v>57</v>
      </c>
      <c r="F20" s="2">
        <v>90</v>
      </c>
      <c r="G20" s="2">
        <v>97</v>
      </c>
      <c r="H20" s="2">
        <v>79664</v>
      </c>
      <c r="I20" s="2">
        <v>1998740</v>
      </c>
      <c r="J20" s="2">
        <v>254900</v>
      </c>
      <c r="K20" s="2">
        <v>1998740</v>
      </c>
      <c r="L20" s="2">
        <f t="shared" si="1"/>
        <v>87064914526</v>
      </c>
      <c r="M20" s="2">
        <v>18700</v>
      </c>
      <c r="N20" s="2">
        <f t="shared" si="2"/>
        <v>814572000</v>
      </c>
      <c r="O20" s="2">
        <f t="shared" si="3"/>
        <v>29.21875</v>
      </c>
      <c r="P20" s="2">
        <f t="shared" si="4"/>
        <v>75676282</v>
      </c>
      <c r="Q20" s="2">
        <f t="shared" si="5"/>
        <v>75.676282</v>
      </c>
      <c r="R20" s="2">
        <v>850</v>
      </c>
      <c r="S20" s="2">
        <f t="shared" si="6"/>
        <v>2201.4914999999996</v>
      </c>
      <c r="T20" s="2">
        <f t="shared" si="7"/>
        <v>544000</v>
      </c>
      <c r="U20" s="2">
        <f t="shared" si="8"/>
        <v>23698000000</v>
      </c>
      <c r="V20" s="2">
        <v>934137.19356000004</v>
      </c>
      <c r="W20" s="2">
        <f t="shared" si="9"/>
        <v>284.72501659708797</v>
      </c>
      <c r="X20" s="2">
        <f t="shared" si="10"/>
        <v>176.91997963710267</v>
      </c>
      <c r="Y20" s="2">
        <f t="shared" si="11"/>
        <v>9.2329529964653219</v>
      </c>
      <c r="Z20" s="2">
        <f t="shared" si="12"/>
        <v>106.88424660557938</v>
      </c>
      <c r="AA20" s="2">
        <f t="shared" si="13"/>
        <v>0.90557344618009616</v>
      </c>
      <c r="AB20" s="2">
        <f t="shared" si="14"/>
        <v>3.5628082201859792</v>
      </c>
      <c r="AC20" s="2">
        <v>90</v>
      </c>
      <c r="AD20" s="2">
        <f t="shared" si="15"/>
        <v>1.1876027400619931</v>
      </c>
      <c r="AE20" s="2">
        <v>375.875</v>
      </c>
      <c r="AF20" s="2">
        <f t="shared" si="16"/>
        <v>29.09090909090909</v>
      </c>
      <c r="AG20" s="2">
        <f t="shared" si="17"/>
        <v>0.33189018564365336</v>
      </c>
      <c r="AH20" s="2">
        <f t="shared" si="18"/>
        <v>0.24068988494191093</v>
      </c>
      <c r="AI20" s="2">
        <f t="shared" si="19"/>
        <v>11103418510</v>
      </c>
      <c r="AJ20" s="2">
        <f t="shared" si="20"/>
        <v>314414052</v>
      </c>
      <c r="AK20" s="2">
        <f t="shared" si="21"/>
        <v>314.41405200000003</v>
      </c>
      <c r="AL20" s="2" t="s">
        <v>316</v>
      </c>
      <c r="AM20" s="2" t="s">
        <v>179</v>
      </c>
      <c r="AN20" s="2" t="s">
        <v>317</v>
      </c>
      <c r="AO20" s="2" t="s">
        <v>318</v>
      </c>
      <c r="AP20" s="2" t="s">
        <v>319</v>
      </c>
      <c r="AQ20" s="2" t="s">
        <v>320</v>
      </c>
      <c r="AR20" s="2" t="s">
        <v>321</v>
      </c>
      <c r="AS20" s="2">
        <v>2</v>
      </c>
      <c r="AT20" s="2" t="s">
        <v>322</v>
      </c>
      <c r="AU20" s="2" t="s">
        <v>323</v>
      </c>
      <c r="AV20" s="2">
        <v>9</v>
      </c>
      <c r="AW20" s="5">
        <v>74</v>
      </c>
      <c r="AX20" s="5">
        <v>25</v>
      </c>
      <c r="AY20" s="5">
        <v>1</v>
      </c>
      <c r="AZ20" s="5">
        <v>7.5</v>
      </c>
      <c r="BA20" s="5">
        <v>4.9000000000000004</v>
      </c>
      <c r="BB20" s="5">
        <v>0.1</v>
      </c>
      <c r="BC20" s="5">
        <v>0.6</v>
      </c>
      <c r="BD20" s="5">
        <v>0.1</v>
      </c>
      <c r="BE20" s="5">
        <v>0.7</v>
      </c>
      <c r="BF20" s="5">
        <v>29.8</v>
      </c>
      <c r="BG20" s="5">
        <v>5.5</v>
      </c>
      <c r="BH20" s="5">
        <v>11.6</v>
      </c>
      <c r="BI20" s="2">
        <v>0</v>
      </c>
      <c r="BJ20" s="5">
        <v>0.1</v>
      </c>
      <c r="BK20" s="5">
        <v>36</v>
      </c>
      <c r="BL20" s="5">
        <v>1.6</v>
      </c>
      <c r="BM20" s="2">
        <v>0</v>
      </c>
      <c r="BN20" s="5">
        <v>1.6</v>
      </c>
      <c r="BO20" s="5">
        <v>75728</v>
      </c>
      <c r="BP20" s="5">
        <v>29544</v>
      </c>
      <c r="BQ20" s="5">
        <v>34</v>
      </c>
      <c r="BR20" s="5">
        <v>13</v>
      </c>
      <c r="BS20" s="5">
        <v>0.12</v>
      </c>
      <c r="BT20" s="5">
        <v>0.05</v>
      </c>
      <c r="BU20" s="5">
        <v>128908</v>
      </c>
      <c r="BV20" s="5">
        <v>57</v>
      </c>
      <c r="BW20" s="5">
        <v>0.2</v>
      </c>
      <c r="BX20" s="5">
        <v>326123</v>
      </c>
      <c r="BY20" s="5">
        <v>9948</v>
      </c>
      <c r="BZ20" s="5">
        <v>145</v>
      </c>
      <c r="CA20" s="5">
        <v>4</v>
      </c>
      <c r="CB20" s="5">
        <v>1.02</v>
      </c>
      <c r="CC20" s="5">
        <v>0.03</v>
      </c>
      <c r="CD20" s="5">
        <v>12</v>
      </c>
      <c r="CE20" s="5">
        <v>6</v>
      </c>
      <c r="CF20" s="5">
        <v>20</v>
      </c>
      <c r="CG20" s="5">
        <v>8</v>
      </c>
      <c r="CH20" s="5">
        <v>22</v>
      </c>
      <c r="CI20" s="5">
        <v>9</v>
      </c>
      <c r="CJ20" s="5">
        <v>9</v>
      </c>
      <c r="CK20" s="5">
        <v>1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5">
        <v>36</v>
      </c>
      <c r="CR20" s="5">
        <v>77</v>
      </c>
      <c r="CS20" s="5">
        <v>0.30141000000000001</v>
      </c>
      <c r="CT20" s="5">
        <v>1.7319999999999999E-2</v>
      </c>
      <c r="CU20" s="2" t="s">
        <v>142</v>
      </c>
    </row>
    <row r="21" spans="1:99" s="2" customFormat="1" x14ac:dyDescent="0.25">
      <c r="A21" s="2" t="s">
        <v>324</v>
      </c>
      <c r="C21" s="2" t="s">
        <v>325</v>
      </c>
      <c r="D21" s="2">
        <v>1954</v>
      </c>
      <c r="E21" s="2">
        <f t="shared" si="0"/>
        <v>61</v>
      </c>
      <c r="F21" s="2">
        <v>101</v>
      </c>
      <c r="G21" s="2">
        <v>106</v>
      </c>
      <c r="H21" s="2">
        <v>81000</v>
      </c>
      <c r="I21" s="2">
        <v>6505000</v>
      </c>
      <c r="J21" s="2">
        <v>145300</v>
      </c>
      <c r="K21" s="2">
        <v>6505000</v>
      </c>
      <c r="L21" s="2">
        <f t="shared" si="1"/>
        <v>283357149500</v>
      </c>
      <c r="M21" s="2">
        <v>20300</v>
      </c>
      <c r="N21" s="2">
        <f t="shared" si="2"/>
        <v>884268000</v>
      </c>
      <c r="O21" s="2">
        <f t="shared" si="3"/>
        <v>31.71875</v>
      </c>
      <c r="P21" s="2">
        <f t="shared" si="4"/>
        <v>82151258</v>
      </c>
      <c r="Q21" s="2">
        <f t="shared" si="5"/>
        <v>82.151257999999999</v>
      </c>
      <c r="R21" s="2">
        <v>3443</v>
      </c>
      <c r="S21" s="2">
        <f t="shared" si="6"/>
        <v>8917.3355699999993</v>
      </c>
      <c r="T21" s="2">
        <f t="shared" si="7"/>
        <v>2203520</v>
      </c>
      <c r="U21" s="2">
        <f t="shared" si="8"/>
        <v>95990840000</v>
      </c>
      <c r="V21" s="2">
        <v>1443171.3025</v>
      </c>
      <c r="W21" s="2">
        <f t="shared" si="9"/>
        <v>439.87861300199995</v>
      </c>
      <c r="X21" s="2">
        <f t="shared" si="10"/>
        <v>273.32798566568499</v>
      </c>
      <c r="Y21" s="2">
        <f t="shared" si="11"/>
        <v>13.690541592887829</v>
      </c>
      <c r="Z21" s="2">
        <f t="shared" si="12"/>
        <v>320.44261411698716</v>
      </c>
      <c r="AA21" s="2">
        <f t="shared" si="13"/>
        <v>2.4543422332143114</v>
      </c>
      <c r="AB21" s="2">
        <f t="shared" si="14"/>
        <v>9.5180974490194199</v>
      </c>
      <c r="AC21" s="2">
        <v>101</v>
      </c>
      <c r="AD21" s="2">
        <f t="shared" si="15"/>
        <v>3.1726991496731403</v>
      </c>
      <c r="AE21" s="2">
        <v>2099.67</v>
      </c>
      <c r="AF21" s="2">
        <f t="shared" si="16"/>
        <v>108.54778325123152</v>
      </c>
      <c r="AG21" s="2">
        <f t="shared" si="17"/>
        <v>0.95500085400350854</v>
      </c>
      <c r="AH21" s="2">
        <f t="shared" si="18"/>
        <v>0.45837032322407628</v>
      </c>
      <c r="AI21" s="2">
        <f t="shared" si="19"/>
        <v>6329253470</v>
      </c>
      <c r="AJ21" s="2">
        <f t="shared" si="20"/>
        <v>179224644</v>
      </c>
      <c r="AK21" s="2">
        <f t="shared" si="21"/>
        <v>179.22464400000001</v>
      </c>
      <c r="AL21" s="2" t="s">
        <v>326</v>
      </c>
      <c r="AM21" s="2" t="s">
        <v>327</v>
      </c>
      <c r="AN21" s="2" t="s">
        <v>328</v>
      </c>
      <c r="AO21" s="2" t="s">
        <v>329</v>
      </c>
      <c r="AP21" s="2" t="s">
        <v>330</v>
      </c>
      <c r="AQ21" s="2" t="s">
        <v>331</v>
      </c>
      <c r="AR21" s="2" t="s">
        <v>332</v>
      </c>
      <c r="AS21" s="2">
        <v>4</v>
      </c>
      <c r="AT21" s="2" t="s">
        <v>333</v>
      </c>
      <c r="AU21" s="2" t="s">
        <v>334</v>
      </c>
      <c r="AV21" s="2">
        <v>9</v>
      </c>
      <c r="AW21" s="5">
        <v>78</v>
      </c>
      <c r="AX21" s="5">
        <v>21</v>
      </c>
      <c r="AY21" s="5">
        <v>1</v>
      </c>
      <c r="AZ21" s="5">
        <v>2.9</v>
      </c>
      <c r="BA21" s="5">
        <v>8.5</v>
      </c>
      <c r="BB21" s="5">
        <v>0.1</v>
      </c>
      <c r="BC21" s="5">
        <v>0.4</v>
      </c>
      <c r="BD21" s="5">
        <v>0.1</v>
      </c>
      <c r="BE21" s="5">
        <v>1.1000000000000001</v>
      </c>
      <c r="BF21" s="5">
        <v>21.3</v>
      </c>
      <c r="BG21" s="5">
        <v>2.2000000000000002</v>
      </c>
      <c r="BH21" s="5">
        <v>3.6</v>
      </c>
      <c r="BI21" s="2">
        <v>0</v>
      </c>
      <c r="BJ21" s="2">
        <v>0</v>
      </c>
      <c r="BK21" s="5">
        <v>48.9</v>
      </c>
      <c r="BL21" s="5">
        <v>10.7</v>
      </c>
      <c r="BM21" s="2">
        <v>0</v>
      </c>
      <c r="BN21" s="5">
        <v>0.2</v>
      </c>
      <c r="BO21" s="5">
        <v>473775</v>
      </c>
      <c r="BP21" s="5">
        <v>113084</v>
      </c>
      <c r="BQ21" s="5">
        <v>52</v>
      </c>
      <c r="BR21" s="5">
        <v>12</v>
      </c>
      <c r="BS21" s="5">
        <v>0.17</v>
      </c>
      <c r="BT21" s="5">
        <v>0.04</v>
      </c>
      <c r="BU21" s="5">
        <v>685817</v>
      </c>
      <c r="BV21" s="5">
        <v>75</v>
      </c>
      <c r="BW21" s="5">
        <v>0.25</v>
      </c>
      <c r="BX21" s="5">
        <v>2403432</v>
      </c>
      <c r="BY21" s="5">
        <v>115043</v>
      </c>
      <c r="BZ21" s="5">
        <v>264</v>
      </c>
      <c r="CA21" s="5">
        <v>13</v>
      </c>
      <c r="CB21" s="5">
        <v>1.33</v>
      </c>
      <c r="CC21" s="5">
        <v>7.0000000000000007E-2</v>
      </c>
      <c r="CD21" s="5">
        <v>6</v>
      </c>
      <c r="CE21" s="5">
        <v>4</v>
      </c>
      <c r="CF21" s="5">
        <v>36</v>
      </c>
      <c r="CG21" s="5">
        <v>16</v>
      </c>
      <c r="CH21" s="5">
        <v>27</v>
      </c>
      <c r="CI21" s="5">
        <v>6</v>
      </c>
      <c r="CJ21" s="5">
        <v>13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5">
        <v>25</v>
      </c>
      <c r="CR21" s="5">
        <v>67</v>
      </c>
      <c r="CS21" s="5">
        <v>0.91271999999999998</v>
      </c>
      <c r="CT21" s="5">
        <v>0.91288999999999998</v>
      </c>
      <c r="CU21" s="2" t="s">
        <v>142</v>
      </c>
    </row>
    <row r="22" spans="1:99" s="2" customFormat="1" x14ac:dyDescent="0.25">
      <c r="A22" s="2" t="s">
        <v>335</v>
      </c>
      <c r="C22" s="2" t="s">
        <v>336</v>
      </c>
      <c r="D22" s="2">
        <v>1962</v>
      </c>
      <c r="E22" s="2">
        <f t="shared" si="0"/>
        <v>53</v>
      </c>
      <c r="F22" s="2">
        <v>122</v>
      </c>
      <c r="G22" s="2">
        <v>134</v>
      </c>
      <c r="H22" s="2">
        <v>47300</v>
      </c>
      <c r="I22" s="2">
        <v>1087530</v>
      </c>
      <c r="J22" s="2">
        <v>186210</v>
      </c>
      <c r="K22" s="2">
        <v>1087530</v>
      </c>
      <c r="L22" s="2">
        <f t="shared" si="1"/>
        <v>47372698047</v>
      </c>
      <c r="M22" s="2">
        <v>32660</v>
      </c>
      <c r="N22" s="2">
        <f t="shared" si="2"/>
        <v>1422669600</v>
      </c>
      <c r="O22" s="2">
        <f t="shared" si="3"/>
        <v>51.03125</v>
      </c>
      <c r="P22" s="2">
        <f t="shared" si="4"/>
        <v>132170447.60000001</v>
      </c>
      <c r="Q22" s="2">
        <f t="shared" si="5"/>
        <v>132.17044760000002</v>
      </c>
      <c r="R22" s="2">
        <v>2472</v>
      </c>
      <c r="S22" s="2">
        <f t="shared" si="6"/>
        <v>6402.4552799999992</v>
      </c>
      <c r="T22" s="2">
        <f t="shared" si="7"/>
        <v>1582080</v>
      </c>
      <c r="U22" s="2">
        <f t="shared" si="8"/>
        <v>68919360000</v>
      </c>
      <c r="V22" s="2">
        <v>99151.004079999999</v>
      </c>
      <c r="W22" s="2">
        <f t="shared" si="9"/>
        <v>30.221226043583997</v>
      </c>
      <c r="X22" s="2">
        <f t="shared" si="10"/>
        <v>18.778605266727521</v>
      </c>
      <c r="Y22" s="2">
        <f t="shared" si="11"/>
        <v>0.74154889144497427</v>
      </c>
      <c r="Z22" s="2">
        <f t="shared" si="12"/>
        <v>33.298453869401584</v>
      </c>
      <c r="AA22" s="2">
        <f t="shared" si="13"/>
        <v>0.13157608713520247</v>
      </c>
      <c r="AB22" s="2">
        <f t="shared" si="14"/>
        <v>0.81881443941151433</v>
      </c>
      <c r="AC22" s="2">
        <v>122</v>
      </c>
      <c r="AD22" s="2">
        <f t="shared" si="15"/>
        <v>0.27293814647050479</v>
      </c>
      <c r="AE22" s="2">
        <v>20.450099999999999</v>
      </c>
      <c r="AF22" s="2">
        <f t="shared" si="16"/>
        <v>48.440906307409676</v>
      </c>
      <c r="AG22" s="2">
        <f t="shared" si="17"/>
        <v>7.823795519295082E-2</v>
      </c>
      <c r="AH22" s="2">
        <f t="shared" si="18"/>
        <v>0.57543894165764098</v>
      </c>
      <c r="AI22" s="2">
        <f t="shared" si="19"/>
        <v>8111288979</v>
      </c>
      <c r="AJ22" s="2">
        <f t="shared" si="20"/>
        <v>229686310.80000001</v>
      </c>
      <c r="AK22" s="2">
        <f t="shared" si="21"/>
        <v>229.6863108</v>
      </c>
      <c r="AL22" s="2" t="s">
        <v>337</v>
      </c>
      <c r="AM22" s="2" t="s">
        <v>338</v>
      </c>
      <c r="AN22" s="2" t="s">
        <v>179</v>
      </c>
      <c r="AO22" s="2" t="s">
        <v>339</v>
      </c>
      <c r="AP22" s="2" t="s">
        <v>340</v>
      </c>
      <c r="AQ22" s="2" t="s">
        <v>341</v>
      </c>
      <c r="AR22" s="2" t="s">
        <v>342</v>
      </c>
      <c r="AS22" s="2">
        <v>3</v>
      </c>
      <c r="AT22" s="2" t="s">
        <v>343</v>
      </c>
      <c r="AU22" s="2" t="s">
        <v>344</v>
      </c>
      <c r="AV22" s="2">
        <v>5</v>
      </c>
      <c r="AW22" s="5">
        <v>99</v>
      </c>
      <c r="AX22" s="5">
        <v>1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5">
        <v>0.2</v>
      </c>
      <c r="BF22" s="5">
        <v>0.2</v>
      </c>
      <c r="BG22" s="5">
        <v>0.1</v>
      </c>
      <c r="BH22" s="2">
        <v>0</v>
      </c>
      <c r="BI22" s="5">
        <v>72.400000000000006</v>
      </c>
      <c r="BJ22" s="5">
        <v>17.5</v>
      </c>
      <c r="BK22" s="5">
        <v>0.2</v>
      </c>
      <c r="BL22" s="5">
        <v>9</v>
      </c>
      <c r="BM22" s="2">
        <v>0</v>
      </c>
      <c r="BN22" s="5">
        <v>0.3</v>
      </c>
      <c r="BO22" s="5">
        <v>4703</v>
      </c>
      <c r="BP22" s="5">
        <v>1924</v>
      </c>
      <c r="BQ22" s="5">
        <v>1</v>
      </c>
      <c r="BR22" s="2">
        <v>0</v>
      </c>
      <c r="BS22" s="5">
        <v>0.03</v>
      </c>
      <c r="BT22" s="5">
        <v>0.01</v>
      </c>
      <c r="BU22" s="5">
        <v>6751</v>
      </c>
      <c r="BV22" s="5">
        <v>1</v>
      </c>
      <c r="BW22" s="5">
        <v>0.05</v>
      </c>
      <c r="BX22" s="5">
        <v>36888</v>
      </c>
      <c r="BY22" s="5">
        <v>19533</v>
      </c>
      <c r="BZ22" s="5">
        <v>6</v>
      </c>
      <c r="CA22" s="5">
        <v>3</v>
      </c>
      <c r="CB22" s="5">
        <v>2.0699999999999998</v>
      </c>
      <c r="CC22" s="5">
        <v>1.1100000000000001</v>
      </c>
      <c r="CD22" s="5">
        <v>4</v>
      </c>
      <c r="CE22" s="5">
        <v>1</v>
      </c>
      <c r="CF22" s="5">
        <v>9</v>
      </c>
      <c r="CG22" s="5">
        <v>6</v>
      </c>
      <c r="CH22" s="5">
        <v>30</v>
      </c>
      <c r="CI22" s="5">
        <v>1</v>
      </c>
      <c r="CJ22" s="5">
        <v>1</v>
      </c>
      <c r="CK22" s="5">
        <v>1</v>
      </c>
      <c r="CL22" s="2">
        <v>0</v>
      </c>
      <c r="CM22" s="5">
        <v>48</v>
      </c>
      <c r="CN22" s="5">
        <v>68</v>
      </c>
      <c r="CO22" s="5">
        <v>5</v>
      </c>
      <c r="CP22" s="5">
        <v>19</v>
      </c>
      <c r="CQ22" s="5">
        <v>2</v>
      </c>
      <c r="CR22" s="5">
        <v>5</v>
      </c>
      <c r="CS22" s="5">
        <v>1.214E-2</v>
      </c>
      <c r="CT22" s="2">
        <v>0</v>
      </c>
      <c r="CU22" s="2" t="s">
        <v>142</v>
      </c>
    </row>
    <row r="23" spans="1:99" s="2" customFormat="1" x14ac:dyDescent="0.25">
      <c r="A23" s="2" t="s">
        <v>345</v>
      </c>
      <c r="C23" s="2" t="s">
        <v>346</v>
      </c>
      <c r="D23" s="2">
        <v>1965</v>
      </c>
      <c r="E23" s="2">
        <f t="shared" si="0"/>
        <v>50</v>
      </c>
      <c r="F23" s="2">
        <v>192</v>
      </c>
      <c r="G23" s="2">
        <v>228</v>
      </c>
      <c r="H23" s="2">
        <v>61100</v>
      </c>
      <c r="I23" s="2">
        <v>2434220</v>
      </c>
      <c r="J23" s="2">
        <v>945400</v>
      </c>
      <c r="K23" s="2">
        <v>2434220</v>
      </c>
      <c r="L23" s="2">
        <f t="shared" si="1"/>
        <v>106034379778</v>
      </c>
      <c r="M23" s="2">
        <v>30466</v>
      </c>
      <c r="N23" s="2">
        <f t="shared" si="2"/>
        <v>1327098960</v>
      </c>
      <c r="O23" s="2">
        <f t="shared" si="3"/>
        <v>47.603125000000006</v>
      </c>
      <c r="P23" s="2">
        <f t="shared" si="4"/>
        <v>123291636.76000001</v>
      </c>
      <c r="Q23" s="2">
        <f t="shared" si="5"/>
        <v>123.29163676</v>
      </c>
      <c r="R23" s="2">
        <v>20220</v>
      </c>
      <c r="S23" s="2">
        <f t="shared" si="6"/>
        <v>52369.597799999996</v>
      </c>
      <c r="T23" s="2">
        <f t="shared" si="7"/>
        <v>12940800</v>
      </c>
      <c r="U23" s="2">
        <f t="shared" si="8"/>
        <v>563733600000</v>
      </c>
      <c r="V23" s="2">
        <v>693708.88728000002</v>
      </c>
      <c r="W23" s="2">
        <f t="shared" si="9"/>
        <v>211.44246884294398</v>
      </c>
      <c r="X23" s="2">
        <f t="shared" si="10"/>
        <v>131.38430099750832</v>
      </c>
      <c r="Y23" s="2">
        <f t="shared" si="11"/>
        <v>5.3718057921450679</v>
      </c>
      <c r="Z23" s="2">
        <f t="shared" si="12"/>
        <v>79.89937674127934</v>
      </c>
      <c r="AA23" s="2">
        <f t="shared" si="13"/>
        <v>0.18131949924493965</v>
      </c>
      <c r="AB23" s="2">
        <f t="shared" si="14"/>
        <v>1.2484277615824897</v>
      </c>
      <c r="AC23" s="2">
        <v>192</v>
      </c>
      <c r="AD23" s="2">
        <f t="shared" si="15"/>
        <v>0.41614258719416325</v>
      </c>
      <c r="AE23" s="2">
        <v>357.35300000000001</v>
      </c>
      <c r="AF23" s="2">
        <f t="shared" si="16"/>
        <v>424.76202980371562</v>
      </c>
      <c r="AG23" s="2">
        <f t="shared" si="17"/>
        <v>0.19437355852093499</v>
      </c>
      <c r="AH23" s="2">
        <f t="shared" si="18"/>
        <v>0.10572699969284438</v>
      </c>
      <c r="AI23" s="2">
        <f t="shared" si="19"/>
        <v>41181529460</v>
      </c>
      <c r="AJ23" s="2">
        <f t="shared" si="20"/>
        <v>1166131992</v>
      </c>
      <c r="AK23" s="2">
        <f t="shared" si="21"/>
        <v>1166.1319920000001</v>
      </c>
      <c r="AL23" s="2" t="s">
        <v>347</v>
      </c>
      <c r="AM23" s="2" t="s">
        <v>179</v>
      </c>
      <c r="AN23" s="2" t="s">
        <v>348</v>
      </c>
      <c r="AO23" s="2" t="s">
        <v>349</v>
      </c>
      <c r="AP23" s="2" t="s">
        <v>350</v>
      </c>
      <c r="AQ23" s="2" t="s">
        <v>351</v>
      </c>
      <c r="AR23" s="2" t="s">
        <v>352</v>
      </c>
      <c r="AS23" s="2">
        <v>4</v>
      </c>
      <c r="AT23" s="2" t="s">
        <v>353</v>
      </c>
      <c r="AU23" s="2" t="s">
        <v>354</v>
      </c>
      <c r="AV23" s="2">
        <v>4</v>
      </c>
      <c r="AW23" s="5">
        <v>59</v>
      </c>
      <c r="AX23" s="5">
        <v>40</v>
      </c>
      <c r="AY23" s="5">
        <v>1</v>
      </c>
      <c r="AZ23" s="5">
        <v>0.3</v>
      </c>
      <c r="BA23" s="2">
        <v>0</v>
      </c>
      <c r="BB23" s="2">
        <v>0</v>
      </c>
      <c r="BC23" s="5">
        <v>0.1</v>
      </c>
      <c r="BD23" s="2">
        <v>0</v>
      </c>
      <c r="BE23" s="5">
        <v>0.1</v>
      </c>
      <c r="BF23" s="5">
        <v>0.5</v>
      </c>
      <c r="BG23" s="5">
        <v>9.6</v>
      </c>
      <c r="BH23" s="2">
        <v>0</v>
      </c>
      <c r="BI23" s="5">
        <v>16.399999999999999</v>
      </c>
      <c r="BJ23" s="5">
        <v>66.400000000000006</v>
      </c>
      <c r="BK23" s="5">
        <v>0.9</v>
      </c>
      <c r="BL23" s="5">
        <v>5.5</v>
      </c>
      <c r="BM23" s="2">
        <v>0</v>
      </c>
      <c r="BN23" s="5">
        <v>0.2</v>
      </c>
      <c r="BO23" s="5">
        <v>8995</v>
      </c>
      <c r="BP23" s="5">
        <v>6718</v>
      </c>
      <c r="BQ23" s="2">
        <v>0</v>
      </c>
      <c r="BR23" s="2">
        <v>0</v>
      </c>
      <c r="BS23" s="5">
        <v>0.01</v>
      </c>
      <c r="BT23" s="5">
        <v>0.01</v>
      </c>
      <c r="BU23" s="5">
        <v>16543</v>
      </c>
      <c r="BV23" s="2">
        <v>0</v>
      </c>
      <c r="BW23" s="5">
        <v>0.01</v>
      </c>
      <c r="BX23" s="5">
        <v>330609</v>
      </c>
      <c r="BY23" s="5">
        <v>21821</v>
      </c>
      <c r="BZ23" s="5">
        <v>6</v>
      </c>
      <c r="CA23" s="2">
        <v>0</v>
      </c>
      <c r="CB23" s="5">
        <v>1.05</v>
      </c>
      <c r="CC23" s="5">
        <v>7.0000000000000007E-2</v>
      </c>
      <c r="CD23" s="5">
        <v>31</v>
      </c>
      <c r="CE23" s="5">
        <v>14</v>
      </c>
      <c r="CF23" s="5">
        <v>14</v>
      </c>
      <c r="CG23" s="5">
        <v>5</v>
      </c>
      <c r="CH23" s="5">
        <v>22</v>
      </c>
      <c r="CI23" s="5">
        <v>1</v>
      </c>
      <c r="CJ23" s="2">
        <v>0</v>
      </c>
      <c r="CK23" s="5">
        <v>1</v>
      </c>
      <c r="CL23" s="2">
        <v>0</v>
      </c>
      <c r="CM23" s="5">
        <v>12</v>
      </c>
      <c r="CN23" s="5">
        <v>16</v>
      </c>
      <c r="CO23" s="5">
        <v>16</v>
      </c>
      <c r="CP23" s="5">
        <v>57</v>
      </c>
      <c r="CQ23" s="5">
        <v>3</v>
      </c>
      <c r="CR23" s="5">
        <v>8</v>
      </c>
      <c r="CS23" s="5">
        <v>0.12822</v>
      </c>
      <c r="CT23" s="5">
        <v>6.4850000000000005E-2</v>
      </c>
      <c r="CU23" s="2" t="s">
        <v>142</v>
      </c>
    </row>
    <row r="24" spans="1:99" s="2" customFormat="1" x14ac:dyDescent="0.25">
      <c r="A24" s="2" t="s">
        <v>355</v>
      </c>
      <c r="B24" s="2" t="s">
        <v>356</v>
      </c>
      <c r="C24" s="2" t="s">
        <v>357</v>
      </c>
      <c r="D24" s="2">
        <v>1953</v>
      </c>
      <c r="E24" s="2">
        <f t="shared" si="0"/>
        <v>62</v>
      </c>
      <c r="F24" s="2">
        <v>141</v>
      </c>
      <c r="G24" s="2">
        <v>175</v>
      </c>
      <c r="H24" s="2">
        <v>456000</v>
      </c>
      <c r="I24" s="2">
        <v>3177000</v>
      </c>
      <c r="J24" s="2">
        <v>2668000</v>
      </c>
      <c r="K24" s="2">
        <v>3177000</v>
      </c>
      <c r="L24" s="2">
        <f t="shared" si="1"/>
        <v>138389802300</v>
      </c>
      <c r="M24" s="2">
        <v>115400</v>
      </c>
      <c r="N24" s="2">
        <f t="shared" si="2"/>
        <v>5026824000</v>
      </c>
      <c r="O24" s="2">
        <f t="shared" si="3"/>
        <v>180.3125</v>
      </c>
      <c r="P24" s="2">
        <f t="shared" si="4"/>
        <v>467007644</v>
      </c>
      <c r="Q24" s="2">
        <f t="shared" si="5"/>
        <v>467.00764400000003</v>
      </c>
      <c r="R24" s="2">
        <v>159270</v>
      </c>
      <c r="S24" s="2">
        <f t="shared" si="6"/>
        <v>412507.70729999995</v>
      </c>
      <c r="T24" s="2">
        <f t="shared" si="7"/>
        <v>101932800</v>
      </c>
      <c r="U24" s="2">
        <f t="shared" si="8"/>
        <v>4440447600000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27.530266088488478</v>
      </c>
      <c r="AA24" s="2">
        <f t="shared" si="13"/>
        <v>0</v>
      </c>
      <c r="AB24" s="2">
        <f t="shared" si="14"/>
        <v>0.5857503423082655</v>
      </c>
      <c r="AC24" s="2">
        <v>141</v>
      </c>
      <c r="AD24" s="2">
        <f t="shared" si="15"/>
        <v>0.19525011410275517</v>
      </c>
      <c r="AE24" s="2" t="s">
        <v>179</v>
      </c>
      <c r="AF24" s="2">
        <f t="shared" si="16"/>
        <v>883.2998266897747</v>
      </c>
      <c r="AG24" s="2">
        <f t="shared" si="17"/>
        <v>3.441192894787104E-2</v>
      </c>
      <c r="AH24" s="2">
        <f t="shared" si="18"/>
        <v>0.14190772961607531</v>
      </c>
      <c r="AI24" s="2">
        <f t="shared" si="19"/>
        <v>116217813200</v>
      </c>
      <c r="AJ24" s="2">
        <f t="shared" si="20"/>
        <v>3290924640</v>
      </c>
      <c r="AK24" s="2">
        <f t="shared" si="21"/>
        <v>3290.9246400000002</v>
      </c>
      <c r="AL24" s="2" t="s">
        <v>179</v>
      </c>
      <c r="AM24" s="2" t="s">
        <v>179</v>
      </c>
      <c r="AN24" s="2" t="s">
        <v>179</v>
      </c>
      <c r="AO24" s="2" t="s">
        <v>179</v>
      </c>
      <c r="AP24" s="2" t="s">
        <v>179</v>
      </c>
      <c r="AQ24" s="2" t="s">
        <v>179</v>
      </c>
      <c r="AR24" s="2" t="s">
        <v>179</v>
      </c>
      <c r="AS24" s="2">
        <v>0</v>
      </c>
      <c r="AT24" s="2" t="s">
        <v>179</v>
      </c>
      <c r="AU24" s="2" t="s">
        <v>179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142</v>
      </c>
    </row>
    <row r="25" spans="1:99" s="2" customFormat="1" x14ac:dyDescent="0.25">
      <c r="A25" s="2" t="s">
        <v>358</v>
      </c>
      <c r="C25" s="2" t="s">
        <v>359</v>
      </c>
      <c r="D25" s="2">
        <v>1938</v>
      </c>
      <c r="E25" s="2">
        <f t="shared" si="0"/>
        <v>77</v>
      </c>
      <c r="F25" s="2">
        <v>40.299999999999997</v>
      </c>
      <c r="G25" s="2">
        <v>44.3</v>
      </c>
      <c r="H25" s="2">
        <v>208000</v>
      </c>
      <c r="I25" s="2">
        <v>79100</v>
      </c>
      <c r="J25" s="2">
        <v>2400</v>
      </c>
      <c r="K25" s="2">
        <v>79100</v>
      </c>
      <c r="L25" s="2">
        <f t="shared" si="1"/>
        <v>3445588090</v>
      </c>
      <c r="M25" s="2">
        <v>300</v>
      </c>
      <c r="N25" s="2">
        <f t="shared" si="2"/>
        <v>13068000</v>
      </c>
      <c r="O25" s="2">
        <f t="shared" si="3"/>
        <v>0.46875</v>
      </c>
      <c r="P25" s="2">
        <f t="shared" si="4"/>
        <v>1214058</v>
      </c>
      <c r="Q25" s="2">
        <f t="shared" si="5"/>
        <v>1.2140580000000001</v>
      </c>
      <c r="R25" s="2">
        <v>755</v>
      </c>
      <c r="S25" s="2">
        <f t="shared" si="6"/>
        <v>1955.4424499999998</v>
      </c>
      <c r="T25" s="2">
        <f t="shared" si="7"/>
        <v>483200</v>
      </c>
      <c r="U25" s="2">
        <f t="shared" si="8"/>
        <v>21049400000</v>
      </c>
      <c r="W25" s="2">
        <f t="shared" si="9"/>
        <v>0</v>
      </c>
      <c r="X25" s="2">
        <f t="shared" si="10"/>
        <v>0</v>
      </c>
      <c r="Y25" s="2">
        <f t="shared" si="11"/>
        <v>0</v>
      </c>
      <c r="Z25" s="2">
        <f t="shared" si="12"/>
        <v>263.66606137128866</v>
      </c>
      <c r="AA25" s="2">
        <f t="shared" si="13"/>
        <v>0</v>
      </c>
      <c r="AB25" s="2">
        <f t="shared" si="14"/>
        <v>19.627746504066156</v>
      </c>
      <c r="AC25" s="2">
        <v>40.299999999999997</v>
      </c>
      <c r="AD25" s="2">
        <f t="shared" si="15"/>
        <v>6.5425821680220517</v>
      </c>
      <c r="AE25" s="2" t="s">
        <v>179</v>
      </c>
      <c r="AF25" s="2">
        <f t="shared" si="16"/>
        <v>1610.6666666666667</v>
      </c>
      <c r="AG25" s="2">
        <f t="shared" si="17"/>
        <v>6.4639072675486577</v>
      </c>
      <c r="AH25" s="2">
        <f t="shared" si="18"/>
        <v>0.41010596037228003</v>
      </c>
      <c r="AI25" s="2">
        <f t="shared" si="19"/>
        <v>104543760</v>
      </c>
      <c r="AJ25" s="2">
        <f t="shared" si="20"/>
        <v>2960352</v>
      </c>
      <c r="AK25" s="2">
        <f t="shared" si="21"/>
        <v>2.9603519999999999</v>
      </c>
      <c r="AL25" s="2" t="s">
        <v>179</v>
      </c>
      <c r="AM25" s="2" t="s">
        <v>179</v>
      </c>
      <c r="AN25" s="2" t="s">
        <v>179</v>
      </c>
      <c r="AO25" s="2" t="s">
        <v>179</v>
      </c>
      <c r="AP25" s="2" t="s">
        <v>179</v>
      </c>
      <c r="AQ25" s="2" t="s">
        <v>179</v>
      </c>
      <c r="AR25" s="2" t="s">
        <v>179</v>
      </c>
      <c r="AS25" s="2">
        <v>0</v>
      </c>
      <c r="AT25" s="2" t="s">
        <v>179</v>
      </c>
      <c r="AU25" s="2" t="s">
        <v>179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142</v>
      </c>
    </row>
    <row r="26" spans="1:99" s="2" customFormat="1" x14ac:dyDescent="0.25">
      <c r="A26" s="2" t="s">
        <v>360</v>
      </c>
      <c r="C26" s="2" t="s">
        <v>361</v>
      </c>
      <c r="D26" s="2">
        <v>1973</v>
      </c>
      <c r="E26" s="2">
        <f t="shared" si="0"/>
        <v>42</v>
      </c>
      <c r="F26" s="2">
        <v>82</v>
      </c>
      <c r="G26" s="2">
        <v>82</v>
      </c>
      <c r="H26" s="2">
        <v>247247</v>
      </c>
      <c r="I26" s="2">
        <v>706970</v>
      </c>
      <c r="J26" s="2">
        <v>416228</v>
      </c>
      <c r="K26" s="2">
        <v>706970</v>
      </c>
      <c r="L26" s="2">
        <f t="shared" si="1"/>
        <v>30795542503</v>
      </c>
      <c r="M26" s="2">
        <v>20985</v>
      </c>
      <c r="N26" s="2">
        <f t="shared" si="2"/>
        <v>914106600</v>
      </c>
      <c r="O26" s="2">
        <f t="shared" si="3"/>
        <v>32.7890625</v>
      </c>
      <c r="P26" s="2">
        <f t="shared" si="4"/>
        <v>84923357.100000009</v>
      </c>
      <c r="Q26" s="2">
        <f t="shared" si="5"/>
        <v>84.923357100000004</v>
      </c>
      <c r="R26" s="2">
        <v>444</v>
      </c>
      <c r="S26" s="2">
        <f t="shared" si="6"/>
        <v>1149.9555599999999</v>
      </c>
      <c r="T26" s="2">
        <f t="shared" si="7"/>
        <v>284160</v>
      </c>
      <c r="U26" s="2">
        <f t="shared" si="8"/>
        <v>12378720000</v>
      </c>
      <c r="V26" s="2">
        <v>997163.12006999995</v>
      </c>
      <c r="W26" s="2">
        <f t="shared" si="9"/>
        <v>303.93531899733597</v>
      </c>
      <c r="X26" s="2">
        <f t="shared" si="10"/>
        <v>188.85671196253759</v>
      </c>
      <c r="Y26" s="2">
        <f t="shared" si="11"/>
        <v>9.3038453887095827</v>
      </c>
      <c r="Z26" s="2">
        <f t="shared" si="12"/>
        <v>33.689224542301737</v>
      </c>
      <c r="AA26" s="2">
        <f t="shared" si="13"/>
        <v>0.59199462853278972</v>
      </c>
      <c r="AB26" s="2">
        <f t="shared" si="14"/>
        <v>1.2325326052061611</v>
      </c>
      <c r="AC26" s="2">
        <v>82</v>
      </c>
      <c r="AD26" s="2">
        <f t="shared" si="15"/>
        <v>0.41084420173538705</v>
      </c>
      <c r="AE26" s="2">
        <v>187.73400000000001</v>
      </c>
      <c r="AF26" s="2">
        <f t="shared" si="16"/>
        <v>13.541100786275912</v>
      </c>
      <c r="AG26" s="2">
        <f t="shared" si="17"/>
        <v>9.8750212912324858E-2</v>
      </c>
      <c r="AH26" s="2">
        <f t="shared" si="18"/>
        <v>0.16541075715064432</v>
      </c>
      <c r="AI26" s="2">
        <f t="shared" si="19"/>
        <v>18130850057.200001</v>
      </c>
      <c r="AJ26" s="2">
        <f t="shared" si="20"/>
        <v>513408913.44</v>
      </c>
      <c r="AK26" s="2">
        <f t="shared" si="21"/>
        <v>513.40891343999999</v>
      </c>
      <c r="AL26" s="2" t="s">
        <v>362</v>
      </c>
      <c r="AM26" s="2" t="s">
        <v>363</v>
      </c>
      <c r="AN26" s="2" t="s">
        <v>364</v>
      </c>
      <c r="AO26" s="2" t="s">
        <v>365</v>
      </c>
      <c r="AP26" s="2" t="s">
        <v>366</v>
      </c>
      <c r="AQ26" s="2" t="s">
        <v>367</v>
      </c>
      <c r="AR26" s="2" t="s">
        <v>368</v>
      </c>
      <c r="AS26" s="2">
        <v>2</v>
      </c>
      <c r="AT26" s="2" t="s">
        <v>369</v>
      </c>
      <c r="AU26" s="2" t="s">
        <v>370</v>
      </c>
      <c r="AV26" s="2">
        <v>9</v>
      </c>
      <c r="AW26" s="5">
        <v>78</v>
      </c>
      <c r="AX26" s="5">
        <v>20</v>
      </c>
      <c r="AY26" s="5">
        <v>1</v>
      </c>
      <c r="AZ26" s="5">
        <v>7.4</v>
      </c>
      <c r="BA26" s="5">
        <v>4.9000000000000004</v>
      </c>
      <c r="BB26" s="5">
        <v>0.4</v>
      </c>
      <c r="BC26" s="5">
        <v>0.9</v>
      </c>
      <c r="BD26" s="5">
        <v>0.4</v>
      </c>
      <c r="BE26" s="5">
        <v>0.9</v>
      </c>
      <c r="BF26" s="5">
        <v>6.6</v>
      </c>
      <c r="BG26" s="5">
        <v>21.1</v>
      </c>
      <c r="BH26" s="5">
        <v>26</v>
      </c>
      <c r="BI26" s="2">
        <v>0</v>
      </c>
      <c r="BJ26" s="2">
        <v>0</v>
      </c>
      <c r="BK26" s="5">
        <v>29</v>
      </c>
      <c r="BL26" s="5">
        <v>1.1000000000000001</v>
      </c>
      <c r="BM26" s="2">
        <v>0</v>
      </c>
      <c r="BN26" s="5">
        <v>1.4</v>
      </c>
      <c r="BO26" s="5">
        <v>24597</v>
      </c>
      <c r="BP26" s="5">
        <v>9936</v>
      </c>
      <c r="BQ26" s="5">
        <v>21</v>
      </c>
      <c r="BR26" s="5">
        <v>8</v>
      </c>
      <c r="BS26" s="5">
        <v>0.12</v>
      </c>
      <c r="BT26" s="5">
        <v>0.05</v>
      </c>
      <c r="BU26" s="5">
        <v>45296</v>
      </c>
      <c r="BV26" s="5">
        <v>38</v>
      </c>
      <c r="BW26" s="5">
        <v>0.23</v>
      </c>
      <c r="BX26" s="5">
        <v>78833</v>
      </c>
      <c r="BY26" s="5">
        <v>2492</v>
      </c>
      <c r="BZ26" s="5">
        <v>66</v>
      </c>
      <c r="CA26" s="5">
        <v>2</v>
      </c>
      <c r="CB26" s="5">
        <v>0.49</v>
      </c>
      <c r="CC26" s="5">
        <v>0.02</v>
      </c>
      <c r="CD26" s="5">
        <v>27</v>
      </c>
      <c r="CE26" s="5">
        <v>14</v>
      </c>
      <c r="CF26" s="5">
        <v>11</v>
      </c>
      <c r="CG26" s="5">
        <v>12</v>
      </c>
      <c r="CH26" s="5">
        <v>29</v>
      </c>
      <c r="CI26" s="5">
        <v>17</v>
      </c>
      <c r="CJ26" s="5">
        <v>24</v>
      </c>
      <c r="CK26" s="5">
        <v>2</v>
      </c>
      <c r="CL26" s="5">
        <v>2</v>
      </c>
      <c r="CM26" s="2">
        <v>0</v>
      </c>
      <c r="CN26" s="2">
        <v>0</v>
      </c>
      <c r="CO26" s="2">
        <v>0</v>
      </c>
      <c r="CP26" s="2">
        <v>0</v>
      </c>
      <c r="CQ26" s="5">
        <v>14</v>
      </c>
      <c r="CR26" s="5">
        <v>48</v>
      </c>
      <c r="CS26" s="5">
        <v>0.33350999999999997</v>
      </c>
      <c r="CT26" s="5">
        <v>2.8649999999999998E-2</v>
      </c>
      <c r="CU26" s="2" t="s">
        <v>142</v>
      </c>
    </row>
    <row r="27" spans="1:99" s="2" customFormat="1" x14ac:dyDescent="0.25">
      <c r="A27" s="2" t="s">
        <v>371</v>
      </c>
      <c r="C27" s="2" t="s">
        <v>372</v>
      </c>
      <c r="D27" s="2">
        <v>1969</v>
      </c>
      <c r="E27" s="2">
        <f t="shared" si="0"/>
        <v>46</v>
      </c>
      <c r="F27" s="2">
        <v>57</v>
      </c>
      <c r="G27" s="2">
        <v>62</v>
      </c>
      <c r="H27" s="2">
        <v>11232</v>
      </c>
      <c r="I27" s="2">
        <v>23200</v>
      </c>
      <c r="J27" s="2">
        <v>17000</v>
      </c>
      <c r="K27" s="2">
        <v>23200</v>
      </c>
      <c r="L27" s="2">
        <f t="shared" si="1"/>
        <v>1010589680</v>
      </c>
      <c r="M27" s="2">
        <v>1010</v>
      </c>
      <c r="N27" s="2">
        <f t="shared" si="2"/>
        <v>43995600</v>
      </c>
      <c r="O27" s="2">
        <f t="shared" si="3"/>
        <v>1.578125</v>
      </c>
      <c r="P27" s="2">
        <f t="shared" si="4"/>
        <v>4087328.6</v>
      </c>
      <c r="Q27" s="2">
        <f t="shared" si="5"/>
        <v>4.0873286000000002</v>
      </c>
      <c r="R27" s="2">
        <v>4.4000000000000004</v>
      </c>
      <c r="S27" s="2">
        <f t="shared" si="6"/>
        <v>11.395956</v>
      </c>
      <c r="T27" s="2">
        <f t="shared" si="7"/>
        <v>2816</v>
      </c>
      <c r="U27" s="2">
        <f t="shared" si="8"/>
        <v>122672000.00000001</v>
      </c>
      <c r="V27" s="2">
        <v>64613.222457000003</v>
      </c>
      <c r="W27" s="2">
        <f t="shared" si="9"/>
        <v>19.694110204893601</v>
      </c>
      <c r="X27" s="2">
        <f t="shared" si="10"/>
        <v>12.23735665402106</v>
      </c>
      <c r="Y27" s="2">
        <f t="shared" si="11"/>
        <v>2.7479667777631063</v>
      </c>
      <c r="Z27" s="2">
        <f t="shared" si="12"/>
        <v>22.970244297156988</v>
      </c>
      <c r="AA27" s="2">
        <f t="shared" si="13"/>
        <v>0.93919404520226857</v>
      </c>
      <c r="AB27" s="2">
        <f t="shared" si="14"/>
        <v>1.2089602261661572</v>
      </c>
      <c r="AC27" s="2">
        <v>57</v>
      </c>
      <c r="AD27" s="2">
        <f t="shared" si="15"/>
        <v>0.40298674205538576</v>
      </c>
      <c r="AE27" s="2" t="s">
        <v>179</v>
      </c>
      <c r="AF27" s="2">
        <f t="shared" si="16"/>
        <v>2.7881188118811879</v>
      </c>
      <c r="AG27" s="2">
        <f t="shared" si="17"/>
        <v>0.30690674991518335</v>
      </c>
      <c r="AH27" s="2">
        <f t="shared" si="18"/>
        <v>0.19492095057694253</v>
      </c>
      <c r="AI27" s="2">
        <f t="shared" si="19"/>
        <v>740518300</v>
      </c>
      <c r="AJ27" s="2">
        <f t="shared" si="20"/>
        <v>20969160</v>
      </c>
      <c r="AK27" s="2">
        <f t="shared" si="21"/>
        <v>20.969159999999999</v>
      </c>
      <c r="AL27" s="2" t="s">
        <v>373</v>
      </c>
      <c r="AM27" s="2" t="s">
        <v>374</v>
      </c>
      <c r="AN27" s="2" t="s">
        <v>375</v>
      </c>
      <c r="AO27" s="2" t="s">
        <v>376</v>
      </c>
      <c r="AP27" s="2" t="s">
        <v>179</v>
      </c>
      <c r="AQ27" s="2" t="s">
        <v>179</v>
      </c>
      <c r="AR27" s="2" t="s">
        <v>179</v>
      </c>
      <c r="AS27" s="2">
        <v>0</v>
      </c>
      <c r="AT27" s="2" t="s">
        <v>179</v>
      </c>
      <c r="AU27" s="2" t="s">
        <v>179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142</v>
      </c>
    </row>
    <row r="28" spans="1:99" s="2" customFormat="1" x14ac:dyDescent="0.25">
      <c r="A28" s="2" t="s">
        <v>377</v>
      </c>
      <c r="C28" s="2" t="s">
        <v>378</v>
      </c>
      <c r="D28" s="2">
        <v>1971</v>
      </c>
      <c r="E28" s="2">
        <f t="shared" si="0"/>
        <v>44</v>
      </c>
      <c r="F28" s="2">
        <v>75</v>
      </c>
      <c r="G28" s="2">
        <v>75</v>
      </c>
      <c r="H28" s="2">
        <v>187056</v>
      </c>
      <c r="I28" s="2">
        <v>1045000</v>
      </c>
      <c r="J28" s="2">
        <v>411840</v>
      </c>
      <c r="K28" s="2">
        <v>1045000</v>
      </c>
      <c r="L28" s="2">
        <f t="shared" si="1"/>
        <v>45520095500</v>
      </c>
      <c r="M28" s="2">
        <v>25560</v>
      </c>
      <c r="N28" s="2">
        <f t="shared" si="2"/>
        <v>1113393600</v>
      </c>
      <c r="O28" s="2">
        <f t="shared" si="3"/>
        <v>39.9375</v>
      </c>
      <c r="P28" s="2">
        <f t="shared" si="4"/>
        <v>103437741.60000001</v>
      </c>
      <c r="Q28" s="2">
        <f t="shared" si="5"/>
        <v>103.43774160000001</v>
      </c>
      <c r="R28" s="2">
        <v>839</v>
      </c>
      <c r="S28" s="2">
        <f t="shared" si="6"/>
        <v>2173.0016099999998</v>
      </c>
      <c r="T28" s="2">
        <f t="shared" si="7"/>
        <v>536960</v>
      </c>
      <c r="U28" s="2">
        <f t="shared" si="8"/>
        <v>23391320000</v>
      </c>
      <c r="V28" s="2">
        <v>1038552.4982</v>
      </c>
      <c r="W28" s="2">
        <f t="shared" si="9"/>
        <v>316.55080145135997</v>
      </c>
      <c r="X28" s="2">
        <f t="shared" si="10"/>
        <v>196.69561184409082</v>
      </c>
      <c r="Y28" s="2">
        <f t="shared" si="11"/>
        <v>8.7800864821395432</v>
      </c>
      <c r="Z28" s="2">
        <f t="shared" si="12"/>
        <v>40.884100196013343</v>
      </c>
      <c r="AA28" s="2">
        <f t="shared" si="13"/>
        <v>0.62313591091851261</v>
      </c>
      <c r="AB28" s="2">
        <f t="shared" si="14"/>
        <v>1.6353640078405336</v>
      </c>
      <c r="AC28" s="2">
        <v>75</v>
      </c>
      <c r="AD28" s="2">
        <f t="shared" si="15"/>
        <v>0.54512133594684453</v>
      </c>
      <c r="AE28" s="2">
        <v>126.51300000000001</v>
      </c>
      <c r="AF28" s="2">
        <f t="shared" si="16"/>
        <v>21.007824726134587</v>
      </c>
      <c r="AG28" s="2">
        <f t="shared" si="17"/>
        <v>0.10858642427226194</v>
      </c>
      <c r="AH28" s="2">
        <f t="shared" si="18"/>
        <v>0.20361904326176145</v>
      </c>
      <c r="AI28" s="2">
        <f t="shared" si="19"/>
        <v>17939709216</v>
      </c>
      <c r="AJ28" s="2">
        <f t="shared" si="20"/>
        <v>507996403.19999999</v>
      </c>
      <c r="AK28" s="2">
        <f t="shared" si="21"/>
        <v>507.99640319999997</v>
      </c>
      <c r="AL28" s="2" t="s">
        <v>379</v>
      </c>
      <c r="AM28" s="2" t="s">
        <v>179</v>
      </c>
      <c r="AN28" s="2" t="s">
        <v>380</v>
      </c>
      <c r="AO28" s="2" t="s">
        <v>381</v>
      </c>
      <c r="AP28" s="2" t="s">
        <v>382</v>
      </c>
      <c r="AQ28" s="2" t="s">
        <v>383</v>
      </c>
      <c r="AR28" s="2" t="s">
        <v>384</v>
      </c>
      <c r="AS28" s="2">
        <v>2</v>
      </c>
      <c r="AT28" s="2" t="s">
        <v>385</v>
      </c>
      <c r="AU28" s="2" t="s">
        <v>386</v>
      </c>
      <c r="AV28" s="2">
        <v>9</v>
      </c>
      <c r="AW28" s="5">
        <v>95</v>
      </c>
      <c r="AX28" s="5">
        <v>5</v>
      </c>
      <c r="AY28" s="2">
        <v>0</v>
      </c>
      <c r="AZ28" s="5">
        <v>0.9</v>
      </c>
      <c r="BA28" s="5">
        <v>4.4000000000000004</v>
      </c>
      <c r="BB28" s="2">
        <v>0</v>
      </c>
      <c r="BC28" s="5">
        <v>0.2</v>
      </c>
      <c r="BD28" s="2">
        <v>0</v>
      </c>
      <c r="BE28" s="5">
        <v>1.1000000000000001</v>
      </c>
      <c r="BF28" s="5">
        <v>25.3</v>
      </c>
      <c r="BG28" s="5">
        <v>1.1000000000000001</v>
      </c>
      <c r="BH28" s="5">
        <v>6.9</v>
      </c>
      <c r="BI28" s="2">
        <v>0</v>
      </c>
      <c r="BJ28" s="2">
        <v>0</v>
      </c>
      <c r="BK28" s="5">
        <v>54.9</v>
      </c>
      <c r="BL28" s="5">
        <v>4.8</v>
      </c>
      <c r="BM28" s="2">
        <v>0</v>
      </c>
      <c r="BN28" s="5">
        <v>0.3</v>
      </c>
      <c r="BO28" s="5">
        <v>18048</v>
      </c>
      <c r="BP28" s="5">
        <v>7745</v>
      </c>
      <c r="BQ28" s="5">
        <v>26</v>
      </c>
      <c r="BR28" s="5">
        <v>11</v>
      </c>
      <c r="BS28" s="5">
        <v>0.13</v>
      </c>
      <c r="BT28" s="5">
        <v>0.06</v>
      </c>
      <c r="BU28" s="5">
        <v>32326</v>
      </c>
      <c r="BV28" s="5">
        <v>46</v>
      </c>
      <c r="BW28" s="5">
        <v>0.23</v>
      </c>
      <c r="BX28" s="5">
        <v>186070</v>
      </c>
      <c r="BY28" s="5">
        <v>39798</v>
      </c>
      <c r="BZ28" s="5">
        <v>265</v>
      </c>
      <c r="CA28" s="5">
        <v>57</v>
      </c>
      <c r="CB28" s="5">
        <v>1.68</v>
      </c>
      <c r="CC28" s="5">
        <v>0.38</v>
      </c>
      <c r="CD28" s="5">
        <v>9</v>
      </c>
      <c r="CE28" s="5">
        <v>5</v>
      </c>
      <c r="CF28" s="5">
        <v>37</v>
      </c>
      <c r="CG28" s="5">
        <v>27</v>
      </c>
      <c r="CH28" s="5">
        <v>22</v>
      </c>
      <c r="CI28" s="5">
        <v>7</v>
      </c>
      <c r="CJ28" s="5">
        <v>7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5">
        <v>24</v>
      </c>
      <c r="CR28" s="5">
        <v>61</v>
      </c>
      <c r="CS28" s="5">
        <v>0.51726000000000005</v>
      </c>
      <c r="CT28" s="5">
        <v>0.13038</v>
      </c>
      <c r="CU28" s="2" t="s">
        <v>142</v>
      </c>
    </row>
    <row r="29" spans="1:99" s="2" customFormat="1" x14ac:dyDescent="0.25">
      <c r="A29" s="2" t="s">
        <v>387</v>
      </c>
      <c r="B29" s="2" t="s">
        <v>388</v>
      </c>
      <c r="C29" s="2" t="s">
        <v>389</v>
      </c>
      <c r="D29" s="2">
        <v>1963</v>
      </c>
      <c r="E29" s="2">
        <f t="shared" si="0"/>
        <v>52</v>
      </c>
      <c r="F29" s="2">
        <v>57</v>
      </c>
      <c r="G29" s="2">
        <v>59</v>
      </c>
      <c r="H29" s="2">
        <v>14291</v>
      </c>
      <c r="I29" s="2">
        <v>47000</v>
      </c>
      <c r="J29" s="2">
        <v>32840</v>
      </c>
      <c r="K29" s="2">
        <v>47000</v>
      </c>
      <c r="L29" s="2">
        <f t="shared" si="1"/>
        <v>2047315300</v>
      </c>
      <c r="M29" s="2">
        <v>2432</v>
      </c>
      <c r="N29" s="2">
        <f t="shared" si="2"/>
        <v>105937920</v>
      </c>
      <c r="O29" s="2">
        <f t="shared" si="3"/>
        <v>3.8000000000000003</v>
      </c>
      <c r="P29" s="2">
        <f t="shared" si="4"/>
        <v>9841963.5199999996</v>
      </c>
      <c r="Q29" s="2">
        <f t="shared" si="5"/>
        <v>9.8419635200000002</v>
      </c>
      <c r="R29" s="2">
        <v>21.1</v>
      </c>
      <c r="S29" s="2">
        <f t="shared" si="6"/>
        <v>54.648789000000001</v>
      </c>
      <c r="T29" s="2">
        <f t="shared" si="7"/>
        <v>13504</v>
      </c>
      <c r="U29" s="2">
        <f t="shared" si="8"/>
        <v>588268000</v>
      </c>
      <c r="V29" s="2">
        <v>140604.14248000001</v>
      </c>
      <c r="W29" s="2">
        <f t="shared" si="9"/>
        <v>42.856142627903999</v>
      </c>
      <c r="X29" s="2">
        <f t="shared" si="10"/>
        <v>26.629580960857123</v>
      </c>
      <c r="Y29" s="2">
        <f t="shared" si="11"/>
        <v>3.8536040913573468</v>
      </c>
      <c r="Z29" s="2">
        <f t="shared" si="12"/>
        <v>19.325613529131022</v>
      </c>
      <c r="AA29" s="2">
        <f t="shared" si="13"/>
        <v>1.0579808776642039</v>
      </c>
      <c r="AB29" s="2">
        <f t="shared" si="14"/>
        <v>1.0171375541647907</v>
      </c>
      <c r="AC29" s="2">
        <v>57</v>
      </c>
      <c r="AD29" s="2">
        <f t="shared" si="15"/>
        <v>0.33904585138826354</v>
      </c>
      <c r="AE29" s="2" t="s">
        <v>179</v>
      </c>
      <c r="AF29" s="2">
        <f t="shared" si="16"/>
        <v>5.5526315789473681</v>
      </c>
      <c r="AG29" s="2">
        <f t="shared" si="17"/>
        <v>0.16639988352285595</v>
      </c>
      <c r="AH29" s="2">
        <f t="shared" si="18"/>
        <v>0.24296655191848598</v>
      </c>
      <c r="AI29" s="2">
        <f t="shared" si="19"/>
        <v>1430507116</v>
      </c>
      <c r="AJ29" s="2">
        <f t="shared" si="20"/>
        <v>40507483.200000003</v>
      </c>
      <c r="AK29" s="2">
        <f t="shared" si="21"/>
        <v>40.507483200000003</v>
      </c>
      <c r="AL29" s="2" t="s">
        <v>390</v>
      </c>
      <c r="AM29" s="2" t="s">
        <v>179</v>
      </c>
      <c r="AN29" s="2" t="s">
        <v>391</v>
      </c>
      <c r="AO29" s="2" t="s">
        <v>392</v>
      </c>
      <c r="AP29" s="2" t="s">
        <v>179</v>
      </c>
      <c r="AQ29" s="2" t="s">
        <v>179</v>
      </c>
      <c r="AR29" s="2" t="s">
        <v>179</v>
      </c>
      <c r="AS29" s="2">
        <v>0</v>
      </c>
      <c r="AT29" s="2" t="s">
        <v>179</v>
      </c>
      <c r="AU29" s="2" t="s">
        <v>179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142</v>
      </c>
    </row>
    <row r="30" spans="1:99" s="2" customFormat="1" x14ac:dyDescent="0.25">
      <c r="A30" s="2" t="s">
        <v>393</v>
      </c>
      <c r="C30" s="2" t="s">
        <v>394</v>
      </c>
      <c r="D30" s="2">
        <v>1952</v>
      </c>
      <c r="E30" s="2">
        <f t="shared" si="0"/>
        <v>63</v>
      </c>
      <c r="F30" s="2">
        <v>20</v>
      </c>
      <c r="G30" s="2">
        <v>20</v>
      </c>
      <c r="H30" s="2">
        <v>11052</v>
      </c>
      <c r="I30" s="2">
        <v>4308</v>
      </c>
      <c r="J30" s="2">
        <v>815</v>
      </c>
      <c r="K30" s="2">
        <v>4308</v>
      </c>
      <c r="L30" s="2">
        <f t="shared" si="1"/>
        <v>187656049.20000002</v>
      </c>
      <c r="M30" s="2">
        <v>256</v>
      </c>
      <c r="N30" s="2">
        <f t="shared" si="2"/>
        <v>11151360</v>
      </c>
      <c r="O30" s="2">
        <f t="shared" si="3"/>
        <v>0.4</v>
      </c>
      <c r="P30" s="2">
        <f t="shared" si="4"/>
        <v>1035996.16</v>
      </c>
      <c r="Q30" s="2">
        <f t="shared" si="5"/>
        <v>1.0359961600000001</v>
      </c>
      <c r="R30" s="2">
        <v>0</v>
      </c>
      <c r="S30" s="2">
        <f t="shared" si="6"/>
        <v>0</v>
      </c>
      <c r="T30" s="2">
        <f t="shared" si="7"/>
        <v>0</v>
      </c>
      <c r="U30" s="2">
        <f t="shared" si="8"/>
        <v>0</v>
      </c>
      <c r="V30" s="2">
        <v>21439.873811000001</v>
      </c>
      <c r="W30" s="2">
        <f t="shared" si="9"/>
        <v>6.5348735375927998</v>
      </c>
      <c r="X30" s="2">
        <f t="shared" si="10"/>
        <v>4.0605834605605349</v>
      </c>
      <c r="Y30" s="2">
        <f t="shared" si="11"/>
        <v>1.8111441017891434</v>
      </c>
      <c r="Z30" s="2">
        <f t="shared" si="12"/>
        <v>16.828086367940774</v>
      </c>
      <c r="AA30" s="2">
        <f t="shared" si="13"/>
        <v>6.5005105387826863</v>
      </c>
      <c r="AB30" s="2">
        <f t="shared" si="14"/>
        <v>2.5242129551911163</v>
      </c>
      <c r="AC30" s="2">
        <v>20</v>
      </c>
      <c r="AD30" s="2">
        <f t="shared" si="15"/>
        <v>0.84140431839703866</v>
      </c>
      <c r="AE30" s="2">
        <v>63.896500000000003</v>
      </c>
      <c r="AF30" s="2">
        <f t="shared" si="16"/>
        <v>0</v>
      </c>
      <c r="AG30" s="2">
        <f t="shared" si="17"/>
        <v>0.446597474257178</v>
      </c>
      <c r="AH30" s="2">
        <f t="shared" si="18"/>
        <v>1.0305484746532878</v>
      </c>
      <c r="AI30" s="2">
        <f t="shared" si="19"/>
        <v>35501318.5</v>
      </c>
      <c r="AJ30" s="2">
        <f t="shared" si="20"/>
        <v>1005286.2000000001</v>
      </c>
      <c r="AK30" s="2">
        <f t="shared" si="21"/>
        <v>1.0052862</v>
      </c>
      <c r="AL30" s="2" t="s">
        <v>395</v>
      </c>
      <c r="AM30" s="2" t="s">
        <v>396</v>
      </c>
      <c r="AN30" s="2" t="s">
        <v>397</v>
      </c>
      <c r="AO30" s="2" t="s">
        <v>398</v>
      </c>
      <c r="AP30" s="2" t="s">
        <v>399</v>
      </c>
      <c r="AQ30" s="2" t="s">
        <v>400</v>
      </c>
      <c r="AR30" s="2" t="s">
        <v>384</v>
      </c>
      <c r="AS30" s="2">
        <v>1</v>
      </c>
      <c r="AT30" s="2" t="s">
        <v>401</v>
      </c>
      <c r="AU30" s="2" t="s">
        <v>402</v>
      </c>
      <c r="AV30" s="2">
        <v>9</v>
      </c>
      <c r="AW30" s="5">
        <v>19</v>
      </c>
      <c r="AX30" s="5">
        <v>80</v>
      </c>
      <c r="AY30" s="5">
        <v>1</v>
      </c>
      <c r="AZ30" s="5">
        <v>2.6</v>
      </c>
      <c r="BA30" s="5">
        <v>0.7</v>
      </c>
      <c r="BB30" s="2">
        <v>0</v>
      </c>
      <c r="BC30" s="2">
        <v>0</v>
      </c>
      <c r="BD30" s="2">
        <v>0</v>
      </c>
      <c r="BE30" s="5">
        <v>0.4</v>
      </c>
      <c r="BF30" s="5">
        <v>34.799999999999997</v>
      </c>
      <c r="BG30" s="5">
        <v>1.1000000000000001</v>
      </c>
      <c r="BH30" s="5">
        <v>5</v>
      </c>
      <c r="BI30" s="2">
        <v>0</v>
      </c>
      <c r="BJ30" s="2">
        <v>0</v>
      </c>
      <c r="BK30" s="5">
        <v>50.6</v>
      </c>
      <c r="BL30" s="5">
        <v>4.8</v>
      </c>
      <c r="BM30" s="2">
        <v>0</v>
      </c>
      <c r="BN30" s="5">
        <v>0.1</v>
      </c>
      <c r="BO30" s="5">
        <v>4328</v>
      </c>
      <c r="BP30" s="5">
        <v>1520</v>
      </c>
      <c r="BQ30" s="5">
        <v>31</v>
      </c>
      <c r="BR30" s="5">
        <v>11</v>
      </c>
      <c r="BS30" s="5">
        <v>0.17</v>
      </c>
      <c r="BT30" s="5">
        <v>0.06</v>
      </c>
      <c r="BU30" s="5">
        <v>7790</v>
      </c>
      <c r="BV30" s="5">
        <v>56</v>
      </c>
      <c r="BW30" s="5">
        <v>0.31</v>
      </c>
      <c r="BX30" s="5">
        <v>34592</v>
      </c>
      <c r="BY30" s="5">
        <v>5084</v>
      </c>
      <c r="BZ30" s="5">
        <v>251</v>
      </c>
      <c r="CA30" s="5">
        <v>37</v>
      </c>
      <c r="CB30" s="5">
        <v>0.62</v>
      </c>
      <c r="CC30" s="5">
        <v>0.1</v>
      </c>
      <c r="CD30" s="5">
        <v>7</v>
      </c>
      <c r="CE30" s="5">
        <v>5</v>
      </c>
      <c r="CF30" s="5">
        <v>37</v>
      </c>
      <c r="CG30" s="5">
        <v>23</v>
      </c>
      <c r="CH30" s="5">
        <v>21</v>
      </c>
      <c r="CI30" s="5">
        <v>9</v>
      </c>
      <c r="CJ30" s="5">
        <v>9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5">
        <v>26</v>
      </c>
      <c r="CR30" s="5">
        <v>63</v>
      </c>
      <c r="CS30" s="5">
        <v>0.59772000000000003</v>
      </c>
      <c r="CT30" s="5">
        <v>0.20177999999999999</v>
      </c>
      <c r="CU30" s="2" t="s">
        <v>142</v>
      </c>
    </row>
    <row r="31" spans="1:99" s="2" customFormat="1" x14ac:dyDescent="0.25">
      <c r="A31" s="2" t="s">
        <v>403</v>
      </c>
      <c r="B31" s="2" t="s">
        <v>404</v>
      </c>
      <c r="C31" s="2" t="s">
        <v>405</v>
      </c>
      <c r="D31" s="2">
        <v>1926</v>
      </c>
      <c r="E31" s="2">
        <f t="shared" si="0"/>
        <v>89</v>
      </c>
      <c r="F31" s="2">
        <v>18</v>
      </c>
      <c r="G31" s="2">
        <v>18</v>
      </c>
      <c r="H31" s="2">
        <v>11810</v>
      </c>
      <c r="I31" s="2">
        <v>7780</v>
      </c>
      <c r="J31" s="2">
        <v>6240</v>
      </c>
      <c r="K31" s="2">
        <v>7780</v>
      </c>
      <c r="L31" s="2">
        <f t="shared" si="1"/>
        <v>338896022</v>
      </c>
      <c r="M31" s="2">
        <v>740</v>
      </c>
      <c r="N31" s="2">
        <f t="shared" si="2"/>
        <v>32234400</v>
      </c>
      <c r="O31" s="2">
        <f t="shared" si="3"/>
        <v>1.15625</v>
      </c>
      <c r="P31" s="2">
        <f t="shared" si="4"/>
        <v>2994676.4</v>
      </c>
      <c r="Q31" s="2">
        <f t="shared" si="5"/>
        <v>2.9946764000000003</v>
      </c>
      <c r="R31" s="2">
        <v>0</v>
      </c>
      <c r="S31" s="2">
        <f t="shared" si="6"/>
        <v>0</v>
      </c>
      <c r="T31" s="2">
        <f t="shared" si="7"/>
        <v>0</v>
      </c>
      <c r="U31" s="2">
        <f t="shared" si="8"/>
        <v>0</v>
      </c>
      <c r="V31" s="2">
        <v>51574.659251999998</v>
      </c>
      <c r="W31" s="2">
        <f t="shared" si="9"/>
        <v>15.719956140009598</v>
      </c>
      <c r="X31" s="2">
        <f t="shared" si="10"/>
        <v>9.7679310143732874</v>
      </c>
      <c r="Y31" s="2">
        <f t="shared" si="11"/>
        <v>2.5625436456028114</v>
      </c>
      <c r="Z31" s="2">
        <f t="shared" si="12"/>
        <v>10.513489377807559</v>
      </c>
      <c r="AA31" s="2">
        <f t="shared" si="13"/>
        <v>2.0423709670089125</v>
      </c>
      <c r="AB31" s="2">
        <f t="shared" si="14"/>
        <v>1.7522482296345931</v>
      </c>
      <c r="AC31" s="2">
        <v>18</v>
      </c>
      <c r="AD31" s="2">
        <f t="shared" si="15"/>
        <v>0.58408274321153109</v>
      </c>
      <c r="AE31" s="2" t="s">
        <v>179</v>
      </c>
      <c r="AF31" s="2">
        <f t="shared" si="16"/>
        <v>0</v>
      </c>
      <c r="AG31" s="2">
        <f t="shared" si="17"/>
        <v>0.16410905071247039</v>
      </c>
      <c r="AH31" s="2">
        <f t="shared" si="18"/>
        <v>0.38907488548139385</v>
      </c>
      <c r="AI31" s="2">
        <f t="shared" si="19"/>
        <v>271813776</v>
      </c>
      <c r="AJ31" s="2">
        <f t="shared" si="20"/>
        <v>7696915.2000000002</v>
      </c>
      <c r="AK31" s="2">
        <f t="shared" si="21"/>
        <v>7.6969152000000003</v>
      </c>
      <c r="AL31" s="2" t="s">
        <v>406</v>
      </c>
      <c r="AM31" s="2" t="s">
        <v>407</v>
      </c>
      <c r="AN31" s="2" t="s">
        <v>408</v>
      </c>
      <c r="AO31" s="2" t="s">
        <v>409</v>
      </c>
      <c r="AP31" s="2" t="s">
        <v>179</v>
      </c>
      <c r="AQ31" s="2" t="s">
        <v>179</v>
      </c>
      <c r="AR31" s="2" t="s">
        <v>179</v>
      </c>
      <c r="AS31" s="2">
        <v>0</v>
      </c>
      <c r="AT31" s="2" t="s">
        <v>179</v>
      </c>
      <c r="AU31" s="2" t="s">
        <v>179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142</v>
      </c>
    </row>
    <row r="32" spans="1:99" s="2" customFormat="1" x14ac:dyDescent="0.25">
      <c r="A32" s="2" t="s">
        <v>410</v>
      </c>
      <c r="C32" s="2" t="s">
        <v>411</v>
      </c>
      <c r="D32" s="2">
        <v>1966</v>
      </c>
      <c r="E32" s="2">
        <f t="shared" si="0"/>
        <v>49</v>
      </c>
      <c r="F32" s="2">
        <v>90</v>
      </c>
      <c r="G32" s="2">
        <v>91</v>
      </c>
      <c r="H32" s="2">
        <v>316821</v>
      </c>
      <c r="I32" s="2">
        <v>1085000</v>
      </c>
      <c r="J32" s="2">
        <v>637180</v>
      </c>
      <c r="K32" s="2">
        <v>1085000</v>
      </c>
      <c r="L32" s="2">
        <f t="shared" si="1"/>
        <v>47262491500</v>
      </c>
      <c r="M32" s="2">
        <v>25850</v>
      </c>
      <c r="N32" s="2">
        <f t="shared" si="2"/>
        <v>1126026000</v>
      </c>
      <c r="O32" s="2">
        <f t="shared" si="3"/>
        <v>40.390625</v>
      </c>
      <c r="P32" s="2">
        <f t="shared" si="4"/>
        <v>104611331</v>
      </c>
      <c r="Q32" s="2">
        <f t="shared" si="5"/>
        <v>104.61133100000001</v>
      </c>
      <c r="R32" s="2">
        <v>1007</v>
      </c>
      <c r="S32" s="2">
        <f t="shared" si="6"/>
        <v>2608.1199299999998</v>
      </c>
      <c r="T32" s="2">
        <f t="shared" si="7"/>
        <v>644480</v>
      </c>
      <c r="U32" s="2">
        <f t="shared" si="8"/>
        <v>28075160000</v>
      </c>
      <c r="V32" s="2">
        <v>1416433.1122999999</v>
      </c>
      <c r="W32" s="2">
        <f t="shared" si="9"/>
        <v>431.72881262903996</v>
      </c>
      <c r="X32" s="2">
        <f t="shared" si="10"/>
        <v>268.26393287094618</v>
      </c>
      <c r="Y32" s="2">
        <f t="shared" si="11"/>
        <v>11.90738952094077</v>
      </c>
      <c r="Z32" s="2">
        <f t="shared" si="12"/>
        <v>41.972824339757693</v>
      </c>
      <c r="AA32" s="2">
        <f t="shared" si="13"/>
        <v>0.54930908998098038</v>
      </c>
      <c r="AB32" s="2">
        <f t="shared" si="14"/>
        <v>1.3990941446585898</v>
      </c>
      <c r="AC32" s="2">
        <v>90</v>
      </c>
      <c r="AD32" s="2">
        <f t="shared" si="15"/>
        <v>0.46636471488619657</v>
      </c>
      <c r="AE32" s="2">
        <v>554.68700000000001</v>
      </c>
      <c r="AF32" s="2">
        <f t="shared" si="16"/>
        <v>24.931528046421665</v>
      </c>
      <c r="AG32" s="2">
        <f t="shared" si="17"/>
        <v>0.11085095346157876</v>
      </c>
      <c r="AH32" s="2">
        <f t="shared" si="18"/>
        <v>0.13310196899618243</v>
      </c>
      <c r="AI32" s="2">
        <f t="shared" si="19"/>
        <v>27755497082</v>
      </c>
      <c r="AJ32" s="2">
        <f t="shared" si="20"/>
        <v>785948786.39999998</v>
      </c>
      <c r="AK32" s="2">
        <f t="shared" si="21"/>
        <v>785.94878640000002</v>
      </c>
      <c r="AL32" s="2" t="s">
        <v>412</v>
      </c>
      <c r="AM32" s="2" t="s">
        <v>413</v>
      </c>
      <c r="AN32" s="2" t="s">
        <v>414</v>
      </c>
      <c r="AO32" s="2" t="s">
        <v>415</v>
      </c>
      <c r="AP32" s="2" t="s">
        <v>416</v>
      </c>
      <c r="AQ32" s="2" t="s">
        <v>417</v>
      </c>
      <c r="AR32" s="2" t="s">
        <v>173</v>
      </c>
      <c r="AS32" s="2">
        <v>3</v>
      </c>
      <c r="AT32" s="2" t="s">
        <v>418</v>
      </c>
      <c r="AU32" s="2" t="s">
        <v>419</v>
      </c>
      <c r="AV32" s="2">
        <v>9</v>
      </c>
      <c r="AW32" s="5">
        <v>83</v>
      </c>
      <c r="AX32" s="5">
        <v>16</v>
      </c>
      <c r="AY32" s="5">
        <v>1</v>
      </c>
      <c r="AZ32" s="5">
        <v>5.9</v>
      </c>
      <c r="BA32" s="5">
        <v>3</v>
      </c>
      <c r="BB32" s="5">
        <v>0.1</v>
      </c>
      <c r="BC32" s="5">
        <v>1.3</v>
      </c>
      <c r="BD32" s="5">
        <v>0.2</v>
      </c>
      <c r="BE32" s="5">
        <v>1.9</v>
      </c>
      <c r="BF32" s="5">
        <v>15.3</v>
      </c>
      <c r="BG32" s="5">
        <v>0.2</v>
      </c>
      <c r="BH32" s="5">
        <v>1.3</v>
      </c>
      <c r="BI32" s="2">
        <v>0</v>
      </c>
      <c r="BJ32" s="5">
        <v>1.1000000000000001</v>
      </c>
      <c r="BK32" s="5">
        <v>63.2</v>
      </c>
      <c r="BL32" s="5">
        <v>6.3</v>
      </c>
      <c r="BM32" s="2">
        <v>0</v>
      </c>
      <c r="BN32" s="5">
        <v>0.3</v>
      </c>
      <c r="BO32" s="5">
        <v>83416</v>
      </c>
      <c r="BP32" s="5">
        <v>20031</v>
      </c>
      <c r="BQ32" s="5">
        <v>31</v>
      </c>
      <c r="BR32" s="5">
        <v>7</v>
      </c>
      <c r="BS32" s="5">
        <v>0.15</v>
      </c>
      <c r="BT32" s="5">
        <v>0.04</v>
      </c>
      <c r="BU32" s="5">
        <v>120302</v>
      </c>
      <c r="BV32" s="5">
        <v>44</v>
      </c>
      <c r="BW32" s="5">
        <v>0.22</v>
      </c>
      <c r="BX32" s="5">
        <v>456274</v>
      </c>
      <c r="BY32" s="5">
        <v>21725</v>
      </c>
      <c r="BZ32" s="5">
        <v>168</v>
      </c>
      <c r="CA32" s="5">
        <v>8</v>
      </c>
      <c r="CB32" s="5">
        <v>0.95</v>
      </c>
      <c r="CC32" s="5">
        <v>0.05</v>
      </c>
      <c r="CD32" s="5">
        <v>18</v>
      </c>
      <c r="CE32" s="5">
        <v>9</v>
      </c>
      <c r="CF32" s="5">
        <v>38</v>
      </c>
      <c r="CG32" s="5">
        <v>24</v>
      </c>
      <c r="CH32" s="5">
        <v>19</v>
      </c>
      <c r="CI32" s="5">
        <v>3</v>
      </c>
      <c r="CJ32" s="5">
        <v>6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5">
        <v>1</v>
      </c>
      <c r="CQ32" s="5">
        <v>20</v>
      </c>
      <c r="CR32" s="5">
        <v>61</v>
      </c>
      <c r="CS32" s="5">
        <v>0.69930000000000003</v>
      </c>
      <c r="CT32" s="5">
        <v>0.22570999999999999</v>
      </c>
      <c r="CU32" s="2" t="s">
        <v>142</v>
      </c>
    </row>
    <row r="33" spans="1:99" s="2" customFormat="1" x14ac:dyDescent="0.25">
      <c r="A33" s="2" t="s">
        <v>420</v>
      </c>
      <c r="C33" s="2" t="s">
        <v>421</v>
      </c>
      <c r="D33" s="2">
        <v>1967</v>
      </c>
      <c r="E33" s="2">
        <f t="shared" si="0"/>
        <v>48</v>
      </c>
      <c r="F33" s="2">
        <v>57</v>
      </c>
      <c r="G33" s="2">
        <v>60</v>
      </c>
      <c r="H33" s="2">
        <v>31000</v>
      </c>
      <c r="I33" s="2">
        <v>85010</v>
      </c>
      <c r="J33" s="2">
        <v>43000</v>
      </c>
      <c r="K33" s="2">
        <v>85010</v>
      </c>
      <c r="L33" s="2">
        <f t="shared" si="1"/>
        <v>3703027099</v>
      </c>
      <c r="M33" s="2">
        <v>3584</v>
      </c>
      <c r="N33" s="2">
        <f t="shared" si="2"/>
        <v>156119040</v>
      </c>
      <c r="O33" s="2">
        <f t="shared" si="3"/>
        <v>5.6000000000000005</v>
      </c>
      <c r="P33" s="2">
        <f t="shared" si="4"/>
        <v>14503946.24</v>
      </c>
      <c r="Q33" s="2">
        <f t="shared" si="5"/>
        <v>14.503946240000001</v>
      </c>
      <c r="R33" s="2">
        <v>62</v>
      </c>
      <c r="S33" s="2">
        <f t="shared" si="6"/>
        <v>160.57937999999999</v>
      </c>
      <c r="T33" s="2">
        <f t="shared" si="7"/>
        <v>39680</v>
      </c>
      <c r="U33" s="2">
        <f t="shared" si="8"/>
        <v>1728560000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23.719253583675638</v>
      </c>
      <c r="AA33" s="2">
        <f t="shared" si="13"/>
        <v>0</v>
      </c>
      <c r="AB33" s="2">
        <f t="shared" si="14"/>
        <v>1.2483817675618756</v>
      </c>
      <c r="AC33" s="2">
        <v>57</v>
      </c>
      <c r="AD33" s="2">
        <f t="shared" si="15"/>
        <v>0.41612725585395854</v>
      </c>
      <c r="AE33" s="2" t="s">
        <v>179</v>
      </c>
      <c r="AF33" s="2">
        <f t="shared" si="16"/>
        <v>11.071428571428571</v>
      </c>
      <c r="AG33" s="2">
        <f t="shared" si="17"/>
        <v>0.16823584375206765</v>
      </c>
      <c r="AH33" s="2">
        <f t="shared" si="18"/>
        <v>0.27345483943707011</v>
      </c>
      <c r="AI33" s="2">
        <f t="shared" si="19"/>
        <v>1873075700</v>
      </c>
      <c r="AJ33" s="2">
        <f t="shared" si="20"/>
        <v>53039640</v>
      </c>
      <c r="AK33" s="2">
        <f t="shared" si="21"/>
        <v>53.039639999999999</v>
      </c>
      <c r="AL33" s="2" t="s">
        <v>179</v>
      </c>
      <c r="AM33" s="2" t="s">
        <v>179</v>
      </c>
      <c r="AN33" s="2" t="s">
        <v>179</v>
      </c>
      <c r="AO33" s="2" t="s">
        <v>179</v>
      </c>
      <c r="AP33" s="2" t="s">
        <v>179</v>
      </c>
      <c r="AQ33" s="2" t="s">
        <v>179</v>
      </c>
      <c r="AR33" s="2" t="s">
        <v>179</v>
      </c>
      <c r="AS33" s="2">
        <v>0</v>
      </c>
      <c r="AT33" s="2" t="s">
        <v>179</v>
      </c>
      <c r="AU33" s="2" t="s">
        <v>179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142</v>
      </c>
    </row>
    <row r="34" spans="1:99" s="2" customFormat="1" x14ac:dyDescent="0.25">
      <c r="A34" s="2" t="s">
        <v>422</v>
      </c>
      <c r="C34" s="2" t="s">
        <v>423</v>
      </c>
      <c r="D34" s="2">
        <v>1949</v>
      </c>
      <c r="E34" s="2">
        <f t="shared" si="0"/>
        <v>66</v>
      </c>
      <c r="F34" s="2">
        <v>50</v>
      </c>
      <c r="G34" s="2">
        <v>50</v>
      </c>
      <c r="H34" s="2">
        <v>32666</v>
      </c>
      <c r="I34" s="2">
        <v>85810</v>
      </c>
      <c r="J34" s="2">
        <v>42500</v>
      </c>
      <c r="K34" s="2">
        <v>85810</v>
      </c>
      <c r="L34" s="2">
        <f t="shared" si="1"/>
        <v>3737875019</v>
      </c>
      <c r="M34" s="2">
        <v>3584</v>
      </c>
      <c r="N34" s="2">
        <f t="shared" si="2"/>
        <v>156119040</v>
      </c>
      <c r="O34" s="2">
        <f t="shared" si="3"/>
        <v>5.6000000000000005</v>
      </c>
      <c r="P34" s="2">
        <f t="shared" si="4"/>
        <v>14503946.24</v>
      </c>
      <c r="Q34" s="2">
        <f t="shared" si="5"/>
        <v>14.503946240000001</v>
      </c>
      <c r="R34" s="2">
        <v>45</v>
      </c>
      <c r="S34" s="2">
        <f t="shared" si="6"/>
        <v>116.54955</v>
      </c>
      <c r="T34" s="2">
        <f t="shared" si="7"/>
        <v>28800</v>
      </c>
      <c r="U34" s="2">
        <f t="shared" si="8"/>
        <v>1254600000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23.942467356960432</v>
      </c>
      <c r="AA34" s="2">
        <f t="shared" si="13"/>
        <v>0</v>
      </c>
      <c r="AB34" s="2">
        <f t="shared" si="14"/>
        <v>1.4365480414176259</v>
      </c>
      <c r="AC34" s="2">
        <v>50</v>
      </c>
      <c r="AD34" s="2">
        <f t="shared" si="15"/>
        <v>0.47884934713920863</v>
      </c>
      <c r="AE34" s="2" t="s">
        <v>179</v>
      </c>
      <c r="AF34" s="2">
        <f t="shared" si="16"/>
        <v>8.0357142857142865</v>
      </c>
      <c r="AG34" s="2">
        <f t="shared" si="17"/>
        <v>0.16981905366856753</v>
      </c>
      <c r="AH34" s="2">
        <f t="shared" si="18"/>
        <v>0.27667195519515325</v>
      </c>
      <c r="AI34" s="2">
        <f t="shared" si="19"/>
        <v>1851295750</v>
      </c>
      <c r="AJ34" s="2">
        <f t="shared" si="20"/>
        <v>52422900</v>
      </c>
      <c r="AK34" s="2">
        <f t="shared" si="21"/>
        <v>52.422899999999998</v>
      </c>
      <c r="AL34" s="2" t="s">
        <v>179</v>
      </c>
      <c r="AM34" s="2" t="s">
        <v>179</v>
      </c>
      <c r="AN34" s="2" t="s">
        <v>179</v>
      </c>
      <c r="AO34" s="2" t="s">
        <v>179</v>
      </c>
      <c r="AP34" s="2" t="s">
        <v>179</v>
      </c>
      <c r="AQ34" s="2" t="s">
        <v>179</v>
      </c>
      <c r="AR34" s="2" t="s">
        <v>179</v>
      </c>
      <c r="AS34" s="2">
        <v>0</v>
      </c>
      <c r="AT34" s="2" t="s">
        <v>179</v>
      </c>
      <c r="AU34" s="2" t="s">
        <v>179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142</v>
      </c>
    </row>
    <row r="35" spans="1:99" s="2" customFormat="1" x14ac:dyDescent="0.25">
      <c r="A35" s="2" t="s">
        <v>424</v>
      </c>
      <c r="B35" s="2" t="s">
        <v>425</v>
      </c>
      <c r="C35" s="2" t="s">
        <v>426</v>
      </c>
      <c r="D35" s="2">
        <v>1956</v>
      </c>
      <c r="E35" s="2">
        <f t="shared" si="0"/>
        <v>59</v>
      </c>
      <c r="F35" s="2">
        <v>46</v>
      </c>
      <c r="G35" s="2">
        <v>51</v>
      </c>
      <c r="H35" s="2">
        <v>0</v>
      </c>
      <c r="I35" s="2">
        <v>92000</v>
      </c>
      <c r="J35" s="2">
        <v>44650</v>
      </c>
      <c r="K35" s="2">
        <v>92000</v>
      </c>
      <c r="L35" s="2">
        <f t="shared" si="1"/>
        <v>4007510800</v>
      </c>
      <c r="M35" s="2">
        <v>3720</v>
      </c>
      <c r="N35" s="2">
        <f t="shared" si="2"/>
        <v>162043200</v>
      </c>
      <c r="O35" s="2">
        <f t="shared" si="3"/>
        <v>5.8125</v>
      </c>
      <c r="P35" s="2">
        <f t="shared" si="4"/>
        <v>15054319.200000001</v>
      </c>
      <c r="Q35" s="2">
        <f t="shared" si="5"/>
        <v>15.0543192</v>
      </c>
      <c r="R35" s="2">
        <v>115</v>
      </c>
      <c r="S35" s="2">
        <f t="shared" si="6"/>
        <v>297.84884999999997</v>
      </c>
      <c r="T35" s="2">
        <f t="shared" si="7"/>
        <v>73600</v>
      </c>
      <c r="U35" s="2">
        <f t="shared" si="8"/>
        <v>3206200000</v>
      </c>
      <c r="V35" s="2">
        <v>188103.53771</v>
      </c>
      <c r="W35" s="2">
        <f t="shared" si="9"/>
        <v>57.333958294007999</v>
      </c>
      <c r="X35" s="2">
        <f t="shared" si="10"/>
        <v>35.625681421047744</v>
      </c>
      <c r="Y35" s="2">
        <f t="shared" si="11"/>
        <v>4.1684659392764543</v>
      </c>
      <c r="Z35" s="2">
        <f t="shared" si="12"/>
        <v>24.731126020715465</v>
      </c>
      <c r="AA35" s="2">
        <f t="shared" si="13"/>
        <v>1.0410182684369256</v>
      </c>
      <c r="AB35" s="2">
        <f t="shared" si="14"/>
        <v>1.6128995230901391</v>
      </c>
      <c r="AC35" s="2">
        <v>46</v>
      </c>
      <c r="AD35" s="2">
        <f t="shared" si="15"/>
        <v>0.53763317436337965</v>
      </c>
      <c r="AE35" s="2">
        <v>47.260599999999997</v>
      </c>
      <c r="AF35" s="2">
        <f t="shared" si="16"/>
        <v>19.78494623655914</v>
      </c>
      <c r="AG35" s="2">
        <f t="shared" si="17"/>
        <v>0.1721765230737673</v>
      </c>
      <c r="AH35" s="2">
        <f t="shared" si="18"/>
        <v>0.27334274088866867</v>
      </c>
      <c r="AI35" s="2">
        <f t="shared" si="19"/>
        <v>1944949535</v>
      </c>
      <c r="AJ35" s="2">
        <f t="shared" si="20"/>
        <v>55074882</v>
      </c>
      <c r="AK35" s="2">
        <f t="shared" si="21"/>
        <v>55.074882000000002</v>
      </c>
      <c r="AL35" s="2" t="s">
        <v>427</v>
      </c>
      <c r="AM35" s="2" t="s">
        <v>428</v>
      </c>
      <c r="AN35" s="2" t="s">
        <v>429</v>
      </c>
      <c r="AO35" s="2" t="s">
        <v>430</v>
      </c>
      <c r="AP35" s="2" t="s">
        <v>431</v>
      </c>
      <c r="AQ35" s="2" t="s">
        <v>432</v>
      </c>
      <c r="AR35" s="2" t="s">
        <v>433</v>
      </c>
      <c r="AS35" s="2">
        <v>1</v>
      </c>
      <c r="AT35" s="2" t="s">
        <v>434</v>
      </c>
      <c r="AU35" s="2" t="s">
        <v>435</v>
      </c>
      <c r="AV35" s="2">
        <v>9</v>
      </c>
      <c r="AW35" s="5">
        <v>40</v>
      </c>
      <c r="AX35" s="5">
        <v>54</v>
      </c>
      <c r="AY35" s="5">
        <v>6</v>
      </c>
      <c r="AZ35" s="5">
        <v>3.6</v>
      </c>
      <c r="BA35" s="5">
        <v>3.5</v>
      </c>
      <c r="BB35" s="2">
        <v>0</v>
      </c>
      <c r="BC35" s="2">
        <v>0</v>
      </c>
      <c r="BD35" s="2">
        <v>0</v>
      </c>
      <c r="BE35" s="5">
        <v>0.3</v>
      </c>
      <c r="BF35" s="5">
        <v>27.8</v>
      </c>
      <c r="BG35" s="5">
        <v>6.2</v>
      </c>
      <c r="BH35" s="5">
        <v>26.8</v>
      </c>
      <c r="BI35" s="2">
        <v>0</v>
      </c>
      <c r="BJ35" s="2">
        <v>0</v>
      </c>
      <c r="BK35" s="5">
        <v>29.7</v>
      </c>
      <c r="BL35" s="5">
        <v>1.4</v>
      </c>
      <c r="BM35" s="2">
        <v>0</v>
      </c>
      <c r="BN35" s="5">
        <v>0.6</v>
      </c>
      <c r="BO35" s="5">
        <v>11065</v>
      </c>
      <c r="BP35" s="5">
        <v>3631</v>
      </c>
      <c r="BQ35" s="5">
        <v>43</v>
      </c>
      <c r="BR35" s="5">
        <v>14</v>
      </c>
      <c r="BS35" s="5">
        <v>0.17</v>
      </c>
      <c r="BT35" s="5">
        <v>0.06</v>
      </c>
      <c r="BU35" s="5">
        <v>18066</v>
      </c>
      <c r="BV35" s="5">
        <v>69</v>
      </c>
      <c r="BW35" s="5">
        <v>0.28000000000000003</v>
      </c>
      <c r="BX35" s="5">
        <v>34686</v>
      </c>
      <c r="BY35" s="5">
        <v>1328</v>
      </c>
      <c r="BZ35" s="5">
        <v>133</v>
      </c>
      <c r="CA35" s="5">
        <v>5</v>
      </c>
      <c r="CB35" s="5">
        <v>0.84</v>
      </c>
      <c r="CC35" s="5">
        <v>0.04</v>
      </c>
      <c r="CD35" s="5">
        <v>4</v>
      </c>
      <c r="CE35" s="5">
        <v>2</v>
      </c>
      <c r="CF35" s="5">
        <v>23</v>
      </c>
      <c r="CG35" s="5">
        <v>15</v>
      </c>
      <c r="CH35" s="5">
        <v>27</v>
      </c>
      <c r="CI35" s="5">
        <v>17</v>
      </c>
      <c r="CJ35" s="5">
        <v>17</v>
      </c>
      <c r="CK35" s="5">
        <v>1</v>
      </c>
      <c r="CL35" s="5">
        <v>1</v>
      </c>
      <c r="CM35" s="2">
        <v>0</v>
      </c>
      <c r="CN35" s="2">
        <v>0</v>
      </c>
      <c r="CO35" s="2">
        <v>0</v>
      </c>
      <c r="CP35" s="2">
        <v>0</v>
      </c>
      <c r="CQ35" s="5">
        <v>27</v>
      </c>
      <c r="CR35" s="5">
        <v>65</v>
      </c>
      <c r="CS35" s="5">
        <v>0.33322000000000002</v>
      </c>
      <c r="CT35" s="5">
        <v>1.8509999999999999E-2</v>
      </c>
      <c r="CU35" s="2" t="s">
        <v>142</v>
      </c>
    </row>
    <row r="36" spans="1:99" s="2" customFormat="1" x14ac:dyDescent="0.25">
      <c r="A36" s="2" t="s">
        <v>436</v>
      </c>
      <c r="B36" s="2" t="s">
        <v>437</v>
      </c>
      <c r="C36" s="2" t="s">
        <v>438</v>
      </c>
      <c r="D36" s="2">
        <v>1956</v>
      </c>
      <c r="E36" s="2">
        <f t="shared" si="0"/>
        <v>59</v>
      </c>
      <c r="F36" s="2">
        <v>32</v>
      </c>
      <c r="G36" s="2">
        <v>44</v>
      </c>
      <c r="H36" s="2">
        <v>15584</v>
      </c>
      <c r="I36" s="2">
        <v>1928</v>
      </c>
      <c r="J36" s="2">
        <v>1928</v>
      </c>
      <c r="K36" s="2">
        <v>1928</v>
      </c>
      <c r="L36" s="2">
        <f t="shared" si="1"/>
        <v>83983487.200000003</v>
      </c>
      <c r="M36" s="2">
        <v>260</v>
      </c>
      <c r="N36" s="2">
        <f t="shared" si="2"/>
        <v>11325600</v>
      </c>
      <c r="O36" s="2">
        <f t="shared" si="3"/>
        <v>0.40625</v>
      </c>
      <c r="P36" s="2">
        <f t="shared" si="4"/>
        <v>1052183.6000000001</v>
      </c>
      <c r="Q36" s="2">
        <f t="shared" si="5"/>
        <v>1.0521836</v>
      </c>
      <c r="R36" s="2">
        <v>8.74</v>
      </c>
      <c r="S36" s="2">
        <f t="shared" si="6"/>
        <v>22.6365126</v>
      </c>
      <c r="T36" s="2">
        <f t="shared" si="7"/>
        <v>5593.6</v>
      </c>
      <c r="U36" s="2">
        <f t="shared" si="8"/>
        <v>243671200</v>
      </c>
      <c r="W36" s="2">
        <f t="shared" si="9"/>
        <v>0</v>
      </c>
      <c r="X36" s="2">
        <f t="shared" si="10"/>
        <v>0</v>
      </c>
      <c r="Y36" s="2">
        <f t="shared" si="11"/>
        <v>0</v>
      </c>
      <c r="Z36" s="2">
        <f t="shared" si="12"/>
        <v>7.4153675920039559</v>
      </c>
      <c r="AA36" s="2">
        <f t="shared" si="13"/>
        <v>0</v>
      </c>
      <c r="AB36" s="2">
        <f t="shared" si="14"/>
        <v>0.69519071175037084</v>
      </c>
      <c r="AC36" s="2">
        <v>32</v>
      </c>
      <c r="AD36" s="2">
        <f t="shared" si="15"/>
        <v>0.23173023725012362</v>
      </c>
      <c r="AE36" s="2" t="s">
        <v>179</v>
      </c>
      <c r="AF36" s="2">
        <f t="shared" si="16"/>
        <v>21.513846153846156</v>
      </c>
      <c r="AG36" s="2">
        <f t="shared" si="17"/>
        <v>0.19527539435665076</v>
      </c>
      <c r="AH36" s="2">
        <f t="shared" si="18"/>
        <v>0.44243796554685821</v>
      </c>
      <c r="AI36" s="2">
        <f t="shared" si="19"/>
        <v>83983487.200000003</v>
      </c>
      <c r="AJ36" s="2">
        <f t="shared" si="20"/>
        <v>2378149.44</v>
      </c>
      <c r="AK36" s="2">
        <f t="shared" si="21"/>
        <v>2.3781494400000001</v>
      </c>
      <c r="AL36" s="2" t="s">
        <v>179</v>
      </c>
      <c r="AM36" s="2" t="s">
        <v>179</v>
      </c>
      <c r="AN36" s="2" t="s">
        <v>179</v>
      </c>
      <c r="AO36" s="2" t="s">
        <v>179</v>
      </c>
      <c r="AP36" s="2" t="s">
        <v>179</v>
      </c>
      <c r="AQ36" s="2" t="s">
        <v>179</v>
      </c>
      <c r="AR36" s="2" t="s">
        <v>179</v>
      </c>
      <c r="AS36" s="2">
        <v>0</v>
      </c>
      <c r="AT36" s="2" t="s">
        <v>179</v>
      </c>
      <c r="AU36" s="2" t="s">
        <v>179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142</v>
      </c>
    </row>
    <row r="37" spans="1:99" s="2" customFormat="1" x14ac:dyDescent="0.25">
      <c r="A37" s="2" t="s">
        <v>439</v>
      </c>
      <c r="C37" s="2" t="s">
        <v>440</v>
      </c>
      <c r="D37" s="2">
        <v>1969</v>
      </c>
      <c r="E37" s="2">
        <f t="shared" si="0"/>
        <v>46</v>
      </c>
      <c r="F37" s="2">
        <v>53</v>
      </c>
      <c r="G37" s="2">
        <v>59</v>
      </c>
      <c r="H37" s="2">
        <v>14600</v>
      </c>
      <c r="I37" s="2">
        <v>28000</v>
      </c>
      <c r="J37" s="2">
        <v>13000</v>
      </c>
      <c r="K37" s="2">
        <v>28000</v>
      </c>
      <c r="L37" s="2">
        <f t="shared" si="1"/>
        <v>1219677200</v>
      </c>
      <c r="M37" s="2">
        <v>1105</v>
      </c>
      <c r="N37" s="2">
        <f t="shared" si="2"/>
        <v>48133800</v>
      </c>
      <c r="O37" s="2">
        <f t="shared" si="3"/>
        <v>1.7265625</v>
      </c>
      <c r="P37" s="2">
        <f t="shared" si="4"/>
        <v>4471780.3</v>
      </c>
      <c r="Q37" s="2">
        <f t="shared" si="5"/>
        <v>4.4717802999999998</v>
      </c>
      <c r="R37" s="2">
        <v>29</v>
      </c>
      <c r="S37" s="2">
        <f t="shared" si="6"/>
        <v>75.109709999999993</v>
      </c>
      <c r="T37" s="2">
        <f t="shared" si="7"/>
        <v>18560</v>
      </c>
      <c r="U37" s="2">
        <f t="shared" si="8"/>
        <v>808520000</v>
      </c>
      <c r="V37" s="2">
        <v>105760.83448999999</v>
      </c>
      <c r="W37" s="2">
        <f t="shared" si="9"/>
        <v>32.235902352551996</v>
      </c>
      <c r="X37" s="2">
        <f t="shared" si="10"/>
        <v>20.030467487399061</v>
      </c>
      <c r="Y37" s="2">
        <f t="shared" si="11"/>
        <v>4.300257812366187</v>
      </c>
      <c r="Z37" s="2">
        <f t="shared" si="12"/>
        <v>25.339308344655937</v>
      </c>
      <c r="AA37" s="2">
        <f t="shared" si="13"/>
        <v>2.0103161756576138</v>
      </c>
      <c r="AB37" s="2">
        <f t="shared" si="14"/>
        <v>1.4343004723390154</v>
      </c>
      <c r="AC37" s="2">
        <v>53</v>
      </c>
      <c r="AD37" s="2">
        <f t="shared" si="15"/>
        <v>0.47810015744633844</v>
      </c>
      <c r="AE37" s="2">
        <v>31.1433</v>
      </c>
      <c r="AF37" s="2">
        <f t="shared" si="16"/>
        <v>16.796380090497738</v>
      </c>
      <c r="AG37" s="2">
        <f t="shared" si="17"/>
        <v>0.32367945205911341</v>
      </c>
      <c r="AH37" s="2">
        <f t="shared" si="18"/>
        <v>0.27887205305315044</v>
      </c>
      <c r="AI37" s="2">
        <f t="shared" si="19"/>
        <v>566278700</v>
      </c>
      <c r="AJ37" s="2">
        <f t="shared" si="20"/>
        <v>16035240</v>
      </c>
      <c r="AK37" s="2">
        <f t="shared" si="21"/>
        <v>16.035240000000002</v>
      </c>
      <c r="AL37" s="2" t="s">
        <v>441</v>
      </c>
      <c r="AM37" s="2" t="s">
        <v>179</v>
      </c>
      <c r="AN37" s="2" t="s">
        <v>442</v>
      </c>
      <c r="AO37" s="2" t="s">
        <v>443</v>
      </c>
      <c r="AP37" s="2" t="s">
        <v>444</v>
      </c>
      <c r="AQ37" s="2" t="s">
        <v>445</v>
      </c>
      <c r="AR37" s="2" t="s">
        <v>446</v>
      </c>
      <c r="AS37" s="2">
        <v>1</v>
      </c>
      <c r="AT37" s="2" t="s">
        <v>447</v>
      </c>
      <c r="AU37" s="2" t="s">
        <v>448</v>
      </c>
      <c r="AV37" s="2">
        <v>5</v>
      </c>
      <c r="AW37" s="5">
        <v>100</v>
      </c>
      <c r="AX37" s="2">
        <v>0</v>
      </c>
      <c r="AY37" s="2">
        <v>0</v>
      </c>
      <c r="AZ37" s="5">
        <v>2.2000000000000002</v>
      </c>
      <c r="BA37" s="5">
        <v>0.2</v>
      </c>
      <c r="BB37" s="5">
        <v>0.3</v>
      </c>
      <c r="BC37" s="5">
        <v>0.6</v>
      </c>
      <c r="BD37" s="2">
        <v>0</v>
      </c>
      <c r="BE37" s="5">
        <v>0.6</v>
      </c>
      <c r="BF37" s="5">
        <v>5.0999999999999996</v>
      </c>
      <c r="BG37" s="5">
        <v>6.4</v>
      </c>
      <c r="BH37" s="5">
        <v>2.7</v>
      </c>
      <c r="BI37" s="5">
        <v>0.1</v>
      </c>
      <c r="BJ37" s="5">
        <v>0.4</v>
      </c>
      <c r="BK37" s="5">
        <v>77.099999999999994</v>
      </c>
      <c r="BL37" s="5">
        <v>4.2</v>
      </c>
      <c r="BM37" s="2">
        <v>0</v>
      </c>
      <c r="BN37" s="5">
        <v>0.1</v>
      </c>
      <c r="BO37" s="5">
        <v>4412</v>
      </c>
      <c r="BP37" s="5">
        <v>361</v>
      </c>
      <c r="BQ37" s="5">
        <v>142</v>
      </c>
      <c r="BR37" s="5">
        <v>12</v>
      </c>
      <c r="BS37" s="5">
        <v>0.62</v>
      </c>
      <c r="BT37" s="5">
        <v>0.05</v>
      </c>
      <c r="BU37" s="5">
        <v>5618</v>
      </c>
      <c r="BV37" s="5">
        <v>181</v>
      </c>
      <c r="BW37" s="5">
        <v>0.79</v>
      </c>
      <c r="BX37" s="5">
        <v>16073</v>
      </c>
      <c r="BY37" s="5">
        <v>1856</v>
      </c>
      <c r="BZ37" s="5">
        <v>518</v>
      </c>
      <c r="CA37" s="5">
        <v>60</v>
      </c>
      <c r="CB37" s="5">
        <v>0.59</v>
      </c>
      <c r="CC37" s="5">
        <v>7.0000000000000007E-2</v>
      </c>
      <c r="CD37" s="5">
        <v>15</v>
      </c>
      <c r="CE37" s="5">
        <v>14</v>
      </c>
      <c r="CF37" s="5">
        <v>48</v>
      </c>
      <c r="CG37" s="5">
        <v>29</v>
      </c>
      <c r="CH37" s="5">
        <v>21</v>
      </c>
      <c r="CI37" s="5">
        <v>2</v>
      </c>
      <c r="CJ37" s="5">
        <v>4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5">
        <v>14</v>
      </c>
      <c r="CR37" s="5">
        <v>52</v>
      </c>
      <c r="CS37" s="5">
        <v>0.60321000000000002</v>
      </c>
      <c r="CT37" s="5">
        <v>0.24440999999999999</v>
      </c>
      <c r="CU37" s="2" t="s">
        <v>142</v>
      </c>
    </row>
    <row r="38" spans="1:99" s="2" customFormat="1" x14ac:dyDescent="0.25">
      <c r="A38" s="2" t="s">
        <v>449</v>
      </c>
      <c r="C38" s="2" t="s">
        <v>450</v>
      </c>
      <c r="D38" s="2">
        <v>1969</v>
      </c>
      <c r="E38" s="2">
        <f t="shared" si="0"/>
        <v>46</v>
      </c>
      <c r="F38" s="2">
        <v>35</v>
      </c>
      <c r="G38" s="2">
        <v>35</v>
      </c>
      <c r="H38" s="2">
        <v>2000</v>
      </c>
      <c r="I38" s="2">
        <v>1173</v>
      </c>
      <c r="J38" s="2">
        <v>140</v>
      </c>
      <c r="K38" s="2">
        <v>1173</v>
      </c>
      <c r="L38" s="2">
        <f t="shared" si="1"/>
        <v>51095762.700000003</v>
      </c>
      <c r="M38" s="2">
        <v>650</v>
      </c>
      <c r="N38" s="2">
        <f t="shared" si="2"/>
        <v>28314000</v>
      </c>
      <c r="O38" s="2">
        <f t="shared" si="3"/>
        <v>1.015625</v>
      </c>
      <c r="P38" s="2">
        <f t="shared" si="4"/>
        <v>2630459</v>
      </c>
      <c r="Q38" s="2">
        <f t="shared" si="5"/>
        <v>2.6304590000000001</v>
      </c>
      <c r="R38" s="2">
        <v>39</v>
      </c>
      <c r="S38" s="2">
        <f t="shared" si="6"/>
        <v>101.00961</v>
      </c>
      <c r="T38" s="2">
        <f t="shared" si="7"/>
        <v>24960</v>
      </c>
      <c r="U38" s="2">
        <f t="shared" si="8"/>
        <v>1087320000</v>
      </c>
      <c r="W38" s="2">
        <f t="shared" si="9"/>
        <v>0</v>
      </c>
      <c r="X38" s="2">
        <f t="shared" si="10"/>
        <v>0</v>
      </c>
      <c r="Y38" s="2">
        <f t="shared" si="11"/>
        <v>0</v>
      </c>
      <c r="Z38" s="2">
        <f t="shared" si="12"/>
        <v>1.8046112417885147</v>
      </c>
      <c r="AA38" s="2">
        <f t="shared" si="13"/>
        <v>0</v>
      </c>
      <c r="AB38" s="2">
        <f t="shared" si="14"/>
        <v>0.15468096358187269</v>
      </c>
      <c r="AC38" s="2">
        <v>35</v>
      </c>
      <c r="AD38" s="2">
        <f t="shared" si="15"/>
        <v>5.1560321193957565E-2</v>
      </c>
      <c r="AE38" s="2" t="s">
        <v>179</v>
      </c>
      <c r="AF38" s="2">
        <f t="shared" si="16"/>
        <v>38.4</v>
      </c>
      <c r="AG38" s="2">
        <f t="shared" si="17"/>
        <v>3.005581390549187E-2</v>
      </c>
      <c r="AH38" s="2">
        <f t="shared" si="18"/>
        <v>15.232507099541829</v>
      </c>
      <c r="AI38" s="2">
        <f t="shared" si="19"/>
        <v>6098386</v>
      </c>
      <c r="AJ38" s="2">
        <f t="shared" si="20"/>
        <v>172687.2</v>
      </c>
      <c r="AK38" s="2">
        <f t="shared" si="21"/>
        <v>0.17268720000000001</v>
      </c>
      <c r="AL38" s="2" t="s">
        <v>179</v>
      </c>
      <c r="AM38" s="2" t="s">
        <v>179</v>
      </c>
      <c r="AN38" s="2" t="s">
        <v>179</v>
      </c>
      <c r="AO38" s="2" t="s">
        <v>179</v>
      </c>
      <c r="AP38" s="2" t="s">
        <v>179</v>
      </c>
      <c r="AQ38" s="2" t="s">
        <v>179</v>
      </c>
      <c r="AR38" s="2" t="s">
        <v>179</v>
      </c>
      <c r="AS38" s="2">
        <v>0</v>
      </c>
      <c r="AT38" s="2" t="s">
        <v>179</v>
      </c>
      <c r="AU38" s="2" t="s">
        <v>179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142</v>
      </c>
    </row>
    <row r="39" spans="1:99" s="2" customFormat="1" x14ac:dyDescent="0.25">
      <c r="A39" s="2" t="s">
        <v>451</v>
      </c>
      <c r="B39" s="2" t="s">
        <v>452</v>
      </c>
      <c r="C39" s="2" t="s">
        <v>453</v>
      </c>
      <c r="D39" s="2">
        <v>1961</v>
      </c>
      <c r="E39" s="2">
        <f t="shared" si="0"/>
        <v>54</v>
      </c>
      <c r="F39" s="2">
        <v>52</v>
      </c>
      <c r="G39" s="2">
        <v>55</v>
      </c>
      <c r="H39" s="2">
        <v>4600</v>
      </c>
      <c r="I39" s="2">
        <v>20000</v>
      </c>
      <c r="J39" s="2">
        <v>16400</v>
      </c>
      <c r="K39" s="2">
        <v>20000</v>
      </c>
      <c r="L39" s="2">
        <f t="shared" si="1"/>
        <v>871198000</v>
      </c>
      <c r="M39" s="2">
        <v>1080</v>
      </c>
      <c r="N39" s="2">
        <f t="shared" si="2"/>
        <v>47044800</v>
      </c>
      <c r="O39" s="2">
        <f t="shared" si="3"/>
        <v>1.6875</v>
      </c>
      <c r="P39" s="2">
        <f t="shared" si="4"/>
        <v>4370608.8</v>
      </c>
      <c r="Q39" s="2">
        <f t="shared" si="5"/>
        <v>4.3706088000000003</v>
      </c>
      <c r="R39" s="2">
        <v>8</v>
      </c>
      <c r="S39" s="2">
        <f t="shared" si="6"/>
        <v>20.719919999999998</v>
      </c>
      <c r="T39" s="2">
        <f t="shared" si="7"/>
        <v>5120</v>
      </c>
      <c r="U39" s="2">
        <f t="shared" si="8"/>
        <v>223040000</v>
      </c>
      <c r="V39" s="2">
        <v>109153.18219000001</v>
      </c>
      <c r="W39" s="2">
        <f t="shared" si="9"/>
        <v>33.269889931511997</v>
      </c>
      <c r="X39" s="2">
        <f t="shared" si="10"/>
        <v>20.672957787692862</v>
      </c>
      <c r="Y39" s="2">
        <f t="shared" si="11"/>
        <v>4.4892654637552285</v>
      </c>
      <c r="Z39" s="2">
        <f t="shared" si="12"/>
        <v>18.518476005849742</v>
      </c>
      <c r="AA39" s="2">
        <f t="shared" si="13"/>
        <v>1.6446572502936367</v>
      </c>
      <c r="AB39" s="2">
        <f t="shared" si="14"/>
        <v>1.0683736157221004</v>
      </c>
      <c r="AC39" s="2">
        <v>52</v>
      </c>
      <c r="AD39" s="2">
        <f t="shared" si="15"/>
        <v>0.35612453857403348</v>
      </c>
      <c r="AE39" s="2" t="s">
        <v>179</v>
      </c>
      <c r="AF39" s="2">
        <f t="shared" si="16"/>
        <v>4.7407407407407405</v>
      </c>
      <c r="AG39" s="2">
        <f t="shared" si="17"/>
        <v>0.23927365207624132</v>
      </c>
      <c r="AH39" s="2">
        <f t="shared" si="18"/>
        <v>0.2160558230253963</v>
      </c>
      <c r="AI39" s="2">
        <f t="shared" si="19"/>
        <v>714382360</v>
      </c>
      <c r="AJ39" s="2">
        <f t="shared" si="20"/>
        <v>20229072</v>
      </c>
      <c r="AK39" s="2">
        <f t="shared" si="21"/>
        <v>20.229071999999999</v>
      </c>
      <c r="AL39" s="2" t="s">
        <v>454</v>
      </c>
      <c r="AM39" s="2" t="s">
        <v>179</v>
      </c>
      <c r="AN39" s="2" t="s">
        <v>179</v>
      </c>
      <c r="AO39" s="2" t="s">
        <v>455</v>
      </c>
      <c r="AP39" s="2" t="s">
        <v>179</v>
      </c>
      <c r="AQ39" s="2" t="s">
        <v>179</v>
      </c>
      <c r="AR39" s="2" t="s">
        <v>179</v>
      </c>
      <c r="AS39" s="2">
        <v>0</v>
      </c>
      <c r="AT39" s="2" t="s">
        <v>179</v>
      </c>
      <c r="AU39" s="2" t="s">
        <v>179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142</v>
      </c>
    </row>
    <row r="40" spans="1:99" s="2" customFormat="1" x14ac:dyDescent="0.25">
      <c r="A40" s="2" t="s">
        <v>456</v>
      </c>
      <c r="C40" s="2" t="s">
        <v>457</v>
      </c>
      <c r="D40" s="2">
        <v>1953</v>
      </c>
      <c r="E40" s="2">
        <f t="shared" si="0"/>
        <v>62</v>
      </c>
      <c r="F40" s="2">
        <v>30</v>
      </c>
      <c r="G40" s="2">
        <v>30</v>
      </c>
      <c r="H40" s="2">
        <v>0</v>
      </c>
      <c r="I40" s="2">
        <v>4140</v>
      </c>
      <c r="J40" s="2">
        <v>3456</v>
      </c>
      <c r="K40" s="2">
        <v>4140</v>
      </c>
      <c r="L40" s="2">
        <f t="shared" si="1"/>
        <v>180337986</v>
      </c>
      <c r="M40" s="2">
        <v>288</v>
      </c>
      <c r="N40" s="2">
        <f t="shared" si="2"/>
        <v>12545280</v>
      </c>
      <c r="O40" s="2">
        <f t="shared" si="3"/>
        <v>0.45</v>
      </c>
      <c r="P40" s="2">
        <f t="shared" si="4"/>
        <v>1165495.68</v>
      </c>
      <c r="Q40" s="2">
        <f t="shared" si="5"/>
        <v>1.16549568</v>
      </c>
      <c r="R40" s="2">
        <v>0</v>
      </c>
      <c r="S40" s="2">
        <f t="shared" si="6"/>
        <v>0</v>
      </c>
      <c r="T40" s="2">
        <f t="shared" si="7"/>
        <v>0</v>
      </c>
      <c r="U40" s="2">
        <f t="shared" si="8"/>
        <v>0</v>
      </c>
      <c r="W40" s="2">
        <f t="shared" si="9"/>
        <v>0</v>
      </c>
      <c r="X40" s="2">
        <f t="shared" si="10"/>
        <v>0</v>
      </c>
      <c r="Y40" s="2">
        <f t="shared" si="11"/>
        <v>0</v>
      </c>
      <c r="Z40" s="2">
        <f t="shared" si="12"/>
        <v>14.374966999540863</v>
      </c>
      <c r="AA40" s="2">
        <f t="shared" si="13"/>
        <v>0</v>
      </c>
      <c r="AB40" s="2">
        <f t="shared" si="14"/>
        <v>1.4374966999540864</v>
      </c>
      <c r="AC40" s="2">
        <v>30</v>
      </c>
      <c r="AD40" s="2">
        <f t="shared" si="15"/>
        <v>0.47916556665136212</v>
      </c>
      <c r="AE40" s="2" t="s">
        <v>179</v>
      </c>
      <c r="AF40" s="2">
        <f t="shared" si="16"/>
        <v>0</v>
      </c>
      <c r="AG40" s="2">
        <f t="shared" si="17"/>
        <v>0.35967655129358383</v>
      </c>
      <c r="AH40" s="2">
        <f t="shared" si="18"/>
        <v>0.27340397358152002</v>
      </c>
      <c r="AI40" s="2">
        <f t="shared" si="19"/>
        <v>150543014.40000001</v>
      </c>
      <c r="AJ40" s="2">
        <f t="shared" si="20"/>
        <v>4262906.88</v>
      </c>
      <c r="AK40" s="2">
        <f t="shared" si="21"/>
        <v>4.2629068800000001</v>
      </c>
      <c r="AL40" s="2" t="s">
        <v>179</v>
      </c>
      <c r="AM40" s="2" t="s">
        <v>179</v>
      </c>
      <c r="AN40" s="2" t="s">
        <v>179</v>
      </c>
      <c r="AO40" s="2" t="s">
        <v>179</v>
      </c>
      <c r="AP40" s="2" t="s">
        <v>179</v>
      </c>
      <c r="AQ40" s="2" t="s">
        <v>179</v>
      </c>
      <c r="AR40" s="2" t="s">
        <v>179</v>
      </c>
      <c r="AS40" s="2">
        <v>0</v>
      </c>
      <c r="AT40" s="2" t="s">
        <v>179</v>
      </c>
      <c r="AU40" s="2" t="s">
        <v>179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142</v>
      </c>
    </row>
    <row r="41" spans="1:99" s="2" customFormat="1" x14ac:dyDescent="0.25">
      <c r="A41" s="2" t="s">
        <v>458</v>
      </c>
      <c r="C41" s="2" t="s">
        <v>459</v>
      </c>
      <c r="D41" s="2">
        <v>1960</v>
      </c>
      <c r="E41" s="2">
        <f t="shared" si="0"/>
        <v>55</v>
      </c>
      <c r="F41" s="2">
        <v>85</v>
      </c>
      <c r="G41" s="2">
        <v>85</v>
      </c>
      <c r="H41" s="2">
        <v>131500</v>
      </c>
      <c r="I41" s="2">
        <v>1660000</v>
      </c>
      <c r="J41" s="2">
        <v>936200</v>
      </c>
      <c r="K41" s="2">
        <v>1660000</v>
      </c>
      <c r="L41" s="2">
        <f t="shared" si="1"/>
        <v>72309434000</v>
      </c>
      <c r="M41" s="2">
        <v>36015</v>
      </c>
      <c r="N41" s="2">
        <f t="shared" si="2"/>
        <v>1568813400</v>
      </c>
      <c r="O41" s="2">
        <f t="shared" si="3"/>
        <v>56.2734375</v>
      </c>
      <c r="P41" s="2">
        <f t="shared" si="4"/>
        <v>145747662.90000001</v>
      </c>
      <c r="Q41" s="2">
        <f t="shared" si="5"/>
        <v>145.74766289999999</v>
      </c>
      <c r="R41" s="2">
        <v>756</v>
      </c>
      <c r="S41" s="2">
        <f t="shared" si="6"/>
        <v>1958.03244</v>
      </c>
      <c r="T41" s="2">
        <f t="shared" si="7"/>
        <v>483840</v>
      </c>
      <c r="U41" s="2">
        <f t="shared" si="8"/>
        <v>21077280000</v>
      </c>
      <c r="V41" s="2">
        <v>1025041.2219</v>
      </c>
      <c r="W41" s="2">
        <f t="shared" si="9"/>
        <v>312.43256443511996</v>
      </c>
      <c r="X41" s="2">
        <f t="shared" si="10"/>
        <v>194.1366571805286</v>
      </c>
      <c r="Y41" s="2">
        <f t="shared" si="11"/>
        <v>7.3004626754736943</v>
      </c>
      <c r="Z41" s="2">
        <f t="shared" si="12"/>
        <v>46.091800337758464</v>
      </c>
      <c r="AA41" s="2">
        <f t="shared" si="13"/>
        <v>0.27055498771063652</v>
      </c>
      <c r="AB41" s="2">
        <f t="shared" si="14"/>
        <v>1.626769423685593</v>
      </c>
      <c r="AC41" s="2">
        <v>85</v>
      </c>
      <c r="AD41" s="2">
        <f t="shared" si="15"/>
        <v>0.54225647456186432</v>
      </c>
      <c r="AE41" s="2">
        <v>507.85300000000001</v>
      </c>
      <c r="AF41" s="2">
        <f t="shared" si="16"/>
        <v>13.434402332361516</v>
      </c>
      <c r="AG41" s="2">
        <f t="shared" si="17"/>
        <v>0.10312963372006578</v>
      </c>
      <c r="AH41" s="2">
        <f t="shared" si="18"/>
        <v>0.12621205864394502</v>
      </c>
      <c r="AI41" s="2">
        <f t="shared" si="19"/>
        <v>40780778380</v>
      </c>
      <c r="AJ41" s="2">
        <f t="shared" si="20"/>
        <v>1154783976</v>
      </c>
      <c r="AK41" s="2">
        <f t="shared" si="21"/>
        <v>1154.7839759999999</v>
      </c>
      <c r="AL41" s="2" t="s">
        <v>460</v>
      </c>
      <c r="AM41" s="2" t="s">
        <v>179</v>
      </c>
      <c r="AN41" s="2" t="s">
        <v>179</v>
      </c>
      <c r="AO41" s="2" t="s">
        <v>461</v>
      </c>
      <c r="AP41" s="2" t="s">
        <v>462</v>
      </c>
      <c r="AQ41" s="2" t="s">
        <v>463</v>
      </c>
      <c r="AR41" s="2" t="s">
        <v>464</v>
      </c>
      <c r="AS41" s="2">
        <v>3</v>
      </c>
      <c r="AT41" s="2" t="s">
        <v>465</v>
      </c>
      <c r="AU41" s="2" t="s">
        <v>466</v>
      </c>
      <c r="AV41" s="2">
        <v>9</v>
      </c>
      <c r="AW41" s="5">
        <v>69</v>
      </c>
      <c r="AX41" s="5">
        <v>31</v>
      </c>
      <c r="AY41" s="5">
        <v>1</v>
      </c>
      <c r="AZ41" s="5">
        <v>7.2</v>
      </c>
      <c r="BA41" s="5">
        <v>4.7</v>
      </c>
      <c r="BB41" s="5">
        <v>0.1</v>
      </c>
      <c r="BC41" s="5">
        <v>1.1000000000000001</v>
      </c>
      <c r="BD41" s="5">
        <v>0.2</v>
      </c>
      <c r="BE41" s="5">
        <v>1.5</v>
      </c>
      <c r="BF41" s="5">
        <v>14.1</v>
      </c>
      <c r="BG41" s="5">
        <v>0.2</v>
      </c>
      <c r="BH41" s="5">
        <v>1.5</v>
      </c>
      <c r="BI41" s="2">
        <v>0</v>
      </c>
      <c r="BJ41" s="2">
        <v>0</v>
      </c>
      <c r="BK41" s="5">
        <v>52.6</v>
      </c>
      <c r="BL41" s="5">
        <v>16.5</v>
      </c>
      <c r="BM41" s="2">
        <v>0</v>
      </c>
      <c r="BN41" s="5">
        <v>0.1</v>
      </c>
      <c r="BO41" s="5">
        <v>173064</v>
      </c>
      <c r="BP41" s="5">
        <v>28231</v>
      </c>
      <c r="BQ41" s="5">
        <v>74</v>
      </c>
      <c r="BR41" s="5">
        <v>12</v>
      </c>
      <c r="BS41" s="5">
        <v>0.28000000000000003</v>
      </c>
      <c r="BT41" s="5">
        <v>0.05</v>
      </c>
      <c r="BU41" s="5">
        <v>225181</v>
      </c>
      <c r="BV41" s="5">
        <v>96</v>
      </c>
      <c r="BW41" s="5">
        <v>0.37</v>
      </c>
      <c r="BX41" s="5">
        <v>447208</v>
      </c>
      <c r="BY41" s="5">
        <v>48200</v>
      </c>
      <c r="BZ41" s="5">
        <v>190</v>
      </c>
      <c r="CA41" s="5">
        <v>20</v>
      </c>
      <c r="CB41" s="5">
        <v>1.01</v>
      </c>
      <c r="CC41" s="5">
        <v>0.11</v>
      </c>
      <c r="CD41" s="5">
        <v>16</v>
      </c>
      <c r="CE41" s="5">
        <v>5</v>
      </c>
      <c r="CF41" s="5">
        <v>37</v>
      </c>
      <c r="CG41" s="5">
        <v>29</v>
      </c>
      <c r="CH41" s="5">
        <v>25</v>
      </c>
      <c r="CI41" s="5">
        <v>3</v>
      </c>
      <c r="CJ41" s="5">
        <v>4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5">
        <v>18</v>
      </c>
      <c r="CR41" s="5">
        <v>62</v>
      </c>
      <c r="CS41" s="5">
        <v>0.62488999999999995</v>
      </c>
      <c r="CT41" s="5">
        <v>0.24671999999999999</v>
      </c>
      <c r="CU41" s="2" t="s">
        <v>142</v>
      </c>
    </row>
    <row r="42" spans="1:99" s="2" customFormat="1" x14ac:dyDescent="0.25">
      <c r="A42" s="2" t="s">
        <v>467</v>
      </c>
      <c r="C42" s="2" t="s">
        <v>468</v>
      </c>
      <c r="D42" s="2">
        <v>1970</v>
      </c>
      <c r="E42" s="2">
        <f t="shared" si="0"/>
        <v>45</v>
      </c>
      <c r="F42" s="2">
        <v>38</v>
      </c>
      <c r="G42" s="2">
        <v>42</v>
      </c>
      <c r="H42" s="2">
        <v>12400</v>
      </c>
      <c r="I42" s="2">
        <v>23520</v>
      </c>
      <c r="J42" s="2">
        <v>7000</v>
      </c>
      <c r="K42" s="2">
        <v>23520</v>
      </c>
      <c r="L42" s="2">
        <f t="shared" si="1"/>
        <v>1024528848</v>
      </c>
      <c r="M42" s="2">
        <v>560</v>
      </c>
      <c r="N42" s="2">
        <f t="shared" si="2"/>
        <v>24393600</v>
      </c>
      <c r="O42" s="2">
        <f t="shared" si="3"/>
        <v>0.875</v>
      </c>
      <c r="P42" s="2">
        <f t="shared" si="4"/>
        <v>2266241.6</v>
      </c>
      <c r="Q42" s="2">
        <f t="shared" si="5"/>
        <v>2.2662416000000003</v>
      </c>
      <c r="R42" s="2">
        <v>16.399999999999999</v>
      </c>
      <c r="S42" s="2">
        <f t="shared" si="6"/>
        <v>42.475835999999994</v>
      </c>
      <c r="T42" s="2">
        <f t="shared" si="7"/>
        <v>10496</v>
      </c>
      <c r="U42" s="2">
        <f t="shared" si="8"/>
        <v>457231999.99999994</v>
      </c>
      <c r="V42" s="2">
        <v>65922.363796000005</v>
      </c>
      <c r="W42" s="2">
        <f t="shared" si="9"/>
        <v>20.0931364850208</v>
      </c>
      <c r="X42" s="2">
        <f t="shared" si="10"/>
        <v>12.485300168779625</v>
      </c>
      <c r="Y42" s="2">
        <f t="shared" si="11"/>
        <v>3.7652127592168871</v>
      </c>
      <c r="Z42" s="2">
        <f t="shared" si="12"/>
        <v>41.999903581267219</v>
      </c>
      <c r="AA42" s="2">
        <f t="shared" si="13"/>
        <v>2.327113588618126</v>
      </c>
      <c r="AB42" s="2">
        <f t="shared" si="14"/>
        <v>3.3157818616789911</v>
      </c>
      <c r="AC42" s="2">
        <v>38</v>
      </c>
      <c r="AD42" s="2">
        <f t="shared" si="15"/>
        <v>1.1052606205596636</v>
      </c>
      <c r="AE42" s="2">
        <v>17.905999999999999</v>
      </c>
      <c r="AF42" s="2">
        <f t="shared" si="16"/>
        <v>18.742857142857144</v>
      </c>
      <c r="AG42" s="2">
        <f t="shared" si="17"/>
        <v>0.75362586060264936</v>
      </c>
      <c r="AH42" s="2">
        <f t="shared" si="18"/>
        <v>0.26246781463825924</v>
      </c>
      <c r="AI42" s="2">
        <f t="shared" si="19"/>
        <v>304919300</v>
      </c>
      <c r="AJ42" s="2">
        <f t="shared" si="20"/>
        <v>8634360</v>
      </c>
      <c r="AK42" s="2">
        <f t="shared" si="21"/>
        <v>8.6343599999999991</v>
      </c>
      <c r="AL42" s="2" t="s">
        <v>469</v>
      </c>
      <c r="AM42" s="2" t="s">
        <v>179</v>
      </c>
      <c r="AN42" s="2" t="s">
        <v>470</v>
      </c>
      <c r="AO42" s="2" t="s">
        <v>471</v>
      </c>
      <c r="AP42" s="2" t="s">
        <v>472</v>
      </c>
      <c r="AQ42" s="2" t="s">
        <v>216</v>
      </c>
      <c r="AR42" s="2" t="s">
        <v>473</v>
      </c>
      <c r="AS42" s="2">
        <v>1</v>
      </c>
      <c r="AT42" s="2" t="s">
        <v>474</v>
      </c>
      <c r="AU42" s="2" t="s">
        <v>475</v>
      </c>
      <c r="AV42" s="2">
        <v>9</v>
      </c>
      <c r="AW42" s="5">
        <v>98</v>
      </c>
      <c r="AX42" s="5">
        <v>1</v>
      </c>
      <c r="AY42" s="2">
        <v>0</v>
      </c>
      <c r="AZ42" s="5">
        <v>8.4</v>
      </c>
      <c r="BA42" s="5">
        <v>0.2</v>
      </c>
      <c r="BB42" s="5">
        <v>0.2</v>
      </c>
      <c r="BC42" s="5">
        <v>2.5</v>
      </c>
      <c r="BD42" s="2">
        <v>0</v>
      </c>
      <c r="BE42" s="5">
        <v>0.2</v>
      </c>
      <c r="BF42" s="5">
        <v>18.2</v>
      </c>
      <c r="BG42" s="5">
        <v>9.4</v>
      </c>
      <c r="BH42" s="5">
        <v>2.4</v>
      </c>
      <c r="BI42" s="5">
        <v>1.3</v>
      </c>
      <c r="BJ42" s="5">
        <v>19.8</v>
      </c>
      <c r="BK42" s="5">
        <v>33.299999999999997</v>
      </c>
      <c r="BL42" s="5">
        <v>4.0999999999999996</v>
      </c>
      <c r="BM42" s="2">
        <v>0</v>
      </c>
      <c r="BN42" s="2">
        <v>0</v>
      </c>
      <c r="BO42" s="5">
        <v>1827</v>
      </c>
      <c r="BP42" s="5">
        <v>758</v>
      </c>
      <c r="BQ42" s="5">
        <v>16</v>
      </c>
      <c r="BR42" s="5">
        <v>7</v>
      </c>
      <c r="BS42" s="5">
        <v>0.13</v>
      </c>
      <c r="BT42" s="5">
        <v>0.06</v>
      </c>
      <c r="BU42" s="5">
        <v>3709</v>
      </c>
      <c r="BV42" s="5">
        <v>33</v>
      </c>
      <c r="BW42" s="5">
        <v>0.27</v>
      </c>
      <c r="BX42" s="5">
        <v>24444</v>
      </c>
      <c r="BY42" s="5">
        <v>761</v>
      </c>
      <c r="BZ42" s="5">
        <v>216</v>
      </c>
      <c r="CA42" s="5">
        <v>7</v>
      </c>
      <c r="CB42" s="5">
        <v>1.53</v>
      </c>
      <c r="CC42" s="5">
        <v>0.05</v>
      </c>
      <c r="CD42" s="5">
        <v>13</v>
      </c>
      <c r="CE42" s="5">
        <v>12</v>
      </c>
      <c r="CF42" s="5">
        <v>44</v>
      </c>
      <c r="CG42" s="5">
        <v>28</v>
      </c>
      <c r="CH42" s="5">
        <v>23</v>
      </c>
      <c r="CI42" s="5">
        <v>7</v>
      </c>
      <c r="CJ42" s="5">
        <v>10</v>
      </c>
      <c r="CK42" s="2">
        <v>0</v>
      </c>
      <c r="CL42" s="2">
        <v>0</v>
      </c>
      <c r="CM42" s="2">
        <v>0</v>
      </c>
      <c r="CN42" s="5">
        <v>1</v>
      </c>
      <c r="CO42" s="5">
        <v>3</v>
      </c>
      <c r="CP42" s="5">
        <v>14</v>
      </c>
      <c r="CQ42" s="5">
        <v>11</v>
      </c>
      <c r="CR42" s="5">
        <v>36</v>
      </c>
      <c r="CS42" s="5">
        <v>5.4809999999999998E-2</v>
      </c>
      <c r="CT42" s="2">
        <v>0</v>
      </c>
      <c r="CU42" s="2" t="s">
        <v>142</v>
      </c>
    </row>
    <row r="43" spans="1:99" s="2" customFormat="1" x14ac:dyDescent="0.25">
      <c r="A43" s="2" t="s">
        <v>476</v>
      </c>
      <c r="C43" s="2" t="s">
        <v>477</v>
      </c>
      <c r="D43" s="2">
        <v>1960</v>
      </c>
      <c r="E43" s="2">
        <f t="shared" si="0"/>
        <v>55</v>
      </c>
      <c r="F43" s="2">
        <v>36</v>
      </c>
      <c r="G43" s="2">
        <v>36</v>
      </c>
      <c r="H43" s="2">
        <v>1860</v>
      </c>
      <c r="I43" s="2">
        <v>2774</v>
      </c>
      <c r="J43" s="2">
        <v>200</v>
      </c>
      <c r="K43" s="2">
        <v>2774</v>
      </c>
      <c r="L43" s="2">
        <f t="shared" si="1"/>
        <v>120835162.60000001</v>
      </c>
      <c r="M43" s="2">
        <v>1125</v>
      </c>
      <c r="N43" s="2">
        <f t="shared" si="2"/>
        <v>49005000</v>
      </c>
      <c r="O43" s="2">
        <f t="shared" si="3"/>
        <v>1.7578125</v>
      </c>
      <c r="P43" s="2">
        <f t="shared" si="4"/>
        <v>4552717.5</v>
      </c>
      <c r="Q43" s="2">
        <f t="shared" si="5"/>
        <v>4.5527175</v>
      </c>
      <c r="R43" s="2">
        <v>5.5</v>
      </c>
      <c r="S43" s="2">
        <f t="shared" si="6"/>
        <v>14.244945</v>
      </c>
      <c r="T43" s="2">
        <f t="shared" si="7"/>
        <v>3520</v>
      </c>
      <c r="U43" s="2">
        <f t="shared" si="8"/>
        <v>153340000</v>
      </c>
      <c r="W43" s="2">
        <f t="shared" si="9"/>
        <v>0</v>
      </c>
      <c r="X43" s="2">
        <f t="shared" si="10"/>
        <v>0</v>
      </c>
      <c r="Y43" s="2">
        <f t="shared" si="11"/>
        <v>0</v>
      </c>
      <c r="Z43" s="2">
        <f t="shared" si="12"/>
        <v>2.4657721171309053</v>
      </c>
      <c r="AA43" s="2">
        <f t="shared" si="13"/>
        <v>0</v>
      </c>
      <c r="AB43" s="2">
        <f t="shared" si="14"/>
        <v>0.20548100976090877</v>
      </c>
      <c r="AC43" s="2">
        <v>36</v>
      </c>
      <c r="AD43" s="2">
        <f t="shared" si="15"/>
        <v>6.8493669920302924E-2</v>
      </c>
      <c r="AE43" s="2" t="s">
        <v>179</v>
      </c>
      <c r="AF43" s="2">
        <f t="shared" si="16"/>
        <v>3.1288888888888891</v>
      </c>
      <c r="AG43" s="2">
        <f t="shared" si="17"/>
        <v>3.121606734475801E-2</v>
      </c>
      <c r="AH43" s="2">
        <f t="shared" si="18"/>
        <v>18.454768216752601</v>
      </c>
      <c r="AI43" s="2">
        <f t="shared" si="19"/>
        <v>8711980</v>
      </c>
      <c r="AJ43" s="2">
        <f t="shared" si="20"/>
        <v>246696</v>
      </c>
      <c r="AK43" s="2">
        <f t="shared" si="21"/>
        <v>0.246696</v>
      </c>
      <c r="AL43" s="2" t="s">
        <v>179</v>
      </c>
      <c r="AM43" s="2" t="s">
        <v>179</v>
      </c>
      <c r="AN43" s="2" t="s">
        <v>179</v>
      </c>
      <c r="AO43" s="2" t="s">
        <v>179</v>
      </c>
      <c r="AP43" s="2" t="s">
        <v>179</v>
      </c>
      <c r="AQ43" s="2" t="s">
        <v>179</v>
      </c>
      <c r="AR43" s="2" t="s">
        <v>179</v>
      </c>
      <c r="AS43" s="2">
        <v>0</v>
      </c>
      <c r="AT43" s="2" t="s">
        <v>179</v>
      </c>
      <c r="AU43" s="2" t="s">
        <v>179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142</v>
      </c>
    </row>
    <row r="44" spans="1:99" s="2" customFormat="1" x14ac:dyDescent="0.25">
      <c r="A44" s="2" t="s">
        <v>478</v>
      </c>
      <c r="B44" s="2" t="s">
        <v>479</v>
      </c>
      <c r="C44" s="2" t="s">
        <v>480</v>
      </c>
      <c r="D44" s="2">
        <v>1966</v>
      </c>
      <c r="E44" s="2">
        <f t="shared" si="0"/>
        <v>49</v>
      </c>
      <c r="F44" s="2">
        <v>93</v>
      </c>
      <c r="G44" s="2">
        <v>93</v>
      </c>
      <c r="H44" s="2">
        <v>114858</v>
      </c>
      <c r="I44" s="2">
        <v>62700</v>
      </c>
      <c r="J44" s="2">
        <v>23210</v>
      </c>
      <c r="K44" s="2">
        <v>62700</v>
      </c>
      <c r="L44" s="2">
        <f t="shared" si="1"/>
        <v>2731205730</v>
      </c>
      <c r="M44" s="2">
        <v>1125</v>
      </c>
      <c r="N44" s="2">
        <f t="shared" si="2"/>
        <v>49005000</v>
      </c>
      <c r="O44" s="2">
        <f t="shared" si="3"/>
        <v>1.7578125</v>
      </c>
      <c r="P44" s="2">
        <f t="shared" si="4"/>
        <v>4552717.5</v>
      </c>
      <c r="Q44" s="2">
        <f t="shared" si="5"/>
        <v>4.5527175</v>
      </c>
      <c r="R44" s="2">
        <v>65</v>
      </c>
      <c r="S44" s="2">
        <f t="shared" si="6"/>
        <v>168.34934999999999</v>
      </c>
      <c r="T44" s="2">
        <f t="shared" si="7"/>
        <v>41600</v>
      </c>
      <c r="U44" s="2">
        <f t="shared" si="8"/>
        <v>1812200000</v>
      </c>
      <c r="V44" s="2">
        <v>123534.49322</v>
      </c>
      <c r="W44" s="2">
        <f t="shared" si="9"/>
        <v>37.653313533456</v>
      </c>
      <c r="X44" s="2">
        <f t="shared" si="10"/>
        <v>23.396691808908681</v>
      </c>
      <c r="Y44" s="2">
        <f t="shared" si="11"/>
        <v>4.9780899577178097</v>
      </c>
      <c r="Z44" s="2">
        <f t="shared" si="12"/>
        <v>55.733205387205388</v>
      </c>
      <c r="AA44" s="2">
        <f t="shared" si="13"/>
        <v>1.3152125612632877</v>
      </c>
      <c r="AB44" s="2">
        <f t="shared" si="14"/>
        <v>1.7978453350711416</v>
      </c>
      <c r="AC44" s="2">
        <v>93</v>
      </c>
      <c r="AD44" s="2">
        <f t="shared" si="15"/>
        <v>0.59928177835704721</v>
      </c>
      <c r="AE44" s="2">
        <v>8.3199000000000005</v>
      </c>
      <c r="AF44" s="2">
        <f t="shared" si="16"/>
        <v>36.977777777777774</v>
      </c>
      <c r="AG44" s="2">
        <f t="shared" si="17"/>
        <v>0.70556864546370845</v>
      </c>
      <c r="AH44" s="2">
        <f t="shared" si="18"/>
        <v>0.15902428450454634</v>
      </c>
      <c r="AI44" s="2">
        <f t="shared" si="19"/>
        <v>1011025279</v>
      </c>
      <c r="AJ44" s="2">
        <f t="shared" si="20"/>
        <v>28629070.800000001</v>
      </c>
      <c r="AK44" s="2">
        <f t="shared" si="21"/>
        <v>28.629070800000001</v>
      </c>
      <c r="AL44" s="2" t="s">
        <v>481</v>
      </c>
      <c r="AM44" s="2" t="s">
        <v>482</v>
      </c>
      <c r="AN44" s="2" t="s">
        <v>483</v>
      </c>
      <c r="AO44" s="2" t="s">
        <v>484</v>
      </c>
      <c r="AP44" s="2" t="s">
        <v>485</v>
      </c>
      <c r="AQ44" s="2" t="s">
        <v>486</v>
      </c>
      <c r="AR44" s="2" t="s">
        <v>139</v>
      </c>
      <c r="AS44" s="2">
        <v>1</v>
      </c>
      <c r="AT44" s="2" t="s">
        <v>487</v>
      </c>
      <c r="AU44" s="2" t="s">
        <v>488</v>
      </c>
      <c r="AV44" s="2">
        <v>9</v>
      </c>
      <c r="AW44" s="5">
        <v>100</v>
      </c>
      <c r="AX44" s="2">
        <v>0</v>
      </c>
      <c r="AY44" s="2">
        <v>0</v>
      </c>
      <c r="AZ44" s="5">
        <v>0.3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5">
        <v>24.3</v>
      </c>
      <c r="BG44" s="5">
        <v>1.7</v>
      </c>
      <c r="BH44" s="5">
        <v>0.6</v>
      </c>
      <c r="BI44" s="5">
        <v>6.6</v>
      </c>
      <c r="BJ44" s="5">
        <v>54.8</v>
      </c>
      <c r="BK44" s="5">
        <v>7.6</v>
      </c>
      <c r="BL44" s="5">
        <v>4.2</v>
      </c>
      <c r="BM44" s="2">
        <v>0</v>
      </c>
      <c r="BN44" s="2">
        <v>0</v>
      </c>
      <c r="BO44" s="5">
        <v>723</v>
      </c>
      <c r="BP44" s="5">
        <v>255</v>
      </c>
      <c r="BQ44" s="5">
        <v>15</v>
      </c>
      <c r="BR44" s="5">
        <v>5</v>
      </c>
      <c r="BS44" s="5">
        <v>0.17</v>
      </c>
      <c r="BT44" s="5">
        <v>0.06</v>
      </c>
      <c r="BU44" s="5">
        <v>1582</v>
      </c>
      <c r="BV44" s="5">
        <v>33</v>
      </c>
      <c r="BW44" s="5">
        <v>0.37</v>
      </c>
      <c r="BX44" s="5">
        <v>7706</v>
      </c>
      <c r="BY44" s="5">
        <v>1302</v>
      </c>
      <c r="BZ44" s="5">
        <v>161</v>
      </c>
      <c r="CA44" s="5">
        <v>27</v>
      </c>
      <c r="CB44" s="5">
        <v>1.05</v>
      </c>
      <c r="CC44" s="5">
        <v>0.18</v>
      </c>
      <c r="CD44" s="5">
        <v>4</v>
      </c>
      <c r="CE44" s="5">
        <v>3</v>
      </c>
      <c r="CF44" s="5">
        <v>25</v>
      </c>
      <c r="CG44" s="5">
        <v>12</v>
      </c>
      <c r="CH44" s="5">
        <v>39</v>
      </c>
      <c r="CI44" s="5">
        <v>11</v>
      </c>
      <c r="CJ44" s="5">
        <v>12</v>
      </c>
      <c r="CK44" s="2">
        <v>0</v>
      </c>
      <c r="CL44" s="2">
        <v>0</v>
      </c>
      <c r="CM44" s="5">
        <v>3</v>
      </c>
      <c r="CN44" s="5">
        <v>4</v>
      </c>
      <c r="CO44" s="5">
        <v>12</v>
      </c>
      <c r="CP44" s="5">
        <v>53</v>
      </c>
      <c r="CQ44" s="5">
        <v>6</v>
      </c>
      <c r="CR44" s="5">
        <v>16</v>
      </c>
      <c r="CS44" s="5">
        <v>0.23144000000000001</v>
      </c>
      <c r="CT44" s="5">
        <v>1.3690000000000001E-2</v>
      </c>
      <c r="CU44" s="2" t="s">
        <v>142</v>
      </c>
    </row>
    <row r="45" spans="1:99" s="2" customFormat="1" x14ac:dyDescent="0.25">
      <c r="A45" s="2" t="s">
        <v>489</v>
      </c>
      <c r="B45" s="2" t="s">
        <v>490</v>
      </c>
      <c r="C45" s="2" t="s">
        <v>491</v>
      </c>
      <c r="D45" s="2">
        <v>1957</v>
      </c>
      <c r="E45" s="2">
        <f t="shared" si="0"/>
        <v>58</v>
      </c>
      <c r="F45" s="2">
        <v>75</v>
      </c>
      <c r="G45" s="2">
        <v>75</v>
      </c>
      <c r="H45" s="2">
        <v>26588</v>
      </c>
      <c r="I45" s="2">
        <v>56083</v>
      </c>
      <c r="J45" s="2">
        <v>30500</v>
      </c>
      <c r="K45" s="2">
        <v>56083</v>
      </c>
      <c r="L45" s="2">
        <f t="shared" si="1"/>
        <v>2442969871.7000003</v>
      </c>
      <c r="M45" s="2">
        <v>1325</v>
      </c>
      <c r="N45" s="2">
        <f t="shared" si="2"/>
        <v>57717000</v>
      </c>
      <c r="O45" s="2">
        <f t="shared" si="3"/>
        <v>2.0703125</v>
      </c>
      <c r="P45" s="2">
        <f t="shared" si="4"/>
        <v>5362089.5</v>
      </c>
      <c r="Q45" s="2">
        <f t="shared" si="5"/>
        <v>5.3620895000000006</v>
      </c>
      <c r="R45" s="2">
        <v>41</v>
      </c>
      <c r="S45" s="2">
        <f t="shared" si="6"/>
        <v>106.18959</v>
      </c>
      <c r="T45" s="2">
        <f t="shared" si="7"/>
        <v>26240</v>
      </c>
      <c r="U45" s="2">
        <f t="shared" si="8"/>
        <v>1143080000</v>
      </c>
      <c r="V45" s="2">
        <v>126784.84319</v>
      </c>
      <c r="W45" s="2">
        <f t="shared" si="9"/>
        <v>38.644020204312</v>
      </c>
      <c r="X45" s="2">
        <f t="shared" si="10"/>
        <v>24.012288591126861</v>
      </c>
      <c r="Y45" s="2">
        <f t="shared" si="11"/>
        <v>4.7077149901029971</v>
      </c>
      <c r="Z45" s="2">
        <f t="shared" si="12"/>
        <v>42.326695283885172</v>
      </c>
      <c r="AA45" s="2">
        <f t="shared" si="13"/>
        <v>1.0271889741861093</v>
      </c>
      <c r="AB45" s="2">
        <f t="shared" si="14"/>
        <v>1.693067811355407</v>
      </c>
      <c r="AC45" s="2">
        <v>75</v>
      </c>
      <c r="AD45" s="2">
        <f t="shared" si="15"/>
        <v>0.56435593711846899</v>
      </c>
      <c r="AE45" s="2" t="s">
        <v>179</v>
      </c>
      <c r="AF45" s="2">
        <f t="shared" si="16"/>
        <v>19.80377358490566</v>
      </c>
      <c r="AG45" s="2">
        <f t="shared" si="17"/>
        <v>0.49375093999222014</v>
      </c>
      <c r="AH45" s="2">
        <f t="shared" si="18"/>
        <v>0.14252862885069406</v>
      </c>
      <c r="AI45" s="2">
        <f t="shared" si="19"/>
        <v>1328576950</v>
      </c>
      <c r="AJ45" s="2">
        <f t="shared" si="20"/>
        <v>37621140</v>
      </c>
      <c r="AK45" s="2">
        <f t="shared" si="21"/>
        <v>37.621139999999997</v>
      </c>
      <c r="AL45" s="2" t="s">
        <v>492</v>
      </c>
      <c r="AM45" s="2" t="s">
        <v>493</v>
      </c>
      <c r="AN45" s="2" t="s">
        <v>494</v>
      </c>
      <c r="AO45" s="2" t="s">
        <v>495</v>
      </c>
      <c r="AP45" s="2" t="s">
        <v>179</v>
      </c>
      <c r="AQ45" s="2" t="s">
        <v>179</v>
      </c>
      <c r="AR45" s="2" t="s">
        <v>179</v>
      </c>
      <c r="AS45" s="2">
        <v>0</v>
      </c>
      <c r="AT45" s="2" t="s">
        <v>179</v>
      </c>
      <c r="AU45" s="2" t="s">
        <v>179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142</v>
      </c>
    </row>
    <row r="46" spans="1:99" s="2" customFormat="1" x14ac:dyDescent="0.25">
      <c r="A46" s="2" t="s">
        <v>496</v>
      </c>
      <c r="B46" s="2" t="s">
        <v>497</v>
      </c>
      <c r="C46" s="2" t="s">
        <v>498</v>
      </c>
      <c r="D46" s="2">
        <v>1917</v>
      </c>
      <c r="E46" s="2">
        <f t="shared" si="0"/>
        <v>98</v>
      </c>
      <c r="F46" s="2">
        <v>13</v>
      </c>
      <c r="G46" s="2">
        <v>13</v>
      </c>
      <c r="H46" s="2">
        <v>420</v>
      </c>
      <c r="I46" s="2">
        <v>182</v>
      </c>
      <c r="J46" s="2">
        <v>120</v>
      </c>
      <c r="K46" s="2">
        <v>182</v>
      </c>
      <c r="L46" s="2">
        <f t="shared" si="1"/>
        <v>7927901.7999999998</v>
      </c>
      <c r="M46" s="2">
        <v>3030</v>
      </c>
      <c r="N46" s="2">
        <f t="shared" si="2"/>
        <v>131986800</v>
      </c>
      <c r="O46" s="2">
        <f t="shared" si="3"/>
        <v>4.734375</v>
      </c>
      <c r="P46" s="2">
        <f t="shared" si="4"/>
        <v>12261985.800000001</v>
      </c>
      <c r="Q46" s="2">
        <f t="shared" si="5"/>
        <v>12.261985800000001</v>
      </c>
      <c r="R46" s="2">
        <v>0.8</v>
      </c>
      <c r="S46" s="2">
        <f t="shared" si="6"/>
        <v>2.0719919999999998</v>
      </c>
      <c r="T46" s="2">
        <f t="shared" si="7"/>
        <v>512</v>
      </c>
      <c r="U46" s="2">
        <f t="shared" si="8"/>
        <v>22304000</v>
      </c>
      <c r="W46" s="2">
        <f t="shared" si="9"/>
        <v>0</v>
      </c>
      <c r="X46" s="2">
        <f t="shared" si="10"/>
        <v>0</v>
      </c>
      <c r="Y46" s="2">
        <f t="shared" si="11"/>
        <v>0</v>
      </c>
      <c r="Z46" s="2">
        <f t="shared" si="12"/>
        <v>6.0065868708082927E-2</v>
      </c>
      <c r="AA46" s="2">
        <f t="shared" si="13"/>
        <v>0</v>
      </c>
      <c r="AB46" s="2">
        <f t="shared" si="14"/>
        <v>1.3861354317249906E-2</v>
      </c>
      <c r="AC46" s="2">
        <v>13</v>
      </c>
      <c r="AD46" s="2">
        <f t="shared" si="15"/>
        <v>4.6204514390833021E-3</v>
      </c>
      <c r="AE46" s="2" t="s">
        <v>179</v>
      </c>
      <c r="AF46" s="2">
        <f t="shared" si="16"/>
        <v>0.16897689768976898</v>
      </c>
      <c r="AG46" s="2">
        <f t="shared" si="17"/>
        <v>4.6334871309906974E-4</v>
      </c>
      <c r="AH46" s="2">
        <f t="shared" si="18"/>
        <v>82.841403995200579</v>
      </c>
      <c r="AI46" s="2">
        <f t="shared" si="19"/>
        <v>5227188</v>
      </c>
      <c r="AJ46" s="2">
        <f t="shared" si="20"/>
        <v>148017.60000000001</v>
      </c>
      <c r="AK46" s="2">
        <f t="shared" si="21"/>
        <v>0.1480176</v>
      </c>
      <c r="AL46" s="2" t="s">
        <v>179</v>
      </c>
      <c r="AM46" s="2" t="s">
        <v>179</v>
      </c>
      <c r="AN46" s="2" t="s">
        <v>179</v>
      </c>
      <c r="AO46" s="2" t="s">
        <v>179</v>
      </c>
      <c r="AP46" s="2" t="s">
        <v>179</v>
      </c>
      <c r="AQ46" s="2" t="s">
        <v>179</v>
      </c>
      <c r="AR46" s="2" t="s">
        <v>179</v>
      </c>
      <c r="AS46" s="2">
        <v>0</v>
      </c>
      <c r="AT46" s="2" t="s">
        <v>179</v>
      </c>
      <c r="AU46" s="2" t="s">
        <v>179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142</v>
      </c>
    </row>
    <row r="47" spans="1:99" s="2" customFormat="1" x14ac:dyDescent="0.25">
      <c r="A47" s="2" t="s">
        <v>499</v>
      </c>
      <c r="C47" s="2" t="s">
        <v>500</v>
      </c>
      <c r="D47" s="2">
        <v>1954</v>
      </c>
      <c r="E47" s="2">
        <f t="shared" si="0"/>
        <v>61</v>
      </c>
      <c r="F47" s="2">
        <v>13</v>
      </c>
      <c r="G47" s="2">
        <v>13</v>
      </c>
      <c r="H47" s="2">
        <v>0</v>
      </c>
      <c r="I47" s="2">
        <v>1106</v>
      </c>
      <c r="J47" s="2">
        <v>701</v>
      </c>
      <c r="K47" s="2">
        <v>1106</v>
      </c>
      <c r="L47" s="2">
        <f t="shared" si="1"/>
        <v>48177249.399999999</v>
      </c>
      <c r="M47" s="2">
        <v>270</v>
      </c>
      <c r="N47" s="2">
        <f t="shared" si="2"/>
        <v>11761200</v>
      </c>
      <c r="O47" s="2">
        <f t="shared" si="3"/>
        <v>0.421875</v>
      </c>
      <c r="P47" s="2">
        <f t="shared" si="4"/>
        <v>1092652.2</v>
      </c>
      <c r="Q47" s="2">
        <f t="shared" si="5"/>
        <v>1.0926522000000001</v>
      </c>
      <c r="R47" s="2">
        <v>29.4</v>
      </c>
      <c r="S47" s="2">
        <f t="shared" si="6"/>
        <v>76.14570599999999</v>
      </c>
      <c r="T47" s="2">
        <f t="shared" si="7"/>
        <v>18816</v>
      </c>
      <c r="U47" s="2">
        <f t="shared" si="8"/>
        <v>819672000</v>
      </c>
      <c r="W47" s="2">
        <f t="shared" si="9"/>
        <v>0</v>
      </c>
      <c r="X47" s="2">
        <f t="shared" si="10"/>
        <v>0</v>
      </c>
      <c r="Y47" s="2">
        <f t="shared" si="11"/>
        <v>0</v>
      </c>
      <c r="Z47" s="2">
        <f t="shared" si="12"/>
        <v>4.0962868924939633</v>
      </c>
      <c r="AA47" s="2">
        <f t="shared" si="13"/>
        <v>0</v>
      </c>
      <c r="AB47" s="2">
        <f t="shared" si="14"/>
        <v>0.94529697519091449</v>
      </c>
      <c r="AC47" s="2">
        <v>13</v>
      </c>
      <c r="AD47" s="2">
        <f t="shared" si="15"/>
        <v>0.31509899173030487</v>
      </c>
      <c r="AE47" s="2" t="s">
        <v>179</v>
      </c>
      <c r="AF47" s="2">
        <f t="shared" si="16"/>
        <v>69.688888888888883</v>
      </c>
      <c r="AG47" s="2">
        <f t="shared" si="17"/>
        <v>0.10585466367852917</v>
      </c>
      <c r="AH47" s="2">
        <f t="shared" si="18"/>
        <v>1.2636645854552424</v>
      </c>
      <c r="AI47" s="2">
        <f t="shared" si="19"/>
        <v>30535489.900000002</v>
      </c>
      <c r="AJ47" s="2">
        <f t="shared" si="20"/>
        <v>864669.48</v>
      </c>
      <c r="AK47" s="2">
        <f t="shared" si="21"/>
        <v>0.86466947999999999</v>
      </c>
      <c r="AL47" s="2" t="s">
        <v>179</v>
      </c>
      <c r="AM47" s="2" t="s">
        <v>179</v>
      </c>
      <c r="AN47" s="2" t="s">
        <v>179</v>
      </c>
      <c r="AO47" s="2" t="s">
        <v>179</v>
      </c>
      <c r="AP47" s="2" t="s">
        <v>179</v>
      </c>
      <c r="AQ47" s="2" t="s">
        <v>179</v>
      </c>
      <c r="AR47" s="2" t="s">
        <v>179</v>
      </c>
      <c r="AS47" s="2">
        <v>0</v>
      </c>
      <c r="AT47" s="2" t="s">
        <v>179</v>
      </c>
      <c r="AU47" s="2" t="s">
        <v>179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142</v>
      </c>
    </row>
    <row r="48" spans="1:99" s="2" customFormat="1" x14ac:dyDescent="0.25">
      <c r="A48" s="2" t="s">
        <v>501</v>
      </c>
      <c r="B48" s="2" t="s">
        <v>502</v>
      </c>
      <c r="C48" s="2" t="s">
        <v>503</v>
      </c>
      <c r="D48" s="2">
        <v>1969</v>
      </c>
      <c r="E48" s="2">
        <f t="shared" si="0"/>
        <v>46</v>
      </c>
      <c r="F48" s="2">
        <v>72</v>
      </c>
      <c r="G48" s="2">
        <v>77</v>
      </c>
      <c r="H48" s="2">
        <v>32260</v>
      </c>
      <c r="I48" s="2">
        <v>70840</v>
      </c>
      <c r="J48" s="2">
        <v>50600</v>
      </c>
      <c r="K48" s="2">
        <v>70840</v>
      </c>
      <c r="L48" s="2">
        <f t="shared" si="1"/>
        <v>3085783316</v>
      </c>
      <c r="M48" s="2">
        <v>2350</v>
      </c>
      <c r="N48" s="2">
        <f t="shared" si="2"/>
        <v>102366000</v>
      </c>
      <c r="O48" s="2">
        <f t="shared" si="3"/>
        <v>3.671875</v>
      </c>
      <c r="P48" s="2">
        <f t="shared" si="4"/>
        <v>9510121</v>
      </c>
      <c r="Q48" s="2">
        <f t="shared" si="5"/>
        <v>9.5101209999999998</v>
      </c>
      <c r="R48" s="2">
        <v>34</v>
      </c>
      <c r="S48" s="2">
        <f t="shared" si="6"/>
        <v>88.059659999999994</v>
      </c>
      <c r="T48" s="2">
        <f t="shared" si="7"/>
        <v>21760</v>
      </c>
      <c r="U48" s="2">
        <f t="shared" si="8"/>
        <v>947920000</v>
      </c>
      <c r="V48" s="2">
        <v>163435.39937999999</v>
      </c>
      <c r="W48" s="2">
        <f t="shared" si="9"/>
        <v>49.815109731023995</v>
      </c>
      <c r="X48" s="2">
        <f t="shared" si="10"/>
        <v>30.953684030175719</v>
      </c>
      <c r="Y48" s="2">
        <f t="shared" si="11"/>
        <v>4.5568314093471738</v>
      </c>
      <c r="Z48" s="2">
        <f t="shared" si="12"/>
        <v>30.144611648398882</v>
      </c>
      <c r="AA48" s="2">
        <f t="shared" si="13"/>
        <v>0.79813887100335412</v>
      </c>
      <c r="AB48" s="2">
        <f t="shared" si="14"/>
        <v>1.2560254853499535</v>
      </c>
      <c r="AC48" s="2">
        <v>72</v>
      </c>
      <c r="AD48" s="2">
        <f t="shared" si="15"/>
        <v>0.41867516178331782</v>
      </c>
      <c r="AE48" s="2">
        <v>27.2821</v>
      </c>
      <c r="AF48" s="2">
        <f t="shared" si="16"/>
        <v>9.2595744680851055</v>
      </c>
      <c r="AG48" s="2">
        <f t="shared" si="17"/>
        <v>0.26404459082676784</v>
      </c>
      <c r="AH48" s="2">
        <f t="shared" si="18"/>
        <v>0.15237138448614357</v>
      </c>
      <c r="AI48" s="2">
        <f t="shared" si="19"/>
        <v>2204130940</v>
      </c>
      <c r="AJ48" s="2">
        <f t="shared" si="20"/>
        <v>62414088</v>
      </c>
      <c r="AK48" s="2">
        <f t="shared" si="21"/>
        <v>62.414088</v>
      </c>
      <c r="AL48" s="2" t="s">
        <v>504</v>
      </c>
      <c r="AM48" s="2" t="s">
        <v>179</v>
      </c>
      <c r="AN48" s="2" t="s">
        <v>505</v>
      </c>
      <c r="AO48" s="2" t="s">
        <v>506</v>
      </c>
      <c r="AP48" s="2" t="s">
        <v>507</v>
      </c>
      <c r="AQ48" s="2" t="s">
        <v>400</v>
      </c>
      <c r="AR48" s="2" t="s">
        <v>508</v>
      </c>
      <c r="AS48" s="2">
        <v>1</v>
      </c>
      <c r="AT48" s="2" t="s">
        <v>509</v>
      </c>
      <c r="AU48" s="2" t="s">
        <v>510</v>
      </c>
      <c r="AV48" s="2">
        <v>9</v>
      </c>
      <c r="AW48" s="5">
        <v>42</v>
      </c>
      <c r="AX48" s="5">
        <v>58</v>
      </c>
      <c r="AY48" s="2">
        <v>0</v>
      </c>
      <c r="AZ48" s="5">
        <v>6.4</v>
      </c>
      <c r="BA48" s="5">
        <v>1.7</v>
      </c>
      <c r="BB48" s="2">
        <v>0</v>
      </c>
      <c r="BC48" s="2">
        <v>0</v>
      </c>
      <c r="BD48" s="2">
        <v>0</v>
      </c>
      <c r="BE48" s="5">
        <v>0.5</v>
      </c>
      <c r="BF48" s="5">
        <v>41.5</v>
      </c>
      <c r="BG48" s="5">
        <v>0.7</v>
      </c>
      <c r="BH48" s="5">
        <v>14.1</v>
      </c>
      <c r="BI48" s="2">
        <v>0</v>
      </c>
      <c r="BJ48" s="5">
        <v>0.5</v>
      </c>
      <c r="BK48" s="5">
        <v>33.6</v>
      </c>
      <c r="BL48" s="5">
        <v>0.9</v>
      </c>
      <c r="BM48" s="2">
        <v>0</v>
      </c>
      <c r="BN48" s="5">
        <v>0.2</v>
      </c>
      <c r="BO48" s="5">
        <v>4028</v>
      </c>
      <c r="BP48" s="5">
        <v>1457</v>
      </c>
      <c r="BQ48" s="5">
        <v>29</v>
      </c>
      <c r="BR48" s="5">
        <v>11</v>
      </c>
      <c r="BS48" s="5">
        <v>0.16</v>
      </c>
      <c r="BT48" s="5">
        <v>0.06</v>
      </c>
      <c r="BU48" s="5">
        <v>7289</v>
      </c>
      <c r="BV48" s="5">
        <v>53</v>
      </c>
      <c r="BW48" s="5">
        <v>0.28999999999999998</v>
      </c>
      <c r="BX48" s="5">
        <v>9254</v>
      </c>
      <c r="BY48" s="5">
        <v>229</v>
      </c>
      <c r="BZ48" s="5">
        <v>68</v>
      </c>
      <c r="CA48" s="5">
        <v>2</v>
      </c>
      <c r="CB48" s="5">
        <v>0.39</v>
      </c>
      <c r="CC48" s="5">
        <v>0.01</v>
      </c>
      <c r="CD48" s="5">
        <v>7</v>
      </c>
      <c r="CE48" s="5">
        <v>5</v>
      </c>
      <c r="CF48" s="5">
        <v>21</v>
      </c>
      <c r="CG48" s="5">
        <v>16</v>
      </c>
      <c r="CH48" s="5">
        <v>31</v>
      </c>
      <c r="CI48" s="5">
        <v>19</v>
      </c>
      <c r="CJ48" s="5">
        <v>21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5">
        <v>21</v>
      </c>
      <c r="CR48" s="5">
        <v>58</v>
      </c>
      <c r="CS48" s="5">
        <v>0.29100999999999999</v>
      </c>
      <c r="CT48" s="5">
        <v>1.3010000000000001E-2</v>
      </c>
      <c r="CU48" s="2" t="s">
        <v>142</v>
      </c>
    </row>
    <row r="49" spans="1:99" s="2" customFormat="1" x14ac:dyDescent="0.25">
      <c r="A49" s="2" t="s">
        <v>511</v>
      </c>
      <c r="C49" s="2" t="s">
        <v>512</v>
      </c>
      <c r="D49" s="2">
        <v>1956</v>
      </c>
      <c r="E49" s="2">
        <f t="shared" si="0"/>
        <v>59</v>
      </c>
      <c r="F49" s="2">
        <v>71</v>
      </c>
      <c r="G49" s="2">
        <v>71</v>
      </c>
      <c r="H49" s="2">
        <v>149460</v>
      </c>
      <c r="I49" s="2">
        <v>58050</v>
      </c>
      <c r="J49" s="2">
        <v>20050</v>
      </c>
      <c r="K49" s="2">
        <v>58050</v>
      </c>
      <c r="L49" s="2">
        <f t="shared" si="1"/>
        <v>2528652195</v>
      </c>
      <c r="M49" s="2">
        <v>1540</v>
      </c>
      <c r="N49" s="2">
        <f t="shared" si="2"/>
        <v>67082400</v>
      </c>
      <c r="O49" s="2">
        <f t="shared" si="3"/>
        <v>2.40625</v>
      </c>
      <c r="P49" s="2">
        <f t="shared" si="4"/>
        <v>6232164.4000000004</v>
      </c>
      <c r="Q49" s="2">
        <f t="shared" si="5"/>
        <v>6.2321644000000003</v>
      </c>
      <c r="R49" s="2">
        <v>100</v>
      </c>
      <c r="S49" s="2">
        <f t="shared" si="6"/>
        <v>258.99899999999997</v>
      </c>
      <c r="T49" s="2">
        <f t="shared" si="7"/>
        <v>64000</v>
      </c>
      <c r="U49" s="2">
        <f t="shared" si="8"/>
        <v>2788000000</v>
      </c>
      <c r="V49" s="2">
        <v>104999.88967999999</v>
      </c>
      <c r="W49" s="2">
        <f t="shared" si="9"/>
        <v>32.003966374464</v>
      </c>
      <c r="X49" s="2">
        <f t="shared" si="10"/>
        <v>19.88634910605392</v>
      </c>
      <c r="Y49" s="2">
        <f t="shared" si="11"/>
        <v>3.6164231944461718</v>
      </c>
      <c r="Z49" s="2">
        <f t="shared" si="12"/>
        <v>37.694718659439737</v>
      </c>
      <c r="AA49" s="2">
        <f t="shared" si="13"/>
        <v>1.2940686506673291</v>
      </c>
      <c r="AB49" s="2">
        <f t="shared" si="14"/>
        <v>1.5927345912439326</v>
      </c>
      <c r="AC49" s="2">
        <v>71</v>
      </c>
      <c r="AD49" s="2">
        <f t="shared" si="15"/>
        <v>0.53091153041464423</v>
      </c>
      <c r="AE49" s="2">
        <v>119.241</v>
      </c>
      <c r="AF49" s="2">
        <f t="shared" si="16"/>
        <v>41.558441558441558</v>
      </c>
      <c r="AG49" s="2">
        <f t="shared" si="17"/>
        <v>0.4078699021824963</v>
      </c>
      <c r="AH49" s="2">
        <f t="shared" si="18"/>
        <v>0.25199528338087235</v>
      </c>
      <c r="AI49" s="2">
        <f t="shared" si="19"/>
        <v>873375995</v>
      </c>
      <c r="AJ49" s="2">
        <f t="shared" si="20"/>
        <v>24731274</v>
      </c>
      <c r="AK49" s="2">
        <f t="shared" si="21"/>
        <v>24.731273999999999</v>
      </c>
      <c r="AL49" s="2" t="s">
        <v>513</v>
      </c>
      <c r="AM49" s="2" t="s">
        <v>514</v>
      </c>
      <c r="AN49" s="2" t="s">
        <v>515</v>
      </c>
      <c r="AO49" s="2" t="s">
        <v>516</v>
      </c>
      <c r="AP49" s="2" t="s">
        <v>517</v>
      </c>
      <c r="AQ49" s="2" t="s">
        <v>518</v>
      </c>
      <c r="AR49" s="2" t="s">
        <v>519</v>
      </c>
      <c r="AS49" s="2">
        <v>1</v>
      </c>
      <c r="AT49" s="2" t="s">
        <v>520</v>
      </c>
      <c r="AU49" s="2" t="s">
        <v>521</v>
      </c>
      <c r="AV49" s="2">
        <v>9</v>
      </c>
      <c r="AW49" s="5">
        <v>99</v>
      </c>
      <c r="AX49" s="5">
        <v>1</v>
      </c>
      <c r="AY49" s="2">
        <v>0</v>
      </c>
      <c r="AZ49" s="5">
        <v>2.5</v>
      </c>
      <c r="BA49" s="5">
        <v>0.1</v>
      </c>
      <c r="BB49" s="5">
        <v>0.1</v>
      </c>
      <c r="BC49" s="5">
        <v>1</v>
      </c>
      <c r="BD49" s="5">
        <v>0.1</v>
      </c>
      <c r="BE49" s="5">
        <v>0.4</v>
      </c>
      <c r="BF49" s="5">
        <v>19.100000000000001</v>
      </c>
      <c r="BG49" s="5">
        <v>1.1000000000000001</v>
      </c>
      <c r="BH49" s="5">
        <v>0.3</v>
      </c>
      <c r="BI49" s="5">
        <v>4.3</v>
      </c>
      <c r="BJ49" s="5">
        <v>49.6</v>
      </c>
      <c r="BK49" s="5">
        <v>16</v>
      </c>
      <c r="BL49" s="5">
        <v>5.0999999999999996</v>
      </c>
      <c r="BM49" s="2">
        <v>0</v>
      </c>
      <c r="BN49" s="5">
        <v>0.4</v>
      </c>
      <c r="BO49" s="5">
        <v>3395</v>
      </c>
      <c r="BP49" s="5">
        <v>2115</v>
      </c>
      <c r="BQ49" s="5">
        <v>7</v>
      </c>
      <c r="BR49" s="5">
        <v>4</v>
      </c>
      <c r="BS49" s="5">
        <v>0.15</v>
      </c>
      <c r="BT49" s="5">
        <v>0.09</v>
      </c>
      <c r="BU49" s="5">
        <v>8640</v>
      </c>
      <c r="BV49" s="5">
        <v>17</v>
      </c>
      <c r="BW49" s="5">
        <v>0.37</v>
      </c>
      <c r="BX49" s="5">
        <v>74873</v>
      </c>
      <c r="BY49" s="5">
        <v>5382</v>
      </c>
      <c r="BZ49" s="5">
        <v>148</v>
      </c>
      <c r="CA49" s="5">
        <v>11</v>
      </c>
      <c r="CB49" s="5">
        <v>0.71</v>
      </c>
      <c r="CC49" s="5">
        <v>0.05</v>
      </c>
      <c r="CD49" s="5">
        <v>11</v>
      </c>
      <c r="CE49" s="5">
        <v>7</v>
      </c>
      <c r="CF49" s="5">
        <v>34</v>
      </c>
      <c r="CG49" s="5">
        <v>18</v>
      </c>
      <c r="CH49" s="5">
        <v>29</v>
      </c>
      <c r="CI49" s="5">
        <v>7</v>
      </c>
      <c r="CJ49" s="5">
        <v>8</v>
      </c>
      <c r="CK49" s="2">
        <v>0</v>
      </c>
      <c r="CL49" s="5">
        <v>1</v>
      </c>
      <c r="CM49" s="5">
        <v>1</v>
      </c>
      <c r="CN49" s="5">
        <v>2</v>
      </c>
      <c r="CO49" s="5">
        <v>9</v>
      </c>
      <c r="CP49" s="5">
        <v>41</v>
      </c>
      <c r="CQ49" s="5">
        <v>8</v>
      </c>
      <c r="CR49" s="5">
        <v>22</v>
      </c>
      <c r="CS49" s="5">
        <v>0.36126999999999998</v>
      </c>
      <c r="CT49" s="5">
        <v>1.553E-2</v>
      </c>
      <c r="CU49" s="2" t="s">
        <v>142</v>
      </c>
    </row>
    <row r="50" spans="1:99" s="2" customFormat="1" x14ac:dyDescent="0.25">
      <c r="A50" s="2" t="s">
        <v>522</v>
      </c>
      <c r="C50" s="2" t="s">
        <v>523</v>
      </c>
      <c r="D50" s="2">
        <v>1960</v>
      </c>
      <c r="E50" s="2">
        <f t="shared" si="0"/>
        <v>55</v>
      </c>
      <c r="F50" s="2">
        <v>77</v>
      </c>
      <c r="G50" s="2">
        <v>77</v>
      </c>
      <c r="H50" s="2">
        <v>108099</v>
      </c>
      <c r="I50" s="2">
        <v>59688</v>
      </c>
      <c r="J50" s="2">
        <v>25389</v>
      </c>
      <c r="K50" s="2">
        <v>59688</v>
      </c>
      <c r="L50" s="2">
        <f t="shared" si="1"/>
        <v>2600003311.2000003</v>
      </c>
      <c r="M50" s="2">
        <v>1470</v>
      </c>
      <c r="N50" s="2">
        <f t="shared" si="2"/>
        <v>64033200</v>
      </c>
      <c r="O50" s="2">
        <f t="shared" si="3"/>
        <v>2.296875</v>
      </c>
      <c r="P50" s="2">
        <f t="shared" si="4"/>
        <v>5948884.2000000002</v>
      </c>
      <c r="Q50" s="2">
        <f t="shared" si="5"/>
        <v>5.9488842000000002</v>
      </c>
      <c r="R50" s="2">
        <v>94</v>
      </c>
      <c r="S50" s="2">
        <f t="shared" si="6"/>
        <v>243.45905999999999</v>
      </c>
      <c r="T50" s="2">
        <f t="shared" si="7"/>
        <v>60160</v>
      </c>
      <c r="U50" s="2">
        <f t="shared" si="8"/>
        <v>2620720000</v>
      </c>
      <c r="V50" s="2">
        <v>116364.44676000001</v>
      </c>
      <c r="W50" s="2">
        <f t="shared" si="9"/>
        <v>35.467883372448</v>
      </c>
      <c r="X50" s="2">
        <f t="shared" si="10"/>
        <v>22.038728029663442</v>
      </c>
      <c r="Y50" s="2">
        <f t="shared" si="11"/>
        <v>4.1021582034738788</v>
      </c>
      <c r="Z50" s="2">
        <f t="shared" si="12"/>
        <v>40.603988418507903</v>
      </c>
      <c r="AA50" s="2">
        <f t="shared" si="13"/>
        <v>1.1325504683860066</v>
      </c>
      <c r="AB50" s="2">
        <f t="shared" si="14"/>
        <v>1.5819735747470614</v>
      </c>
      <c r="AC50" s="2">
        <v>77</v>
      </c>
      <c r="AD50" s="2">
        <f t="shared" si="15"/>
        <v>0.52732452491568704</v>
      </c>
      <c r="AE50" s="2">
        <v>49.674799999999998</v>
      </c>
      <c r="AF50" s="2">
        <f t="shared" si="16"/>
        <v>40.925170068027214</v>
      </c>
      <c r="AG50" s="2">
        <f t="shared" si="17"/>
        <v>0.44968825086696307</v>
      </c>
      <c r="AH50" s="2">
        <f t="shared" si="18"/>
        <v>0.18995809578864917</v>
      </c>
      <c r="AI50" s="2">
        <f t="shared" si="19"/>
        <v>1105942301.1000001</v>
      </c>
      <c r="AJ50" s="2">
        <f t="shared" si="20"/>
        <v>31316823.719999999</v>
      </c>
      <c r="AK50" s="2">
        <f t="shared" si="21"/>
        <v>31.316823719999999</v>
      </c>
      <c r="AL50" s="2" t="s">
        <v>524</v>
      </c>
      <c r="AM50" s="2" t="s">
        <v>525</v>
      </c>
      <c r="AN50" s="2" t="s">
        <v>526</v>
      </c>
      <c r="AO50" s="2" t="s">
        <v>527</v>
      </c>
      <c r="AP50" s="2" t="s">
        <v>528</v>
      </c>
      <c r="AQ50" s="2" t="s">
        <v>486</v>
      </c>
      <c r="AR50" s="2" t="s">
        <v>529</v>
      </c>
      <c r="AS50" s="2">
        <v>2</v>
      </c>
      <c r="AT50" s="2" t="s">
        <v>530</v>
      </c>
      <c r="AU50" s="2" t="s">
        <v>531</v>
      </c>
      <c r="AV50" s="2">
        <v>9</v>
      </c>
      <c r="AW50" s="5">
        <v>100</v>
      </c>
      <c r="AX50" s="2">
        <v>0</v>
      </c>
      <c r="AY50" s="2">
        <v>0</v>
      </c>
      <c r="AZ50" s="5">
        <v>3</v>
      </c>
      <c r="BA50" s="2">
        <v>0</v>
      </c>
      <c r="BB50" s="2">
        <v>0</v>
      </c>
      <c r="BC50" s="5">
        <v>0.1</v>
      </c>
      <c r="BD50" s="2">
        <v>0</v>
      </c>
      <c r="BE50" s="5">
        <v>0.2</v>
      </c>
      <c r="BF50" s="5">
        <v>21.9</v>
      </c>
      <c r="BG50" s="5">
        <v>1.5</v>
      </c>
      <c r="BH50" s="5">
        <v>0.5</v>
      </c>
      <c r="BI50" s="5">
        <v>6.1</v>
      </c>
      <c r="BJ50" s="5">
        <v>41.3</v>
      </c>
      <c r="BK50" s="5">
        <v>16.8</v>
      </c>
      <c r="BL50" s="5">
        <v>8.5</v>
      </c>
      <c r="BM50" s="2">
        <v>0</v>
      </c>
      <c r="BN50" s="5">
        <v>0.1</v>
      </c>
      <c r="BO50" s="5">
        <v>2503</v>
      </c>
      <c r="BP50" s="5">
        <v>1336</v>
      </c>
      <c r="BQ50" s="5">
        <v>7</v>
      </c>
      <c r="BR50" s="5">
        <v>4</v>
      </c>
      <c r="BS50" s="5">
        <v>0.1</v>
      </c>
      <c r="BT50" s="5">
        <v>0.05</v>
      </c>
      <c r="BU50" s="5">
        <v>5765</v>
      </c>
      <c r="BV50" s="5">
        <v>16</v>
      </c>
      <c r="BW50" s="5">
        <v>0.23</v>
      </c>
      <c r="BX50" s="5">
        <v>40966</v>
      </c>
      <c r="BY50" s="5">
        <v>1826</v>
      </c>
      <c r="BZ50" s="5">
        <v>114</v>
      </c>
      <c r="CA50" s="5">
        <v>5</v>
      </c>
      <c r="CB50" s="5">
        <v>0.93</v>
      </c>
      <c r="CC50" s="5">
        <v>0.04</v>
      </c>
      <c r="CD50" s="5">
        <v>4</v>
      </c>
      <c r="CE50" s="5">
        <v>3</v>
      </c>
      <c r="CF50" s="5">
        <v>39</v>
      </c>
      <c r="CG50" s="5">
        <v>21</v>
      </c>
      <c r="CH50" s="5">
        <v>31</v>
      </c>
      <c r="CI50" s="5">
        <v>8</v>
      </c>
      <c r="CJ50" s="5">
        <v>10</v>
      </c>
      <c r="CK50" s="2">
        <v>0</v>
      </c>
      <c r="CL50" s="2">
        <v>0</v>
      </c>
      <c r="CM50" s="5">
        <v>2</v>
      </c>
      <c r="CN50" s="5">
        <v>3</v>
      </c>
      <c r="CO50" s="5">
        <v>8</v>
      </c>
      <c r="CP50" s="5">
        <v>35</v>
      </c>
      <c r="CQ50" s="5">
        <v>9</v>
      </c>
      <c r="CR50" s="5">
        <v>28</v>
      </c>
      <c r="CS50" s="5">
        <v>0.31472</v>
      </c>
      <c r="CT50" s="5">
        <v>2.2370000000000001E-2</v>
      </c>
      <c r="CU50" s="2" t="s">
        <v>142</v>
      </c>
    </row>
    <row r="51" spans="1:99" s="2" customFormat="1" x14ac:dyDescent="0.25">
      <c r="A51" s="2" t="s">
        <v>532</v>
      </c>
      <c r="C51" s="2" t="s">
        <v>533</v>
      </c>
      <c r="D51" s="2">
        <v>1955</v>
      </c>
      <c r="E51" s="2">
        <f t="shared" si="0"/>
        <v>60</v>
      </c>
      <c r="F51" s="2">
        <v>89</v>
      </c>
      <c r="G51" s="2">
        <v>89</v>
      </c>
      <c r="H51" s="2">
        <v>70032</v>
      </c>
      <c r="I51" s="2">
        <v>103500</v>
      </c>
      <c r="J51" s="2">
        <v>38785</v>
      </c>
      <c r="K51" s="2">
        <v>103500</v>
      </c>
      <c r="L51" s="2">
        <f t="shared" si="1"/>
        <v>4508449650</v>
      </c>
      <c r="M51" s="2">
        <v>2275</v>
      </c>
      <c r="N51" s="2">
        <f t="shared" si="2"/>
        <v>99099000</v>
      </c>
      <c r="O51" s="2">
        <f t="shared" si="3"/>
        <v>3.5546875</v>
      </c>
      <c r="P51" s="2">
        <f t="shared" si="4"/>
        <v>9206606.5</v>
      </c>
      <c r="Q51" s="2">
        <f t="shared" si="5"/>
        <v>9.2066065000000012</v>
      </c>
      <c r="R51" s="2">
        <v>143</v>
      </c>
      <c r="S51" s="2">
        <f t="shared" si="6"/>
        <v>370.36856999999998</v>
      </c>
      <c r="T51" s="2">
        <f t="shared" si="7"/>
        <v>91520</v>
      </c>
      <c r="U51" s="2">
        <f t="shared" si="8"/>
        <v>3986840000</v>
      </c>
      <c r="V51" s="2">
        <v>126324.72645</v>
      </c>
      <c r="W51" s="2">
        <f t="shared" si="9"/>
        <v>38.50377662196</v>
      </c>
      <c r="X51" s="2">
        <f t="shared" si="10"/>
        <v>23.925145241271302</v>
      </c>
      <c r="Y51" s="2">
        <f t="shared" si="11"/>
        <v>3.5797148191871391</v>
      </c>
      <c r="Z51" s="2">
        <f t="shared" si="12"/>
        <v>45.494401053491963</v>
      </c>
      <c r="AA51" s="2">
        <f t="shared" si="13"/>
        <v>0.80483605055411422</v>
      </c>
      <c r="AB51" s="2">
        <f t="shared" si="14"/>
        <v>1.5335191366345604</v>
      </c>
      <c r="AC51" s="2">
        <v>89</v>
      </c>
      <c r="AD51" s="2">
        <f t="shared" si="15"/>
        <v>0.51117304554485354</v>
      </c>
      <c r="AE51" s="2">
        <v>16.909500000000001</v>
      </c>
      <c r="AF51" s="2">
        <f t="shared" si="16"/>
        <v>40.228571428571428</v>
      </c>
      <c r="AG51" s="2">
        <f t="shared" si="17"/>
        <v>0.40501281433968772</v>
      </c>
      <c r="AH51" s="2">
        <f t="shared" si="18"/>
        <v>0.1924436890234755</v>
      </c>
      <c r="AI51" s="2">
        <f t="shared" si="19"/>
        <v>1689470721.5</v>
      </c>
      <c r="AJ51" s="2">
        <f t="shared" si="20"/>
        <v>47840521.799999997</v>
      </c>
      <c r="AK51" s="2">
        <f t="shared" si="21"/>
        <v>47.840521799999998</v>
      </c>
      <c r="AL51" s="2" t="s">
        <v>534</v>
      </c>
      <c r="AM51" s="2" t="s">
        <v>179</v>
      </c>
      <c r="AN51" s="2" t="s">
        <v>535</v>
      </c>
      <c r="AO51" s="2" t="s">
        <v>536</v>
      </c>
      <c r="AP51" s="2" t="s">
        <v>537</v>
      </c>
      <c r="AQ51" s="2" t="s">
        <v>161</v>
      </c>
      <c r="AR51" s="2" t="s">
        <v>538</v>
      </c>
      <c r="AS51" s="2">
        <v>1</v>
      </c>
      <c r="AT51" s="2" t="s">
        <v>539</v>
      </c>
      <c r="AU51" s="2" t="s">
        <v>540</v>
      </c>
      <c r="AV51" s="2">
        <v>9</v>
      </c>
      <c r="AW51" s="5">
        <v>90</v>
      </c>
      <c r="AX51" s="5">
        <v>9</v>
      </c>
      <c r="AY51" s="5">
        <v>1</v>
      </c>
      <c r="AZ51" s="5">
        <v>0.5</v>
      </c>
      <c r="BA51" s="2">
        <v>0</v>
      </c>
      <c r="BB51" s="5">
        <v>1</v>
      </c>
      <c r="BC51" s="5">
        <v>10.4</v>
      </c>
      <c r="BD51" s="5">
        <v>1.8</v>
      </c>
      <c r="BE51" s="5">
        <v>3.5</v>
      </c>
      <c r="BF51" s="5">
        <v>9.1</v>
      </c>
      <c r="BG51" s="5">
        <v>3.7</v>
      </c>
      <c r="BH51" s="5">
        <v>2.6</v>
      </c>
      <c r="BI51" s="5">
        <v>0.3</v>
      </c>
      <c r="BJ51" s="5">
        <v>8.9</v>
      </c>
      <c r="BK51" s="5">
        <v>50.3</v>
      </c>
      <c r="BL51" s="5">
        <v>7.8</v>
      </c>
      <c r="BM51" s="2">
        <v>0</v>
      </c>
      <c r="BN51" s="2">
        <v>0</v>
      </c>
      <c r="BO51" s="5">
        <v>4356</v>
      </c>
      <c r="BP51" s="5">
        <v>2223</v>
      </c>
      <c r="BQ51" s="5">
        <v>13</v>
      </c>
      <c r="BR51" s="5">
        <v>7</v>
      </c>
      <c r="BS51" s="5">
        <v>0.13</v>
      </c>
      <c r="BT51" s="5">
        <v>7.0000000000000007E-2</v>
      </c>
      <c r="BU51" s="5">
        <v>8943</v>
      </c>
      <c r="BV51" s="5">
        <v>28</v>
      </c>
      <c r="BW51" s="5">
        <v>0.27</v>
      </c>
      <c r="BX51" s="5">
        <v>176328</v>
      </c>
      <c r="BY51" s="5">
        <v>24992</v>
      </c>
      <c r="BZ51" s="5">
        <v>543</v>
      </c>
      <c r="CA51" s="5">
        <v>77</v>
      </c>
      <c r="CB51" s="5">
        <v>11.72</v>
      </c>
      <c r="CC51" s="5">
        <v>1.72</v>
      </c>
      <c r="CD51" s="5">
        <v>76</v>
      </c>
      <c r="CE51" s="5">
        <v>64</v>
      </c>
      <c r="CF51" s="5">
        <v>11</v>
      </c>
      <c r="CG51" s="5">
        <v>11</v>
      </c>
      <c r="CH51" s="5">
        <v>7</v>
      </c>
      <c r="CI51" s="5">
        <v>1</v>
      </c>
      <c r="CJ51" s="5">
        <v>2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5">
        <v>3</v>
      </c>
      <c r="CQ51" s="5">
        <v>5</v>
      </c>
      <c r="CR51" s="5">
        <v>19</v>
      </c>
      <c r="CS51" s="5">
        <v>0.1353</v>
      </c>
      <c r="CT51" s="2">
        <v>0</v>
      </c>
      <c r="CU51" s="2" t="s">
        <v>142</v>
      </c>
    </row>
    <row r="52" spans="1:99" s="2" customFormat="1" x14ac:dyDescent="0.25">
      <c r="A52" s="2" t="s">
        <v>541</v>
      </c>
      <c r="C52" s="2" t="s">
        <v>542</v>
      </c>
      <c r="D52" s="2">
        <v>1932</v>
      </c>
      <c r="E52" s="2">
        <f t="shared" si="0"/>
        <v>83</v>
      </c>
      <c r="F52" s="2">
        <v>85</v>
      </c>
      <c r="G52" s="2">
        <v>85</v>
      </c>
      <c r="H52" s="2">
        <v>125100</v>
      </c>
      <c r="I52" s="2">
        <v>680335</v>
      </c>
      <c r="J52" s="2">
        <v>190460</v>
      </c>
      <c r="K52" s="2">
        <v>680335</v>
      </c>
      <c r="L52" s="2">
        <f t="shared" si="1"/>
        <v>29635324566.5</v>
      </c>
      <c r="M52" s="2">
        <v>6160</v>
      </c>
      <c r="N52" s="2">
        <f t="shared" si="2"/>
        <v>268329600</v>
      </c>
      <c r="O52" s="2">
        <f t="shared" si="3"/>
        <v>9.625</v>
      </c>
      <c r="P52" s="2">
        <f t="shared" si="4"/>
        <v>24928657.600000001</v>
      </c>
      <c r="Q52" s="2">
        <f t="shared" si="5"/>
        <v>24.928657600000001</v>
      </c>
      <c r="R52" s="2">
        <v>1970</v>
      </c>
      <c r="S52" s="2">
        <f t="shared" si="6"/>
        <v>5102.2802999999994</v>
      </c>
      <c r="T52" s="2">
        <f t="shared" si="7"/>
        <v>1260800</v>
      </c>
      <c r="U52" s="2">
        <f t="shared" si="8"/>
        <v>54923600000</v>
      </c>
      <c r="V52" s="2">
        <v>421320.07974999998</v>
      </c>
      <c r="W52" s="2">
        <f t="shared" si="9"/>
        <v>128.41836030779999</v>
      </c>
      <c r="X52" s="2">
        <f t="shared" si="10"/>
        <v>79.7954951841715</v>
      </c>
      <c r="Y52" s="2">
        <f t="shared" si="11"/>
        <v>7.2555871884122292</v>
      </c>
      <c r="Z52" s="2">
        <f t="shared" si="12"/>
        <v>110.44373996197214</v>
      </c>
      <c r="AA52" s="2">
        <f t="shared" si="13"/>
        <v>0.54662718745396788</v>
      </c>
      <c r="AB52" s="2">
        <f t="shared" si="14"/>
        <v>3.8980143515990169</v>
      </c>
      <c r="AC52" s="2">
        <v>85</v>
      </c>
      <c r="AD52" s="2">
        <f t="shared" si="15"/>
        <v>1.2993381171996723</v>
      </c>
      <c r="AE52" s="2">
        <v>42.296700000000001</v>
      </c>
      <c r="AF52" s="2">
        <f t="shared" si="16"/>
        <v>204.67532467532467</v>
      </c>
      <c r="AG52" s="2">
        <f t="shared" si="17"/>
        <v>0.59751974569622868</v>
      </c>
      <c r="AH52" s="2">
        <f t="shared" si="18"/>
        <v>0.10611163355636859</v>
      </c>
      <c r="AI52" s="2">
        <f t="shared" si="19"/>
        <v>8296418554</v>
      </c>
      <c r="AJ52" s="2">
        <f t="shared" si="20"/>
        <v>234928600.80000001</v>
      </c>
      <c r="AK52" s="2">
        <f t="shared" si="21"/>
        <v>234.9286008</v>
      </c>
      <c r="AL52" s="2" t="s">
        <v>543</v>
      </c>
      <c r="AM52" s="2" t="s">
        <v>179</v>
      </c>
      <c r="AN52" s="2" t="s">
        <v>544</v>
      </c>
      <c r="AO52" s="2" t="s">
        <v>545</v>
      </c>
      <c r="AP52" s="2" t="s">
        <v>546</v>
      </c>
      <c r="AQ52" s="2" t="s">
        <v>518</v>
      </c>
      <c r="AR52" s="2" t="s">
        <v>228</v>
      </c>
      <c r="AS52" s="2">
        <v>1</v>
      </c>
      <c r="AT52" s="2" t="s">
        <v>547</v>
      </c>
      <c r="AU52" s="2" t="s">
        <v>548</v>
      </c>
      <c r="AV52" s="2">
        <v>9</v>
      </c>
      <c r="AW52" s="5">
        <v>84</v>
      </c>
      <c r="AX52" s="5">
        <v>15</v>
      </c>
      <c r="AY52" s="5">
        <v>1</v>
      </c>
      <c r="AZ52" s="5">
        <v>2.9</v>
      </c>
      <c r="BA52" s="5">
        <v>0.2</v>
      </c>
      <c r="BB52" s="5">
        <v>0.9</v>
      </c>
      <c r="BC52" s="5">
        <v>2.7</v>
      </c>
      <c r="BD52" s="5">
        <v>0.3</v>
      </c>
      <c r="BE52" s="5">
        <v>0.3</v>
      </c>
      <c r="BF52" s="5">
        <v>10</v>
      </c>
      <c r="BG52" s="5">
        <v>1.3</v>
      </c>
      <c r="BH52" s="5">
        <v>1.7</v>
      </c>
      <c r="BI52" s="5">
        <v>1.2</v>
      </c>
      <c r="BJ52" s="5">
        <v>23.5</v>
      </c>
      <c r="BK52" s="5">
        <v>47.6</v>
      </c>
      <c r="BL52" s="5">
        <v>7.4</v>
      </c>
      <c r="BM52" s="2">
        <v>0</v>
      </c>
      <c r="BN52" s="2">
        <v>0</v>
      </c>
      <c r="BO52" s="5">
        <v>1834</v>
      </c>
      <c r="BP52" s="5">
        <v>900</v>
      </c>
      <c r="BQ52" s="5">
        <v>9</v>
      </c>
      <c r="BR52" s="5">
        <v>4</v>
      </c>
      <c r="BS52" s="5">
        <v>0.16</v>
      </c>
      <c r="BT52" s="5">
        <v>0.08</v>
      </c>
      <c r="BU52" s="5">
        <v>4418</v>
      </c>
      <c r="BV52" s="5">
        <v>21</v>
      </c>
      <c r="BW52" s="5">
        <v>0.38</v>
      </c>
      <c r="BX52" s="5">
        <v>70220</v>
      </c>
      <c r="BY52" s="5">
        <v>11633</v>
      </c>
      <c r="BZ52" s="5">
        <v>338</v>
      </c>
      <c r="CA52" s="5">
        <v>56</v>
      </c>
      <c r="CB52" s="5">
        <v>1.88</v>
      </c>
      <c r="CC52" s="5">
        <v>0.32</v>
      </c>
      <c r="CD52" s="5">
        <v>49</v>
      </c>
      <c r="CE52" s="5">
        <v>34</v>
      </c>
      <c r="CF52" s="5">
        <v>22</v>
      </c>
      <c r="CG52" s="5">
        <v>21</v>
      </c>
      <c r="CH52" s="5">
        <v>15</v>
      </c>
      <c r="CI52" s="5">
        <v>2</v>
      </c>
      <c r="CJ52" s="5">
        <v>3</v>
      </c>
      <c r="CK52" s="2">
        <v>0</v>
      </c>
      <c r="CL52" s="2">
        <v>0</v>
      </c>
      <c r="CM52" s="2">
        <v>0</v>
      </c>
      <c r="CN52" s="2">
        <v>0</v>
      </c>
      <c r="CO52" s="5">
        <v>2</v>
      </c>
      <c r="CP52" s="5">
        <v>11</v>
      </c>
      <c r="CQ52" s="5">
        <v>10</v>
      </c>
      <c r="CR52" s="5">
        <v>31</v>
      </c>
      <c r="CS52" s="5">
        <v>0.49815999999999999</v>
      </c>
      <c r="CT52" s="5">
        <v>5.6340000000000001E-2</v>
      </c>
      <c r="CU52" s="2" t="s">
        <v>142</v>
      </c>
    </row>
    <row r="53" spans="1:99" s="2" customFormat="1" x14ac:dyDescent="0.25">
      <c r="A53" s="2" t="s">
        <v>549</v>
      </c>
      <c r="C53" s="2" t="s">
        <v>550</v>
      </c>
      <c r="D53" s="2">
        <v>1914</v>
      </c>
      <c r="E53" s="2">
        <f t="shared" si="0"/>
        <v>101</v>
      </c>
      <c r="F53" s="2">
        <v>58</v>
      </c>
      <c r="G53" s="2">
        <v>58</v>
      </c>
      <c r="H53" s="2">
        <v>101760</v>
      </c>
      <c r="I53" s="2">
        <v>96225</v>
      </c>
      <c r="J53" s="2">
        <v>38130</v>
      </c>
      <c r="K53" s="2">
        <v>96225</v>
      </c>
      <c r="L53" s="2">
        <f t="shared" si="1"/>
        <v>4191551377.5</v>
      </c>
      <c r="M53" s="2">
        <v>3560</v>
      </c>
      <c r="N53" s="2">
        <f t="shared" si="2"/>
        <v>155073600</v>
      </c>
      <c r="O53" s="2">
        <f t="shared" si="3"/>
        <v>5.5625</v>
      </c>
      <c r="P53" s="2">
        <f t="shared" si="4"/>
        <v>14406821.6</v>
      </c>
      <c r="Q53" s="2">
        <f t="shared" si="5"/>
        <v>14.406821600000001</v>
      </c>
      <c r="R53" s="2">
        <v>2064</v>
      </c>
      <c r="S53" s="2">
        <f t="shared" si="6"/>
        <v>5345.7393599999996</v>
      </c>
      <c r="T53" s="2">
        <f t="shared" si="7"/>
        <v>1320960</v>
      </c>
      <c r="U53" s="2">
        <f t="shared" si="8"/>
        <v>57544320000</v>
      </c>
      <c r="V53" s="2">
        <v>270202.86115999997</v>
      </c>
      <c r="W53" s="2">
        <f t="shared" si="9"/>
        <v>82.357832081567992</v>
      </c>
      <c r="X53" s="2">
        <f t="shared" si="10"/>
        <v>51.17480068653704</v>
      </c>
      <c r="Y53" s="2">
        <f t="shared" si="11"/>
        <v>6.1209059728648718</v>
      </c>
      <c r="Z53" s="2">
        <f t="shared" si="12"/>
        <v>27.029432330841612</v>
      </c>
      <c r="AA53" s="2">
        <f t="shared" si="13"/>
        <v>1.7510800038648942</v>
      </c>
      <c r="AB53" s="2">
        <f t="shared" si="14"/>
        <v>1.3980740860780143</v>
      </c>
      <c r="AC53" s="2">
        <v>58</v>
      </c>
      <c r="AD53" s="2">
        <f t="shared" si="15"/>
        <v>0.46602469535933816</v>
      </c>
      <c r="AE53" s="2">
        <v>12.292199999999999</v>
      </c>
      <c r="AF53" s="2">
        <f t="shared" si="16"/>
        <v>371.0561797752809</v>
      </c>
      <c r="AG53" s="2">
        <f t="shared" si="17"/>
        <v>0.19235941105503801</v>
      </c>
      <c r="AH53" s="2">
        <f t="shared" si="18"/>
        <v>0.30631570289542448</v>
      </c>
      <c r="AI53" s="2">
        <f t="shared" si="19"/>
        <v>1660938987</v>
      </c>
      <c r="AJ53" s="2">
        <f t="shared" si="20"/>
        <v>47032592.399999999</v>
      </c>
      <c r="AK53" s="2">
        <f t="shared" si="21"/>
        <v>47.032592399999999</v>
      </c>
      <c r="AL53" s="2" t="s">
        <v>551</v>
      </c>
      <c r="AM53" s="2" t="s">
        <v>179</v>
      </c>
      <c r="AN53" s="2" t="s">
        <v>552</v>
      </c>
      <c r="AO53" s="2" t="s">
        <v>553</v>
      </c>
      <c r="AP53" s="2" t="s">
        <v>554</v>
      </c>
      <c r="AQ53" s="2" t="s">
        <v>161</v>
      </c>
      <c r="AR53" s="2" t="s">
        <v>162</v>
      </c>
      <c r="AS53" s="2">
        <v>1</v>
      </c>
      <c r="AT53" s="2" t="s">
        <v>555</v>
      </c>
      <c r="AU53" s="2" t="s">
        <v>556</v>
      </c>
      <c r="AV53" s="2">
        <v>9</v>
      </c>
      <c r="AW53" s="5">
        <v>94</v>
      </c>
      <c r="AX53" s="5">
        <v>6</v>
      </c>
      <c r="AY53" s="2">
        <v>0</v>
      </c>
      <c r="AZ53" s="5">
        <v>3.8</v>
      </c>
      <c r="BA53" s="5">
        <v>0.1</v>
      </c>
      <c r="BB53" s="5">
        <v>0.2</v>
      </c>
      <c r="BC53" s="5">
        <v>1.9</v>
      </c>
      <c r="BD53" s="5">
        <v>0.1</v>
      </c>
      <c r="BE53" s="5">
        <v>0.4</v>
      </c>
      <c r="BF53" s="5">
        <v>26.3</v>
      </c>
      <c r="BG53" s="5">
        <v>3.5</v>
      </c>
      <c r="BH53" s="5">
        <v>1.5</v>
      </c>
      <c r="BI53" s="5">
        <v>4.3</v>
      </c>
      <c r="BJ53" s="5">
        <v>28.5</v>
      </c>
      <c r="BK53" s="5">
        <v>25.6</v>
      </c>
      <c r="BL53" s="5">
        <v>3.7</v>
      </c>
      <c r="BM53" s="2">
        <v>0</v>
      </c>
      <c r="BN53" s="5">
        <v>0.2</v>
      </c>
      <c r="BO53" s="5">
        <v>1285</v>
      </c>
      <c r="BP53" s="5">
        <v>631</v>
      </c>
      <c r="BQ53" s="5">
        <v>8</v>
      </c>
      <c r="BR53" s="5">
        <v>4</v>
      </c>
      <c r="BS53" s="5">
        <v>0.13</v>
      </c>
      <c r="BT53" s="5">
        <v>0.06</v>
      </c>
      <c r="BU53" s="5">
        <v>2970</v>
      </c>
      <c r="BV53" s="5">
        <v>19</v>
      </c>
      <c r="BW53" s="5">
        <v>0.3</v>
      </c>
      <c r="BX53" s="5">
        <v>32554</v>
      </c>
      <c r="BY53" s="5">
        <v>4970</v>
      </c>
      <c r="BZ53" s="5">
        <v>213</v>
      </c>
      <c r="CA53" s="5">
        <v>32</v>
      </c>
      <c r="CB53" s="5">
        <v>3.01</v>
      </c>
      <c r="CC53" s="5">
        <v>0.47</v>
      </c>
      <c r="CD53" s="5">
        <v>42</v>
      </c>
      <c r="CE53" s="5">
        <v>33</v>
      </c>
      <c r="CF53" s="5">
        <v>15</v>
      </c>
      <c r="CG53" s="5">
        <v>14</v>
      </c>
      <c r="CH53" s="5">
        <v>22</v>
      </c>
      <c r="CI53" s="5">
        <v>8</v>
      </c>
      <c r="CJ53" s="5">
        <v>11</v>
      </c>
      <c r="CK53" s="2">
        <v>0</v>
      </c>
      <c r="CL53" s="2">
        <v>0</v>
      </c>
      <c r="CM53" s="5">
        <v>1</v>
      </c>
      <c r="CN53" s="5">
        <v>2</v>
      </c>
      <c r="CO53" s="5">
        <v>4</v>
      </c>
      <c r="CP53" s="5">
        <v>19</v>
      </c>
      <c r="CQ53" s="5">
        <v>7</v>
      </c>
      <c r="CR53" s="5">
        <v>21</v>
      </c>
      <c r="CS53" s="5">
        <v>0.55476000000000003</v>
      </c>
      <c r="CT53" s="5">
        <v>0.13270000000000001</v>
      </c>
      <c r="CU53" s="2" t="s">
        <v>142</v>
      </c>
    </row>
    <row r="54" spans="1:99" s="2" customFormat="1" x14ac:dyDescent="0.25">
      <c r="A54" s="2" t="s">
        <v>557</v>
      </c>
      <c r="C54" s="2" t="s">
        <v>558</v>
      </c>
      <c r="D54" s="2">
        <v>1937</v>
      </c>
      <c r="E54" s="2">
        <f t="shared" si="0"/>
        <v>78</v>
      </c>
      <c r="F54" s="2">
        <v>47</v>
      </c>
      <c r="G54" s="2">
        <v>47</v>
      </c>
      <c r="H54" s="2">
        <v>135274</v>
      </c>
      <c r="I54" s="2">
        <v>70880</v>
      </c>
      <c r="J54" s="2">
        <v>40000</v>
      </c>
      <c r="K54" s="2">
        <v>70880</v>
      </c>
      <c r="L54" s="2">
        <f t="shared" si="1"/>
        <v>3087525712</v>
      </c>
      <c r="M54" s="2">
        <v>2490</v>
      </c>
      <c r="N54" s="2">
        <f t="shared" si="2"/>
        <v>108464400</v>
      </c>
      <c r="O54" s="2">
        <f t="shared" si="3"/>
        <v>3.890625</v>
      </c>
      <c r="P54" s="2">
        <f t="shared" si="4"/>
        <v>10076681.4</v>
      </c>
      <c r="Q54" s="2">
        <f t="shared" si="5"/>
        <v>10.0766814</v>
      </c>
      <c r="R54" s="2">
        <v>295</v>
      </c>
      <c r="S54" s="2">
        <f t="shared" si="6"/>
        <v>764.0470499999999</v>
      </c>
      <c r="T54" s="2">
        <f t="shared" si="7"/>
        <v>188800</v>
      </c>
      <c r="U54" s="2">
        <f t="shared" si="8"/>
        <v>8224600000</v>
      </c>
      <c r="V54" s="2">
        <v>100286.03445000001</v>
      </c>
      <c r="W54" s="2">
        <f t="shared" si="9"/>
        <v>30.56718330036</v>
      </c>
      <c r="X54" s="2">
        <f t="shared" si="10"/>
        <v>18.993573208623303</v>
      </c>
      <c r="Y54" s="2">
        <f t="shared" si="11"/>
        <v>2.7163864078685696</v>
      </c>
      <c r="Z54" s="2">
        <f t="shared" si="12"/>
        <v>28.465798105184742</v>
      </c>
      <c r="AA54" s="2">
        <f t="shared" si="13"/>
        <v>0.61953139289570969</v>
      </c>
      <c r="AB54" s="2">
        <f t="shared" si="14"/>
        <v>1.8169658365011536</v>
      </c>
      <c r="AC54" s="2">
        <v>47</v>
      </c>
      <c r="AD54" s="2">
        <f t="shared" si="15"/>
        <v>0.60565527883371795</v>
      </c>
      <c r="AE54" s="2">
        <v>3.3597999999999999</v>
      </c>
      <c r="AF54" s="2">
        <f t="shared" si="16"/>
        <v>75.823293172690768</v>
      </c>
      <c r="AG54" s="2">
        <f t="shared" si="17"/>
        <v>0.24222848011049575</v>
      </c>
      <c r="AH54" s="2">
        <f t="shared" si="18"/>
        <v>0.20423276826539546</v>
      </c>
      <c r="AI54" s="2">
        <f t="shared" si="19"/>
        <v>1742396000</v>
      </c>
      <c r="AJ54" s="2">
        <f t="shared" si="20"/>
        <v>49339200</v>
      </c>
      <c r="AK54" s="2">
        <f t="shared" si="21"/>
        <v>49.339199999999998</v>
      </c>
      <c r="AL54" s="2" t="s">
        <v>559</v>
      </c>
      <c r="AM54" s="2" t="s">
        <v>560</v>
      </c>
      <c r="AN54" s="2" t="s">
        <v>561</v>
      </c>
      <c r="AO54" s="2" t="s">
        <v>562</v>
      </c>
      <c r="AP54" s="2" t="s">
        <v>563</v>
      </c>
      <c r="AQ54" s="2" t="s">
        <v>161</v>
      </c>
      <c r="AR54" s="2" t="s">
        <v>564</v>
      </c>
      <c r="AS54" s="2">
        <v>1</v>
      </c>
      <c r="AT54" s="2" t="s">
        <v>565</v>
      </c>
      <c r="AU54" s="2" t="s">
        <v>566</v>
      </c>
      <c r="AV54" s="2">
        <v>5</v>
      </c>
      <c r="AW54" s="5">
        <v>91</v>
      </c>
      <c r="AX54" s="5">
        <v>9</v>
      </c>
      <c r="AY54" s="2">
        <v>0</v>
      </c>
      <c r="AZ54" s="5">
        <v>1.1000000000000001</v>
      </c>
      <c r="BA54" s="5">
        <v>1</v>
      </c>
      <c r="BB54" s="5">
        <v>3.9</v>
      </c>
      <c r="BC54" s="5">
        <v>27.1</v>
      </c>
      <c r="BD54" s="5">
        <v>6.9</v>
      </c>
      <c r="BE54" s="5">
        <v>4.7</v>
      </c>
      <c r="BF54" s="5">
        <v>4.0999999999999996</v>
      </c>
      <c r="BG54" s="5">
        <v>7.2</v>
      </c>
      <c r="BH54" s="5">
        <v>1.5</v>
      </c>
      <c r="BI54" s="5">
        <v>0.1</v>
      </c>
      <c r="BJ54" s="5">
        <v>10</v>
      </c>
      <c r="BK54" s="5">
        <v>25.8</v>
      </c>
      <c r="BL54" s="5">
        <v>6.6</v>
      </c>
      <c r="BM54" s="2">
        <v>0</v>
      </c>
      <c r="BN54" s="2">
        <v>0</v>
      </c>
      <c r="BO54" s="5">
        <v>4023</v>
      </c>
      <c r="BP54" s="5">
        <v>479</v>
      </c>
      <c r="BQ54" s="5">
        <v>61</v>
      </c>
      <c r="BR54" s="5">
        <v>7</v>
      </c>
      <c r="BS54" s="5">
        <v>0.42</v>
      </c>
      <c r="BT54" s="5">
        <v>0.05</v>
      </c>
      <c r="BU54" s="5">
        <v>5203</v>
      </c>
      <c r="BV54" s="5">
        <v>79</v>
      </c>
      <c r="BW54" s="5">
        <v>0.54</v>
      </c>
      <c r="BX54" s="5">
        <v>101440</v>
      </c>
      <c r="BY54" s="5">
        <v>13073</v>
      </c>
      <c r="BZ54" s="5">
        <v>1537</v>
      </c>
      <c r="CA54" s="5">
        <v>198</v>
      </c>
      <c r="CB54" s="5">
        <v>33.96</v>
      </c>
      <c r="CC54" s="5">
        <v>4.45</v>
      </c>
      <c r="CD54" s="5">
        <v>94</v>
      </c>
      <c r="CE54" s="5">
        <v>93</v>
      </c>
      <c r="CF54" s="5">
        <v>2</v>
      </c>
      <c r="CG54" s="5">
        <v>3</v>
      </c>
      <c r="CH54" s="5">
        <v>3</v>
      </c>
      <c r="CI54" s="2">
        <v>0</v>
      </c>
      <c r="CJ54" s="5">
        <v>1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5">
        <v>1</v>
      </c>
      <c r="CQ54" s="5">
        <v>1</v>
      </c>
      <c r="CR54" s="5">
        <v>3</v>
      </c>
      <c r="CS54" s="5">
        <v>0.22907</v>
      </c>
      <c r="CT54" s="5">
        <v>1.5689999999999999E-2</v>
      </c>
      <c r="CU54" s="2" t="s">
        <v>142</v>
      </c>
    </row>
    <row r="55" spans="1:99" s="2" customFormat="1" x14ac:dyDescent="0.25">
      <c r="A55" s="2" t="s">
        <v>567</v>
      </c>
      <c r="C55" s="2" t="s">
        <v>568</v>
      </c>
      <c r="D55" s="2">
        <v>1957</v>
      </c>
      <c r="E55" s="2">
        <f t="shared" si="0"/>
        <v>58</v>
      </c>
      <c r="F55" s="2">
        <v>65</v>
      </c>
      <c r="G55" s="2">
        <v>65</v>
      </c>
      <c r="H55" s="2">
        <v>0</v>
      </c>
      <c r="I55" s="2">
        <v>24000</v>
      </c>
      <c r="J55" s="2">
        <v>16000</v>
      </c>
      <c r="K55" s="2">
        <v>24000</v>
      </c>
      <c r="L55" s="2">
        <f t="shared" si="1"/>
        <v>1045437600</v>
      </c>
      <c r="M55" s="2">
        <v>806</v>
      </c>
      <c r="N55" s="2">
        <f t="shared" si="2"/>
        <v>35109360</v>
      </c>
      <c r="O55" s="2">
        <f t="shared" si="3"/>
        <v>1.2593750000000001</v>
      </c>
      <c r="P55" s="2">
        <f t="shared" si="4"/>
        <v>3261769.16</v>
      </c>
      <c r="Q55" s="2">
        <f t="shared" si="5"/>
        <v>3.2617691600000001</v>
      </c>
      <c r="R55" s="2">
        <v>2.7</v>
      </c>
      <c r="S55" s="2">
        <f t="shared" si="6"/>
        <v>6.9929730000000001</v>
      </c>
      <c r="T55" s="2">
        <f t="shared" si="7"/>
        <v>1728</v>
      </c>
      <c r="U55" s="2">
        <f t="shared" si="8"/>
        <v>75276000</v>
      </c>
      <c r="V55" s="2">
        <v>51509.316019999998</v>
      </c>
      <c r="W55" s="2">
        <f t="shared" si="9"/>
        <v>15.700039522895999</v>
      </c>
      <c r="X55" s="2">
        <f t="shared" si="10"/>
        <v>9.7555553982918806</v>
      </c>
      <c r="Y55" s="2">
        <f t="shared" si="11"/>
        <v>2.4522741816213802</v>
      </c>
      <c r="Z55" s="2">
        <f t="shared" si="12"/>
        <v>29.776606580125641</v>
      </c>
      <c r="AA55" s="2">
        <f t="shared" si="13"/>
        <v>0.79551550911324054</v>
      </c>
      <c r="AB55" s="2">
        <f t="shared" si="14"/>
        <v>1.3743049190827219</v>
      </c>
      <c r="AC55" s="2">
        <v>65</v>
      </c>
      <c r="AD55" s="2">
        <f t="shared" si="15"/>
        <v>0.45810163969424061</v>
      </c>
      <c r="AE55" s="2" t="s">
        <v>179</v>
      </c>
      <c r="AF55" s="2">
        <f t="shared" si="16"/>
        <v>2.1439205955334986</v>
      </c>
      <c r="AG55" s="2">
        <f t="shared" si="17"/>
        <v>0.44535793533177204</v>
      </c>
      <c r="AH55" s="2">
        <f t="shared" si="18"/>
        <v>0.16527270203002886</v>
      </c>
      <c r="AI55" s="2">
        <f t="shared" si="19"/>
        <v>696958400</v>
      </c>
      <c r="AJ55" s="2">
        <f t="shared" si="20"/>
        <v>19735680</v>
      </c>
      <c r="AK55" s="2">
        <f t="shared" si="21"/>
        <v>19.735679999999999</v>
      </c>
      <c r="AL55" s="2" t="s">
        <v>569</v>
      </c>
      <c r="AM55" s="2" t="s">
        <v>570</v>
      </c>
      <c r="AN55" s="2" t="s">
        <v>571</v>
      </c>
      <c r="AO55" s="2" t="s">
        <v>572</v>
      </c>
      <c r="AP55" s="2" t="s">
        <v>179</v>
      </c>
      <c r="AQ55" s="2" t="s">
        <v>179</v>
      </c>
      <c r="AR55" s="2" t="s">
        <v>179</v>
      </c>
      <c r="AS55" s="2">
        <v>0</v>
      </c>
      <c r="AT55" s="2" t="s">
        <v>179</v>
      </c>
      <c r="AU55" s="2" t="s">
        <v>179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142</v>
      </c>
    </row>
    <row r="56" spans="1:99" s="2" customFormat="1" x14ac:dyDescent="0.25">
      <c r="A56" s="2" t="s">
        <v>573</v>
      </c>
      <c r="C56" s="2" t="s">
        <v>574</v>
      </c>
      <c r="D56" s="2">
        <v>1969</v>
      </c>
      <c r="E56" s="2">
        <f t="shared" si="0"/>
        <v>46</v>
      </c>
      <c r="F56" s="2">
        <v>57</v>
      </c>
      <c r="G56" s="2">
        <v>68</v>
      </c>
      <c r="H56" s="2">
        <v>357112</v>
      </c>
      <c r="I56" s="2">
        <v>583600</v>
      </c>
      <c r="J56" s="2">
        <v>490000</v>
      </c>
      <c r="K56" s="2">
        <v>583600</v>
      </c>
      <c r="L56" s="2">
        <f t="shared" si="1"/>
        <v>25421557640</v>
      </c>
      <c r="M56" s="2">
        <v>24000</v>
      </c>
      <c r="N56" s="2">
        <f t="shared" si="2"/>
        <v>1045440000</v>
      </c>
      <c r="O56" s="2">
        <f t="shared" si="3"/>
        <v>37.5</v>
      </c>
      <c r="P56" s="2">
        <f t="shared" si="4"/>
        <v>97124640</v>
      </c>
      <c r="Q56" s="2">
        <f t="shared" si="5"/>
        <v>97.124639999999999</v>
      </c>
      <c r="R56" s="2">
        <v>1074</v>
      </c>
      <c r="S56" s="2">
        <f t="shared" si="6"/>
        <v>2781.6492599999997</v>
      </c>
      <c r="T56" s="2">
        <f t="shared" si="7"/>
        <v>687360</v>
      </c>
      <c r="U56" s="2">
        <f t="shared" si="8"/>
        <v>29943120000</v>
      </c>
      <c r="V56" s="2">
        <v>567339.81900000002</v>
      </c>
      <c r="W56" s="2">
        <f t="shared" si="9"/>
        <v>172.92517683119999</v>
      </c>
      <c r="X56" s="2">
        <f t="shared" si="10"/>
        <v>107.45075767968601</v>
      </c>
      <c r="Y56" s="2">
        <f t="shared" si="11"/>
        <v>4.9498086305463431</v>
      </c>
      <c r="Z56" s="2">
        <f t="shared" si="12"/>
        <v>24.316610843281296</v>
      </c>
      <c r="AA56" s="2">
        <f t="shared" si="13"/>
        <v>0.2861080229475193</v>
      </c>
      <c r="AB56" s="2">
        <f t="shared" si="14"/>
        <v>1.2798216233305946</v>
      </c>
      <c r="AC56" s="2">
        <v>57</v>
      </c>
      <c r="AD56" s="2">
        <f t="shared" si="15"/>
        <v>0.42660720777686484</v>
      </c>
      <c r="AE56" s="2">
        <v>507.92399999999998</v>
      </c>
      <c r="AF56" s="2">
        <f t="shared" si="16"/>
        <v>28.64</v>
      </c>
      <c r="AG56" s="2">
        <f t="shared" si="17"/>
        <v>6.6649813203762107E-2</v>
      </c>
      <c r="AH56" s="2">
        <f t="shared" si="18"/>
        <v>0.16069458039077095</v>
      </c>
      <c r="AI56" s="2">
        <f t="shared" si="19"/>
        <v>21344351000</v>
      </c>
      <c r="AJ56" s="2">
        <f t="shared" si="20"/>
        <v>604405200</v>
      </c>
      <c r="AK56" s="2">
        <f t="shared" si="21"/>
        <v>604.40520000000004</v>
      </c>
      <c r="AL56" s="2" t="s">
        <v>575</v>
      </c>
      <c r="AM56" s="2" t="s">
        <v>576</v>
      </c>
      <c r="AN56" s="2" t="s">
        <v>577</v>
      </c>
      <c r="AO56" s="2" t="s">
        <v>578</v>
      </c>
      <c r="AP56" s="2" t="s">
        <v>579</v>
      </c>
      <c r="AQ56" s="2" t="s">
        <v>205</v>
      </c>
      <c r="AR56" s="2" t="s">
        <v>464</v>
      </c>
      <c r="AS56" s="2">
        <v>3</v>
      </c>
      <c r="AT56" s="2" t="s">
        <v>580</v>
      </c>
      <c r="AU56" s="2" t="s">
        <v>581</v>
      </c>
      <c r="AV56" s="2">
        <v>5</v>
      </c>
      <c r="AW56" s="5">
        <v>67</v>
      </c>
      <c r="AX56" s="5">
        <v>32</v>
      </c>
      <c r="AY56" s="5">
        <v>1</v>
      </c>
      <c r="AZ56" s="5">
        <v>7.8</v>
      </c>
      <c r="BA56" s="5">
        <v>1</v>
      </c>
      <c r="BB56" s="5">
        <v>0.3</v>
      </c>
      <c r="BC56" s="5">
        <v>4.0999999999999996</v>
      </c>
      <c r="BD56" s="5">
        <v>2.1</v>
      </c>
      <c r="BE56" s="5">
        <v>1.6</v>
      </c>
      <c r="BF56" s="5">
        <v>10.1</v>
      </c>
      <c r="BG56" s="5">
        <v>3.7</v>
      </c>
      <c r="BH56" s="5">
        <v>1.6</v>
      </c>
      <c r="BI56" s="5">
        <v>0.2</v>
      </c>
      <c r="BJ56" s="5">
        <v>6.5</v>
      </c>
      <c r="BK56" s="5">
        <v>42.1</v>
      </c>
      <c r="BL56" s="5">
        <v>18.899999999999999</v>
      </c>
      <c r="BM56" s="2">
        <v>0</v>
      </c>
      <c r="BN56" s="5">
        <v>0.1</v>
      </c>
      <c r="BO56" s="5">
        <v>146796</v>
      </c>
      <c r="BP56" s="5">
        <v>21261</v>
      </c>
      <c r="BQ56" s="5">
        <v>53</v>
      </c>
      <c r="BR56" s="5">
        <v>8</v>
      </c>
      <c r="BS56" s="5">
        <v>0.27</v>
      </c>
      <c r="BT56" s="5">
        <v>0.04</v>
      </c>
      <c r="BU56" s="5">
        <v>185771</v>
      </c>
      <c r="BV56" s="5">
        <v>67</v>
      </c>
      <c r="BW56" s="5">
        <v>0.34</v>
      </c>
      <c r="BX56" s="5">
        <v>609505</v>
      </c>
      <c r="BY56" s="5">
        <v>12440</v>
      </c>
      <c r="BZ56" s="5">
        <v>221</v>
      </c>
      <c r="CA56" s="5">
        <v>5</v>
      </c>
      <c r="CB56" s="5">
        <v>1.38</v>
      </c>
      <c r="CC56" s="5">
        <v>0.03</v>
      </c>
      <c r="CD56" s="5">
        <v>53</v>
      </c>
      <c r="CE56" s="5">
        <v>65</v>
      </c>
      <c r="CF56" s="5">
        <v>25</v>
      </c>
      <c r="CG56" s="5">
        <v>14</v>
      </c>
      <c r="CH56" s="5">
        <v>14</v>
      </c>
      <c r="CI56" s="5">
        <v>2</v>
      </c>
      <c r="CJ56" s="5">
        <v>3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5">
        <v>1</v>
      </c>
      <c r="CQ56" s="5">
        <v>5</v>
      </c>
      <c r="CR56" s="5">
        <v>17</v>
      </c>
      <c r="CS56" s="5">
        <v>0.63358000000000003</v>
      </c>
      <c r="CT56" s="5">
        <v>0.21035999999999999</v>
      </c>
      <c r="CU56" s="2" t="s">
        <v>142</v>
      </c>
    </row>
    <row r="57" spans="1:99" s="2" customFormat="1" x14ac:dyDescent="0.25">
      <c r="A57" s="2" t="s">
        <v>582</v>
      </c>
      <c r="C57" s="2" t="s">
        <v>583</v>
      </c>
      <c r="D57" s="2">
        <v>1969</v>
      </c>
      <c r="E57" s="2">
        <f t="shared" si="0"/>
        <v>46</v>
      </c>
      <c r="F57" s="2">
        <v>40</v>
      </c>
      <c r="G57" s="2">
        <v>40</v>
      </c>
      <c r="H57" s="2">
        <v>12095</v>
      </c>
      <c r="I57" s="2">
        <v>3991</v>
      </c>
      <c r="J57" s="2">
        <v>281</v>
      </c>
      <c r="K57" s="2">
        <v>3991</v>
      </c>
      <c r="L57" s="2">
        <f t="shared" si="1"/>
        <v>173847560.90000001</v>
      </c>
      <c r="M57" s="2">
        <v>281</v>
      </c>
      <c r="N57" s="2">
        <f t="shared" si="2"/>
        <v>12240360</v>
      </c>
      <c r="O57" s="2">
        <f t="shared" si="3"/>
        <v>0.43906250000000002</v>
      </c>
      <c r="P57" s="2">
        <f t="shared" si="4"/>
        <v>1137167.6600000001</v>
      </c>
      <c r="Q57" s="2">
        <f t="shared" si="5"/>
        <v>1.13716766</v>
      </c>
      <c r="R57" s="2">
        <v>5.99</v>
      </c>
      <c r="S57" s="2">
        <f t="shared" si="6"/>
        <v>15.514040099999999</v>
      </c>
      <c r="T57" s="2">
        <f t="shared" si="7"/>
        <v>3833.6000000000004</v>
      </c>
      <c r="U57" s="2">
        <f t="shared" si="8"/>
        <v>167001200</v>
      </c>
      <c r="W57" s="2">
        <f t="shared" si="9"/>
        <v>0</v>
      </c>
      <c r="X57" s="2">
        <f t="shared" si="10"/>
        <v>0</v>
      </c>
      <c r="Y57" s="2">
        <f t="shared" si="11"/>
        <v>0</v>
      </c>
      <c r="Z57" s="2">
        <f t="shared" si="12"/>
        <v>14.202814369838796</v>
      </c>
      <c r="AA57" s="2">
        <f t="shared" si="13"/>
        <v>0</v>
      </c>
      <c r="AB57" s="2">
        <f t="shared" si="14"/>
        <v>1.0652110777379096</v>
      </c>
      <c r="AC57" s="2">
        <v>40</v>
      </c>
      <c r="AD57" s="2">
        <f t="shared" si="15"/>
        <v>0.35507035924596991</v>
      </c>
      <c r="AE57" s="2" t="s">
        <v>179</v>
      </c>
      <c r="AF57" s="2">
        <f t="shared" si="16"/>
        <v>13.64270462633452</v>
      </c>
      <c r="AG57" s="2">
        <f t="shared" si="17"/>
        <v>0.35976819216181782</v>
      </c>
      <c r="AH57" s="2">
        <f t="shared" si="18"/>
        <v>3.2808476829782407</v>
      </c>
      <c r="AI57" s="2">
        <f t="shared" si="19"/>
        <v>12240331.9</v>
      </c>
      <c r="AJ57" s="2">
        <f t="shared" si="20"/>
        <v>346607.88</v>
      </c>
      <c r="AK57" s="2">
        <f t="shared" si="21"/>
        <v>0.34660787999999998</v>
      </c>
      <c r="AL57" s="2" t="s">
        <v>179</v>
      </c>
      <c r="AM57" s="2" t="s">
        <v>179</v>
      </c>
      <c r="AN57" s="2" t="s">
        <v>179</v>
      </c>
      <c r="AO57" s="2" t="s">
        <v>179</v>
      </c>
      <c r="AP57" s="2" t="s">
        <v>179</v>
      </c>
      <c r="AQ57" s="2" t="s">
        <v>179</v>
      </c>
      <c r="AR57" s="2" t="s">
        <v>179</v>
      </c>
      <c r="AS57" s="2">
        <v>0</v>
      </c>
      <c r="AT57" s="2" t="s">
        <v>179</v>
      </c>
      <c r="AU57" s="2" t="s">
        <v>179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142</v>
      </c>
    </row>
    <row r="58" spans="1:99" s="2" customFormat="1" x14ac:dyDescent="0.25">
      <c r="A58" s="2" t="s">
        <v>584</v>
      </c>
      <c r="B58" s="2" t="s">
        <v>585</v>
      </c>
      <c r="C58" s="2" t="s">
        <v>586</v>
      </c>
      <c r="D58" s="2">
        <v>1962</v>
      </c>
      <c r="E58" s="2">
        <f t="shared" si="0"/>
        <v>53</v>
      </c>
      <c r="F58" s="2">
        <v>54</v>
      </c>
      <c r="G58" s="2">
        <v>57</v>
      </c>
      <c r="H58" s="2">
        <v>29259</v>
      </c>
      <c r="I58" s="2">
        <v>40200</v>
      </c>
      <c r="J58" s="2">
        <v>11890</v>
      </c>
      <c r="K58" s="2">
        <v>40200</v>
      </c>
      <c r="L58" s="2">
        <f t="shared" si="1"/>
        <v>1751107980</v>
      </c>
      <c r="M58" s="2">
        <v>1064</v>
      </c>
      <c r="N58" s="2">
        <f t="shared" si="2"/>
        <v>46347840</v>
      </c>
      <c r="O58" s="2">
        <f t="shared" si="3"/>
        <v>1.6625000000000001</v>
      </c>
      <c r="P58" s="2">
        <f t="shared" si="4"/>
        <v>4305859.04</v>
      </c>
      <c r="Q58" s="2">
        <f t="shared" si="5"/>
        <v>4.3058590400000005</v>
      </c>
      <c r="R58" s="2">
        <v>30</v>
      </c>
      <c r="S58" s="2">
        <f t="shared" si="6"/>
        <v>77.699699999999993</v>
      </c>
      <c r="T58" s="2">
        <f t="shared" si="7"/>
        <v>19200</v>
      </c>
      <c r="U58" s="2">
        <f t="shared" si="8"/>
        <v>836400000</v>
      </c>
      <c r="V58" s="2">
        <v>75693.237244000004</v>
      </c>
      <c r="W58" s="2">
        <f t="shared" si="9"/>
        <v>23.071298711971199</v>
      </c>
      <c r="X58" s="2">
        <f t="shared" si="10"/>
        <v>14.335844974590138</v>
      </c>
      <c r="Y58" s="2">
        <f t="shared" si="11"/>
        <v>3.1364403268683478</v>
      </c>
      <c r="Z58" s="2">
        <f t="shared" si="12"/>
        <v>37.781868151784423</v>
      </c>
      <c r="AA58" s="2">
        <f t="shared" si="13"/>
        <v>1.5731063185710761</v>
      </c>
      <c r="AB58" s="2">
        <f t="shared" si="14"/>
        <v>2.0989926750991348</v>
      </c>
      <c r="AC58" s="2">
        <v>54</v>
      </c>
      <c r="AD58" s="2">
        <f t="shared" si="15"/>
        <v>0.69966422503304482</v>
      </c>
      <c r="AE58" s="2">
        <v>12.485900000000001</v>
      </c>
      <c r="AF58" s="2">
        <f t="shared" si="16"/>
        <v>18.045112781954888</v>
      </c>
      <c r="AG58" s="2">
        <f t="shared" si="17"/>
        <v>0.49182899360241694</v>
      </c>
      <c r="AH58" s="2">
        <f t="shared" si="18"/>
        <v>0.29359309795532779</v>
      </c>
      <c r="AI58" s="2">
        <f t="shared" si="19"/>
        <v>517927211</v>
      </c>
      <c r="AJ58" s="2">
        <f t="shared" si="20"/>
        <v>14666077.200000001</v>
      </c>
      <c r="AK58" s="2">
        <f t="shared" si="21"/>
        <v>14.666077200000002</v>
      </c>
      <c r="AL58" s="2" t="s">
        <v>587</v>
      </c>
      <c r="AM58" s="2" t="s">
        <v>179</v>
      </c>
      <c r="AN58" s="2" t="s">
        <v>588</v>
      </c>
      <c r="AO58" s="2" t="s">
        <v>589</v>
      </c>
      <c r="AP58" s="2" t="s">
        <v>590</v>
      </c>
      <c r="AQ58" s="2" t="s">
        <v>432</v>
      </c>
      <c r="AR58" s="2" t="s">
        <v>162</v>
      </c>
      <c r="AS58" s="2">
        <v>1</v>
      </c>
      <c r="AT58" s="2" t="s">
        <v>591</v>
      </c>
      <c r="AU58" s="2" t="s">
        <v>592</v>
      </c>
      <c r="AV58" s="2">
        <v>9</v>
      </c>
      <c r="AW58" s="5">
        <v>100</v>
      </c>
      <c r="AX58" s="2">
        <v>0</v>
      </c>
      <c r="AY58" s="2">
        <v>0</v>
      </c>
      <c r="AZ58" s="5">
        <v>6.6</v>
      </c>
      <c r="BA58" s="5">
        <v>4.5</v>
      </c>
      <c r="BB58" s="2">
        <v>0</v>
      </c>
      <c r="BC58" s="2">
        <v>0</v>
      </c>
      <c r="BD58" s="2">
        <v>0</v>
      </c>
      <c r="BE58" s="5">
        <v>0.9</v>
      </c>
      <c r="BF58" s="5">
        <v>48.9</v>
      </c>
      <c r="BG58" s="5">
        <v>7</v>
      </c>
      <c r="BH58" s="5">
        <v>18.5</v>
      </c>
      <c r="BI58" s="2">
        <v>0</v>
      </c>
      <c r="BJ58" s="2">
        <v>0</v>
      </c>
      <c r="BK58" s="5">
        <v>11.8</v>
      </c>
      <c r="BL58" s="5">
        <v>1.6</v>
      </c>
      <c r="BM58" s="2">
        <v>0</v>
      </c>
      <c r="BN58" s="5">
        <v>0.2</v>
      </c>
      <c r="BO58" s="5">
        <v>3950</v>
      </c>
      <c r="BP58" s="5">
        <v>1126</v>
      </c>
      <c r="BQ58" s="5">
        <v>49</v>
      </c>
      <c r="BR58" s="5">
        <v>14</v>
      </c>
      <c r="BS58" s="5">
        <v>0.21</v>
      </c>
      <c r="BT58" s="5">
        <v>0.06</v>
      </c>
      <c r="BU58" s="5">
        <v>7041</v>
      </c>
      <c r="BV58" s="5">
        <v>87</v>
      </c>
      <c r="BW58" s="5">
        <v>0.37</v>
      </c>
      <c r="BX58" s="5">
        <v>10014</v>
      </c>
      <c r="BY58" s="5">
        <v>235</v>
      </c>
      <c r="BZ58" s="5">
        <v>124</v>
      </c>
      <c r="CA58" s="5">
        <v>3</v>
      </c>
      <c r="CB58" s="5">
        <v>0.91</v>
      </c>
      <c r="CC58" s="5">
        <v>0.02</v>
      </c>
      <c r="CD58" s="5">
        <v>10</v>
      </c>
      <c r="CE58" s="5">
        <v>9</v>
      </c>
      <c r="CF58" s="5">
        <v>14</v>
      </c>
      <c r="CG58" s="5">
        <v>14</v>
      </c>
      <c r="CH58" s="5">
        <v>37</v>
      </c>
      <c r="CI58" s="5">
        <v>23</v>
      </c>
      <c r="CJ58" s="5">
        <v>34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5">
        <v>15</v>
      </c>
      <c r="CR58" s="5">
        <v>44</v>
      </c>
      <c r="CS58" s="5">
        <v>0.36703999999999998</v>
      </c>
      <c r="CT58" s="5">
        <v>2.4240000000000001E-2</v>
      </c>
      <c r="CU58" s="2" t="s">
        <v>142</v>
      </c>
    </row>
    <row r="59" spans="1:99" s="2" customFormat="1" x14ac:dyDescent="0.25">
      <c r="A59" s="2" t="s">
        <v>593</v>
      </c>
      <c r="B59" s="2" t="s">
        <v>594</v>
      </c>
      <c r="C59" s="2" t="s">
        <v>595</v>
      </c>
      <c r="D59" s="2">
        <v>1902</v>
      </c>
      <c r="E59" s="2">
        <f t="shared" si="0"/>
        <v>113</v>
      </c>
      <c r="F59" s="2">
        <v>8</v>
      </c>
      <c r="G59" s="2">
        <v>8</v>
      </c>
      <c r="H59" s="2">
        <v>0</v>
      </c>
      <c r="I59" s="2">
        <v>5954</v>
      </c>
      <c r="J59" s="2">
        <v>4580</v>
      </c>
      <c r="K59" s="2">
        <v>5954</v>
      </c>
      <c r="L59" s="2">
        <f t="shared" si="1"/>
        <v>259355644.59999999</v>
      </c>
      <c r="M59" s="2">
        <v>458</v>
      </c>
      <c r="N59" s="2">
        <f t="shared" si="2"/>
        <v>19950480</v>
      </c>
      <c r="O59" s="2">
        <f t="shared" si="3"/>
        <v>0.71562500000000007</v>
      </c>
      <c r="P59" s="2">
        <f t="shared" si="4"/>
        <v>1853461.8800000001</v>
      </c>
      <c r="Q59" s="2">
        <f t="shared" si="5"/>
        <v>1.85346188</v>
      </c>
      <c r="R59" s="2">
        <v>0</v>
      </c>
      <c r="S59" s="2">
        <f t="shared" si="6"/>
        <v>0</v>
      </c>
      <c r="T59" s="2">
        <f t="shared" si="7"/>
        <v>0</v>
      </c>
      <c r="U59" s="2">
        <f t="shared" si="8"/>
        <v>0</v>
      </c>
      <c r="V59" s="2">
        <v>64317.960958000003</v>
      </c>
      <c r="W59" s="2">
        <f t="shared" si="9"/>
        <v>19.604114499998399</v>
      </c>
      <c r="X59" s="2">
        <f t="shared" si="10"/>
        <v>12.181435897679453</v>
      </c>
      <c r="Y59" s="2">
        <f t="shared" si="11"/>
        <v>4.0620970236013241</v>
      </c>
      <c r="Z59" s="2">
        <f t="shared" si="12"/>
        <v>12.999970156106519</v>
      </c>
      <c r="AA59" s="2">
        <f t="shared" si="13"/>
        <v>3.4701611254157472</v>
      </c>
      <c r="AB59" s="2">
        <f t="shared" si="14"/>
        <v>4.8749888085399444</v>
      </c>
      <c r="AC59" s="2">
        <v>8</v>
      </c>
      <c r="AD59" s="2">
        <f t="shared" si="15"/>
        <v>1.6249962695133149</v>
      </c>
      <c r="AE59" s="2">
        <v>12.485900000000001</v>
      </c>
      <c r="AF59" s="2">
        <f t="shared" si="16"/>
        <v>0</v>
      </c>
      <c r="AG59" s="2">
        <f t="shared" si="17"/>
        <v>0.25793550621081696</v>
      </c>
      <c r="AH59" s="2">
        <f t="shared" si="18"/>
        <v>0.32808476829782407</v>
      </c>
      <c r="AI59" s="2">
        <f t="shared" si="19"/>
        <v>199504342</v>
      </c>
      <c r="AJ59" s="2">
        <f t="shared" si="20"/>
        <v>5649338.4000000004</v>
      </c>
      <c r="AK59" s="2">
        <f t="shared" si="21"/>
        <v>5.6493384000000004</v>
      </c>
      <c r="AL59" s="2" t="s">
        <v>596</v>
      </c>
      <c r="AM59" s="2" t="s">
        <v>179</v>
      </c>
      <c r="AN59" s="2" t="s">
        <v>597</v>
      </c>
      <c r="AO59" s="2" t="s">
        <v>598</v>
      </c>
      <c r="AP59" s="2" t="s">
        <v>590</v>
      </c>
      <c r="AQ59" s="2" t="s">
        <v>432</v>
      </c>
      <c r="AR59" s="2" t="s">
        <v>162</v>
      </c>
      <c r="AS59" s="2">
        <v>1</v>
      </c>
      <c r="AT59" s="2" t="s">
        <v>591</v>
      </c>
      <c r="AU59" s="2" t="s">
        <v>592</v>
      </c>
      <c r="AV59" s="2">
        <v>9</v>
      </c>
      <c r="AW59" s="5">
        <v>100</v>
      </c>
      <c r="AX59" s="2">
        <v>0</v>
      </c>
      <c r="AY59" s="2">
        <v>0</v>
      </c>
      <c r="AZ59" s="5">
        <v>6.6</v>
      </c>
      <c r="BA59" s="5">
        <v>4.5</v>
      </c>
      <c r="BB59" s="2">
        <v>0</v>
      </c>
      <c r="BC59" s="2">
        <v>0</v>
      </c>
      <c r="BD59" s="2">
        <v>0</v>
      </c>
      <c r="BE59" s="5">
        <v>0.9</v>
      </c>
      <c r="BF59" s="5">
        <v>48.9</v>
      </c>
      <c r="BG59" s="5">
        <v>7</v>
      </c>
      <c r="BH59" s="5">
        <v>18.5</v>
      </c>
      <c r="BI59" s="2">
        <v>0</v>
      </c>
      <c r="BJ59" s="2">
        <v>0</v>
      </c>
      <c r="BK59" s="5">
        <v>11.8</v>
      </c>
      <c r="BL59" s="5">
        <v>1.6</v>
      </c>
      <c r="BM59" s="2">
        <v>0</v>
      </c>
      <c r="BN59" s="5">
        <v>0.2</v>
      </c>
      <c r="BO59" s="5">
        <v>3950</v>
      </c>
      <c r="BP59" s="5">
        <v>1126</v>
      </c>
      <c r="BQ59" s="5">
        <v>49</v>
      </c>
      <c r="BR59" s="5">
        <v>14</v>
      </c>
      <c r="BS59" s="5">
        <v>0.21</v>
      </c>
      <c r="BT59" s="5">
        <v>0.06</v>
      </c>
      <c r="BU59" s="5">
        <v>7041</v>
      </c>
      <c r="BV59" s="5">
        <v>87</v>
      </c>
      <c r="BW59" s="5">
        <v>0.37</v>
      </c>
      <c r="BX59" s="5">
        <v>10014</v>
      </c>
      <c r="BY59" s="5">
        <v>235</v>
      </c>
      <c r="BZ59" s="5">
        <v>124</v>
      </c>
      <c r="CA59" s="5">
        <v>3</v>
      </c>
      <c r="CB59" s="5">
        <v>0.91</v>
      </c>
      <c r="CC59" s="5">
        <v>0.02</v>
      </c>
      <c r="CD59" s="5">
        <v>10</v>
      </c>
      <c r="CE59" s="5">
        <v>9</v>
      </c>
      <c r="CF59" s="5">
        <v>14</v>
      </c>
      <c r="CG59" s="5">
        <v>14</v>
      </c>
      <c r="CH59" s="5">
        <v>37</v>
      </c>
      <c r="CI59" s="5">
        <v>23</v>
      </c>
      <c r="CJ59" s="5">
        <v>34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5">
        <v>15</v>
      </c>
      <c r="CR59" s="5">
        <v>44</v>
      </c>
      <c r="CS59" s="5">
        <v>0.36703999999999998</v>
      </c>
      <c r="CT59" s="5">
        <v>2.4240000000000001E-2</v>
      </c>
      <c r="CU59" s="2" t="s">
        <v>142</v>
      </c>
    </row>
    <row r="60" spans="1:99" s="2" customFormat="1" x14ac:dyDescent="0.25">
      <c r="A60" s="2" t="s">
        <v>599</v>
      </c>
      <c r="B60" s="2" t="s">
        <v>600</v>
      </c>
      <c r="C60" s="2" t="s">
        <v>601</v>
      </c>
      <c r="D60" s="2">
        <v>1962</v>
      </c>
      <c r="E60" s="2">
        <f t="shared" si="0"/>
        <v>53</v>
      </c>
      <c r="F60" s="2">
        <v>50</v>
      </c>
      <c r="G60" s="2">
        <v>50</v>
      </c>
      <c r="H60" s="2">
        <v>0</v>
      </c>
      <c r="I60" s="2">
        <v>15980</v>
      </c>
      <c r="J60" s="2">
        <v>7990</v>
      </c>
      <c r="K60" s="2">
        <v>15980</v>
      </c>
      <c r="L60" s="2">
        <f t="shared" si="1"/>
        <v>696087202</v>
      </c>
      <c r="M60" s="2">
        <v>960</v>
      </c>
      <c r="N60" s="2">
        <f t="shared" si="2"/>
        <v>41817600</v>
      </c>
      <c r="O60" s="2">
        <f t="shared" si="3"/>
        <v>1.5</v>
      </c>
      <c r="P60" s="2">
        <f t="shared" si="4"/>
        <v>3884985.6</v>
      </c>
      <c r="Q60" s="2">
        <f t="shared" si="5"/>
        <v>3.8849856000000003</v>
      </c>
      <c r="R60" s="2">
        <v>15</v>
      </c>
      <c r="S60" s="2">
        <f t="shared" si="6"/>
        <v>38.849849999999996</v>
      </c>
      <c r="T60" s="2">
        <f t="shared" si="7"/>
        <v>9600</v>
      </c>
      <c r="U60" s="2">
        <f t="shared" si="8"/>
        <v>418200000</v>
      </c>
      <c r="V60" s="2">
        <v>59596.311463999999</v>
      </c>
      <c r="W60" s="2">
        <f t="shared" si="9"/>
        <v>18.164955734227199</v>
      </c>
      <c r="X60" s="2">
        <f t="shared" si="10"/>
        <v>11.287183813412817</v>
      </c>
      <c r="Y60" s="2">
        <f t="shared" si="11"/>
        <v>2.5997676080024554</v>
      </c>
      <c r="Z60" s="2">
        <f t="shared" si="12"/>
        <v>16.645795119758187</v>
      </c>
      <c r="AA60" s="2">
        <f t="shared" si="13"/>
        <v>1.8431278118778933</v>
      </c>
      <c r="AB60" s="2">
        <f t="shared" si="14"/>
        <v>0.99874770718549111</v>
      </c>
      <c r="AC60" s="2">
        <v>50</v>
      </c>
      <c r="AD60" s="2">
        <f t="shared" si="15"/>
        <v>0.33291590239516372</v>
      </c>
      <c r="AE60" s="2">
        <v>13.3903</v>
      </c>
      <c r="AF60" s="2">
        <f t="shared" si="16"/>
        <v>10</v>
      </c>
      <c r="AG60" s="2">
        <f t="shared" si="17"/>
        <v>0.22812371808518642</v>
      </c>
      <c r="AH60" s="2">
        <f t="shared" si="18"/>
        <v>0.39419446503868727</v>
      </c>
      <c r="AI60" s="2">
        <f t="shared" si="19"/>
        <v>348043601</v>
      </c>
      <c r="AJ60" s="2">
        <f t="shared" si="20"/>
        <v>9855505.1999999993</v>
      </c>
      <c r="AK60" s="2">
        <f t="shared" si="21"/>
        <v>9.8555051999999996</v>
      </c>
      <c r="AL60" s="2" t="s">
        <v>602</v>
      </c>
      <c r="AM60" s="2" t="s">
        <v>179</v>
      </c>
      <c r="AN60" s="2" t="s">
        <v>179</v>
      </c>
      <c r="AO60" s="2" t="s">
        <v>603</v>
      </c>
      <c r="AP60" s="2" t="s">
        <v>604</v>
      </c>
      <c r="AQ60" s="2" t="s">
        <v>463</v>
      </c>
      <c r="AR60" s="2" t="s">
        <v>605</v>
      </c>
      <c r="AS60" s="2">
        <v>1</v>
      </c>
      <c r="AT60" s="2" t="s">
        <v>606</v>
      </c>
      <c r="AU60" s="2" t="s">
        <v>607</v>
      </c>
      <c r="AV60" s="2">
        <v>9</v>
      </c>
      <c r="AW60" s="5">
        <v>90</v>
      </c>
      <c r="AX60" s="5">
        <v>10</v>
      </c>
      <c r="AY60" s="2">
        <v>0</v>
      </c>
      <c r="AZ60" s="5">
        <v>8.9</v>
      </c>
      <c r="BA60" s="5">
        <v>2.2999999999999998</v>
      </c>
      <c r="BB60" s="2">
        <v>0</v>
      </c>
      <c r="BC60" s="5">
        <v>0.5</v>
      </c>
      <c r="BD60" s="5">
        <v>0.3</v>
      </c>
      <c r="BE60" s="5">
        <v>1</v>
      </c>
      <c r="BF60" s="5">
        <v>29.8</v>
      </c>
      <c r="BG60" s="5">
        <v>0.6</v>
      </c>
      <c r="BH60" s="5">
        <v>2.4</v>
      </c>
      <c r="BI60" s="2">
        <v>0</v>
      </c>
      <c r="BJ60" s="2">
        <v>0</v>
      </c>
      <c r="BK60" s="5">
        <v>45.8</v>
      </c>
      <c r="BL60" s="5">
        <v>7.6</v>
      </c>
      <c r="BM60" s="2">
        <v>0</v>
      </c>
      <c r="BN60" s="5">
        <v>0.9</v>
      </c>
      <c r="BO60" s="5">
        <v>542</v>
      </c>
      <c r="BP60" s="5">
        <v>116</v>
      </c>
      <c r="BQ60" s="5">
        <v>45</v>
      </c>
      <c r="BR60" s="5">
        <v>10</v>
      </c>
      <c r="BS60" s="5">
        <v>0.21</v>
      </c>
      <c r="BT60" s="5">
        <v>0.04</v>
      </c>
      <c r="BU60" s="5">
        <v>993</v>
      </c>
      <c r="BV60" s="5">
        <v>83</v>
      </c>
      <c r="BW60" s="5">
        <v>0.38</v>
      </c>
      <c r="BX60" s="5">
        <v>2955</v>
      </c>
      <c r="BY60" s="5">
        <v>76</v>
      </c>
      <c r="BZ60" s="5">
        <v>246</v>
      </c>
      <c r="CA60" s="5">
        <v>6</v>
      </c>
      <c r="CB60" s="5">
        <v>0.26</v>
      </c>
      <c r="CC60" s="5">
        <v>0.01</v>
      </c>
      <c r="CD60" s="5">
        <v>11</v>
      </c>
      <c r="CE60" s="5">
        <v>9</v>
      </c>
      <c r="CF60" s="5">
        <v>31</v>
      </c>
      <c r="CG60" s="5">
        <v>20</v>
      </c>
      <c r="CH60" s="5">
        <v>20</v>
      </c>
      <c r="CI60" s="5">
        <v>6</v>
      </c>
      <c r="CJ60" s="5">
        <v>6</v>
      </c>
      <c r="CK60" s="5">
        <v>1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5">
        <v>32</v>
      </c>
      <c r="CR60" s="5">
        <v>65</v>
      </c>
      <c r="CS60" s="5">
        <v>0.38564999999999999</v>
      </c>
      <c r="CT60" s="5">
        <v>2.7720000000000002E-2</v>
      </c>
      <c r="CU60" s="2" t="s">
        <v>142</v>
      </c>
    </row>
    <row r="61" spans="1:99" s="2" customFormat="1" x14ac:dyDescent="0.25">
      <c r="A61" s="2" t="s">
        <v>608</v>
      </c>
      <c r="B61" s="2" t="s">
        <v>609</v>
      </c>
      <c r="C61" s="2" t="s">
        <v>610</v>
      </c>
      <c r="D61" s="2">
        <v>1962</v>
      </c>
      <c r="E61" s="2">
        <f t="shared" si="0"/>
        <v>53</v>
      </c>
      <c r="F61" s="2">
        <v>45</v>
      </c>
      <c r="G61" s="2">
        <v>46</v>
      </c>
      <c r="H61" s="2">
        <v>0</v>
      </c>
      <c r="I61" s="2">
        <v>30500</v>
      </c>
      <c r="J61" s="2">
        <v>8100</v>
      </c>
      <c r="K61" s="2">
        <v>30500</v>
      </c>
      <c r="L61" s="2">
        <f t="shared" si="1"/>
        <v>1328576950</v>
      </c>
      <c r="M61" s="2">
        <v>1268</v>
      </c>
      <c r="N61" s="2">
        <f t="shared" si="2"/>
        <v>55234080</v>
      </c>
      <c r="O61" s="2">
        <f t="shared" si="3"/>
        <v>1.9812500000000002</v>
      </c>
      <c r="P61" s="2">
        <f t="shared" si="4"/>
        <v>5131418.4800000004</v>
      </c>
      <c r="Q61" s="2">
        <f t="shared" si="5"/>
        <v>5.1314184800000007</v>
      </c>
      <c r="R61" s="2">
        <v>27.1</v>
      </c>
      <c r="S61" s="2">
        <f t="shared" si="6"/>
        <v>70.188728999999995</v>
      </c>
      <c r="T61" s="2">
        <f t="shared" si="7"/>
        <v>17344</v>
      </c>
      <c r="U61" s="2">
        <f t="shared" si="8"/>
        <v>755548000</v>
      </c>
      <c r="V61" s="2">
        <v>90080.940059</v>
      </c>
      <c r="W61" s="2">
        <f t="shared" si="9"/>
        <v>27.456670529983199</v>
      </c>
      <c r="X61" s="2">
        <f t="shared" si="10"/>
        <v>17.060789561534246</v>
      </c>
      <c r="Y61" s="2">
        <f t="shared" si="11"/>
        <v>3.4191963921891508</v>
      </c>
      <c r="Z61" s="2">
        <f t="shared" si="12"/>
        <v>24.053572540721238</v>
      </c>
      <c r="AA61" s="2">
        <f t="shared" si="13"/>
        <v>2.748088668733208</v>
      </c>
      <c r="AB61" s="2">
        <f t="shared" si="14"/>
        <v>1.6035715027147492</v>
      </c>
      <c r="AC61" s="2">
        <v>45</v>
      </c>
      <c r="AD61" s="2">
        <f t="shared" si="15"/>
        <v>0.53452383423824967</v>
      </c>
      <c r="AE61" s="2">
        <v>165.398</v>
      </c>
      <c r="AF61" s="2">
        <f t="shared" si="16"/>
        <v>13.678233438485805</v>
      </c>
      <c r="AG61" s="2">
        <f t="shared" si="17"/>
        <v>0.28682795395574495</v>
      </c>
      <c r="AH61" s="2">
        <f t="shared" si="18"/>
        <v>0.51359442740943329</v>
      </c>
      <c r="AI61" s="2">
        <f t="shared" si="19"/>
        <v>352835190</v>
      </c>
      <c r="AJ61" s="2">
        <f t="shared" si="20"/>
        <v>9991188</v>
      </c>
      <c r="AK61" s="2">
        <f t="shared" si="21"/>
        <v>9.9911879999999993</v>
      </c>
      <c r="AL61" s="2" t="s">
        <v>611</v>
      </c>
      <c r="AM61" s="2" t="s">
        <v>612</v>
      </c>
      <c r="AN61" s="2" t="s">
        <v>613</v>
      </c>
      <c r="AO61" s="2" t="s">
        <v>614</v>
      </c>
      <c r="AP61" s="2" t="s">
        <v>615</v>
      </c>
      <c r="AQ61" s="2" t="s">
        <v>432</v>
      </c>
      <c r="AR61" s="2" t="s">
        <v>616</v>
      </c>
      <c r="AS61" s="2">
        <v>1</v>
      </c>
      <c r="AT61" s="2" t="s">
        <v>617</v>
      </c>
      <c r="AU61" s="2" t="s">
        <v>618</v>
      </c>
      <c r="AV61" s="2">
        <v>9</v>
      </c>
      <c r="AW61" s="5">
        <v>72</v>
      </c>
      <c r="AX61" s="5">
        <v>27</v>
      </c>
      <c r="AY61" s="5">
        <v>1</v>
      </c>
      <c r="AZ61" s="5">
        <v>1.9</v>
      </c>
      <c r="BA61" s="5">
        <v>5.8</v>
      </c>
      <c r="BB61" s="2">
        <v>0</v>
      </c>
      <c r="BC61" s="5">
        <v>0.2</v>
      </c>
      <c r="BD61" s="2">
        <v>0</v>
      </c>
      <c r="BE61" s="5">
        <v>0.7</v>
      </c>
      <c r="BF61" s="5">
        <v>41.4</v>
      </c>
      <c r="BG61" s="5">
        <v>4.7</v>
      </c>
      <c r="BH61" s="5">
        <v>11.6</v>
      </c>
      <c r="BI61" s="2">
        <v>0</v>
      </c>
      <c r="BJ61" s="2">
        <v>0</v>
      </c>
      <c r="BK61" s="5">
        <v>30.3</v>
      </c>
      <c r="BL61" s="5">
        <v>2.8</v>
      </c>
      <c r="BM61" s="2">
        <v>0</v>
      </c>
      <c r="BN61" s="5">
        <v>0.6</v>
      </c>
      <c r="BO61" s="5">
        <v>25232</v>
      </c>
      <c r="BP61" s="5">
        <v>10582</v>
      </c>
      <c r="BQ61" s="5">
        <v>41</v>
      </c>
      <c r="BR61" s="5">
        <v>17</v>
      </c>
      <c r="BS61" s="5">
        <v>0.16</v>
      </c>
      <c r="BT61" s="5">
        <v>7.0000000000000007E-2</v>
      </c>
      <c r="BU61" s="5">
        <v>44303</v>
      </c>
      <c r="BV61" s="5">
        <v>73</v>
      </c>
      <c r="BW61" s="5">
        <v>0.28000000000000003</v>
      </c>
      <c r="BX61" s="5">
        <v>184791</v>
      </c>
      <c r="BY61" s="5">
        <v>19656</v>
      </c>
      <c r="BZ61" s="5">
        <v>303</v>
      </c>
      <c r="CA61" s="5">
        <v>32</v>
      </c>
      <c r="CB61" s="5">
        <v>1.27</v>
      </c>
      <c r="CC61" s="5">
        <v>0.14000000000000001</v>
      </c>
      <c r="CD61" s="5">
        <v>10</v>
      </c>
      <c r="CE61" s="5">
        <v>7</v>
      </c>
      <c r="CF61" s="5">
        <v>24</v>
      </c>
      <c r="CG61" s="5">
        <v>18</v>
      </c>
      <c r="CH61" s="5">
        <v>27</v>
      </c>
      <c r="CI61" s="5">
        <v>13</v>
      </c>
      <c r="CJ61" s="5">
        <v>14</v>
      </c>
      <c r="CK61" s="5">
        <v>1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5">
        <v>26</v>
      </c>
      <c r="CR61" s="5">
        <v>60</v>
      </c>
      <c r="CS61" s="5">
        <v>0.61482000000000003</v>
      </c>
      <c r="CT61" s="5">
        <v>0.15173</v>
      </c>
      <c r="CU61" s="2" t="s">
        <v>142</v>
      </c>
    </row>
    <row r="62" spans="1:99" s="2" customFormat="1" x14ac:dyDescent="0.25">
      <c r="A62" s="2" t="s">
        <v>619</v>
      </c>
      <c r="B62" s="2" t="s">
        <v>620</v>
      </c>
      <c r="C62" s="2" t="s">
        <v>621</v>
      </c>
      <c r="D62" s="2">
        <v>1962</v>
      </c>
      <c r="E62" s="2">
        <f t="shared" si="0"/>
        <v>53</v>
      </c>
      <c r="F62" s="2">
        <v>38</v>
      </c>
      <c r="G62" s="2">
        <v>42</v>
      </c>
      <c r="H62" s="2">
        <v>34400</v>
      </c>
      <c r="I62" s="2">
        <v>29200</v>
      </c>
      <c r="J62" s="2">
        <v>7440</v>
      </c>
      <c r="K62" s="2">
        <v>29200</v>
      </c>
      <c r="L62" s="2">
        <f t="shared" si="1"/>
        <v>1271949080</v>
      </c>
      <c r="M62" s="2">
        <v>814</v>
      </c>
      <c r="N62" s="2">
        <f t="shared" si="2"/>
        <v>35457840</v>
      </c>
      <c r="O62" s="2">
        <f t="shared" si="3"/>
        <v>1.2718750000000001</v>
      </c>
      <c r="P62" s="2">
        <f t="shared" si="4"/>
        <v>3294144.04</v>
      </c>
      <c r="Q62" s="2">
        <f t="shared" si="5"/>
        <v>3.2941440400000004</v>
      </c>
      <c r="R62" s="2">
        <v>31</v>
      </c>
      <c r="S62" s="2">
        <f t="shared" si="6"/>
        <v>80.289689999999993</v>
      </c>
      <c r="T62" s="2">
        <f t="shared" si="7"/>
        <v>19840</v>
      </c>
      <c r="U62" s="2">
        <f t="shared" si="8"/>
        <v>864280000</v>
      </c>
      <c r="V62" s="2">
        <v>66609.623519999994</v>
      </c>
      <c r="W62" s="2">
        <f t="shared" si="9"/>
        <v>20.302613248895998</v>
      </c>
      <c r="X62" s="2">
        <f t="shared" si="10"/>
        <v>12.615463036946879</v>
      </c>
      <c r="Y62" s="2">
        <f t="shared" si="11"/>
        <v>3.1555534455326995</v>
      </c>
      <c r="Z62" s="2">
        <f t="shared" si="12"/>
        <v>35.872153520913848</v>
      </c>
      <c r="AA62" s="2">
        <f t="shared" si="13"/>
        <v>2.2123146437616312</v>
      </c>
      <c r="AB62" s="2">
        <f t="shared" si="14"/>
        <v>2.8320121200721458</v>
      </c>
      <c r="AC62" s="2">
        <v>38</v>
      </c>
      <c r="AD62" s="2">
        <f t="shared" si="15"/>
        <v>0.94400404002404859</v>
      </c>
      <c r="AE62" s="2" t="s">
        <v>179</v>
      </c>
      <c r="AF62" s="2">
        <f t="shared" si="16"/>
        <v>24.373464373464373</v>
      </c>
      <c r="AG62" s="2">
        <f t="shared" si="17"/>
        <v>0.53388382098617537</v>
      </c>
      <c r="AH62" s="2">
        <f t="shared" si="18"/>
        <v>0.35895295886347955</v>
      </c>
      <c r="AI62" s="2">
        <f t="shared" si="19"/>
        <v>324085656</v>
      </c>
      <c r="AJ62" s="2">
        <f t="shared" si="20"/>
        <v>9177091.1999999993</v>
      </c>
      <c r="AK62" s="2">
        <f t="shared" si="21"/>
        <v>9.1770911999999996</v>
      </c>
      <c r="AL62" s="2" t="s">
        <v>622</v>
      </c>
      <c r="AM62" s="2" t="s">
        <v>623</v>
      </c>
      <c r="AN62" s="2" t="s">
        <v>624</v>
      </c>
      <c r="AO62" s="2" t="s">
        <v>625</v>
      </c>
      <c r="AP62" s="2" t="s">
        <v>179</v>
      </c>
      <c r="AQ62" s="2" t="s">
        <v>179</v>
      </c>
      <c r="AR62" s="2" t="s">
        <v>179</v>
      </c>
      <c r="AS62" s="2">
        <v>0</v>
      </c>
      <c r="AT62" s="2" t="s">
        <v>179</v>
      </c>
      <c r="AU62" s="2" t="s">
        <v>179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142</v>
      </c>
    </row>
    <row r="63" spans="1:99" s="2" customFormat="1" x14ac:dyDescent="0.25">
      <c r="A63" s="2" t="s">
        <v>626</v>
      </c>
      <c r="C63" s="2" t="s">
        <v>627</v>
      </c>
      <c r="D63" s="2">
        <v>1929</v>
      </c>
      <c r="E63" s="2">
        <f t="shared" si="0"/>
        <v>86</v>
      </c>
      <c r="F63" s="2">
        <v>45</v>
      </c>
      <c r="G63" s="2">
        <v>45</v>
      </c>
      <c r="H63" s="2">
        <v>165541</v>
      </c>
      <c r="I63" s="2">
        <v>42200</v>
      </c>
      <c r="J63" s="2">
        <v>9556</v>
      </c>
      <c r="K63" s="2">
        <v>42200</v>
      </c>
      <c r="L63" s="2">
        <f t="shared" si="1"/>
        <v>1838227780</v>
      </c>
      <c r="M63" s="2">
        <v>1653.0708149</v>
      </c>
      <c r="N63" s="2">
        <f t="shared" si="2"/>
        <v>72007764.697044</v>
      </c>
      <c r="O63" s="2">
        <f t="shared" si="3"/>
        <v>2.58292314828125</v>
      </c>
      <c r="P63" s="2">
        <f t="shared" si="4"/>
        <v>6689746.1579862144</v>
      </c>
      <c r="Q63" s="2">
        <f t="shared" si="5"/>
        <v>6.6897461579862139</v>
      </c>
      <c r="R63" s="2">
        <v>327.8</v>
      </c>
      <c r="S63" s="2">
        <f t="shared" si="6"/>
        <v>848.99872199999993</v>
      </c>
      <c r="T63" s="2">
        <f t="shared" si="7"/>
        <v>209792</v>
      </c>
      <c r="U63" s="2">
        <f t="shared" si="8"/>
        <v>9139064000</v>
      </c>
      <c r="V63" s="2">
        <v>146076.78055</v>
      </c>
      <c r="W63" s="2">
        <f t="shared" si="9"/>
        <v>44.524202711639994</v>
      </c>
      <c r="X63" s="2">
        <f t="shared" si="10"/>
        <v>27.6660657754867</v>
      </c>
      <c r="Y63" s="2">
        <f t="shared" si="11"/>
        <v>4.8560843644411431</v>
      </c>
      <c r="Z63" s="2">
        <f t="shared" si="12"/>
        <v>25.528188352102273</v>
      </c>
      <c r="AA63" s="2">
        <f t="shared" si="13"/>
        <v>3.7773558345537483</v>
      </c>
      <c r="AB63" s="2">
        <f t="shared" si="14"/>
        <v>1.7018792234734847</v>
      </c>
      <c r="AC63" s="2">
        <v>45</v>
      </c>
      <c r="AD63" s="2">
        <f t="shared" si="15"/>
        <v>0.56729307449116162</v>
      </c>
      <c r="AE63" s="2">
        <v>41.784199999999998</v>
      </c>
      <c r="AF63" s="2">
        <f t="shared" si="16"/>
        <v>126.91047359195622</v>
      </c>
      <c r="AG63" s="2">
        <f t="shared" si="17"/>
        <v>0.26660959748494656</v>
      </c>
      <c r="AH63" s="2">
        <f t="shared" si="18"/>
        <v>0.56754641616404533</v>
      </c>
      <c r="AI63" s="2">
        <f t="shared" si="19"/>
        <v>416258404.40000004</v>
      </c>
      <c r="AJ63" s="2">
        <f t="shared" si="20"/>
        <v>11787134.880000001</v>
      </c>
      <c r="AK63" s="2">
        <f t="shared" si="21"/>
        <v>11.78713488</v>
      </c>
      <c r="AL63" s="2" t="s">
        <v>179</v>
      </c>
      <c r="AM63" s="2" t="s">
        <v>179</v>
      </c>
      <c r="AN63" s="2" t="s">
        <v>179</v>
      </c>
      <c r="AO63" s="2" t="s">
        <v>179</v>
      </c>
      <c r="AP63" s="2" t="s">
        <v>628</v>
      </c>
      <c r="AQ63" s="2" t="s">
        <v>629</v>
      </c>
      <c r="AR63" s="2" t="s">
        <v>630</v>
      </c>
      <c r="AS63" s="2">
        <v>2</v>
      </c>
      <c r="AT63" s="2" t="s">
        <v>631</v>
      </c>
      <c r="AU63" s="2" t="s">
        <v>632</v>
      </c>
      <c r="AV63" s="2">
        <v>5</v>
      </c>
      <c r="AW63" s="5">
        <v>99</v>
      </c>
      <c r="AX63" s="2">
        <v>0</v>
      </c>
      <c r="AY63" s="2">
        <v>0</v>
      </c>
      <c r="AZ63" s="5">
        <v>2</v>
      </c>
      <c r="BA63" s="5">
        <v>0.7</v>
      </c>
      <c r="BB63" s="2">
        <v>0</v>
      </c>
      <c r="BC63" s="5">
        <v>0.1</v>
      </c>
      <c r="BD63" s="2">
        <v>0</v>
      </c>
      <c r="BE63" s="5">
        <v>0.2</v>
      </c>
      <c r="BF63" s="5">
        <v>0.2</v>
      </c>
      <c r="BG63" s="5">
        <v>0.1</v>
      </c>
      <c r="BH63" s="5">
        <v>0.3</v>
      </c>
      <c r="BI63" s="5">
        <v>23.8</v>
      </c>
      <c r="BJ63" s="5">
        <v>45.3</v>
      </c>
      <c r="BK63" s="5">
        <v>4.5</v>
      </c>
      <c r="BL63" s="5">
        <v>22.5</v>
      </c>
      <c r="BM63" s="2">
        <v>0</v>
      </c>
      <c r="BN63" s="5">
        <v>0.2</v>
      </c>
      <c r="BO63" s="5">
        <v>4466</v>
      </c>
      <c r="BP63" s="5">
        <v>1499</v>
      </c>
      <c r="BQ63" s="5">
        <v>3</v>
      </c>
      <c r="BR63" s="5">
        <v>1</v>
      </c>
      <c r="BS63" s="5">
        <v>0.16</v>
      </c>
      <c r="BT63" s="5">
        <v>0.05</v>
      </c>
      <c r="BU63" s="5">
        <v>7121</v>
      </c>
      <c r="BV63" s="5">
        <v>5</v>
      </c>
      <c r="BW63" s="5">
        <v>0.25</v>
      </c>
      <c r="BX63" s="5">
        <v>49641</v>
      </c>
      <c r="BY63" s="5">
        <v>3644</v>
      </c>
      <c r="BZ63" s="5">
        <v>37</v>
      </c>
      <c r="CA63" s="5">
        <v>3</v>
      </c>
      <c r="CB63" s="5">
        <v>1.33</v>
      </c>
      <c r="CC63" s="5">
        <v>0.1</v>
      </c>
      <c r="CD63" s="5">
        <v>3</v>
      </c>
      <c r="CE63" s="5">
        <v>1</v>
      </c>
      <c r="CF63" s="5">
        <v>35</v>
      </c>
      <c r="CG63" s="5">
        <v>15</v>
      </c>
      <c r="CH63" s="5">
        <v>32</v>
      </c>
      <c r="CI63" s="2">
        <v>0</v>
      </c>
      <c r="CJ63" s="2">
        <v>0</v>
      </c>
      <c r="CK63" s="2">
        <v>0</v>
      </c>
      <c r="CL63" s="2">
        <v>0</v>
      </c>
      <c r="CM63" s="5">
        <v>12</v>
      </c>
      <c r="CN63" s="5">
        <v>18</v>
      </c>
      <c r="CO63" s="5">
        <v>13</v>
      </c>
      <c r="CP63" s="5">
        <v>52</v>
      </c>
      <c r="CQ63" s="5">
        <v>4</v>
      </c>
      <c r="CR63" s="5">
        <v>13</v>
      </c>
      <c r="CS63" s="5">
        <v>0.13982</v>
      </c>
      <c r="CT63" s="5">
        <v>1.1089999999999999E-2</v>
      </c>
      <c r="CU63" s="2" t="s">
        <v>633</v>
      </c>
    </row>
    <row r="64" spans="1:99" s="2" customFormat="1" x14ac:dyDescent="0.25">
      <c r="A64" s="2" t="s">
        <v>634</v>
      </c>
      <c r="C64" s="2" t="s">
        <v>635</v>
      </c>
      <c r="D64" s="2">
        <v>1958</v>
      </c>
      <c r="E64" s="2">
        <f t="shared" si="0"/>
        <v>57</v>
      </c>
      <c r="F64" s="2">
        <v>10</v>
      </c>
      <c r="G64" s="2">
        <v>13</v>
      </c>
      <c r="H64" s="2">
        <v>6873</v>
      </c>
      <c r="I64" s="2">
        <v>2500</v>
      </c>
      <c r="J64" s="2">
        <v>1500</v>
      </c>
      <c r="K64" s="2">
        <v>2500</v>
      </c>
      <c r="L64" s="2">
        <f t="shared" si="1"/>
        <v>108899750</v>
      </c>
      <c r="M64" s="2">
        <v>535</v>
      </c>
      <c r="N64" s="2">
        <f t="shared" si="2"/>
        <v>23304600</v>
      </c>
      <c r="O64" s="2">
        <f t="shared" si="3"/>
        <v>0.8359375</v>
      </c>
      <c r="P64" s="2">
        <f t="shared" si="4"/>
        <v>2165070.1</v>
      </c>
      <c r="Q64" s="2">
        <f t="shared" si="5"/>
        <v>2.1650701000000003</v>
      </c>
      <c r="R64" s="2">
        <v>12.7</v>
      </c>
      <c r="S64" s="2">
        <f t="shared" si="6"/>
        <v>32.892872999999994</v>
      </c>
      <c r="T64" s="2">
        <f t="shared" si="7"/>
        <v>8128</v>
      </c>
      <c r="U64" s="2">
        <f t="shared" si="8"/>
        <v>354076000</v>
      </c>
      <c r="W64" s="2">
        <f t="shared" si="9"/>
        <v>0</v>
      </c>
      <c r="X64" s="2">
        <f t="shared" si="10"/>
        <v>0</v>
      </c>
      <c r="Y64" s="2">
        <f t="shared" si="11"/>
        <v>0</v>
      </c>
      <c r="Z64" s="2">
        <f t="shared" si="12"/>
        <v>4.6728864687658227</v>
      </c>
      <c r="AA64" s="2">
        <f t="shared" si="13"/>
        <v>0</v>
      </c>
      <c r="AB64" s="2">
        <f t="shared" si="14"/>
        <v>1.4018659406297469</v>
      </c>
      <c r="AC64" s="2">
        <v>10</v>
      </c>
      <c r="AD64" s="2">
        <f t="shared" si="15"/>
        <v>0.46728864687658228</v>
      </c>
      <c r="AE64" s="2" t="s">
        <v>179</v>
      </c>
      <c r="AF64" s="2">
        <f t="shared" si="16"/>
        <v>15.192523364485981</v>
      </c>
      <c r="AG64" s="2">
        <f t="shared" si="17"/>
        <v>8.5784702911430283E-2</v>
      </c>
      <c r="AH64" s="2">
        <f t="shared" si="18"/>
        <v>1.1701690069289059</v>
      </c>
      <c r="AI64" s="2">
        <f t="shared" si="19"/>
        <v>65339850</v>
      </c>
      <c r="AJ64" s="2">
        <f t="shared" si="20"/>
        <v>1850220</v>
      </c>
      <c r="AK64" s="2">
        <f t="shared" si="21"/>
        <v>1.85022</v>
      </c>
      <c r="AL64" s="2" t="s">
        <v>179</v>
      </c>
      <c r="AM64" s="2" t="s">
        <v>179</v>
      </c>
      <c r="AN64" s="2" t="s">
        <v>179</v>
      </c>
      <c r="AO64" s="2" t="s">
        <v>179</v>
      </c>
      <c r="AP64" s="2" t="s">
        <v>179</v>
      </c>
      <c r="AQ64" s="2" t="s">
        <v>179</v>
      </c>
      <c r="AR64" s="2" t="s">
        <v>179</v>
      </c>
      <c r="AS64" s="2">
        <v>0</v>
      </c>
      <c r="AT64" s="2" t="s">
        <v>179</v>
      </c>
      <c r="AU64" s="2" t="s">
        <v>179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 t="s">
        <v>142</v>
      </c>
    </row>
    <row r="65" spans="1:99" s="2" customFormat="1" x14ac:dyDescent="0.25">
      <c r="A65" s="2" t="s">
        <v>636</v>
      </c>
      <c r="C65" s="2" t="s">
        <v>637</v>
      </c>
      <c r="D65" s="2">
        <v>1951</v>
      </c>
      <c r="E65" s="2">
        <f t="shared" si="0"/>
        <v>64</v>
      </c>
      <c r="F65" s="2">
        <v>118</v>
      </c>
      <c r="G65" s="2">
        <v>118</v>
      </c>
      <c r="H65" s="2">
        <v>1633409</v>
      </c>
      <c r="I65" s="2">
        <v>227000</v>
      </c>
      <c r="J65" s="2">
        <v>138000</v>
      </c>
      <c r="K65" s="2">
        <v>227000</v>
      </c>
      <c r="L65" s="2">
        <f t="shared" si="1"/>
        <v>9888097300</v>
      </c>
      <c r="M65" s="2">
        <v>6375</v>
      </c>
      <c r="N65" s="2">
        <f t="shared" si="2"/>
        <v>277695000</v>
      </c>
      <c r="O65" s="2">
        <f t="shared" si="3"/>
        <v>9.9609375</v>
      </c>
      <c r="P65" s="2">
        <f t="shared" si="4"/>
        <v>25798732.5</v>
      </c>
      <c r="Q65" s="2">
        <f t="shared" si="5"/>
        <v>25.7987325</v>
      </c>
      <c r="R65" s="2">
        <v>37.82</v>
      </c>
      <c r="S65" s="2">
        <f t="shared" si="6"/>
        <v>97.953421799999987</v>
      </c>
      <c r="T65" s="2">
        <f t="shared" si="7"/>
        <v>24204.799999999999</v>
      </c>
      <c r="U65" s="2">
        <f t="shared" si="8"/>
        <v>1054421600</v>
      </c>
      <c r="V65" s="2">
        <v>689822.52035000001</v>
      </c>
      <c r="W65" s="2">
        <f t="shared" si="9"/>
        <v>210.25790420267998</v>
      </c>
      <c r="X65" s="2">
        <f t="shared" si="10"/>
        <v>130.64824641916792</v>
      </c>
      <c r="Y65" s="2">
        <f t="shared" si="11"/>
        <v>11.677450568917024</v>
      </c>
      <c r="Z65" s="2">
        <f t="shared" si="12"/>
        <v>35.607761392895085</v>
      </c>
      <c r="AA65" s="2">
        <f t="shared" si="13"/>
        <v>1.235210949077971</v>
      </c>
      <c r="AB65" s="2">
        <f t="shared" si="14"/>
        <v>0.90528206931089195</v>
      </c>
      <c r="AC65" s="2">
        <v>118</v>
      </c>
      <c r="AD65" s="2">
        <f t="shared" si="15"/>
        <v>0.30176068977029735</v>
      </c>
      <c r="AE65" s="2">
        <v>1645.78</v>
      </c>
      <c r="AF65" s="2">
        <f t="shared" si="16"/>
        <v>3.7968313725490197</v>
      </c>
      <c r="AG65" s="2">
        <f t="shared" si="17"/>
        <v>0.18936778068933968</v>
      </c>
      <c r="AH65" s="2">
        <f t="shared" si="18"/>
        <v>0.15156089839845133</v>
      </c>
      <c r="AI65" s="2">
        <f t="shared" si="19"/>
        <v>6011266200</v>
      </c>
      <c r="AJ65" s="2">
        <f t="shared" si="20"/>
        <v>170220240</v>
      </c>
      <c r="AK65" s="2">
        <f t="shared" si="21"/>
        <v>170.22023999999999</v>
      </c>
      <c r="AL65" s="2" t="s">
        <v>638</v>
      </c>
      <c r="AM65" s="2" t="s">
        <v>639</v>
      </c>
      <c r="AN65" s="2" t="s">
        <v>640</v>
      </c>
      <c r="AO65" s="2" t="s">
        <v>641</v>
      </c>
      <c r="AP65" s="2" t="s">
        <v>642</v>
      </c>
      <c r="AQ65" s="2" t="s">
        <v>643</v>
      </c>
      <c r="AR65" s="2" t="s">
        <v>644</v>
      </c>
      <c r="AS65" s="2">
        <v>4</v>
      </c>
      <c r="AT65" s="2" t="s">
        <v>645</v>
      </c>
      <c r="AU65" s="2" t="s">
        <v>646</v>
      </c>
      <c r="AV65" s="2">
        <v>4</v>
      </c>
      <c r="AW65" s="5">
        <v>86</v>
      </c>
      <c r="AX65" s="5">
        <v>13</v>
      </c>
      <c r="AY65" s="5">
        <v>1</v>
      </c>
      <c r="AZ65" s="5">
        <v>0.6</v>
      </c>
      <c r="BA65" s="2">
        <v>0</v>
      </c>
      <c r="BB65" s="2">
        <v>0</v>
      </c>
      <c r="BC65" s="5">
        <v>0.4</v>
      </c>
      <c r="BD65" s="5">
        <v>0.1</v>
      </c>
      <c r="BE65" s="5">
        <v>0.4</v>
      </c>
      <c r="BF65" s="5">
        <v>1.2</v>
      </c>
      <c r="BG65" s="5">
        <v>6.2</v>
      </c>
      <c r="BH65" s="2">
        <v>0</v>
      </c>
      <c r="BI65" s="5">
        <v>47.6</v>
      </c>
      <c r="BJ65" s="5">
        <v>26.3</v>
      </c>
      <c r="BK65" s="5">
        <v>1.6</v>
      </c>
      <c r="BL65" s="5">
        <v>14.7</v>
      </c>
      <c r="BM65" s="2">
        <v>0</v>
      </c>
      <c r="BN65" s="5">
        <v>0.8</v>
      </c>
      <c r="BO65" s="5">
        <v>37454</v>
      </c>
      <c r="BP65" s="5">
        <v>29011</v>
      </c>
      <c r="BQ65" s="2">
        <v>0</v>
      </c>
      <c r="BR65" s="2">
        <v>0</v>
      </c>
      <c r="BS65" s="5">
        <v>0.02</v>
      </c>
      <c r="BT65" s="5">
        <v>0.01</v>
      </c>
      <c r="BU65" s="5">
        <v>85406</v>
      </c>
      <c r="BV65" s="5">
        <v>1</v>
      </c>
      <c r="BW65" s="5">
        <v>0.04</v>
      </c>
      <c r="BX65" s="5">
        <v>1596532</v>
      </c>
      <c r="BY65" s="5">
        <v>102296</v>
      </c>
      <c r="BZ65" s="5">
        <v>18</v>
      </c>
      <c r="CA65" s="5">
        <v>1</v>
      </c>
      <c r="CB65" s="5">
        <v>1.0900000000000001</v>
      </c>
      <c r="CC65" s="5">
        <v>7.0000000000000007E-2</v>
      </c>
      <c r="CD65" s="5">
        <v>13</v>
      </c>
      <c r="CE65" s="5">
        <v>6</v>
      </c>
      <c r="CF65" s="5">
        <v>18</v>
      </c>
      <c r="CG65" s="5">
        <v>6</v>
      </c>
      <c r="CH65" s="5">
        <v>28</v>
      </c>
      <c r="CI65" s="5">
        <v>9</v>
      </c>
      <c r="CJ65" s="5">
        <v>20</v>
      </c>
      <c r="CK65" s="5">
        <v>1</v>
      </c>
      <c r="CL65" s="2">
        <v>0</v>
      </c>
      <c r="CM65" s="5">
        <v>20</v>
      </c>
      <c r="CN65" s="5">
        <v>37</v>
      </c>
      <c r="CO65" s="5">
        <v>5</v>
      </c>
      <c r="CP65" s="5">
        <v>24</v>
      </c>
      <c r="CQ65" s="5">
        <v>5</v>
      </c>
      <c r="CR65" s="5">
        <v>7</v>
      </c>
      <c r="CS65" s="5">
        <v>0.57118999999999998</v>
      </c>
      <c r="CT65" s="5">
        <v>0.19708000000000001</v>
      </c>
      <c r="CU65" s="2" t="s">
        <v>142</v>
      </c>
    </row>
    <row r="66" spans="1:99" s="2" customFormat="1" x14ac:dyDescent="0.25">
      <c r="A66" s="2" t="s">
        <v>647</v>
      </c>
      <c r="C66" s="2" t="s">
        <v>648</v>
      </c>
      <c r="D66" s="2">
        <v>1951</v>
      </c>
      <c r="E66" s="2">
        <f t="shared" si="0"/>
        <v>64</v>
      </c>
      <c r="F66" s="2">
        <v>99</v>
      </c>
      <c r="G66" s="2">
        <v>99</v>
      </c>
      <c r="H66" s="2">
        <v>421000</v>
      </c>
      <c r="I66" s="2">
        <v>8760</v>
      </c>
      <c r="J66" s="2">
        <v>8760</v>
      </c>
      <c r="K66" s="2">
        <v>8760</v>
      </c>
      <c r="L66" s="2">
        <f t="shared" si="1"/>
        <v>381584724</v>
      </c>
      <c r="M66" s="2">
        <v>780</v>
      </c>
      <c r="N66" s="2">
        <f t="shared" si="2"/>
        <v>33976800</v>
      </c>
      <c r="O66" s="2">
        <f t="shared" si="3"/>
        <v>1.21875</v>
      </c>
      <c r="P66" s="2">
        <f t="shared" si="4"/>
        <v>3156550.8000000003</v>
      </c>
      <c r="Q66" s="2">
        <f t="shared" si="5"/>
        <v>3.1565508000000002</v>
      </c>
      <c r="R66" s="2">
        <v>36325</v>
      </c>
      <c r="S66" s="2">
        <f t="shared" si="6"/>
        <v>94081.386749999991</v>
      </c>
      <c r="T66" s="2">
        <f t="shared" si="7"/>
        <v>23248000</v>
      </c>
      <c r="U66" s="2">
        <f t="shared" si="8"/>
        <v>1012741000000</v>
      </c>
      <c r="V66" s="2">
        <v>85949.752389999994</v>
      </c>
      <c r="W66" s="2">
        <f t="shared" si="9"/>
        <v>26.197484528471996</v>
      </c>
      <c r="X66" s="2">
        <f t="shared" si="10"/>
        <v>16.278367404151659</v>
      </c>
      <c r="Y66" s="2">
        <f t="shared" si="11"/>
        <v>4.1595666945316188</v>
      </c>
      <c r="Z66" s="2">
        <f t="shared" si="12"/>
        <v>11.23074344847072</v>
      </c>
      <c r="AA66" s="2">
        <f t="shared" si="13"/>
        <v>2.4245066199895069</v>
      </c>
      <c r="AB66" s="2">
        <f t="shared" si="14"/>
        <v>0.34032555904456729</v>
      </c>
      <c r="AC66" s="2">
        <v>99</v>
      </c>
      <c r="AD66" s="2">
        <f t="shared" si="15"/>
        <v>0.11344185301485576</v>
      </c>
      <c r="AE66" s="2">
        <v>1645.78</v>
      </c>
      <c r="AF66" s="2">
        <f t="shared" si="16"/>
        <v>29805.128205128207</v>
      </c>
      <c r="AG66" s="2">
        <f t="shared" si="17"/>
        <v>0.17075078857569195</v>
      </c>
      <c r="AH66" s="2">
        <f t="shared" si="18"/>
        <v>0.2921302731418981</v>
      </c>
      <c r="AI66" s="2">
        <f t="shared" si="19"/>
        <v>381584724</v>
      </c>
      <c r="AJ66" s="2">
        <f t="shared" si="20"/>
        <v>10805284.800000001</v>
      </c>
      <c r="AK66" s="2">
        <f t="shared" si="21"/>
        <v>10.805284800000001</v>
      </c>
      <c r="AL66" s="2" t="s">
        <v>649</v>
      </c>
      <c r="AM66" s="2" t="s">
        <v>179</v>
      </c>
      <c r="AN66" s="2" t="s">
        <v>650</v>
      </c>
      <c r="AO66" s="2" t="s">
        <v>651</v>
      </c>
      <c r="AP66" s="2" t="s">
        <v>642</v>
      </c>
      <c r="AQ66" s="2" t="s">
        <v>643</v>
      </c>
      <c r="AR66" s="2" t="s">
        <v>644</v>
      </c>
      <c r="AS66" s="2">
        <v>4</v>
      </c>
      <c r="AT66" s="2" t="s">
        <v>645</v>
      </c>
      <c r="AU66" s="2" t="s">
        <v>646</v>
      </c>
      <c r="AV66" s="2">
        <v>4</v>
      </c>
      <c r="AW66" s="5">
        <v>86</v>
      </c>
      <c r="AX66" s="5">
        <v>13</v>
      </c>
      <c r="AY66" s="5">
        <v>1</v>
      </c>
      <c r="AZ66" s="5">
        <v>0.6</v>
      </c>
      <c r="BA66" s="2">
        <v>0</v>
      </c>
      <c r="BB66" s="2">
        <v>0</v>
      </c>
      <c r="BC66" s="5">
        <v>0.4</v>
      </c>
      <c r="BD66" s="5">
        <v>0.1</v>
      </c>
      <c r="BE66" s="5">
        <v>0.4</v>
      </c>
      <c r="BF66" s="5">
        <v>1.2</v>
      </c>
      <c r="BG66" s="5">
        <v>6.2</v>
      </c>
      <c r="BH66" s="2">
        <v>0</v>
      </c>
      <c r="BI66" s="5">
        <v>47.6</v>
      </c>
      <c r="BJ66" s="5">
        <v>26.3</v>
      </c>
      <c r="BK66" s="5">
        <v>1.6</v>
      </c>
      <c r="BL66" s="5">
        <v>14.7</v>
      </c>
      <c r="BM66" s="2">
        <v>0</v>
      </c>
      <c r="BN66" s="5">
        <v>0.8</v>
      </c>
      <c r="BO66" s="5">
        <v>37454</v>
      </c>
      <c r="BP66" s="5">
        <v>29011</v>
      </c>
      <c r="BQ66" s="2">
        <v>0</v>
      </c>
      <c r="BR66" s="2">
        <v>0</v>
      </c>
      <c r="BS66" s="5">
        <v>0.02</v>
      </c>
      <c r="BT66" s="5">
        <v>0.01</v>
      </c>
      <c r="BU66" s="5">
        <v>85406</v>
      </c>
      <c r="BV66" s="5">
        <v>1</v>
      </c>
      <c r="BW66" s="5">
        <v>0.04</v>
      </c>
      <c r="BX66" s="5">
        <v>1596532</v>
      </c>
      <c r="BY66" s="5">
        <v>102296</v>
      </c>
      <c r="BZ66" s="5">
        <v>18</v>
      </c>
      <c r="CA66" s="5">
        <v>1</v>
      </c>
      <c r="CB66" s="5">
        <v>1.0900000000000001</v>
      </c>
      <c r="CC66" s="5">
        <v>7.0000000000000007E-2</v>
      </c>
      <c r="CD66" s="5">
        <v>13</v>
      </c>
      <c r="CE66" s="5">
        <v>6</v>
      </c>
      <c r="CF66" s="5">
        <v>18</v>
      </c>
      <c r="CG66" s="5">
        <v>6</v>
      </c>
      <c r="CH66" s="5">
        <v>28</v>
      </c>
      <c r="CI66" s="5">
        <v>9</v>
      </c>
      <c r="CJ66" s="5">
        <v>20</v>
      </c>
      <c r="CK66" s="5">
        <v>1</v>
      </c>
      <c r="CL66" s="2">
        <v>0</v>
      </c>
      <c r="CM66" s="5">
        <v>20</v>
      </c>
      <c r="CN66" s="5">
        <v>37</v>
      </c>
      <c r="CO66" s="5">
        <v>5</v>
      </c>
      <c r="CP66" s="5">
        <v>24</v>
      </c>
      <c r="CQ66" s="5">
        <v>5</v>
      </c>
      <c r="CR66" s="5">
        <v>7</v>
      </c>
      <c r="CS66" s="5">
        <v>0.57118999999999998</v>
      </c>
      <c r="CT66" s="5">
        <v>0.19708000000000001</v>
      </c>
      <c r="CU66" s="2" t="s">
        <v>142</v>
      </c>
    </row>
    <row r="67" spans="1:99" s="2" customFormat="1" x14ac:dyDescent="0.25">
      <c r="A67" s="2" t="s">
        <v>652</v>
      </c>
      <c r="C67" s="2" t="s">
        <v>653</v>
      </c>
      <c r="D67" s="2">
        <v>1938</v>
      </c>
      <c r="E67" s="2">
        <f t="shared" ref="E67:E130" si="22">2015-D67</f>
        <v>77</v>
      </c>
      <c r="F67" s="2">
        <v>96</v>
      </c>
      <c r="G67" s="2">
        <v>96</v>
      </c>
      <c r="H67" s="2">
        <v>1207697</v>
      </c>
      <c r="I67" s="2">
        <v>63500</v>
      </c>
      <c r="J67" s="2">
        <v>17545</v>
      </c>
      <c r="K67" s="2">
        <v>63500</v>
      </c>
      <c r="L67" s="2">
        <f t="shared" ref="L67:L130" si="23">K67*43559.9</f>
        <v>2766053650</v>
      </c>
      <c r="M67" s="2">
        <v>803</v>
      </c>
      <c r="N67" s="2">
        <f t="shared" ref="N67:N130" si="24">M67*43560</f>
        <v>34978680</v>
      </c>
      <c r="O67" s="2">
        <f t="shared" ref="O67:O130" si="25">M67*0.0015625</f>
        <v>1.2546875000000002</v>
      </c>
      <c r="P67" s="2">
        <f t="shared" ref="P67:P130" si="26">M67*4046.86</f>
        <v>3249628.58</v>
      </c>
      <c r="Q67" s="2">
        <f t="shared" ref="Q67:Q130" si="27">M67*0.00404686</f>
        <v>3.24962858</v>
      </c>
      <c r="R67" s="2">
        <v>32076</v>
      </c>
      <c r="S67" s="2">
        <f t="shared" ref="S67:S130" si="28">R67*2.58999</f>
        <v>83076.519239999994</v>
      </c>
      <c r="T67" s="2">
        <f t="shared" ref="T67:T130" si="29">R67*640</f>
        <v>20528640</v>
      </c>
      <c r="U67" s="2">
        <f t="shared" ref="U67:U130" si="30">R67*27880000</f>
        <v>894278880000</v>
      </c>
      <c r="V67" s="2">
        <v>105296.37841999999</v>
      </c>
      <c r="W67" s="2">
        <f t="shared" ref="W67:W130" si="31">V67*0.0003048</f>
        <v>32.094336142415997</v>
      </c>
      <c r="X67" s="2">
        <f t="shared" ref="X67:X130" si="32">V67*0.000189394</f>
        <v>19.942502294477478</v>
      </c>
      <c r="Y67" s="2">
        <f t="shared" ref="Y67:Y130" si="33">X67/(2*(SQRT(3.1416*O67)))</f>
        <v>5.0223436452462131</v>
      </c>
      <c r="Z67" s="2">
        <f t="shared" ref="Z67:Z130" si="34">L67/N67</f>
        <v>79.07827425162985</v>
      </c>
      <c r="AA67" s="2">
        <f t="shared" ref="AA67:AA130" si="35">W67/AK67</f>
        <v>1.4830060141477124</v>
      </c>
      <c r="AB67" s="2">
        <f t="shared" ref="AB67:AB130" si="36">3*Z67/AC67</f>
        <v>2.4711960703634328</v>
      </c>
      <c r="AC67" s="2">
        <v>96</v>
      </c>
      <c r="AD67" s="2">
        <f t="shared" ref="AD67:AD130" si="37">Z67/AC67</f>
        <v>0.8237320234544776</v>
      </c>
      <c r="AE67" s="2">
        <v>1325.36</v>
      </c>
      <c r="AF67" s="2">
        <f t="shared" ref="AF67:AF130" si="38">T67/M67</f>
        <v>25564.931506849316</v>
      </c>
      <c r="AG67" s="2">
        <f t="shared" ref="AG67:AG130" si="39">50*Z67*SQRT(3.1416)*(SQRT(N67))^-1</f>
        <v>1.1849524501418356</v>
      </c>
      <c r="AH67" s="2">
        <f t="shared" ref="AH67:AH130" si="40">P67/AJ67</f>
        <v>0.15015791903285991</v>
      </c>
      <c r="AI67" s="2">
        <f t="shared" ref="AI67:AI130" si="41">J67*43559.9</f>
        <v>764258445.5</v>
      </c>
      <c r="AJ67" s="2">
        <f t="shared" ref="AJ67:AJ130" si="42">J67*1233.48</f>
        <v>21641406.600000001</v>
      </c>
      <c r="AK67" s="2">
        <f t="shared" ref="AK67:AK130" si="43">AJ67/10^6</f>
        <v>21.6414066</v>
      </c>
      <c r="AL67" s="2" t="s">
        <v>654</v>
      </c>
      <c r="AM67" s="2" t="s">
        <v>655</v>
      </c>
      <c r="AN67" s="2" t="s">
        <v>179</v>
      </c>
      <c r="AO67" s="2" t="s">
        <v>656</v>
      </c>
      <c r="AP67" s="2" t="s">
        <v>657</v>
      </c>
      <c r="AQ67" s="2" t="s">
        <v>658</v>
      </c>
      <c r="AR67" s="2" t="s">
        <v>659</v>
      </c>
      <c r="AS67" s="2">
        <v>4</v>
      </c>
      <c r="AT67" s="2" t="s">
        <v>660</v>
      </c>
      <c r="AU67" s="2" t="s">
        <v>661</v>
      </c>
      <c r="AV67" s="2">
        <v>4</v>
      </c>
      <c r="AW67" s="5">
        <v>87</v>
      </c>
      <c r="AX67" s="5">
        <v>13</v>
      </c>
      <c r="AY67" s="5">
        <v>1</v>
      </c>
      <c r="AZ67" s="5">
        <v>0.6</v>
      </c>
      <c r="BA67" s="2">
        <v>0</v>
      </c>
      <c r="BB67" s="2">
        <v>0</v>
      </c>
      <c r="BC67" s="5">
        <v>0.4</v>
      </c>
      <c r="BD67" s="5">
        <v>0.1</v>
      </c>
      <c r="BE67" s="5">
        <v>0.4</v>
      </c>
      <c r="BF67" s="5">
        <v>0.9</v>
      </c>
      <c r="BG67" s="5">
        <v>2.9</v>
      </c>
      <c r="BH67" s="2">
        <v>0</v>
      </c>
      <c r="BI67" s="5">
        <v>47.4</v>
      </c>
      <c r="BJ67" s="5">
        <v>27.5</v>
      </c>
      <c r="BK67" s="5">
        <v>1.6</v>
      </c>
      <c r="BL67" s="5">
        <v>17.100000000000001</v>
      </c>
      <c r="BM67" s="2">
        <v>0</v>
      </c>
      <c r="BN67" s="5">
        <v>0.9</v>
      </c>
      <c r="BO67" s="5">
        <v>22488</v>
      </c>
      <c r="BP67" s="5">
        <v>18582</v>
      </c>
      <c r="BQ67" s="2">
        <v>0</v>
      </c>
      <c r="BR67" s="2">
        <v>0</v>
      </c>
      <c r="BS67" s="5">
        <v>0.01</v>
      </c>
      <c r="BT67" s="5">
        <v>0.01</v>
      </c>
      <c r="BU67" s="5">
        <v>52771</v>
      </c>
      <c r="BV67" s="5">
        <v>1</v>
      </c>
      <c r="BW67" s="5">
        <v>0.03</v>
      </c>
      <c r="BX67" s="5">
        <v>1234165</v>
      </c>
      <c r="BY67" s="5">
        <v>30331</v>
      </c>
      <c r="BZ67" s="5">
        <v>16</v>
      </c>
      <c r="CA67" s="2">
        <v>0</v>
      </c>
      <c r="CB67" s="5">
        <v>1.05</v>
      </c>
      <c r="CC67" s="5">
        <v>0.03</v>
      </c>
      <c r="CD67" s="5">
        <v>14</v>
      </c>
      <c r="CE67" s="5">
        <v>6</v>
      </c>
      <c r="CF67" s="5">
        <v>23</v>
      </c>
      <c r="CG67" s="5">
        <v>12</v>
      </c>
      <c r="CH67" s="5">
        <v>26</v>
      </c>
      <c r="CI67" s="5">
        <v>6</v>
      </c>
      <c r="CJ67" s="5">
        <v>13</v>
      </c>
      <c r="CK67" s="5">
        <v>1</v>
      </c>
      <c r="CL67" s="2">
        <v>0</v>
      </c>
      <c r="CM67" s="5">
        <v>19</v>
      </c>
      <c r="CN67" s="5">
        <v>28</v>
      </c>
      <c r="CO67" s="5">
        <v>5</v>
      </c>
      <c r="CP67" s="5">
        <v>23</v>
      </c>
      <c r="CQ67" s="5">
        <v>7</v>
      </c>
      <c r="CR67" s="5">
        <v>18</v>
      </c>
      <c r="CS67" s="5">
        <v>0.42153000000000002</v>
      </c>
      <c r="CT67" s="5">
        <v>2.8979999999999999E-2</v>
      </c>
      <c r="CU67" s="2" t="s">
        <v>142</v>
      </c>
    </row>
    <row r="68" spans="1:99" s="2" customFormat="1" x14ac:dyDescent="0.25">
      <c r="A68" s="2" t="s">
        <v>662</v>
      </c>
      <c r="C68" s="2" t="s">
        <v>663</v>
      </c>
      <c r="D68" s="2">
        <v>1937</v>
      </c>
      <c r="E68" s="2">
        <f t="shared" si="22"/>
        <v>78</v>
      </c>
      <c r="F68" s="2">
        <v>146</v>
      </c>
      <c r="G68" s="2">
        <v>146</v>
      </c>
      <c r="H68" s="2">
        <v>1339388</v>
      </c>
      <c r="I68" s="2">
        <v>982000</v>
      </c>
      <c r="J68" s="2">
        <v>846303</v>
      </c>
      <c r="K68" s="2">
        <v>982000</v>
      </c>
      <c r="L68" s="2">
        <f t="shared" si="23"/>
        <v>42775821800</v>
      </c>
      <c r="M68" s="2">
        <v>23060</v>
      </c>
      <c r="N68" s="2">
        <f t="shared" si="24"/>
        <v>1004493600</v>
      </c>
      <c r="O68" s="2">
        <f t="shared" si="25"/>
        <v>36.03125</v>
      </c>
      <c r="P68" s="2">
        <f t="shared" si="26"/>
        <v>93320591.600000009</v>
      </c>
      <c r="Q68" s="2">
        <f t="shared" si="27"/>
        <v>93.3205916</v>
      </c>
      <c r="R68" s="2">
        <v>50.06</v>
      </c>
      <c r="S68" s="2">
        <f t="shared" si="28"/>
        <v>129.65489940000001</v>
      </c>
      <c r="T68" s="2">
        <f t="shared" si="29"/>
        <v>32038.400000000001</v>
      </c>
      <c r="U68" s="2">
        <f t="shared" si="30"/>
        <v>1395672800</v>
      </c>
      <c r="V68" s="2">
        <v>675428.28799999994</v>
      </c>
      <c r="W68" s="2">
        <f t="shared" si="31"/>
        <v>205.87054218239996</v>
      </c>
      <c r="X68" s="2">
        <f t="shared" si="32"/>
        <v>127.92206517747199</v>
      </c>
      <c r="Y68" s="2">
        <f t="shared" si="33"/>
        <v>6.0117423273446926</v>
      </c>
      <c r="Z68" s="2">
        <f t="shared" si="34"/>
        <v>42.584464251439734</v>
      </c>
      <c r="AA68" s="2">
        <f t="shared" si="35"/>
        <v>0.19721330705219106</v>
      </c>
      <c r="AB68" s="2">
        <f t="shared" si="36"/>
        <v>0.87502323804328219</v>
      </c>
      <c r="AC68" s="2">
        <v>146</v>
      </c>
      <c r="AD68" s="2">
        <f t="shared" si="37"/>
        <v>0.29167441268109406</v>
      </c>
      <c r="AE68" s="2">
        <v>13.609400000000001</v>
      </c>
      <c r="AF68" s="2">
        <f t="shared" si="38"/>
        <v>1.3893495229835213</v>
      </c>
      <c r="AG68" s="2">
        <f t="shared" si="39"/>
        <v>0.11907567423504456</v>
      </c>
      <c r="AH68" s="2">
        <f t="shared" si="40"/>
        <v>8.9396288999895102E-2</v>
      </c>
      <c r="AI68" s="2">
        <f t="shared" si="41"/>
        <v>36864874049.700005</v>
      </c>
      <c r="AJ68" s="2">
        <f t="shared" si="42"/>
        <v>1043897824.4400001</v>
      </c>
      <c r="AK68" s="2">
        <f t="shared" si="43"/>
        <v>1043.89782444</v>
      </c>
      <c r="AL68" s="2" t="s">
        <v>664</v>
      </c>
      <c r="AM68" s="2" t="s">
        <v>665</v>
      </c>
      <c r="AN68" s="2" t="s">
        <v>666</v>
      </c>
      <c r="AO68" s="2" t="s">
        <v>667</v>
      </c>
      <c r="AP68" s="2" t="s">
        <v>668</v>
      </c>
      <c r="AQ68" s="2" t="s">
        <v>658</v>
      </c>
      <c r="AR68" s="2" t="s">
        <v>669</v>
      </c>
      <c r="AS68" s="2">
        <v>2</v>
      </c>
      <c r="AT68" s="2" t="s">
        <v>670</v>
      </c>
      <c r="AU68" s="2" t="s">
        <v>671</v>
      </c>
      <c r="AV68" s="2">
        <v>4</v>
      </c>
      <c r="AW68" s="5">
        <v>99</v>
      </c>
      <c r="AX68" s="5">
        <v>1</v>
      </c>
      <c r="AY68" s="2">
        <v>0</v>
      </c>
      <c r="AZ68" s="5">
        <v>0.4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5">
        <v>2</v>
      </c>
      <c r="BG68" s="5">
        <v>26.3</v>
      </c>
      <c r="BH68" s="2">
        <v>0</v>
      </c>
      <c r="BI68" s="5">
        <v>41.9</v>
      </c>
      <c r="BJ68" s="5">
        <v>27.6</v>
      </c>
      <c r="BK68" s="5">
        <v>0.7</v>
      </c>
      <c r="BL68" s="5">
        <v>1.1000000000000001</v>
      </c>
      <c r="BM68" s="2">
        <v>0</v>
      </c>
      <c r="BN68" s="5">
        <v>0.1</v>
      </c>
      <c r="BO68" s="5">
        <v>312</v>
      </c>
      <c r="BP68" s="5">
        <v>177</v>
      </c>
      <c r="BQ68" s="5">
        <v>3</v>
      </c>
      <c r="BR68" s="5">
        <v>2</v>
      </c>
      <c r="BS68" s="5">
        <v>0.09</v>
      </c>
      <c r="BT68" s="5">
        <v>0.05</v>
      </c>
      <c r="BU68" s="5">
        <v>816</v>
      </c>
      <c r="BV68" s="5">
        <v>7</v>
      </c>
      <c r="BW68" s="5">
        <v>0.23</v>
      </c>
      <c r="BX68" s="5">
        <v>8160</v>
      </c>
      <c r="BY68" s="5">
        <v>1305</v>
      </c>
      <c r="BZ68" s="5">
        <v>71</v>
      </c>
      <c r="CA68" s="5">
        <v>11</v>
      </c>
      <c r="CB68" s="5">
        <v>0.71</v>
      </c>
      <c r="CC68" s="5">
        <v>0.11</v>
      </c>
      <c r="CD68" s="5">
        <v>4</v>
      </c>
      <c r="CE68" s="5">
        <v>3</v>
      </c>
      <c r="CF68" s="5">
        <v>10</v>
      </c>
      <c r="CG68" s="5">
        <v>5</v>
      </c>
      <c r="CH68" s="5">
        <v>39</v>
      </c>
      <c r="CI68" s="5">
        <v>18</v>
      </c>
      <c r="CJ68" s="5">
        <v>19</v>
      </c>
      <c r="CK68" s="2">
        <v>0</v>
      </c>
      <c r="CL68" s="2">
        <v>0</v>
      </c>
      <c r="CM68" s="5">
        <v>21</v>
      </c>
      <c r="CN68" s="5">
        <v>34</v>
      </c>
      <c r="CO68" s="5">
        <v>7</v>
      </c>
      <c r="CP68" s="5">
        <v>35</v>
      </c>
      <c r="CQ68" s="5">
        <v>2</v>
      </c>
      <c r="CR68" s="5">
        <v>5</v>
      </c>
      <c r="CS68" s="5">
        <v>0.37236999999999998</v>
      </c>
      <c r="CT68" s="5">
        <v>2.6519999999999998E-2</v>
      </c>
      <c r="CU68" s="2" t="s">
        <v>142</v>
      </c>
    </row>
    <row r="69" spans="1:99" s="2" customFormat="1" x14ac:dyDescent="0.25">
      <c r="A69" s="2" t="s">
        <v>672</v>
      </c>
      <c r="C69" s="2" t="s">
        <v>673</v>
      </c>
      <c r="D69" s="2">
        <v>1953</v>
      </c>
      <c r="E69" s="2">
        <f t="shared" si="22"/>
        <v>62</v>
      </c>
      <c r="F69" s="2">
        <v>49</v>
      </c>
      <c r="G69" s="2">
        <v>49</v>
      </c>
      <c r="H69" s="2">
        <v>0</v>
      </c>
      <c r="I69" s="2">
        <v>7163</v>
      </c>
      <c r="J69" s="2">
        <v>4500</v>
      </c>
      <c r="K69" s="2">
        <v>7163</v>
      </c>
      <c r="L69" s="2">
        <f t="shared" si="23"/>
        <v>312019563.69999999</v>
      </c>
      <c r="M69" s="2">
        <v>255.83640779999999</v>
      </c>
      <c r="N69" s="2">
        <f t="shared" si="24"/>
        <v>11144233.923767999</v>
      </c>
      <c r="O69" s="2">
        <f t="shared" si="25"/>
        <v>0.39974438718749999</v>
      </c>
      <c r="P69" s="2">
        <f t="shared" si="26"/>
        <v>1035334.125269508</v>
      </c>
      <c r="Q69" s="2">
        <f t="shared" si="27"/>
        <v>1.0353341252695081</v>
      </c>
      <c r="R69" s="2">
        <v>0</v>
      </c>
      <c r="S69" s="2">
        <f t="shared" si="28"/>
        <v>0</v>
      </c>
      <c r="T69" s="2">
        <f t="shared" si="29"/>
        <v>0</v>
      </c>
      <c r="U69" s="2">
        <f t="shared" si="30"/>
        <v>0</v>
      </c>
      <c r="V69" s="2">
        <v>32140.37372</v>
      </c>
      <c r="W69" s="2">
        <f t="shared" si="31"/>
        <v>9.7963859098559993</v>
      </c>
      <c r="X69" s="2">
        <f t="shared" si="32"/>
        <v>6.0871939403256805</v>
      </c>
      <c r="Y69" s="2">
        <f t="shared" si="33"/>
        <v>2.7159421283358554</v>
      </c>
      <c r="Z69" s="2">
        <f t="shared" si="34"/>
        <v>27.998296323853765</v>
      </c>
      <c r="AA69" s="2">
        <f t="shared" si="35"/>
        <v>1.7649046977937759</v>
      </c>
      <c r="AB69" s="2">
        <f t="shared" si="36"/>
        <v>1.7141814075828836</v>
      </c>
      <c r="AC69" s="2">
        <v>49</v>
      </c>
      <c r="AD69" s="2">
        <f t="shared" si="37"/>
        <v>0.57139380252762784</v>
      </c>
      <c r="AE69" s="2">
        <v>3.4371</v>
      </c>
      <c r="AF69" s="2">
        <f t="shared" si="38"/>
        <v>0</v>
      </c>
      <c r="AG69" s="2">
        <f t="shared" si="39"/>
        <v>0.74327913954377078</v>
      </c>
      <c r="AH69" s="2">
        <f t="shared" si="40"/>
        <v>0.18652450794491249</v>
      </c>
      <c r="AI69" s="2">
        <f t="shared" si="41"/>
        <v>196019550</v>
      </c>
      <c r="AJ69" s="2">
        <f t="shared" si="42"/>
        <v>5550660</v>
      </c>
      <c r="AK69" s="2">
        <f t="shared" si="43"/>
        <v>5.5506599999999997</v>
      </c>
      <c r="AL69" s="2" t="s">
        <v>179</v>
      </c>
      <c r="AM69" s="2" t="s">
        <v>179</v>
      </c>
      <c r="AN69" s="2" t="s">
        <v>179</v>
      </c>
      <c r="AO69" s="2" t="s">
        <v>179</v>
      </c>
      <c r="AP69" s="2" t="s">
        <v>674</v>
      </c>
      <c r="AQ69" s="2" t="s">
        <v>675</v>
      </c>
      <c r="AR69" s="2" t="s">
        <v>564</v>
      </c>
      <c r="AS69" s="2">
        <v>1</v>
      </c>
      <c r="AT69" s="2" t="s">
        <v>676</v>
      </c>
      <c r="AU69" s="2" t="s">
        <v>677</v>
      </c>
      <c r="AV69" s="2">
        <v>9</v>
      </c>
      <c r="AW69" s="5">
        <v>97</v>
      </c>
      <c r="AX69" s="5">
        <v>3</v>
      </c>
      <c r="AY69" s="2">
        <v>0</v>
      </c>
      <c r="AZ69" s="5">
        <v>1.2</v>
      </c>
      <c r="BA69" s="5">
        <v>0.3</v>
      </c>
      <c r="BB69" s="5">
        <v>0.1</v>
      </c>
      <c r="BC69" s="5">
        <v>0.7</v>
      </c>
      <c r="BD69" s="2">
        <v>0</v>
      </c>
      <c r="BE69" s="5">
        <v>0.1</v>
      </c>
      <c r="BF69" s="5">
        <v>1.8</v>
      </c>
      <c r="BG69" s="5">
        <v>0.8</v>
      </c>
      <c r="BH69" s="5">
        <v>0.1</v>
      </c>
      <c r="BI69" s="5">
        <v>25.9</v>
      </c>
      <c r="BJ69" s="5">
        <v>48.6</v>
      </c>
      <c r="BK69" s="5">
        <v>10.8</v>
      </c>
      <c r="BL69" s="5">
        <v>9.5</v>
      </c>
      <c r="BM69" s="2">
        <v>0</v>
      </c>
      <c r="BN69" s="5">
        <v>0.2</v>
      </c>
      <c r="BO69" s="5">
        <v>1142</v>
      </c>
      <c r="BP69" s="5">
        <v>1003</v>
      </c>
      <c r="BQ69" s="5">
        <v>3</v>
      </c>
      <c r="BR69" s="5">
        <v>2</v>
      </c>
      <c r="BS69" s="5">
        <v>7.0000000000000007E-2</v>
      </c>
      <c r="BT69" s="5">
        <v>0.06</v>
      </c>
      <c r="BU69" s="5">
        <v>2846</v>
      </c>
      <c r="BV69" s="5">
        <v>6</v>
      </c>
      <c r="BW69" s="5">
        <v>0.17</v>
      </c>
      <c r="BX69" s="5">
        <v>23222</v>
      </c>
      <c r="BY69" s="5">
        <v>6528</v>
      </c>
      <c r="BZ69" s="5">
        <v>52</v>
      </c>
      <c r="CA69" s="5">
        <v>15</v>
      </c>
      <c r="CB69" s="5">
        <v>7.54</v>
      </c>
      <c r="CC69" s="5">
        <v>2.16</v>
      </c>
      <c r="CD69" s="5">
        <v>6</v>
      </c>
      <c r="CE69" s="5">
        <v>3</v>
      </c>
      <c r="CF69" s="5">
        <v>39</v>
      </c>
      <c r="CG69" s="5">
        <v>17</v>
      </c>
      <c r="CH69" s="5">
        <v>26</v>
      </c>
      <c r="CI69" s="5">
        <v>1</v>
      </c>
      <c r="CJ69" s="5">
        <v>1</v>
      </c>
      <c r="CK69" s="2">
        <v>0</v>
      </c>
      <c r="CL69" s="2">
        <v>0</v>
      </c>
      <c r="CM69" s="5">
        <v>9</v>
      </c>
      <c r="CN69" s="5">
        <v>14</v>
      </c>
      <c r="CO69" s="5">
        <v>10</v>
      </c>
      <c r="CP69" s="5">
        <v>43</v>
      </c>
      <c r="CQ69" s="5">
        <v>9</v>
      </c>
      <c r="CR69" s="5">
        <v>22</v>
      </c>
      <c r="CS69" s="2">
        <v>0</v>
      </c>
      <c r="CT69" s="2">
        <v>0</v>
      </c>
      <c r="CU69" s="2" t="s">
        <v>633</v>
      </c>
    </row>
    <row r="70" spans="1:99" s="2" customFormat="1" x14ac:dyDescent="0.25">
      <c r="A70" s="2" t="s">
        <v>678</v>
      </c>
      <c r="C70" s="2" t="s">
        <v>679</v>
      </c>
      <c r="D70" s="2">
        <v>1945</v>
      </c>
      <c r="E70" s="2">
        <f t="shared" si="22"/>
        <v>70</v>
      </c>
      <c r="F70" s="2">
        <v>58</v>
      </c>
      <c r="G70" s="2">
        <v>58</v>
      </c>
      <c r="H70" s="2">
        <v>82500</v>
      </c>
      <c r="I70" s="2">
        <v>202000</v>
      </c>
      <c r="J70" s="2">
        <v>106000</v>
      </c>
      <c r="K70" s="2">
        <v>202000</v>
      </c>
      <c r="L70" s="2">
        <f t="shared" si="23"/>
        <v>8799099800</v>
      </c>
      <c r="M70" s="2">
        <v>6200</v>
      </c>
      <c r="N70" s="2">
        <f t="shared" si="24"/>
        <v>270072000</v>
      </c>
      <c r="O70" s="2">
        <f t="shared" si="25"/>
        <v>9.6875</v>
      </c>
      <c r="P70" s="2">
        <f t="shared" si="26"/>
        <v>25090532</v>
      </c>
      <c r="Q70" s="2">
        <f t="shared" si="27"/>
        <v>25.090532</v>
      </c>
      <c r="R70" s="2">
        <v>0.43</v>
      </c>
      <c r="S70" s="2">
        <f t="shared" si="28"/>
        <v>1.1136956999999998</v>
      </c>
      <c r="T70" s="2">
        <f t="shared" si="29"/>
        <v>275.2</v>
      </c>
      <c r="U70" s="2">
        <f t="shared" si="30"/>
        <v>11988400</v>
      </c>
      <c r="W70" s="2">
        <f t="shared" si="31"/>
        <v>0</v>
      </c>
      <c r="X70" s="2">
        <f t="shared" si="32"/>
        <v>0</v>
      </c>
      <c r="Y70" s="2">
        <f t="shared" si="33"/>
        <v>0</v>
      </c>
      <c r="Z70" s="2">
        <f t="shared" si="34"/>
        <v>32.580570366420808</v>
      </c>
      <c r="AA70" s="2">
        <f t="shared" si="35"/>
        <v>0</v>
      </c>
      <c r="AB70" s="2">
        <f t="shared" si="36"/>
        <v>1.6852019155045246</v>
      </c>
      <c r="AC70" s="2">
        <v>58</v>
      </c>
      <c r="AD70" s="2">
        <f t="shared" si="37"/>
        <v>0.56173397183484153</v>
      </c>
      <c r="AE70" s="2" t="s">
        <v>179</v>
      </c>
      <c r="AF70" s="2">
        <f t="shared" si="38"/>
        <v>4.4387096774193543E-2</v>
      </c>
      <c r="AG70" s="2">
        <f t="shared" si="39"/>
        <v>0.17569700205321487</v>
      </c>
      <c r="AH70" s="2">
        <f t="shared" si="40"/>
        <v>0.19189863806099142</v>
      </c>
      <c r="AI70" s="2">
        <f t="shared" si="41"/>
        <v>4617349400</v>
      </c>
      <c r="AJ70" s="2">
        <f t="shared" si="42"/>
        <v>130748880</v>
      </c>
      <c r="AK70" s="2">
        <f t="shared" si="43"/>
        <v>130.74888000000001</v>
      </c>
      <c r="AL70" s="2" t="s">
        <v>179</v>
      </c>
      <c r="AM70" s="2" t="s">
        <v>179</v>
      </c>
      <c r="AN70" s="2" t="s">
        <v>179</v>
      </c>
      <c r="AO70" s="2" t="s">
        <v>179</v>
      </c>
      <c r="AP70" s="2" t="s">
        <v>179</v>
      </c>
      <c r="AQ70" s="2" t="s">
        <v>179</v>
      </c>
      <c r="AR70" s="2" t="s">
        <v>179</v>
      </c>
      <c r="AS70" s="2">
        <v>0</v>
      </c>
      <c r="AT70" s="2" t="s">
        <v>179</v>
      </c>
      <c r="AU70" s="2" t="s">
        <v>179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142</v>
      </c>
    </row>
    <row r="71" spans="1:99" s="2" customFormat="1" x14ac:dyDescent="0.25">
      <c r="A71" s="2" t="s">
        <v>680</v>
      </c>
      <c r="C71" s="2" t="s">
        <v>681</v>
      </c>
      <c r="D71" s="2">
        <v>1924</v>
      </c>
      <c r="E71" s="2">
        <f t="shared" si="22"/>
        <v>91</v>
      </c>
      <c r="F71" s="2">
        <v>51</v>
      </c>
      <c r="G71" s="2">
        <v>51</v>
      </c>
      <c r="H71" s="2">
        <v>377626</v>
      </c>
      <c r="I71" s="2">
        <v>144162</v>
      </c>
      <c r="J71" s="2">
        <v>33420</v>
      </c>
      <c r="K71" s="2">
        <v>144162</v>
      </c>
      <c r="L71" s="2">
        <f t="shared" si="23"/>
        <v>6279682303.8000002</v>
      </c>
      <c r="M71" s="2">
        <v>3133</v>
      </c>
      <c r="N71" s="2">
        <f t="shared" si="24"/>
        <v>136473480</v>
      </c>
      <c r="O71" s="2">
        <f t="shared" si="25"/>
        <v>4.8953125000000002</v>
      </c>
      <c r="P71" s="2">
        <f t="shared" si="26"/>
        <v>12678812.380000001</v>
      </c>
      <c r="Q71" s="2">
        <f t="shared" si="27"/>
        <v>12.67881238</v>
      </c>
      <c r="R71" s="2">
        <v>3.47</v>
      </c>
      <c r="S71" s="2">
        <f t="shared" si="28"/>
        <v>8.9872652999999989</v>
      </c>
      <c r="T71" s="2">
        <f t="shared" si="29"/>
        <v>2220.8000000000002</v>
      </c>
      <c r="U71" s="2">
        <f t="shared" si="30"/>
        <v>96743600</v>
      </c>
      <c r="V71" s="2">
        <v>207822.04983</v>
      </c>
      <c r="W71" s="2">
        <f t="shared" si="31"/>
        <v>63.344160788183999</v>
      </c>
      <c r="X71" s="2">
        <f t="shared" si="32"/>
        <v>39.360249305503025</v>
      </c>
      <c r="Y71" s="2">
        <f t="shared" si="33"/>
        <v>5.018364361180387</v>
      </c>
      <c r="Z71" s="2">
        <f t="shared" si="34"/>
        <v>46.013938413529132</v>
      </c>
      <c r="AA71" s="2">
        <f t="shared" si="35"/>
        <v>1.5366254758782918</v>
      </c>
      <c r="AB71" s="2">
        <f t="shared" si="36"/>
        <v>2.7067022596193606</v>
      </c>
      <c r="AC71" s="2">
        <v>51</v>
      </c>
      <c r="AD71" s="2">
        <f t="shared" si="37"/>
        <v>0.90223408653978687</v>
      </c>
      <c r="AE71" s="2">
        <v>173.45400000000001</v>
      </c>
      <c r="AF71" s="2">
        <f t="shared" si="38"/>
        <v>0.70884136610277693</v>
      </c>
      <c r="AG71" s="2">
        <f t="shared" si="39"/>
        <v>0.34906855030700462</v>
      </c>
      <c r="AH71" s="2">
        <f t="shared" si="40"/>
        <v>0.30756719900571</v>
      </c>
      <c r="AI71" s="2">
        <f t="shared" si="41"/>
        <v>1455771858</v>
      </c>
      <c r="AJ71" s="2">
        <f t="shared" si="42"/>
        <v>41222901.600000001</v>
      </c>
      <c r="AK71" s="2">
        <f t="shared" si="43"/>
        <v>41.2229016</v>
      </c>
      <c r="AL71" s="2" t="s">
        <v>682</v>
      </c>
      <c r="AM71" s="2" t="s">
        <v>179</v>
      </c>
      <c r="AN71" s="2" t="s">
        <v>683</v>
      </c>
      <c r="AO71" s="2" t="s">
        <v>684</v>
      </c>
      <c r="AP71" s="2" t="s">
        <v>685</v>
      </c>
      <c r="AQ71" s="2" t="s">
        <v>686</v>
      </c>
      <c r="AR71" s="2" t="s">
        <v>687</v>
      </c>
      <c r="AS71" s="2">
        <v>3</v>
      </c>
      <c r="AT71" s="2" t="s">
        <v>688</v>
      </c>
      <c r="AU71" s="2" t="s">
        <v>689</v>
      </c>
      <c r="AV71" s="2">
        <v>5</v>
      </c>
      <c r="AW71" s="5">
        <v>99</v>
      </c>
      <c r="AX71" s="5">
        <v>1</v>
      </c>
      <c r="AY71" s="2">
        <v>0</v>
      </c>
      <c r="AZ71" s="5">
        <v>1.8</v>
      </c>
      <c r="BA71" s="5">
        <v>0.1</v>
      </c>
      <c r="BB71" s="2">
        <v>0</v>
      </c>
      <c r="BC71" s="2">
        <v>0</v>
      </c>
      <c r="BD71" s="2">
        <v>0</v>
      </c>
      <c r="BE71" s="5">
        <v>0.1</v>
      </c>
      <c r="BF71" s="5">
        <v>0.1</v>
      </c>
      <c r="BG71" s="5">
        <v>0.2</v>
      </c>
      <c r="BH71" s="5">
        <v>0.2</v>
      </c>
      <c r="BI71" s="5">
        <v>36.799999999999997</v>
      </c>
      <c r="BJ71" s="5">
        <v>36.4</v>
      </c>
      <c r="BK71" s="5">
        <v>4.8</v>
      </c>
      <c r="BL71" s="5">
        <v>18.2</v>
      </c>
      <c r="BM71" s="2">
        <v>0</v>
      </c>
      <c r="BN71" s="5">
        <v>1.2</v>
      </c>
      <c r="BO71" s="5">
        <v>7197</v>
      </c>
      <c r="BP71" s="5">
        <v>2539</v>
      </c>
      <c r="BQ71" s="5">
        <v>1</v>
      </c>
      <c r="BR71" s="2">
        <v>0</v>
      </c>
      <c r="BS71" s="5">
        <v>0.06</v>
      </c>
      <c r="BT71" s="5">
        <v>0.02</v>
      </c>
      <c r="BU71" s="5">
        <v>11638</v>
      </c>
      <c r="BV71" s="5">
        <v>2</v>
      </c>
      <c r="BW71" s="5">
        <v>0.09</v>
      </c>
      <c r="BX71" s="5">
        <v>65050</v>
      </c>
      <c r="BY71" s="5">
        <v>3009</v>
      </c>
      <c r="BZ71" s="5">
        <v>11</v>
      </c>
      <c r="CA71" s="5">
        <v>1</v>
      </c>
      <c r="CB71" s="5">
        <v>0.43</v>
      </c>
      <c r="CC71" s="5">
        <v>0.02</v>
      </c>
      <c r="CD71" s="5">
        <v>1</v>
      </c>
      <c r="CE71" s="2">
        <v>0</v>
      </c>
      <c r="CF71" s="5">
        <v>23</v>
      </c>
      <c r="CG71" s="5">
        <v>5</v>
      </c>
      <c r="CH71" s="5">
        <v>35</v>
      </c>
      <c r="CI71" s="2">
        <v>0</v>
      </c>
      <c r="CJ71" s="2">
        <v>0</v>
      </c>
      <c r="CK71" s="5">
        <v>3</v>
      </c>
      <c r="CL71" s="2">
        <v>0</v>
      </c>
      <c r="CM71" s="5">
        <v>23</v>
      </c>
      <c r="CN71" s="5">
        <v>35</v>
      </c>
      <c r="CO71" s="5">
        <v>11</v>
      </c>
      <c r="CP71" s="5">
        <v>54</v>
      </c>
      <c r="CQ71" s="5">
        <v>4</v>
      </c>
      <c r="CR71" s="5">
        <v>5</v>
      </c>
      <c r="CS71" s="5">
        <v>0.23169999999999999</v>
      </c>
      <c r="CT71" s="5">
        <v>2.3089999999999999E-2</v>
      </c>
      <c r="CU71" s="2" t="s">
        <v>142</v>
      </c>
    </row>
    <row r="72" spans="1:99" s="2" customFormat="1" x14ac:dyDescent="0.25">
      <c r="A72" s="2" t="s">
        <v>690</v>
      </c>
      <c r="C72" s="2" t="s">
        <v>691</v>
      </c>
      <c r="D72" s="2">
        <v>1901</v>
      </c>
      <c r="E72" s="2">
        <f t="shared" si="22"/>
        <v>114</v>
      </c>
      <c r="F72" s="2">
        <v>34</v>
      </c>
      <c r="G72" s="2">
        <v>51</v>
      </c>
      <c r="H72" s="2">
        <v>76300</v>
      </c>
      <c r="I72" s="2">
        <v>57280</v>
      </c>
      <c r="J72" s="2">
        <v>5620</v>
      </c>
      <c r="K72" s="2">
        <v>57280</v>
      </c>
      <c r="L72" s="2">
        <f t="shared" si="23"/>
        <v>2495111072</v>
      </c>
      <c r="M72" s="2">
        <v>1310</v>
      </c>
      <c r="N72" s="2">
        <f t="shared" si="24"/>
        <v>57063600</v>
      </c>
      <c r="O72" s="2">
        <f t="shared" si="25"/>
        <v>2.046875</v>
      </c>
      <c r="P72" s="2">
        <f t="shared" si="26"/>
        <v>5301386.6000000006</v>
      </c>
      <c r="Q72" s="2">
        <f t="shared" si="27"/>
        <v>5.3013865999999998</v>
      </c>
      <c r="R72" s="2">
        <v>143</v>
      </c>
      <c r="S72" s="2">
        <f t="shared" si="28"/>
        <v>370.36856999999998</v>
      </c>
      <c r="T72" s="2">
        <f t="shared" si="29"/>
        <v>91520</v>
      </c>
      <c r="U72" s="2">
        <f t="shared" si="30"/>
        <v>3986840000</v>
      </c>
      <c r="V72" s="2">
        <v>123187.51914</v>
      </c>
      <c r="W72" s="2">
        <f t="shared" si="31"/>
        <v>37.547555833871996</v>
      </c>
      <c r="X72" s="2">
        <f t="shared" si="32"/>
        <v>23.330977000001162</v>
      </c>
      <c r="Y72" s="2">
        <f t="shared" si="33"/>
        <v>4.6002541406949371</v>
      </c>
      <c r="Z72" s="2">
        <f t="shared" si="34"/>
        <v>43.725090460468671</v>
      </c>
      <c r="AA72" s="2">
        <f t="shared" si="35"/>
        <v>5.4164313624191109</v>
      </c>
      <c r="AB72" s="2">
        <f t="shared" si="36"/>
        <v>3.8580962171001771</v>
      </c>
      <c r="AC72" s="2">
        <v>34</v>
      </c>
      <c r="AD72" s="2">
        <f t="shared" si="37"/>
        <v>1.2860320723667256</v>
      </c>
      <c r="AE72" s="2">
        <v>4.1669999999999998</v>
      </c>
      <c r="AF72" s="2">
        <f t="shared" si="38"/>
        <v>69.862595419847324</v>
      </c>
      <c r="AG72" s="2">
        <f t="shared" si="39"/>
        <v>0.51297545072200756</v>
      </c>
      <c r="AH72" s="2">
        <f t="shared" si="40"/>
        <v>0.76475275172624468</v>
      </c>
      <c r="AI72" s="2">
        <f t="shared" si="41"/>
        <v>244806638</v>
      </c>
      <c r="AJ72" s="2">
        <f t="shared" si="42"/>
        <v>6932157.6000000006</v>
      </c>
      <c r="AK72" s="2">
        <f t="shared" si="43"/>
        <v>6.9321576000000009</v>
      </c>
      <c r="AL72" s="2" t="s">
        <v>692</v>
      </c>
      <c r="AM72" s="2" t="s">
        <v>179</v>
      </c>
      <c r="AN72" s="2" t="s">
        <v>693</v>
      </c>
      <c r="AO72" s="2" t="s">
        <v>694</v>
      </c>
      <c r="AP72" s="2" t="s">
        <v>695</v>
      </c>
      <c r="AQ72" s="2" t="s">
        <v>686</v>
      </c>
      <c r="AR72" s="2" t="s">
        <v>696</v>
      </c>
      <c r="AS72" s="2">
        <v>2</v>
      </c>
      <c r="AT72" s="2" t="s">
        <v>697</v>
      </c>
      <c r="AU72" s="2" t="s">
        <v>698</v>
      </c>
      <c r="AV72" s="2">
        <v>5</v>
      </c>
      <c r="AW72" s="5">
        <v>97</v>
      </c>
      <c r="AX72" s="5">
        <v>3</v>
      </c>
      <c r="AY72" s="2">
        <v>0</v>
      </c>
      <c r="AZ72" s="5">
        <v>3.4</v>
      </c>
      <c r="BA72" s="5">
        <v>0.4</v>
      </c>
      <c r="BB72" s="5">
        <v>0.6</v>
      </c>
      <c r="BC72" s="5">
        <v>6.9</v>
      </c>
      <c r="BD72" s="5">
        <v>1.8</v>
      </c>
      <c r="BE72" s="5">
        <v>1.9</v>
      </c>
      <c r="BF72" s="5">
        <v>1.8</v>
      </c>
      <c r="BG72" s="5">
        <v>1.3</v>
      </c>
      <c r="BH72" s="5">
        <v>0.1</v>
      </c>
      <c r="BI72" s="5">
        <v>11.1</v>
      </c>
      <c r="BJ72" s="5">
        <v>35.299999999999997</v>
      </c>
      <c r="BK72" s="5">
        <v>19.100000000000001</v>
      </c>
      <c r="BL72" s="5">
        <v>16</v>
      </c>
      <c r="BM72" s="2">
        <v>0</v>
      </c>
      <c r="BN72" s="5">
        <v>0.3</v>
      </c>
      <c r="BO72" s="5">
        <v>1355</v>
      </c>
      <c r="BP72" s="5">
        <v>452</v>
      </c>
      <c r="BQ72" s="5">
        <v>4</v>
      </c>
      <c r="BR72" s="5">
        <v>1</v>
      </c>
      <c r="BS72" s="5">
        <v>0.11</v>
      </c>
      <c r="BT72" s="5">
        <v>0.04</v>
      </c>
      <c r="BU72" s="5">
        <v>2334</v>
      </c>
      <c r="BV72" s="5">
        <v>7</v>
      </c>
      <c r="BW72" s="5">
        <v>0.19</v>
      </c>
      <c r="BX72" s="5">
        <v>68453</v>
      </c>
      <c r="BY72" s="5">
        <v>8507</v>
      </c>
      <c r="BZ72" s="5">
        <v>194</v>
      </c>
      <c r="CA72" s="5">
        <v>24</v>
      </c>
      <c r="CB72" s="5">
        <v>18.47</v>
      </c>
      <c r="CC72" s="5">
        <v>2.34</v>
      </c>
      <c r="CD72" s="5">
        <v>89</v>
      </c>
      <c r="CE72" s="5">
        <v>89</v>
      </c>
      <c r="CF72" s="5">
        <v>6</v>
      </c>
      <c r="CG72" s="5">
        <v>5</v>
      </c>
      <c r="CH72" s="5">
        <v>3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5">
        <v>3</v>
      </c>
      <c r="CQ72" s="5">
        <v>1</v>
      </c>
      <c r="CR72" s="5">
        <v>3</v>
      </c>
      <c r="CS72" s="5">
        <v>0.27063999999999999</v>
      </c>
      <c r="CT72" s="5">
        <v>8.2780000000000006E-2</v>
      </c>
      <c r="CU72" s="2" t="s">
        <v>142</v>
      </c>
    </row>
    <row r="73" spans="1:99" s="2" customFormat="1" x14ac:dyDescent="0.25">
      <c r="A73" s="2" t="s">
        <v>699</v>
      </c>
      <c r="C73" s="2" t="s">
        <v>700</v>
      </c>
      <c r="D73" s="2">
        <v>1974</v>
      </c>
      <c r="E73" s="2">
        <f t="shared" si="22"/>
        <v>41</v>
      </c>
      <c r="F73" s="2">
        <v>75</v>
      </c>
      <c r="G73" s="2">
        <v>75</v>
      </c>
      <c r="H73" s="2">
        <v>375000</v>
      </c>
      <c r="I73" s="2">
        <v>131000</v>
      </c>
      <c r="J73" s="2">
        <v>29171</v>
      </c>
      <c r="K73" s="2">
        <v>131000</v>
      </c>
      <c r="L73" s="2">
        <f t="shared" si="23"/>
        <v>5706346900</v>
      </c>
      <c r="M73" s="2">
        <v>2882</v>
      </c>
      <c r="N73" s="2">
        <f t="shared" si="24"/>
        <v>125539920</v>
      </c>
      <c r="O73" s="2">
        <f t="shared" si="25"/>
        <v>4.5031249999999998</v>
      </c>
      <c r="P73" s="2">
        <f t="shared" si="26"/>
        <v>11663050.52</v>
      </c>
      <c r="Q73" s="2">
        <f t="shared" si="27"/>
        <v>11.663050520000001</v>
      </c>
      <c r="R73" s="2">
        <v>0.38</v>
      </c>
      <c r="S73" s="2">
        <f t="shared" si="28"/>
        <v>0.98419619999999997</v>
      </c>
      <c r="T73" s="2">
        <f t="shared" si="29"/>
        <v>243.2</v>
      </c>
      <c r="U73" s="2">
        <f t="shared" si="30"/>
        <v>10594400</v>
      </c>
      <c r="V73" s="2">
        <v>137266.44208000001</v>
      </c>
      <c r="W73" s="2">
        <f t="shared" si="31"/>
        <v>41.838811545984001</v>
      </c>
      <c r="X73" s="2">
        <f t="shared" si="32"/>
        <v>25.997440531299524</v>
      </c>
      <c r="Y73" s="2">
        <f t="shared" si="33"/>
        <v>3.4559555849018349</v>
      </c>
      <c r="Z73" s="2">
        <f t="shared" si="34"/>
        <v>45.454441105267549</v>
      </c>
      <c r="AA73" s="2">
        <f t="shared" si="35"/>
        <v>1.1627756012222819</v>
      </c>
      <c r="AB73" s="2">
        <f t="shared" si="36"/>
        <v>1.8181776442107018</v>
      </c>
      <c r="AC73" s="2">
        <v>75</v>
      </c>
      <c r="AD73" s="2">
        <f t="shared" si="37"/>
        <v>0.60605921473690061</v>
      </c>
      <c r="AE73" s="2" t="s">
        <v>179</v>
      </c>
      <c r="AF73" s="2">
        <f t="shared" si="38"/>
        <v>8.4385843164469121E-2</v>
      </c>
      <c r="AG73" s="2">
        <f t="shared" si="39"/>
        <v>0.35952645029533875</v>
      </c>
      <c r="AH73" s="2">
        <f t="shared" si="40"/>
        <v>0.32413708896998006</v>
      </c>
      <c r="AI73" s="2">
        <f t="shared" si="41"/>
        <v>1270685842.9000001</v>
      </c>
      <c r="AJ73" s="2">
        <f t="shared" si="42"/>
        <v>35981845.079999998</v>
      </c>
      <c r="AK73" s="2">
        <f t="shared" si="43"/>
        <v>35.981845079999999</v>
      </c>
      <c r="AL73" s="2" t="s">
        <v>701</v>
      </c>
      <c r="AM73" s="2" t="s">
        <v>702</v>
      </c>
      <c r="AN73" s="2" t="s">
        <v>703</v>
      </c>
      <c r="AO73" s="2" t="s">
        <v>704</v>
      </c>
      <c r="AP73" s="2" t="s">
        <v>179</v>
      </c>
      <c r="AQ73" s="2" t="s">
        <v>179</v>
      </c>
      <c r="AR73" s="2" t="s">
        <v>179</v>
      </c>
      <c r="AS73" s="2">
        <v>0</v>
      </c>
      <c r="AT73" s="2" t="s">
        <v>179</v>
      </c>
      <c r="AU73" s="2" t="s">
        <v>179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142</v>
      </c>
    </row>
    <row r="74" spans="1:99" s="2" customFormat="1" x14ac:dyDescent="0.25">
      <c r="A74" s="2" t="s">
        <v>705</v>
      </c>
      <c r="B74" s="2" t="s">
        <v>706</v>
      </c>
      <c r="C74" s="2" t="s">
        <v>707</v>
      </c>
      <c r="D74" s="2">
        <v>1939</v>
      </c>
      <c r="E74" s="2">
        <f t="shared" si="22"/>
        <v>76</v>
      </c>
      <c r="F74" s="2">
        <v>64</v>
      </c>
      <c r="G74" s="2">
        <v>64</v>
      </c>
      <c r="H74" s="2">
        <v>59929</v>
      </c>
      <c r="I74" s="2">
        <v>21274</v>
      </c>
      <c r="J74" s="2">
        <v>3100</v>
      </c>
      <c r="K74" s="2">
        <v>21274</v>
      </c>
      <c r="L74" s="2">
        <f t="shared" si="23"/>
        <v>926693312.60000002</v>
      </c>
      <c r="M74" s="2">
        <v>700</v>
      </c>
      <c r="N74" s="2">
        <f t="shared" si="24"/>
        <v>30492000</v>
      </c>
      <c r="O74" s="2">
        <f t="shared" si="25"/>
        <v>1.09375</v>
      </c>
      <c r="P74" s="2">
        <f t="shared" si="26"/>
        <v>2832802</v>
      </c>
      <c r="Q74" s="2">
        <f t="shared" si="27"/>
        <v>2.832802</v>
      </c>
      <c r="R74" s="2">
        <v>239</v>
      </c>
      <c r="S74" s="2">
        <f t="shared" si="28"/>
        <v>619.00761</v>
      </c>
      <c r="T74" s="2">
        <f t="shared" si="29"/>
        <v>152960</v>
      </c>
      <c r="U74" s="2">
        <f t="shared" si="30"/>
        <v>6663320000</v>
      </c>
      <c r="V74" s="2">
        <v>39730.366847999998</v>
      </c>
      <c r="W74" s="2">
        <f t="shared" si="31"/>
        <v>12.109815815270398</v>
      </c>
      <c r="X74" s="2">
        <f t="shared" si="32"/>
        <v>7.5246930988101122</v>
      </c>
      <c r="Y74" s="2">
        <f t="shared" si="33"/>
        <v>2.0296647944786659</v>
      </c>
      <c r="Z74" s="2">
        <f t="shared" si="34"/>
        <v>30.391358802308805</v>
      </c>
      <c r="AA74" s="2">
        <f t="shared" si="35"/>
        <v>3.1669684133300273</v>
      </c>
      <c r="AB74" s="2">
        <f t="shared" si="36"/>
        <v>1.4245949438582253</v>
      </c>
      <c r="AC74" s="2">
        <v>64</v>
      </c>
      <c r="AD74" s="2">
        <f t="shared" si="37"/>
        <v>0.47486498128607507</v>
      </c>
      <c r="AE74" s="2">
        <v>68.371899999999997</v>
      </c>
      <c r="AF74" s="2">
        <f t="shared" si="38"/>
        <v>218.51428571428571</v>
      </c>
      <c r="AG74" s="2">
        <f t="shared" si="39"/>
        <v>0.48775598916008917</v>
      </c>
      <c r="AH74" s="2">
        <f t="shared" si="40"/>
        <v>0.74083657357573174</v>
      </c>
      <c r="AI74" s="2">
        <f t="shared" si="41"/>
        <v>135035690</v>
      </c>
      <c r="AJ74" s="2">
        <f t="shared" si="42"/>
        <v>3823788</v>
      </c>
      <c r="AK74" s="2">
        <f t="shared" si="43"/>
        <v>3.823788</v>
      </c>
      <c r="AL74" s="2" t="s">
        <v>708</v>
      </c>
      <c r="AM74" s="2" t="s">
        <v>179</v>
      </c>
      <c r="AN74" s="2" t="s">
        <v>709</v>
      </c>
      <c r="AO74" s="2" t="s">
        <v>710</v>
      </c>
      <c r="AP74" s="2" t="s">
        <v>711</v>
      </c>
      <c r="AQ74" s="2" t="s">
        <v>712</v>
      </c>
      <c r="AR74" s="2" t="s">
        <v>713</v>
      </c>
      <c r="AS74" s="2">
        <v>2</v>
      </c>
      <c r="AT74" s="2" t="s">
        <v>714</v>
      </c>
      <c r="AU74" s="2" t="s">
        <v>715</v>
      </c>
      <c r="AV74" s="2">
        <v>9</v>
      </c>
      <c r="AW74" s="5">
        <v>100</v>
      </c>
      <c r="AX74" s="2">
        <v>0</v>
      </c>
      <c r="AY74" s="2">
        <v>0</v>
      </c>
      <c r="AZ74" s="5">
        <v>1.6</v>
      </c>
      <c r="BA74" s="5">
        <v>0.1</v>
      </c>
      <c r="BB74" s="5">
        <v>0.1</v>
      </c>
      <c r="BC74" s="5">
        <v>0.1</v>
      </c>
      <c r="BD74" s="2">
        <v>0</v>
      </c>
      <c r="BE74" s="5">
        <v>0.4</v>
      </c>
      <c r="BF74" s="5">
        <v>15.8</v>
      </c>
      <c r="BG74" s="5">
        <v>2.9</v>
      </c>
      <c r="BH74" s="2">
        <v>0</v>
      </c>
      <c r="BI74" s="5">
        <v>0.8</v>
      </c>
      <c r="BJ74" s="5">
        <v>5.7</v>
      </c>
      <c r="BK74" s="5">
        <v>63.8</v>
      </c>
      <c r="BL74" s="5">
        <v>8</v>
      </c>
      <c r="BM74" s="2">
        <v>0</v>
      </c>
      <c r="BN74" s="5">
        <v>0.6</v>
      </c>
      <c r="BO74" s="5">
        <v>29745</v>
      </c>
      <c r="BP74" s="5">
        <v>4706</v>
      </c>
      <c r="BQ74" s="5">
        <v>48</v>
      </c>
      <c r="BR74" s="5">
        <v>8</v>
      </c>
      <c r="BS74" s="5">
        <v>0.25</v>
      </c>
      <c r="BT74" s="5">
        <v>0.04</v>
      </c>
      <c r="BU74" s="5">
        <v>38245</v>
      </c>
      <c r="BV74" s="5">
        <v>62</v>
      </c>
      <c r="BW74" s="5">
        <v>0.33</v>
      </c>
      <c r="BX74" s="5">
        <v>122018</v>
      </c>
      <c r="BY74" s="5">
        <v>9660</v>
      </c>
      <c r="BZ74" s="5">
        <v>197</v>
      </c>
      <c r="CA74" s="5">
        <v>16</v>
      </c>
      <c r="CB74" s="5">
        <v>2.0099999999999998</v>
      </c>
      <c r="CC74" s="5">
        <v>0.17</v>
      </c>
      <c r="CD74" s="5">
        <v>5</v>
      </c>
      <c r="CE74" s="5">
        <v>3</v>
      </c>
      <c r="CF74" s="5">
        <v>56</v>
      </c>
      <c r="CG74" s="5">
        <v>18</v>
      </c>
      <c r="CH74" s="5">
        <v>17</v>
      </c>
      <c r="CI74" s="5">
        <v>4</v>
      </c>
      <c r="CJ74" s="5">
        <v>7</v>
      </c>
      <c r="CK74" s="2">
        <v>0</v>
      </c>
      <c r="CL74" s="2">
        <v>0</v>
      </c>
      <c r="CM74" s="2">
        <v>0</v>
      </c>
      <c r="CN74" s="2">
        <v>0</v>
      </c>
      <c r="CO74" s="5">
        <v>1</v>
      </c>
      <c r="CP74" s="5">
        <v>3</v>
      </c>
      <c r="CQ74" s="5">
        <v>18</v>
      </c>
      <c r="CR74" s="5">
        <v>69</v>
      </c>
      <c r="CS74" s="5">
        <v>0.33743000000000001</v>
      </c>
      <c r="CT74" s="5">
        <v>6.855E-2</v>
      </c>
      <c r="CU74" s="2" t="s">
        <v>142</v>
      </c>
    </row>
    <row r="75" spans="1:99" s="2" customFormat="1" x14ac:dyDescent="0.25">
      <c r="A75" s="2" t="s">
        <v>716</v>
      </c>
      <c r="C75" s="2" t="s">
        <v>717</v>
      </c>
      <c r="D75" s="2">
        <v>1961</v>
      </c>
      <c r="E75" s="2">
        <f t="shared" si="22"/>
        <v>54</v>
      </c>
      <c r="F75" s="2">
        <v>50</v>
      </c>
      <c r="G75" s="2">
        <v>50</v>
      </c>
      <c r="H75" s="2">
        <v>161456</v>
      </c>
      <c r="I75" s="2">
        <v>45000</v>
      </c>
      <c r="J75" s="2">
        <v>4806</v>
      </c>
      <c r="K75" s="2">
        <v>45000</v>
      </c>
      <c r="L75" s="2">
        <f t="shared" si="23"/>
        <v>1960195500</v>
      </c>
      <c r="M75" s="2">
        <v>1450</v>
      </c>
      <c r="N75" s="2">
        <f t="shared" si="24"/>
        <v>63162000</v>
      </c>
      <c r="O75" s="2">
        <f t="shared" si="25"/>
        <v>2.265625</v>
      </c>
      <c r="P75" s="2">
        <f t="shared" si="26"/>
        <v>5867947</v>
      </c>
      <c r="Q75" s="2">
        <f t="shared" si="27"/>
        <v>5.867947</v>
      </c>
      <c r="R75" s="2">
        <v>189</v>
      </c>
      <c r="S75" s="2">
        <f t="shared" si="28"/>
        <v>489.50810999999999</v>
      </c>
      <c r="T75" s="2">
        <f t="shared" si="29"/>
        <v>120960</v>
      </c>
      <c r="U75" s="2">
        <f t="shared" si="30"/>
        <v>5269320000</v>
      </c>
      <c r="V75" s="2">
        <v>129171.81535</v>
      </c>
      <c r="W75" s="2">
        <f t="shared" si="31"/>
        <v>39.371569318680002</v>
      </c>
      <c r="X75" s="2">
        <f t="shared" si="32"/>
        <v>24.464366796397901</v>
      </c>
      <c r="Y75" s="2">
        <f t="shared" si="33"/>
        <v>4.5849491730220828</v>
      </c>
      <c r="Z75" s="2">
        <f t="shared" si="34"/>
        <v>31.034411513251637</v>
      </c>
      <c r="AA75" s="2">
        <f t="shared" si="35"/>
        <v>6.6415102491708957</v>
      </c>
      <c r="AB75" s="2">
        <f t="shared" si="36"/>
        <v>1.8620646907950982</v>
      </c>
      <c r="AC75" s="2">
        <v>50</v>
      </c>
      <c r="AD75" s="2">
        <f t="shared" si="37"/>
        <v>0.62068823026503273</v>
      </c>
      <c r="AE75" s="2">
        <v>60.646900000000002</v>
      </c>
      <c r="AF75" s="2">
        <f t="shared" si="38"/>
        <v>83.42068965517241</v>
      </c>
      <c r="AG75" s="2">
        <f t="shared" si="39"/>
        <v>0.34606766792426125</v>
      </c>
      <c r="AH75" s="2">
        <f t="shared" si="40"/>
        <v>0.98985208912160816</v>
      </c>
      <c r="AI75" s="2">
        <f t="shared" si="41"/>
        <v>209348879.40000001</v>
      </c>
      <c r="AJ75" s="2">
        <f t="shared" si="42"/>
        <v>5928104.8799999999</v>
      </c>
      <c r="AK75" s="2">
        <f t="shared" si="43"/>
        <v>5.9281048800000002</v>
      </c>
      <c r="AL75" s="2" t="s">
        <v>718</v>
      </c>
      <c r="AM75" s="2" t="s">
        <v>179</v>
      </c>
      <c r="AN75" s="2" t="s">
        <v>719</v>
      </c>
      <c r="AO75" s="2" t="s">
        <v>720</v>
      </c>
      <c r="AP75" s="2" t="s">
        <v>721</v>
      </c>
      <c r="AQ75" s="2" t="s">
        <v>712</v>
      </c>
      <c r="AR75" s="2" t="s">
        <v>722</v>
      </c>
      <c r="AS75" s="2">
        <v>2</v>
      </c>
      <c r="AT75" s="2" t="s">
        <v>723</v>
      </c>
      <c r="AU75" s="2" t="s">
        <v>724</v>
      </c>
      <c r="AV75" s="2">
        <v>5</v>
      </c>
      <c r="AW75" s="5">
        <v>100</v>
      </c>
      <c r="AX75" s="2">
        <v>0</v>
      </c>
      <c r="AY75" s="2">
        <v>0</v>
      </c>
      <c r="AZ75" s="5">
        <v>1.6</v>
      </c>
      <c r="BA75" s="5">
        <v>0.1</v>
      </c>
      <c r="BB75" s="5">
        <v>0.1</v>
      </c>
      <c r="BC75" s="5">
        <v>0.1</v>
      </c>
      <c r="BD75" s="2">
        <v>0</v>
      </c>
      <c r="BE75" s="5">
        <v>0.4</v>
      </c>
      <c r="BF75" s="5">
        <v>15</v>
      </c>
      <c r="BG75" s="5">
        <v>2.7</v>
      </c>
      <c r="BH75" s="2">
        <v>0</v>
      </c>
      <c r="BI75" s="5">
        <v>0.8</v>
      </c>
      <c r="BJ75" s="5">
        <v>6</v>
      </c>
      <c r="BK75" s="5">
        <v>64.400000000000006</v>
      </c>
      <c r="BL75" s="5">
        <v>8.1</v>
      </c>
      <c r="BM75" s="2">
        <v>0</v>
      </c>
      <c r="BN75" s="5">
        <v>0.6</v>
      </c>
      <c r="BO75" s="5">
        <v>36374</v>
      </c>
      <c r="BP75" s="5">
        <v>5033</v>
      </c>
      <c r="BQ75" s="5">
        <v>62</v>
      </c>
      <c r="BR75" s="5">
        <v>9</v>
      </c>
      <c r="BS75" s="5">
        <v>0.33</v>
      </c>
      <c r="BT75" s="5">
        <v>0.05</v>
      </c>
      <c r="BU75" s="5">
        <v>45934</v>
      </c>
      <c r="BV75" s="5">
        <v>78</v>
      </c>
      <c r="BW75" s="5">
        <v>0.42</v>
      </c>
      <c r="BX75" s="5">
        <v>116266</v>
      </c>
      <c r="BY75" s="5">
        <v>7816</v>
      </c>
      <c r="BZ75" s="5">
        <v>198</v>
      </c>
      <c r="CA75" s="5">
        <v>13</v>
      </c>
      <c r="CB75" s="5">
        <v>2.16</v>
      </c>
      <c r="CC75" s="5">
        <v>0.16</v>
      </c>
      <c r="CD75" s="5">
        <v>4</v>
      </c>
      <c r="CE75" s="5">
        <v>2</v>
      </c>
      <c r="CF75" s="5">
        <v>56</v>
      </c>
      <c r="CG75" s="5">
        <v>18</v>
      </c>
      <c r="CH75" s="5">
        <v>17</v>
      </c>
      <c r="CI75" s="5">
        <v>3</v>
      </c>
      <c r="CJ75" s="5">
        <v>5</v>
      </c>
      <c r="CK75" s="2">
        <v>0</v>
      </c>
      <c r="CL75" s="2">
        <v>0</v>
      </c>
      <c r="CM75" s="2">
        <v>0</v>
      </c>
      <c r="CN75" s="2">
        <v>0</v>
      </c>
      <c r="CO75" s="5">
        <v>1</v>
      </c>
      <c r="CP75" s="5">
        <v>4</v>
      </c>
      <c r="CQ75" s="5">
        <v>18</v>
      </c>
      <c r="CR75" s="5">
        <v>70</v>
      </c>
      <c r="CS75" s="5">
        <v>0.25638</v>
      </c>
      <c r="CT75" s="5">
        <v>1.555E-2</v>
      </c>
      <c r="CU75" s="2" t="s">
        <v>142</v>
      </c>
    </row>
    <row r="76" spans="1:99" s="2" customFormat="1" x14ac:dyDescent="0.25">
      <c r="A76" s="2" t="s">
        <v>725</v>
      </c>
      <c r="C76" s="2" t="s">
        <v>726</v>
      </c>
      <c r="D76" s="2">
        <v>1939</v>
      </c>
      <c r="E76" s="2">
        <f t="shared" si="22"/>
        <v>76</v>
      </c>
      <c r="F76" s="2">
        <v>85</v>
      </c>
      <c r="G76" s="2">
        <v>85</v>
      </c>
      <c r="H76" s="2">
        <v>1382697</v>
      </c>
      <c r="I76" s="2">
        <v>73100</v>
      </c>
      <c r="J76" s="2">
        <v>21000</v>
      </c>
      <c r="K76" s="2">
        <v>73100</v>
      </c>
      <c r="L76" s="2">
        <f t="shared" si="23"/>
        <v>3184228690</v>
      </c>
      <c r="M76" s="2">
        <v>1830</v>
      </c>
      <c r="N76" s="2">
        <f t="shared" si="24"/>
        <v>79714800</v>
      </c>
      <c r="O76" s="2">
        <f t="shared" si="25"/>
        <v>2.859375</v>
      </c>
      <c r="P76" s="2">
        <f t="shared" si="26"/>
        <v>7405753.7999999998</v>
      </c>
      <c r="Q76" s="2">
        <f t="shared" si="27"/>
        <v>7.4057538000000003</v>
      </c>
      <c r="R76" s="2">
        <v>26124</v>
      </c>
      <c r="S76" s="2">
        <f t="shared" si="28"/>
        <v>67660.898759999996</v>
      </c>
      <c r="T76" s="2">
        <f t="shared" si="29"/>
        <v>16719360</v>
      </c>
      <c r="U76" s="2">
        <f t="shared" si="30"/>
        <v>728337120000</v>
      </c>
      <c r="V76" s="2">
        <v>272769.55719000002</v>
      </c>
      <c r="W76" s="2">
        <f t="shared" si="31"/>
        <v>83.140161031512008</v>
      </c>
      <c r="X76" s="2">
        <f t="shared" si="32"/>
        <v>51.660917514442865</v>
      </c>
      <c r="Y76" s="2">
        <f t="shared" si="33"/>
        <v>8.6182902721452521</v>
      </c>
      <c r="Z76" s="2">
        <f t="shared" si="34"/>
        <v>39.945263489339496</v>
      </c>
      <c r="AA76" s="2">
        <f t="shared" si="35"/>
        <v>3.2096631378010652</v>
      </c>
      <c r="AB76" s="2">
        <f t="shared" si="36"/>
        <v>1.4098328290355115</v>
      </c>
      <c r="AC76" s="2">
        <v>85</v>
      </c>
      <c r="AD76" s="2">
        <f t="shared" si="37"/>
        <v>0.46994427634517055</v>
      </c>
      <c r="AE76" s="2">
        <v>4.5696000000000003</v>
      </c>
      <c r="AF76" s="2">
        <f t="shared" si="38"/>
        <v>9136.2622950819677</v>
      </c>
      <c r="AG76" s="2">
        <f t="shared" si="39"/>
        <v>0.39649823488532532</v>
      </c>
      <c r="AH76" s="2">
        <f t="shared" si="40"/>
        <v>0.28590244094524664</v>
      </c>
      <c r="AI76" s="2">
        <f t="shared" si="41"/>
        <v>914757900</v>
      </c>
      <c r="AJ76" s="2">
        <f t="shared" si="42"/>
        <v>25903080</v>
      </c>
      <c r="AK76" s="2">
        <f t="shared" si="43"/>
        <v>25.903079999999999</v>
      </c>
      <c r="AL76" s="2" t="s">
        <v>727</v>
      </c>
      <c r="AM76" s="2" t="s">
        <v>728</v>
      </c>
      <c r="AN76" s="2" t="s">
        <v>729</v>
      </c>
      <c r="AO76" s="2" t="s">
        <v>730</v>
      </c>
      <c r="AP76" s="2" t="s">
        <v>731</v>
      </c>
      <c r="AQ76" s="2" t="s">
        <v>643</v>
      </c>
      <c r="AR76" s="2" t="s">
        <v>732</v>
      </c>
      <c r="AS76" s="2">
        <v>1</v>
      </c>
      <c r="AT76" s="2" t="s">
        <v>733</v>
      </c>
      <c r="AU76" s="2" t="s">
        <v>734</v>
      </c>
      <c r="AV76" s="2">
        <v>4</v>
      </c>
      <c r="AW76" s="5">
        <v>77</v>
      </c>
      <c r="AX76" s="5">
        <v>20</v>
      </c>
      <c r="AY76" s="5">
        <v>2</v>
      </c>
      <c r="AZ76" s="5">
        <v>0.8</v>
      </c>
      <c r="BA76" s="5">
        <v>0.1</v>
      </c>
      <c r="BB76" s="5">
        <v>1.7</v>
      </c>
      <c r="BC76" s="5">
        <v>9.1</v>
      </c>
      <c r="BD76" s="5">
        <v>19.7</v>
      </c>
      <c r="BE76" s="5">
        <v>10.199999999999999</v>
      </c>
      <c r="BF76" s="5">
        <v>8.9</v>
      </c>
      <c r="BG76" s="5">
        <v>39</v>
      </c>
      <c r="BH76" s="2">
        <v>0</v>
      </c>
      <c r="BI76" s="5">
        <v>7.8</v>
      </c>
      <c r="BJ76" s="5">
        <v>2</v>
      </c>
      <c r="BK76" s="5">
        <v>0.6</v>
      </c>
      <c r="BL76" s="2">
        <v>0</v>
      </c>
      <c r="BM76" s="2">
        <v>0</v>
      </c>
      <c r="BN76" s="5">
        <v>0.1</v>
      </c>
      <c r="BO76" s="5">
        <v>1409</v>
      </c>
      <c r="BP76" s="5">
        <v>512</v>
      </c>
      <c r="BQ76" s="5">
        <v>20</v>
      </c>
      <c r="BR76" s="5">
        <v>7</v>
      </c>
      <c r="BS76" s="5">
        <v>0.15</v>
      </c>
      <c r="BT76" s="5">
        <v>0.05</v>
      </c>
      <c r="BU76" s="5">
        <v>2632</v>
      </c>
      <c r="BV76" s="5">
        <v>37</v>
      </c>
      <c r="BW76" s="5">
        <v>0.28000000000000003</v>
      </c>
      <c r="BX76" s="5">
        <v>79972</v>
      </c>
      <c r="BY76" s="5">
        <v>9866</v>
      </c>
      <c r="BZ76" s="5">
        <v>1111</v>
      </c>
      <c r="CA76" s="5">
        <v>137</v>
      </c>
      <c r="CB76" s="5">
        <v>19.63</v>
      </c>
      <c r="CC76" s="5">
        <v>2.4700000000000002</v>
      </c>
      <c r="CD76" s="5">
        <v>95</v>
      </c>
      <c r="CE76" s="5">
        <v>94</v>
      </c>
      <c r="CF76" s="5">
        <v>1</v>
      </c>
      <c r="CG76" s="5">
        <v>1</v>
      </c>
      <c r="CH76" s="5">
        <v>3</v>
      </c>
      <c r="CI76" s="5">
        <v>2</v>
      </c>
      <c r="CJ76" s="5">
        <v>3</v>
      </c>
      <c r="CK76" s="2">
        <v>0</v>
      </c>
      <c r="CL76" s="2">
        <v>0</v>
      </c>
      <c r="CM76" s="2">
        <v>0</v>
      </c>
      <c r="CN76" s="5">
        <v>1</v>
      </c>
      <c r="CO76" s="2">
        <v>0</v>
      </c>
      <c r="CP76" s="2">
        <v>0</v>
      </c>
      <c r="CQ76" s="2">
        <v>0</v>
      </c>
      <c r="CR76" s="2">
        <v>0</v>
      </c>
      <c r="CS76" s="5">
        <v>0.54310999999999998</v>
      </c>
      <c r="CT76" s="5">
        <v>0.57554000000000005</v>
      </c>
      <c r="CU76" s="2" t="s">
        <v>142</v>
      </c>
    </row>
    <row r="77" spans="1:99" s="2" customFormat="1" x14ac:dyDescent="0.25">
      <c r="A77" s="2" t="s">
        <v>735</v>
      </c>
      <c r="B77" s="2" t="s">
        <v>736</v>
      </c>
      <c r="C77" s="2" t="s">
        <v>737</v>
      </c>
      <c r="D77" s="2">
        <v>1942</v>
      </c>
      <c r="E77" s="2">
        <f t="shared" si="22"/>
        <v>73</v>
      </c>
      <c r="F77" s="2">
        <v>277</v>
      </c>
      <c r="G77" s="2">
        <v>278</v>
      </c>
      <c r="H77" s="2">
        <v>572000</v>
      </c>
      <c r="I77" s="2">
        <v>3223000</v>
      </c>
      <c r="J77" s="2">
        <v>1172600</v>
      </c>
      <c r="K77" s="2">
        <v>3223000</v>
      </c>
      <c r="L77" s="2">
        <f t="shared" si="23"/>
        <v>140393557700</v>
      </c>
      <c r="M77" s="2">
        <v>18929</v>
      </c>
      <c r="N77" s="2">
        <f t="shared" si="24"/>
        <v>824547240</v>
      </c>
      <c r="O77" s="2">
        <f t="shared" si="25"/>
        <v>29.576562500000001</v>
      </c>
      <c r="P77" s="2">
        <f t="shared" si="26"/>
        <v>76603012.939999998</v>
      </c>
      <c r="Q77" s="2">
        <f t="shared" si="27"/>
        <v>76.603012939999999</v>
      </c>
      <c r="R77" s="2">
        <v>38130</v>
      </c>
      <c r="S77" s="2">
        <f t="shared" si="28"/>
        <v>98756.318699999989</v>
      </c>
      <c r="T77" s="2">
        <f t="shared" si="29"/>
        <v>24403200</v>
      </c>
      <c r="U77" s="2">
        <f t="shared" si="30"/>
        <v>1063064400000</v>
      </c>
      <c r="V77" s="2">
        <v>1571099.3814000001</v>
      </c>
      <c r="W77" s="2">
        <f t="shared" si="31"/>
        <v>478.87109145071997</v>
      </c>
      <c r="X77" s="2">
        <f t="shared" si="32"/>
        <v>297.55679624087162</v>
      </c>
      <c r="Y77" s="2">
        <f t="shared" si="33"/>
        <v>15.434429652053344</v>
      </c>
      <c r="Z77" s="2">
        <f t="shared" si="34"/>
        <v>170.26745211105188</v>
      </c>
      <c r="AA77" s="2">
        <f t="shared" si="35"/>
        <v>0.33108279917771571</v>
      </c>
      <c r="AB77" s="2">
        <f t="shared" si="36"/>
        <v>1.8440518279175295</v>
      </c>
      <c r="AC77" s="2">
        <v>277</v>
      </c>
      <c r="AD77" s="2">
        <f t="shared" si="37"/>
        <v>0.61468394263917647</v>
      </c>
      <c r="AE77" s="2">
        <v>9.8841999999999999</v>
      </c>
      <c r="AF77" s="2">
        <f t="shared" si="38"/>
        <v>1289.1964710232976</v>
      </c>
      <c r="AG77" s="2">
        <f t="shared" si="39"/>
        <v>0.52549587899899719</v>
      </c>
      <c r="AH77" s="2">
        <f t="shared" si="40"/>
        <v>5.2961935690853751E-2</v>
      </c>
      <c r="AI77" s="2">
        <f t="shared" si="41"/>
        <v>51078338740</v>
      </c>
      <c r="AJ77" s="2">
        <f t="shared" si="42"/>
        <v>1446378648</v>
      </c>
      <c r="AK77" s="2">
        <f t="shared" si="43"/>
        <v>1446.3786480000001</v>
      </c>
      <c r="AL77" s="2" t="s">
        <v>738</v>
      </c>
      <c r="AM77" s="2" t="s">
        <v>739</v>
      </c>
      <c r="AN77" s="2" t="s">
        <v>740</v>
      </c>
      <c r="AO77" s="2" t="s">
        <v>741</v>
      </c>
      <c r="AP77" s="2" t="s">
        <v>742</v>
      </c>
      <c r="AQ77" s="2" t="s">
        <v>643</v>
      </c>
      <c r="AR77" s="2" t="s">
        <v>743</v>
      </c>
      <c r="AS77" s="2">
        <v>1</v>
      </c>
      <c r="AT77" s="2" t="s">
        <v>744</v>
      </c>
      <c r="AU77" s="2" t="s">
        <v>745</v>
      </c>
      <c r="AV77" s="2">
        <v>4</v>
      </c>
      <c r="AW77" s="5">
        <v>95</v>
      </c>
      <c r="AX77" s="5">
        <v>5</v>
      </c>
      <c r="AY77" s="2">
        <v>0</v>
      </c>
      <c r="AZ77" s="5">
        <v>0.5</v>
      </c>
      <c r="BA77" s="2">
        <v>0</v>
      </c>
      <c r="BB77" s="5">
        <v>0.2</v>
      </c>
      <c r="BC77" s="5">
        <v>0.7</v>
      </c>
      <c r="BD77" s="5">
        <v>0.5</v>
      </c>
      <c r="BE77" s="5">
        <v>0.7</v>
      </c>
      <c r="BF77" s="5">
        <v>8.3000000000000007</v>
      </c>
      <c r="BG77" s="5">
        <v>51.9</v>
      </c>
      <c r="BH77" s="2">
        <v>0</v>
      </c>
      <c r="BI77" s="5">
        <v>18.600000000000001</v>
      </c>
      <c r="BJ77" s="5">
        <v>16.100000000000001</v>
      </c>
      <c r="BK77" s="5">
        <v>0.5</v>
      </c>
      <c r="BL77" s="5">
        <v>0.8</v>
      </c>
      <c r="BM77" s="2">
        <v>0</v>
      </c>
      <c r="BN77" s="5">
        <v>1.3</v>
      </c>
      <c r="BO77" s="5">
        <v>2810</v>
      </c>
      <c r="BP77" s="5">
        <v>1482</v>
      </c>
      <c r="BQ77" s="5">
        <v>11</v>
      </c>
      <c r="BR77" s="5">
        <v>6</v>
      </c>
      <c r="BS77" s="5">
        <v>0.11</v>
      </c>
      <c r="BT77" s="5">
        <v>0.06</v>
      </c>
      <c r="BU77" s="5">
        <v>5469</v>
      </c>
      <c r="BV77" s="5">
        <v>22</v>
      </c>
      <c r="BW77" s="5">
        <v>0.21</v>
      </c>
      <c r="BX77" s="5">
        <v>24902</v>
      </c>
      <c r="BY77" s="5">
        <v>4199</v>
      </c>
      <c r="BZ77" s="5">
        <v>99</v>
      </c>
      <c r="CA77" s="5">
        <v>17</v>
      </c>
      <c r="CB77" s="5">
        <v>2.84</v>
      </c>
      <c r="CC77" s="5">
        <v>0.49</v>
      </c>
      <c r="CD77" s="5">
        <v>30</v>
      </c>
      <c r="CE77" s="5">
        <v>23</v>
      </c>
      <c r="CF77" s="5">
        <v>11</v>
      </c>
      <c r="CG77" s="5">
        <v>6</v>
      </c>
      <c r="CH77" s="5">
        <v>26</v>
      </c>
      <c r="CI77" s="5">
        <v>21</v>
      </c>
      <c r="CJ77" s="5">
        <v>35</v>
      </c>
      <c r="CK77" s="5">
        <v>2</v>
      </c>
      <c r="CL77" s="2">
        <v>0</v>
      </c>
      <c r="CM77" s="5">
        <v>6</v>
      </c>
      <c r="CN77" s="5">
        <v>14</v>
      </c>
      <c r="CO77" s="5">
        <v>3</v>
      </c>
      <c r="CP77" s="5">
        <v>19</v>
      </c>
      <c r="CQ77" s="5">
        <v>1</v>
      </c>
      <c r="CR77" s="5">
        <v>3</v>
      </c>
      <c r="CS77" s="5">
        <v>0.38889000000000001</v>
      </c>
      <c r="CT77" s="5">
        <v>0.1593</v>
      </c>
      <c r="CU77" s="2" t="s">
        <v>142</v>
      </c>
    </row>
    <row r="78" spans="1:99" s="2" customFormat="1" x14ac:dyDescent="0.25">
      <c r="A78" s="2" t="s">
        <v>746</v>
      </c>
      <c r="C78" s="2" t="s">
        <v>747</v>
      </c>
      <c r="D78" s="2">
        <v>1960</v>
      </c>
      <c r="E78" s="2">
        <f t="shared" si="22"/>
        <v>55</v>
      </c>
      <c r="F78" s="2">
        <v>65</v>
      </c>
      <c r="G78" s="2">
        <v>65</v>
      </c>
      <c r="H78" s="2">
        <v>80000</v>
      </c>
      <c r="I78" s="2">
        <v>6850</v>
      </c>
      <c r="J78" s="2">
        <v>3520</v>
      </c>
      <c r="K78" s="2">
        <v>6850</v>
      </c>
      <c r="L78" s="2">
        <f t="shared" si="23"/>
        <v>298385315</v>
      </c>
      <c r="M78" s="2">
        <v>480</v>
      </c>
      <c r="N78" s="2">
        <f t="shared" si="24"/>
        <v>20908800</v>
      </c>
      <c r="O78" s="2">
        <f t="shared" si="25"/>
        <v>0.75</v>
      </c>
      <c r="P78" s="2">
        <f t="shared" si="26"/>
        <v>1942492.8</v>
      </c>
      <c r="Q78" s="2">
        <f t="shared" si="27"/>
        <v>1.9424928000000001</v>
      </c>
      <c r="R78" s="2">
        <v>0.42</v>
      </c>
      <c r="S78" s="2">
        <f t="shared" si="28"/>
        <v>1.0877957999999999</v>
      </c>
      <c r="T78" s="2">
        <f t="shared" si="29"/>
        <v>268.8</v>
      </c>
      <c r="U78" s="2">
        <f t="shared" si="30"/>
        <v>11709600</v>
      </c>
      <c r="V78" s="2">
        <v>93188.083763000002</v>
      </c>
      <c r="W78" s="2">
        <f t="shared" si="31"/>
        <v>28.4037279309624</v>
      </c>
      <c r="X78" s="2">
        <f t="shared" si="32"/>
        <v>17.649263936209625</v>
      </c>
      <c r="Y78" s="2">
        <f t="shared" si="33"/>
        <v>5.7489764065132096</v>
      </c>
      <c r="Z78" s="2">
        <f t="shared" si="34"/>
        <v>14.270800572007959</v>
      </c>
      <c r="AA78" s="2">
        <f t="shared" si="35"/>
        <v>6.5418497985195989</v>
      </c>
      <c r="AB78" s="2">
        <f t="shared" si="36"/>
        <v>0.6586523340926751</v>
      </c>
      <c r="AC78" s="2">
        <v>65</v>
      </c>
      <c r="AD78" s="2">
        <f t="shared" si="37"/>
        <v>0.21955077803089168</v>
      </c>
      <c r="AE78" s="2">
        <v>1955.1</v>
      </c>
      <c r="AF78" s="2">
        <f t="shared" si="38"/>
        <v>0.56000000000000005</v>
      </c>
      <c r="AG78" s="2">
        <f t="shared" si="39"/>
        <v>0.27658538719688025</v>
      </c>
      <c r="AH78" s="2">
        <f t="shared" si="40"/>
        <v>0.44738832040612375</v>
      </c>
      <c r="AI78" s="2">
        <f t="shared" si="41"/>
        <v>153330848</v>
      </c>
      <c r="AJ78" s="2">
        <f t="shared" si="42"/>
        <v>4341849.5999999996</v>
      </c>
      <c r="AK78" s="2">
        <f t="shared" si="43"/>
        <v>4.3418495999999998</v>
      </c>
      <c r="AL78" s="2" t="s">
        <v>748</v>
      </c>
      <c r="AM78" s="2" t="s">
        <v>749</v>
      </c>
      <c r="AN78" s="2" t="s">
        <v>750</v>
      </c>
      <c r="AO78" s="2" t="s">
        <v>751</v>
      </c>
      <c r="AP78" s="2" t="s">
        <v>752</v>
      </c>
      <c r="AQ78" s="2" t="s">
        <v>643</v>
      </c>
      <c r="AR78" s="2" t="s">
        <v>753</v>
      </c>
      <c r="AS78" s="2">
        <v>4</v>
      </c>
      <c r="AT78" s="2" t="s">
        <v>754</v>
      </c>
      <c r="AU78" s="2" t="s">
        <v>755</v>
      </c>
      <c r="AV78" s="2">
        <v>4</v>
      </c>
      <c r="AW78" s="5">
        <v>84</v>
      </c>
      <c r="AX78" s="5">
        <v>15</v>
      </c>
      <c r="AY78" s="5">
        <v>1</v>
      </c>
      <c r="AZ78" s="5">
        <v>0.7</v>
      </c>
      <c r="BA78" s="2">
        <v>0</v>
      </c>
      <c r="BB78" s="2">
        <v>0</v>
      </c>
      <c r="BC78" s="5">
        <v>0.4</v>
      </c>
      <c r="BD78" s="5">
        <v>0.1</v>
      </c>
      <c r="BE78" s="5">
        <v>0.4</v>
      </c>
      <c r="BF78" s="5">
        <v>1.5</v>
      </c>
      <c r="BG78" s="5">
        <v>7.7</v>
      </c>
      <c r="BH78" s="2">
        <v>0</v>
      </c>
      <c r="BI78" s="5">
        <v>46.5</v>
      </c>
      <c r="BJ78" s="5">
        <v>26</v>
      </c>
      <c r="BK78" s="5">
        <v>1.6</v>
      </c>
      <c r="BL78" s="5">
        <v>14.2</v>
      </c>
      <c r="BM78" s="2">
        <v>0</v>
      </c>
      <c r="BN78" s="5">
        <v>0.8</v>
      </c>
      <c r="BO78" s="5">
        <v>64401</v>
      </c>
      <c r="BP78" s="5">
        <v>41025</v>
      </c>
      <c r="BQ78" s="5">
        <v>1</v>
      </c>
      <c r="BR78" s="2">
        <v>0</v>
      </c>
      <c r="BS78" s="5">
        <v>0.02</v>
      </c>
      <c r="BT78" s="5">
        <v>0.01</v>
      </c>
      <c r="BU78" s="5">
        <v>131883</v>
      </c>
      <c r="BV78" s="5">
        <v>1</v>
      </c>
      <c r="BW78" s="5">
        <v>0.05</v>
      </c>
      <c r="BX78" s="5">
        <v>1799434</v>
      </c>
      <c r="BY78" s="5">
        <v>75505</v>
      </c>
      <c r="BZ78" s="5">
        <v>19</v>
      </c>
      <c r="CA78" s="5">
        <v>1</v>
      </c>
      <c r="CB78" s="5">
        <v>1.04</v>
      </c>
      <c r="CC78" s="5">
        <v>0.05</v>
      </c>
      <c r="CD78" s="5">
        <v>23</v>
      </c>
      <c r="CE78" s="5">
        <v>32</v>
      </c>
      <c r="CF78" s="5">
        <v>17</v>
      </c>
      <c r="CG78" s="5">
        <v>7</v>
      </c>
      <c r="CH78" s="5">
        <v>25</v>
      </c>
      <c r="CI78" s="5">
        <v>10</v>
      </c>
      <c r="CJ78" s="5">
        <v>17</v>
      </c>
      <c r="CK78" s="5">
        <v>1</v>
      </c>
      <c r="CL78" s="2">
        <v>0</v>
      </c>
      <c r="CM78" s="5">
        <v>16</v>
      </c>
      <c r="CN78" s="5">
        <v>19</v>
      </c>
      <c r="CO78" s="5">
        <v>4</v>
      </c>
      <c r="CP78" s="5">
        <v>16</v>
      </c>
      <c r="CQ78" s="5">
        <v>4</v>
      </c>
      <c r="CR78" s="5">
        <v>8</v>
      </c>
      <c r="CS78" s="5">
        <v>0.75570000000000004</v>
      </c>
      <c r="CT78" s="5">
        <v>0.81874000000000002</v>
      </c>
      <c r="CU78" s="2" t="s">
        <v>142</v>
      </c>
    </row>
    <row r="79" spans="1:99" s="2" customFormat="1" x14ac:dyDescent="0.25">
      <c r="A79" s="2" t="s">
        <v>756</v>
      </c>
      <c r="B79" s="2" t="s">
        <v>757</v>
      </c>
      <c r="C79" s="2" t="s">
        <v>758</v>
      </c>
      <c r="D79" s="2">
        <v>1967</v>
      </c>
      <c r="E79" s="2">
        <f t="shared" si="22"/>
        <v>48</v>
      </c>
      <c r="F79" s="2">
        <v>75</v>
      </c>
      <c r="G79" s="2">
        <v>83</v>
      </c>
      <c r="H79" s="2">
        <v>34467</v>
      </c>
      <c r="I79" s="2">
        <v>45200</v>
      </c>
      <c r="J79" s="2">
        <v>33940</v>
      </c>
      <c r="K79" s="2">
        <v>45200</v>
      </c>
      <c r="L79" s="2">
        <f t="shared" si="23"/>
        <v>1968907480</v>
      </c>
      <c r="M79" s="2">
        <v>1269</v>
      </c>
      <c r="N79" s="2">
        <f t="shared" si="24"/>
        <v>55277640</v>
      </c>
      <c r="O79" s="2">
        <f t="shared" si="25"/>
        <v>1.9828125000000001</v>
      </c>
      <c r="P79" s="2">
        <f t="shared" si="26"/>
        <v>5135465.34</v>
      </c>
      <c r="Q79" s="2">
        <f t="shared" si="27"/>
        <v>5.1354653400000005</v>
      </c>
      <c r="R79" s="2">
        <v>9.3000000000000007</v>
      </c>
      <c r="S79" s="2">
        <f t="shared" si="28"/>
        <v>24.086907</v>
      </c>
      <c r="T79" s="2">
        <f t="shared" si="29"/>
        <v>5952</v>
      </c>
      <c r="U79" s="2">
        <f t="shared" si="30"/>
        <v>259284000.00000003</v>
      </c>
      <c r="V79" s="2">
        <v>88965.485879999993</v>
      </c>
      <c r="W79" s="2">
        <f t="shared" si="31"/>
        <v>27.116680096223995</v>
      </c>
      <c r="X79" s="2">
        <f t="shared" si="32"/>
        <v>16.849529232756719</v>
      </c>
      <c r="Y79" s="2">
        <f t="shared" si="33"/>
        <v>3.375526389149087</v>
      </c>
      <c r="Z79" s="2">
        <f t="shared" si="34"/>
        <v>35.61851555167695</v>
      </c>
      <c r="AA79" s="2">
        <f t="shared" si="35"/>
        <v>0.64772784548343398</v>
      </c>
      <c r="AB79" s="2">
        <f t="shared" si="36"/>
        <v>1.424740622067078</v>
      </c>
      <c r="AC79" s="2">
        <v>75</v>
      </c>
      <c r="AD79" s="2">
        <f t="shared" si="37"/>
        <v>0.47491354068902597</v>
      </c>
      <c r="AE79" s="2" t="s">
        <v>179</v>
      </c>
      <c r="AF79" s="2">
        <f t="shared" si="38"/>
        <v>4.6903073286052006</v>
      </c>
      <c r="AG79" s="2">
        <f t="shared" si="39"/>
        <v>0.42456727620135704</v>
      </c>
      <c r="AH79" s="2">
        <f t="shared" si="40"/>
        <v>0.12266929020917462</v>
      </c>
      <c r="AI79" s="2">
        <f t="shared" si="41"/>
        <v>1478423006</v>
      </c>
      <c r="AJ79" s="2">
        <f t="shared" si="42"/>
        <v>41864311.200000003</v>
      </c>
      <c r="AK79" s="2">
        <f t="shared" si="43"/>
        <v>41.864311200000003</v>
      </c>
      <c r="AL79" s="2" t="s">
        <v>759</v>
      </c>
      <c r="AM79" s="2" t="s">
        <v>760</v>
      </c>
      <c r="AN79" s="2" t="s">
        <v>761</v>
      </c>
      <c r="AO79" s="2" t="s">
        <v>762</v>
      </c>
      <c r="AP79" s="2" t="s">
        <v>179</v>
      </c>
      <c r="AQ79" s="2" t="s">
        <v>179</v>
      </c>
      <c r="AR79" s="2" t="s">
        <v>179</v>
      </c>
      <c r="AS79" s="2">
        <v>0</v>
      </c>
      <c r="AT79" s="2" t="s">
        <v>179</v>
      </c>
      <c r="AU79" s="2" t="s">
        <v>179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142</v>
      </c>
    </row>
    <row r="80" spans="1:99" s="2" customFormat="1" x14ac:dyDescent="0.25">
      <c r="A80" s="2" t="s">
        <v>763</v>
      </c>
      <c r="C80" s="2" t="s">
        <v>764</v>
      </c>
      <c r="D80" s="2">
        <v>1957</v>
      </c>
      <c r="E80" s="2">
        <f t="shared" si="22"/>
        <v>58</v>
      </c>
      <c r="F80" s="2">
        <v>69</v>
      </c>
      <c r="G80" s="2">
        <v>75</v>
      </c>
      <c r="H80" s="2">
        <v>68800</v>
      </c>
      <c r="I80" s="2">
        <v>37520</v>
      </c>
      <c r="J80" s="2">
        <v>19866</v>
      </c>
      <c r="K80" s="2">
        <v>37520</v>
      </c>
      <c r="L80" s="2">
        <f t="shared" si="23"/>
        <v>1634367448</v>
      </c>
      <c r="M80" s="2">
        <v>1090</v>
      </c>
      <c r="N80" s="2">
        <f t="shared" si="24"/>
        <v>47480400</v>
      </c>
      <c r="O80" s="2">
        <f t="shared" si="25"/>
        <v>1.703125</v>
      </c>
      <c r="P80" s="2">
        <f t="shared" si="26"/>
        <v>4411077.4000000004</v>
      </c>
      <c r="Q80" s="2">
        <f t="shared" si="27"/>
        <v>4.4110773999999999</v>
      </c>
      <c r="R80" s="2">
        <v>109</v>
      </c>
      <c r="S80" s="2">
        <f t="shared" si="28"/>
        <v>282.30890999999997</v>
      </c>
      <c r="T80" s="2">
        <f t="shared" si="29"/>
        <v>69760</v>
      </c>
      <c r="U80" s="2">
        <f t="shared" si="30"/>
        <v>3038920000</v>
      </c>
      <c r="V80" s="2">
        <v>55348.706242</v>
      </c>
      <c r="W80" s="2">
        <f t="shared" si="31"/>
        <v>16.870285662561599</v>
      </c>
      <c r="X80" s="2">
        <f t="shared" si="32"/>
        <v>10.482712869997348</v>
      </c>
      <c r="Y80" s="2">
        <f t="shared" si="33"/>
        <v>2.265922169434055</v>
      </c>
      <c r="Z80" s="2">
        <f t="shared" si="34"/>
        <v>34.421939326543161</v>
      </c>
      <c r="AA80" s="2">
        <f t="shared" si="35"/>
        <v>0.68846187176957485</v>
      </c>
      <c r="AB80" s="2">
        <f t="shared" si="36"/>
        <v>1.4966060576757896</v>
      </c>
      <c r="AC80" s="2">
        <v>69</v>
      </c>
      <c r="AD80" s="2">
        <f t="shared" si="37"/>
        <v>0.49886868589192984</v>
      </c>
      <c r="AE80" s="2">
        <v>24.423999999999999</v>
      </c>
      <c r="AF80" s="2">
        <f t="shared" si="38"/>
        <v>64</v>
      </c>
      <c r="AG80" s="2">
        <f t="shared" si="39"/>
        <v>0.44271434941815735</v>
      </c>
      <c r="AH80" s="2">
        <f t="shared" si="40"/>
        <v>0.18001228100504793</v>
      </c>
      <c r="AI80" s="2">
        <f t="shared" si="41"/>
        <v>865360973.39999998</v>
      </c>
      <c r="AJ80" s="2">
        <f t="shared" si="42"/>
        <v>24504313.68</v>
      </c>
      <c r="AK80" s="2">
        <f t="shared" si="43"/>
        <v>24.504313679999999</v>
      </c>
      <c r="AL80" s="2" t="s">
        <v>765</v>
      </c>
      <c r="AM80" s="2" t="s">
        <v>766</v>
      </c>
      <c r="AN80" s="2" t="s">
        <v>767</v>
      </c>
      <c r="AO80" s="2" t="s">
        <v>768</v>
      </c>
      <c r="AP80" s="2" t="s">
        <v>769</v>
      </c>
      <c r="AQ80" s="2" t="s">
        <v>161</v>
      </c>
      <c r="AR80" s="2" t="s">
        <v>722</v>
      </c>
      <c r="AS80" s="2">
        <v>1</v>
      </c>
      <c r="AT80" s="2" t="s">
        <v>770</v>
      </c>
      <c r="AU80" s="2" t="s">
        <v>771</v>
      </c>
      <c r="AV80" s="2">
        <v>9</v>
      </c>
      <c r="AW80" s="5">
        <v>65</v>
      </c>
      <c r="AX80" s="5">
        <v>35</v>
      </c>
      <c r="AY80" s="2">
        <v>0</v>
      </c>
      <c r="AZ80" s="5">
        <v>2.2000000000000002</v>
      </c>
      <c r="BA80" s="2">
        <v>0</v>
      </c>
      <c r="BB80" s="5">
        <v>0.2</v>
      </c>
      <c r="BC80" s="5">
        <v>2</v>
      </c>
      <c r="BD80" s="2">
        <v>0</v>
      </c>
      <c r="BE80" s="5">
        <v>0.4</v>
      </c>
      <c r="BF80" s="5">
        <v>14.3</v>
      </c>
      <c r="BG80" s="5">
        <v>1.7</v>
      </c>
      <c r="BH80" s="5">
        <v>1.2</v>
      </c>
      <c r="BI80" s="5">
        <v>2.4</v>
      </c>
      <c r="BJ80" s="5">
        <v>31.6</v>
      </c>
      <c r="BK80" s="5">
        <v>35.6</v>
      </c>
      <c r="BL80" s="5">
        <v>8.3000000000000007</v>
      </c>
      <c r="BM80" s="2">
        <v>0</v>
      </c>
      <c r="BN80" s="2">
        <v>0</v>
      </c>
      <c r="BO80" s="5">
        <v>1863</v>
      </c>
      <c r="BP80" s="5">
        <v>1020</v>
      </c>
      <c r="BQ80" s="5">
        <v>6</v>
      </c>
      <c r="BR80" s="5">
        <v>3</v>
      </c>
      <c r="BS80" s="5">
        <v>0.1</v>
      </c>
      <c r="BT80" s="5">
        <v>0.06</v>
      </c>
      <c r="BU80" s="5">
        <v>4393</v>
      </c>
      <c r="BV80" s="5">
        <v>14</v>
      </c>
      <c r="BW80" s="5">
        <v>0.24</v>
      </c>
      <c r="BX80" s="5">
        <v>36811</v>
      </c>
      <c r="BY80" s="5">
        <v>3291</v>
      </c>
      <c r="BZ80" s="5">
        <v>116</v>
      </c>
      <c r="CA80" s="5">
        <v>10</v>
      </c>
      <c r="CB80" s="5">
        <v>1.73</v>
      </c>
      <c r="CC80" s="5">
        <v>0.16</v>
      </c>
      <c r="CD80" s="5">
        <v>33</v>
      </c>
      <c r="CE80" s="5">
        <v>29</v>
      </c>
      <c r="CF80" s="5">
        <v>24</v>
      </c>
      <c r="CG80" s="5">
        <v>17</v>
      </c>
      <c r="CH80" s="5">
        <v>22</v>
      </c>
      <c r="CI80" s="5">
        <v>4</v>
      </c>
      <c r="CJ80" s="5">
        <v>4</v>
      </c>
      <c r="CK80" s="2">
        <v>0</v>
      </c>
      <c r="CL80" s="2">
        <v>0</v>
      </c>
      <c r="CM80" s="5">
        <v>1</v>
      </c>
      <c r="CN80" s="5">
        <v>1</v>
      </c>
      <c r="CO80" s="5">
        <v>5</v>
      </c>
      <c r="CP80" s="5">
        <v>25</v>
      </c>
      <c r="CQ80" s="5">
        <v>11</v>
      </c>
      <c r="CR80" s="5">
        <v>25</v>
      </c>
      <c r="CS80" s="5">
        <v>0.2072</v>
      </c>
      <c r="CT80" s="5">
        <v>1.234E-2</v>
      </c>
      <c r="CU80" s="2" t="s">
        <v>142</v>
      </c>
    </row>
    <row r="81" spans="1:99" s="2" customFormat="1" x14ac:dyDescent="0.25">
      <c r="A81" s="2" t="s">
        <v>772</v>
      </c>
      <c r="C81" s="2" t="s">
        <v>773</v>
      </c>
      <c r="D81" s="2">
        <v>1920</v>
      </c>
      <c r="E81" s="2">
        <f t="shared" si="22"/>
        <v>95</v>
      </c>
      <c r="F81" s="2">
        <v>70</v>
      </c>
      <c r="G81" s="2">
        <v>70</v>
      </c>
      <c r="H81" s="2">
        <v>122427</v>
      </c>
      <c r="I81" s="2">
        <v>16356</v>
      </c>
      <c r="J81" s="2">
        <v>7065</v>
      </c>
      <c r="K81" s="2">
        <v>16356</v>
      </c>
      <c r="L81" s="2">
        <f t="shared" si="23"/>
        <v>712465724.39999998</v>
      </c>
      <c r="M81" s="2">
        <v>668</v>
      </c>
      <c r="N81" s="2">
        <f t="shared" si="24"/>
        <v>29098080</v>
      </c>
      <c r="O81" s="2">
        <f t="shared" si="25"/>
        <v>1.04375</v>
      </c>
      <c r="P81" s="2">
        <f t="shared" si="26"/>
        <v>2703302.48</v>
      </c>
      <c r="Q81" s="2">
        <f t="shared" si="27"/>
        <v>2.7033024800000001</v>
      </c>
      <c r="R81" s="2">
        <v>63.3</v>
      </c>
      <c r="S81" s="2">
        <f t="shared" si="28"/>
        <v>163.94636699999998</v>
      </c>
      <c r="T81" s="2">
        <f t="shared" si="29"/>
        <v>40512</v>
      </c>
      <c r="U81" s="2">
        <f t="shared" si="30"/>
        <v>1764804000</v>
      </c>
      <c r="V81" s="2">
        <v>38417.785236000003</v>
      </c>
      <c r="W81" s="2">
        <f t="shared" si="31"/>
        <v>11.7097409399328</v>
      </c>
      <c r="X81" s="2">
        <f t="shared" si="32"/>
        <v>7.2760980169869853</v>
      </c>
      <c r="Y81" s="2">
        <f t="shared" si="33"/>
        <v>2.0090690198054713</v>
      </c>
      <c r="Z81" s="2">
        <f t="shared" si="34"/>
        <v>24.484973730225498</v>
      </c>
      <c r="AA81" s="2">
        <f t="shared" si="35"/>
        <v>1.343702139872091</v>
      </c>
      <c r="AB81" s="2">
        <f t="shared" si="36"/>
        <v>1.0493560170096641</v>
      </c>
      <c r="AC81" s="2">
        <v>70</v>
      </c>
      <c r="AD81" s="2">
        <f t="shared" si="37"/>
        <v>0.3497853390032214</v>
      </c>
      <c r="AE81" s="2">
        <v>14.975899999999999</v>
      </c>
      <c r="AF81" s="2">
        <f t="shared" si="38"/>
        <v>60.646706586826348</v>
      </c>
      <c r="AG81" s="2">
        <f t="shared" si="39"/>
        <v>0.40226562676993316</v>
      </c>
      <c r="AH81" s="2">
        <f t="shared" si="40"/>
        <v>0.31020612204238707</v>
      </c>
      <c r="AI81" s="2">
        <f t="shared" si="41"/>
        <v>307750693.5</v>
      </c>
      <c r="AJ81" s="2">
        <f t="shared" si="42"/>
        <v>8714536.1999999993</v>
      </c>
      <c r="AK81" s="2">
        <f t="shared" si="43"/>
        <v>8.7145361999999995</v>
      </c>
      <c r="AL81" s="2" t="s">
        <v>774</v>
      </c>
      <c r="AM81" s="2" t="s">
        <v>179</v>
      </c>
      <c r="AN81" s="2" t="s">
        <v>775</v>
      </c>
      <c r="AO81" s="2" t="s">
        <v>776</v>
      </c>
      <c r="AP81" s="2" t="s">
        <v>777</v>
      </c>
      <c r="AQ81" s="2" t="s">
        <v>778</v>
      </c>
      <c r="AR81" s="2" t="s">
        <v>630</v>
      </c>
      <c r="AS81" s="2">
        <v>1</v>
      </c>
      <c r="AT81" s="2" t="s">
        <v>779</v>
      </c>
      <c r="AU81" s="2" t="s">
        <v>780</v>
      </c>
      <c r="AV81" s="2">
        <v>9</v>
      </c>
      <c r="AW81" s="5">
        <v>100</v>
      </c>
      <c r="AX81" s="2">
        <v>0</v>
      </c>
      <c r="AY81" s="2">
        <v>0</v>
      </c>
      <c r="AZ81" s="5">
        <v>1.2</v>
      </c>
      <c r="BA81" s="2">
        <v>0</v>
      </c>
      <c r="BB81" s="5">
        <v>0.3</v>
      </c>
      <c r="BC81" s="5">
        <v>2.7</v>
      </c>
      <c r="BD81" s="5">
        <v>0.1</v>
      </c>
      <c r="BE81" s="5">
        <v>0.8</v>
      </c>
      <c r="BF81" s="5">
        <v>15.9</v>
      </c>
      <c r="BG81" s="5">
        <v>3.9</v>
      </c>
      <c r="BH81" s="5">
        <v>0.9</v>
      </c>
      <c r="BI81" s="5">
        <v>7.9</v>
      </c>
      <c r="BJ81" s="5">
        <v>34.799999999999997</v>
      </c>
      <c r="BK81" s="5">
        <v>24.5</v>
      </c>
      <c r="BL81" s="5">
        <v>6.8</v>
      </c>
      <c r="BM81" s="2">
        <v>0</v>
      </c>
      <c r="BN81" s="5">
        <v>0.1</v>
      </c>
      <c r="BO81" s="5">
        <v>2596</v>
      </c>
      <c r="BP81" s="5">
        <v>1883</v>
      </c>
      <c r="BQ81" s="5">
        <v>5</v>
      </c>
      <c r="BR81" s="5">
        <v>4</v>
      </c>
      <c r="BS81" s="5">
        <v>0.1</v>
      </c>
      <c r="BT81" s="5">
        <v>7.0000000000000007E-2</v>
      </c>
      <c r="BU81" s="5">
        <v>6318</v>
      </c>
      <c r="BV81" s="5">
        <v>12</v>
      </c>
      <c r="BW81" s="5">
        <v>0.24</v>
      </c>
      <c r="BX81" s="5">
        <v>56563</v>
      </c>
      <c r="BY81" s="5">
        <v>2724</v>
      </c>
      <c r="BZ81" s="5">
        <v>107</v>
      </c>
      <c r="CA81" s="5">
        <v>5</v>
      </c>
      <c r="CB81" s="5">
        <v>4.29</v>
      </c>
      <c r="CC81" s="5">
        <v>0.22</v>
      </c>
      <c r="CD81" s="5">
        <v>40</v>
      </c>
      <c r="CE81" s="5">
        <v>23</v>
      </c>
      <c r="CF81" s="5">
        <v>19</v>
      </c>
      <c r="CG81" s="5">
        <v>16</v>
      </c>
      <c r="CH81" s="5">
        <v>21</v>
      </c>
      <c r="CI81" s="5">
        <v>5</v>
      </c>
      <c r="CJ81" s="5">
        <v>7</v>
      </c>
      <c r="CK81" s="2">
        <v>0</v>
      </c>
      <c r="CL81" s="2">
        <v>0</v>
      </c>
      <c r="CM81" s="5">
        <v>2</v>
      </c>
      <c r="CN81" s="5">
        <v>4</v>
      </c>
      <c r="CO81" s="5">
        <v>5</v>
      </c>
      <c r="CP81" s="5">
        <v>25</v>
      </c>
      <c r="CQ81" s="5">
        <v>8</v>
      </c>
      <c r="CR81" s="5">
        <v>26</v>
      </c>
      <c r="CS81" s="5">
        <v>0.1653</v>
      </c>
      <c r="CT81" s="2">
        <v>0</v>
      </c>
      <c r="CU81" s="2" t="s">
        <v>142</v>
      </c>
    </row>
    <row r="82" spans="1:99" s="2" customFormat="1" x14ac:dyDescent="0.25">
      <c r="A82" s="2" t="s">
        <v>781</v>
      </c>
      <c r="C82" s="2" t="s">
        <v>782</v>
      </c>
      <c r="D82" s="2">
        <v>1956</v>
      </c>
      <c r="E82" s="2">
        <f t="shared" si="22"/>
        <v>59</v>
      </c>
      <c r="F82" s="2">
        <v>62</v>
      </c>
      <c r="G82" s="2">
        <v>62</v>
      </c>
      <c r="H82" s="2">
        <v>56521</v>
      </c>
      <c r="I82" s="2">
        <v>23663</v>
      </c>
      <c r="J82" s="2">
        <v>13500</v>
      </c>
      <c r="K82" s="2">
        <v>23663</v>
      </c>
      <c r="L82" s="2">
        <f t="shared" si="23"/>
        <v>1030757913.7</v>
      </c>
      <c r="M82" s="2">
        <v>690</v>
      </c>
      <c r="N82" s="2">
        <f t="shared" si="24"/>
        <v>30056400</v>
      </c>
      <c r="O82" s="2">
        <f t="shared" si="25"/>
        <v>1.078125</v>
      </c>
      <c r="P82" s="2">
        <f t="shared" si="26"/>
        <v>2792333.4</v>
      </c>
      <c r="Q82" s="2">
        <f t="shared" si="27"/>
        <v>2.7923334</v>
      </c>
      <c r="R82" s="2">
        <v>31000</v>
      </c>
      <c r="S82" s="2">
        <f t="shared" si="28"/>
        <v>80289.689999999988</v>
      </c>
      <c r="T82" s="2">
        <f t="shared" si="29"/>
        <v>19840000</v>
      </c>
      <c r="U82" s="2">
        <f t="shared" si="30"/>
        <v>864280000000</v>
      </c>
      <c r="V82" s="2">
        <v>56309.925347999997</v>
      </c>
      <c r="W82" s="2">
        <f t="shared" si="31"/>
        <v>17.163265246070399</v>
      </c>
      <c r="X82" s="2">
        <f t="shared" si="32"/>
        <v>10.664762001359112</v>
      </c>
      <c r="Y82" s="2">
        <f t="shared" si="33"/>
        <v>2.8974181069808989</v>
      </c>
      <c r="Z82" s="2">
        <f t="shared" si="34"/>
        <v>34.294124169893934</v>
      </c>
      <c r="AA82" s="2">
        <f t="shared" si="35"/>
        <v>1.0307041712799558</v>
      </c>
      <c r="AB82" s="2">
        <f t="shared" si="36"/>
        <v>1.6593931049948678</v>
      </c>
      <c r="AC82" s="2">
        <v>62</v>
      </c>
      <c r="AD82" s="2">
        <f t="shared" si="37"/>
        <v>0.55313103499828931</v>
      </c>
      <c r="AE82" s="2">
        <v>7.7347999999999999</v>
      </c>
      <c r="AF82" s="2">
        <f t="shared" si="38"/>
        <v>28753.623188405796</v>
      </c>
      <c r="AG82" s="2">
        <f t="shared" si="39"/>
        <v>0.55436612378731209</v>
      </c>
      <c r="AH82" s="2">
        <f t="shared" si="40"/>
        <v>0.16768777046333228</v>
      </c>
      <c r="AI82" s="2">
        <f t="shared" si="41"/>
        <v>588058650</v>
      </c>
      <c r="AJ82" s="2">
        <f t="shared" si="42"/>
        <v>16651980</v>
      </c>
      <c r="AK82" s="2">
        <f t="shared" si="43"/>
        <v>16.651979999999998</v>
      </c>
      <c r="AL82" s="2" t="s">
        <v>783</v>
      </c>
      <c r="AM82" s="2" t="s">
        <v>179</v>
      </c>
      <c r="AN82" s="2" t="s">
        <v>784</v>
      </c>
      <c r="AO82" s="2" t="s">
        <v>785</v>
      </c>
      <c r="AP82" s="2" t="s">
        <v>786</v>
      </c>
      <c r="AQ82" s="2" t="s">
        <v>138</v>
      </c>
      <c r="AR82" s="2" t="s">
        <v>787</v>
      </c>
      <c r="AS82" s="2">
        <v>1</v>
      </c>
      <c r="AT82" s="2" t="s">
        <v>788</v>
      </c>
      <c r="AU82" s="2" t="s">
        <v>789</v>
      </c>
      <c r="AV82" s="2">
        <v>5</v>
      </c>
      <c r="AW82" s="5">
        <v>76</v>
      </c>
      <c r="AX82" s="5">
        <v>23</v>
      </c>
      <c r="AY82" s="5">
        <v>1</v>
      </c>
      <c r="AZ82" s="5">
        <v>3.5</v>
      </c>
      <c r="BA82" s="2">
        <v>0</v>
      </c>
      <c r="BB82" s="2">
        <v>0</v>
      </c>
      <c r="BC82" s="5">
        <v>0.2</v>
      </c>
      <c r="BD82" s="2">
        <v>0</v>
      </c>
      <c r="BE82" s="5">
        <v>0.8</v>
      </c>
      <c r="BF82" s="5">
        <v>9</v>
      </c>
      <c r="BG82" s="5">
        <v>1.7</v>
      </c>
      <c r="BH82" s="5">
        <v>0.4</v>
      </c>
      <c r="BI82" s="5">
        <v>0.1</v>
      </c>
      <c r="BJ82" s="5">
        <v>9.6999999999999993</v>
      </c>
      <c r="BK82" s="5">
        <v>50.5</v>
      </c>
      <c r="BL82" s="5">
        <v>23.8</v>
      </c>
      <c r="BM82" s="2">
        <v>0</v>
      </c>
      <c r="BN82" s="5">
        <v>0.2</v>
      </c>
      <c r="BO82" s="5">
        <v>5131</v>
      </c>
      <c r="BP82" s="5">
        <v>578</v>
      </c>
      <c r="BQ82" s="5">
        <v>64</v>
      </c>
      <c r="BR82" s="5">
        <v>7</v>
      </c>
      <c r="BS82" s="5">
        <v>0.41</v>
      </c>
      <c r="BT82" s="5">
        <v>0.05</v>
      </c>
      <c r="BU82" s="5">
        <v>6591</v>
      </c>
      <c r="BV82" s="5">
        <v>82</v>
      </c>
      <c r="BW82" s="5">
        <v>0.53</v>
      </c>
      <c r="BX82" s="5">
        <v>13805</v>
      </c>
      <c r="BY82" s="5">
        <v>199</v>
      </c>
      <c r="BZ82" s="5">
        <v>173</v>
      </c>
      <c r="CA82" s="5">
        <v>2</v>
      </c>
      <c r="CB82" s="5">
        <v>2.0699999999999998</v>
      </c>
      <c r="CC82" s="5">
        <v>0.03</v>
      </c>
      <c r="CD82" s="5">
        <v>11</v>
      </c>
      <c r="CE82" s="5">
        <v>14</v>
      </c>
      <c r="CF82" s="5">
        <v>60</v>
      </c>
      <c r="CG82" s="5">
        <v>32</v>
      </c>
      <c r="CH82" s="5">
        <v>16</v>
      </c>
      <c r="CI82" s="5">
        <v>2</v>
      </c>
      <c r="CJ82" s="5">
        <v>4</v>
      </c>
      <c r="CK82" s="2">
        <v>0</v>
      </c>
      <c r="CL82" s="2">
        <v>0</v>
      </c>
      <c r="CM82" s="2">
        <v>0</v>
      </c>
      <c r="CN82" s="2">
        <v>0</v>
      </c>
      <c r="CO82" s="5">
        <v>1</v>
      </c>
      <c r="CP82" s="5">
        <v>6</v>
      </c>
      <c r="CQ82" s="5">
        <v>9</v>
      </c>
      <c r="CR82" s="5">
        <v>44</v>
      </c>
      <c r="CS82" s="5">
        <v>3.2140000000000002E-2</v>
      </c>
      <c r="CT82" s="2">
        <v>0</v>
      </c>
      <c r="CU82" s="2" t="s">
        <v>142</v>
      </c>
    </row>
    <row r="83" spans="1:99" s="2" customFormat="1" x14ac:dyDescent="0.25">
      <c r="A83" s="2" t="s">
        <v>790</v>
      </c>
      <c r="B83" s="2" t="s">
        <v>791</v>
      </c>
      <c r="C83" s="2" t="s">
        <v>792</v>
      </c>
      <c r="D83" s="2">
        <v>1923</v>
      </c>
      <c r="E83" s="2">
        <f t="shared" si="22"/>
        <v>92</v>
      </c>
      <c r="F83" s="2">
        <v>96</v>
      </c>
      <c r="G83" s="2">
        <v>96</v>
      </c>
      <c r="H83" s="2">
        <v>25600</v>
      </c>
      <c r="I83" s="2">
        <v>45000</v>
      </c>
      <c r="J83" s="2">
        <v>45000</v>
      </c>
      <c r="K83" s="2">
        <v>45000</v>
      </c>
      <c r="L83" s="2">
        <f t="shared" si="23"/>
        <v>1960195500</v>
      </c>
      <c r="M83" s="2">
        <v>1817</v>
      </c>
      <c r="N83" s="2">
        <f t="shared" si="24"/>
        <v>79148520</v>
      </c>
      <c r="O83" s="2">
        <f t="shared" si="25"/>
        <v>2.8390625000000003</v>
      </c>
      <c r="P83" s="2">
        <f t="shared" si="26"/>
        <v>7353144.6200000001</v>
      </c>
      <c r="Q83" s="2">
        <f t="shared" si="27"/>
        <v>7.3531446200000001</v>
      </c>
      <c r="R83" s="2">
        <v>26</v>
      </c>
      <c r="S83" s="2">
        <f t="shared" si="28"/>
        <v>67.339739999999992</v>
      </c>
      <c r="T83" s="2">
        <f t="shared" si="29"/>
        <v>16640</v>
      </c>
      <c r="U83" s="2">
        <f t="shared" si="30"/>
        <v>724880000</v>
      </c>
      <c r="V83" s="2">
        <v>86068.555609000003</v>
      </c>
      <c r="W83" s="2">
        <f t="shared" si="31"/>
        <v>26.233695749623198</v>
      </c>
      <c r="X83" s="2">
        <f t="shared" si="32"/>
        <v>16.300868021010949</v>
      </c>
      <c r="Y83" s="2">
        <f t="shared" si="33"/>
        <v>2.729089727636719</v>
      </c>
      <c r="Z83" s="2">
        <f t="shared" si="34"/>
        <v>24.766041108538733</v>
      </c>
      <c r="AA83" s="2">
        <f t="shared" si="35"/>
        <v>0.4726229988798305</v>
      </c>
      <c r="AB83" s="2">
        <f t="shared" si="36"/>
        <v>0.77393878464183541</v>
      </c>
      <c r="AC83" s="2">
        <v>96</v>
      </c>
      <c r="AD83" s="2">
        <f t="shared" si="37"/>
        <v>0.25797959488061178</v>
      </c>
      <c r="AE83" s="2">
        <v>0.76</v>
      </c>
      <c r="AF83" s="2">
        <f t="shared" si="38"/>
        <v>9.1579526692350033</v>
      </c>
      <c r="AG83" s="2">
        <f t="shared" si="39"/>
        <v>0.24670652652590014</v>
      </c>
      <c r="AH83" s="2">
        <f t="shared" si="40"/>
        <v>0.1324733386660325</v>
      </c>
      <c r="AI83" s="2">
        <f t="shared" si="41"/>
        <v>1960195500</v>
      </c>
      <c r="AJ83" s="2">
        <f t="shared" si="42"/>
        <v>55506600</v>
      </c>
      <c r="AK83" s="2">
        <f t="shared" si="43"/>
        <v>55.506599999999999</v>
      </c>
      <c r="AL83" s="2" t="s">
        <v>793</v>
      </c>
      <c r="AM83" s="2" t="s">
        <v>794</v>
      </c>
      <c r="AN83" s="2" t="s">
        <v>795</v>
      </c>
      <c r="AO83" s="2" t="s">
        <v>796</v>
      </c>
      <c r="AP83" s="2" t="s">
        <v>797</v>
      </c>
      <c r="AQ83" s="2" t="s">
        <v>798</v>
      </c>
      <c r="AR83" s="2" t="s">
        <v>799</v>
      </c>
      <c r="AS83" s="2">
        <v>1</v>
      </c>
      <c r="AT83" s="2" t="s">
        <v>800</v>
      </c>
      <c r="AU83" s="2" t="s">
        <v>801</v>
      </c>
      <c r="AV83" s="2">
        <v>9</v>
      </c>
      <c r="AW83" s="5">
        <v>74</v>
      </c>
      <c r="AX83" s="5">
        <v>26</v>
      </c>
      <c r="AY83" s="2">
        <v>0</v>
      </c>
      <c r="AZ83" s="5">
        <v>2.2999999999999998</v>
      </c>
      <c r="BA83" s="2">
        <v>0</v>
      </c>
      <c r="BB83" s="5">
        <v>0.4</v>
      </c>
      <c r="BC83" s="5">
        <v>0.8</v>
      </c>
      <c r="BD83" s="5">
        <v>0.4</v>
      </c>
      <c r="BE83" s="5">
        <v>1.4</v>
      </c>
      <c r="BF83" s="5">
        <v>8.1999999999999993</v>
      </c>
      <c r="BG83" s="5">
        <v>6.5</v>
      </c>
      <c r="BH83" s="5">
        <v>0.1</v>
      </c>
      <c r="BI83" s="5">
        <v>35.6</v>
      </c>
      <c r="BJ83" s="5">
        <v>39.700000000000003</v>
      </c>
      <c r="BK83" s="5">
        <v>2.7</v>
      </c>
      <c r="BL83" s="5">
        <v>1.7</v>
      </c>
      <c r="BM83" s="2">
        <v>0</v>
      </c>
      <c r="BN83" s="5">
        <v>0.2</v>
      </c>
      <c r="BO83" s="5">
        <v>1100</v>
      </c>
      <c r="BP83" s="5">
        <v>578</v>
      </c>
      <c r="BQ83" s="5">
        <v>7</v>
      </c>
      <c r="BR83" s="5">
        <v>4</v>
      </c>
      <c r="BS83" s="5">
        <v>0.14000000000000001</v>
      </c>
      <c r="BT83" s="5">
        <v>7.0000000000000007E-2</v>
      </c>
      <c r="BU83" s="5">
        <v>2481</v>
      </c>
      <c r="BV83" s="5">
        <v>16</v>
      </c>
      <c r="BW83" s="5">
        <v>0.31</v>
      </c>
      <c r="BX83" s="5">
        <v>471</v>
      </c>
      <c r="BY83" s="5">
        <v>15</v>
      </c>
      <c r="BZ83" s="5">
        <v>3</v>
      </c>
      <c r="CA83" s="2">
        <v>0</v>
      </c>
      <c r="CB83" s="5">
        <v>0.81</v>
      </c>
      <c r="CC83" s="5">
        <v>0.02</v>
      </c>
      <c r="CD83" s="5">
        <v>30</v>
      </c>
      <c r="CE83" s="5">
        <v>16</v>
      </c>
      <c r="CF83" s="5">
        <v>11</v>
      </c>
      <c r="CG83" s="5">
        <v>9</v>
      </c>
      <c r="CH83" s="5">
        <v>28</v>
      </c>
      <c r="CI83" s="5">
        <v>6</v>
      </c>
      <c r="CJ83" s="5">
        <v>7</v>
      </c>
      <c r="CK83" s="2">
        <v>0</v>
      </c>
      <c r="CL83" s="2">
        <v>0</v>
      </c>
      <c r="CM83" s="5">
        <v>14</v>
      </c>
      <c r="CN83" s="5">
        <v>23</v>
      </c>
      <c r="CO83" s="5">
        <v>9</v>
      </c>
      <c r="CP83" s="5">
        <v>40</v>
      </c>
      <c r="CQ83" s="5">
        <v>2</v>
      </c>
      <c r="CR83" s="5">
        <v>6</v>
      </c>
      <c r="CS83" s="2">
        <v>0</v>
      </c>
      <c r="CT83" s="2">
        <v>0</v>
      </c>
      <c r="CU83" s="2" t="s">
        <v>142</v>
      </c>
    </row>
    <row r="84" spans="1:99" s="2" customFormat="1" x14ac:dyDescent="0.25">
      <c r="A84" s="2" t="s">
        <v>802</v>
      </c>
      <c r="C84" s="2" t="s">
        <v>803</v>
      </c>
      <c r="D84" s="2">
        <v>1922</v>
      </c>
      <c r="E84" s="2">
        <f t="shared" si="22"/>
        <v>93</v>
      </c>
      <c r="F84" s="2">
        <v>30</v>
      </c>
      <c r="G84" s="2">
        <v>30</v>
      </c>
      <c r="H84" s="2">
        <v>20400</v>
      </c>
      <c r="I84" s="2">
        <v>7561</v>
      </c>
      <c r="J84" s="2">
        <v>1740</v>
      </c>
      <c r="K84" s="2">
        <v>7561</v>
      </c>
      <c r="L84" s="2">
        <f t="shared" si="23"/>
        <v>329356403.90000004</v>
      </c>
      <c r="M84" s="2">
        <v>293</v>
      </c>
      <c r="N84" s="2">
        <f t="shared" si="24"/>
        <v>12763080</v>
      </c>
      <c r="O84" s="2">
        <f t="shared" si="25"/>
        <v>0.45781250000000001</v>
      </c>
      <c r="P84" s="2">
        <f t="shared" si="26"/>
        <v>1185729.98</v>
      </c>
      <c r="Q84" s="2">
        <f t="shared" si="27"/>
        <v>1.1857299800000001</v>
      </c>
      <c r="R84" s="2">
        <v>33.799999999999997</v>
      </c>
      <c r="S84" s="2">
        <f t="shared" si="28"/>
        <v>87.541661999999988</v>
      </c>
      <c r="T84" s="2">
        <f t="shared" si="29"/>
        <v>21632</v>
      </c>
      <c r="U84" s="2">
        <f t="shared" si="30"/>
        <v>942343999.99999988</v>
      </c>
      <c r="W84" s="2">
        <f t="shared" si="31"/>
        <v>0</v>
      </c>
      <c r="X84" s="2">
        <f t="shared" si="32"/>
        <v>0</v>
      </c>
      <c r="Y84" s="2">
        <f t="shared" si="33"/>
        <v>0</v>
      </c>
      <c r="Z84" s="2">
        <f t="shared" si="34"/>
        <v>25.805401509666947</v>
      </c>
      <c r="AA84" s="2">
        <f t="shared" si="35"/>
        <v>0</v>
      </c>
      <c r="AB84" s="2">
        <f t="shared" si="36"/>
        <v>2.5805401509666948</v>
      </c>
      <c r="AC84" s="2">
        <v>30</v>
      </c>
      <c r="AD84" s="2">
        <f t="shared" si="37"/>
        <v>0.86018005032223155</v>
      </c>
      <c r="AE84" s="2" t="s">
        <v>179</v>
      </c>
      <c r="AF84" s="2">
        <f t="shared" si="38"/>
        <v>73.829351535836182</v>
      </c>
      <c r="AG84" s="2">
        <f t="shared" si="39"/>
        <v>0.64014494954458989</v>
      </c>
      <c r="AH84" s="2">
        <f t="shared" si="40"/>
        <v>0.55246458109920937</v>
      </c>
      <c r="AI84" s="2">
        <f t="shared" si="41"/>
        <v>75794226</v>
      </c>
      <c r="AJ84" s="2">
        <f t="shared" si="42"/>
        <v>2146255.2000000002</v>
      </c>
      <c r="AK84" s="2">
        <f t="shared" si="43"/>
        <v>2.1462552000000001</v>
      </c>
      <c r="AL84" s="2" t="s">
        <v>179</v>
      </c>
      <c r="AM84" s="2" t="s">
        <v>179</v>
      </c>
      <c r="AN84" s="2" t="s">
        <v>179</v>
      </c>
      <c r="AO84" s="2" t="s">
        <v>179</v>
      </c>
      <c r="AP84" s="2" t="s">
        <v>179</v>
      </c>
      <c r="AQ84" s="2" t="s">
        <v>179</v>
      </c>
      <c r="AR84" s="2" t="s">
        <v>179</v>
      </c>
      <c r="AS84" s="2">
        <v>0</v>
      </c>
      <c r="AT84" s="2" t="s">
        <v>179</v>
      </c>
      <c r="AU84" s="2" t="s">
        <v>179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142</v>
      </c>
    </row>
    <row r="85" spans="1:99" s="2" customFormat="1" x14ac:dyDescent="0.25">
      <c r="A85" s="2" t="s">
        <v>804</v>
      </c>
      <c r="C85" s="2" t="s">
        <v>805</v>
      </c>
      <c r="D85" s="2">
        <v>1954</v>
      </c>
      <c r="E85" s="2">
        <f t="shared" si="22"/>
        <v>61</v>
      </c>
      <c r="F85" s="2">
        <v>90</v>
      </c>
      <c r="G85" s="2">
        <v>90</v>
      </c>
      <c r="H85" s="2">
        <v>230367</v>
      </c>
      <c r="I85" s="2">
        <v>72250</v>
      </c>
      <c r="J85" s="2">
        <v>27290</v>
      </c>
      <c r="K85" s="2">
        <v>72250</v>
      </c>
      <c r="L85" s="2">
        <f t="shared" si="23"/>
        <v>3147202775</v>
      </c>
      <c r="M85" s="2">
        <v>1590</v>
      </c>
      <c r="N85" s="2">
        <f t="shared" si="24"/>
        <v>69260400</v>
      </c>
      <c r="O85" s="2">
        <f t="shared" si="25"/>
        <v>2.484375</v>
      </c>
      <c r="P85" s="2">
        <f t="shared" si="26"/>
        <v>6434507.4000000004</v>
      </c>
      <c r="Q85" s="2">
        <f t="shared" si="27"/>
        <v>6.4345074000000002</v>
      </c>
      <c r="R85" s="2">
        <v>252</v>
      </c>
      <c r="S85" s="2">
        <f t="shared" si="28"/>
        <v>652.67747999999995</v>
      </c>
      <c r="T85" s="2">
        <f t="shared" si="29"/>
        <v>161280</v>
      </c>
      <c r="U85" s="2">
        <f t="shared" si="30"/>
        <v>7025760000</v>
      </c>
      <c r="V85" s="2">
        <v>147897.10907999999</v>
      </c>
      <c r="W85" s="2">
        <f t="shared" si="31"/>
        <v>45.079038847583995</v>
      </c>
      <c r="X85" s="2">
        <f t="shared" si="32"/>
        <v>28.010825077097522</v>
      </c>
      <c r="Y85" s="2">
        <f t="shared" si="33"/>
        <v>5.0131637019109627</v>
      </c>
      <c r="Z85" s="2">
        <f t="shared" si="34"/>
        <v>45.44014725586338</v>
      </c>
      <c r="AA85" s="2">
        <f t="shared" si="35"/>
        <v>1.3391801392779412</v>
      </c>
      <c r="AB85" s="2">
        <f t="shared" si="36"/>
        <v>1.5146715751954458</v>
      </c>
      <c r="AC85" s="2">
        <v>90</v>
      </c>
      <c r="AD85" s="2">
        <f t="shared" si="37"/>
        <v>0.50489052506514864</v>
      </c>
      <c r="AE85" s="2">
        <v>18.155200000000001</v>
      </c>
      <c r="AF85" s="2">
        <f t="shared" si="38"/>
        <v>101.43396226415095</v>
      </c>
      <c r="AG85" s="2">
        <f t="shared" si="39"/>
        <v>0.48388558081500022</v>
      </c>
      <c r="AH85" s="2">
        <f t="shared" si="40"/>
        <v>0.19115235675835113</v>
      </c>
      <c r="AI85" s="2">
        <f t="shared" si="41"/>
        <v>1188749671</v>
      </c>
      <c r="AJ85" s="2">
        <f t="shared" si="42"/>
        <v>33661669.200000003</v>
      </c>
      <c r="AK85" s="2">
        <f t="shared" si="43"/>
        <v>33.661669200000006</v>
      </c>
      <c r="AL85" s="2" t="s">
        <v>806</v>
      </c>
      <c r="AM85" s="2" t="s">
        <v>807</v>
      </c>
      <c r="AN85" s="2" t="s">
        <v>808</v>
      </c>
      <c r="AO85" s="2" t="s">
        <v>809</v>
      </c>
      <c r="AP85" s="2" t="s">
        <v>810</v>
      </c>
      <c r="AQ85" s="2" t="s">
        <v>150</v>
      </c>
      <c r="AR85" s="2" t="s">
        <v>799</v>
      </c>
      <c r="AS85" s="2">
        <v>2</v>
      </c>
      <c r="AT85" s="2" t="s">
        <v>811</v>
      </c>
      <c r="AU85" s="2" t="s">
        <v>812</v>
      </c>
      <c r="AV85" s="2">
        <v>9</v>
      </c>
      <c r="AW85" s="5">
        <v>84</v>
      </c>
      <c r="AX85" s="5">
        <v>15</v>
      </c>
      <c r="AY85" s="5">
        <v>1</v>
      </c>
      <c r="AZ85" s="5">
        <v>1.9</v>
      </c>
      <c r="BA85" s="2">
        <v>0</v>
      </c>
      <c r="BB85" s="2">
        <v>0</v>
      </c>
      <c r="BC85" s="5">
        <v>1</v>
      </c>
      <c r="BD85" s="5">
        <v>0.2</v>
      </c>
      <c r="BE85" s="5">
        <v>1.1000000000000001</v>
      </c>
      <c r="BF85" s="5">
        <v>6.4</v>
      </c>
      <c r="BG85" s="5">
        <v>1.4</v>
      </c>
      <c r="BH85" s="5">
        <v>0.1</v>
      </c>
      <c r="BI85" s="5">
        <v>31.1</v>
      </c>
      <c r="BJ85" s="5">
        <v>44.8</v>
      </c>
      <c r="BK85" s="5">
        <v>3.4</v>
      </c>
      <c r="BL85" s="5">
        <v>8.1</v>
      </c>
      <c r="BM85" s="2">
        <v>0</v>
      </c>
      <c r="BN85" s="5">
        <v>0.4</v>
      </c>
      <c r="BO85" s="5">
        <v>1744</v>
      </c>
      <c r="BP85" s="5">
        <v>1186</v>
      </c>
      <c r="BQ85" s="5">
        <v>3</v>
      </c>
      <c r="BR85" s="5">
        <v>2</v>
      </c>
      <c r="BS85" s="5">
        <v>0.05</v>
      </c>
      <c r="BT85" s="5">
        <v>0.04</v>
      </c>
      <c r="BU85" s="5">
        <v>4017</v>
      </c>
      <c r="BV85" s="5">
        <v>6</v>
      </c>
      <c r="BW85" s="5">
        <v>0.12</v>
      </c>
      <c r="BX85" s="5">
        <v>20101</v>
      </c>
      <c r="BY85" s="5">
        <v>868</v>
      </c>
      <c r="BZ85" s="5">
        <v>31</v>
      </c>
      <c r="CA85" s="5">
        <v>1</v>
      </c>
      <c r="CB85" s="5">
        <v>1.29</v>
      </c>
      <c r="CC85" s="5">
        <v>0.06</v>
      </c>
      <c r="CD85" s="5">
        <v>20</v>
      </c>
      <c r="CE85" s="5">
        <v>10</v>
      </c>
      <c r="CF85" s="5">
        <v>28</v>
      </c>
      <c r="CG85" s="5">
        <v>22</v>
      </c>
      <c r="CH85" s="5">
        <v>25</v>
      </c>
      <c r="CI85" s="5">
        <v>3</v>
      </c>
      <c r="CJ85" s="5">
        <v>3</v>
      </c>
      <c r="CK85" s="5">
        <v>1</v>
      </c>
      <c r="CL85" s="2">
        <v>0</v>
      </c>
      <c r="CM85" s="5">
        <v>11</v>
      </c>
      <c r="CN85" s="5">
        <v>16</v>
      </c>
      <c r="CO85" s="5">
        <v>8</v>
      </c>
      <c r="CP85" s="5">
        <v>35</v>
      </c>
      <c r="CQ85" s="5">
        <v>5</v>
      </c>
      <c r="CR85" s="5">
        <v>14</v>
      </c>
      <c r="CS85" s="5">
        <v>1.6740000000000001E-2</v>
      </c>
      <c r="CT85" s="2">
        <v>0</v>
      </c>
      <c r="CU85" s="2" t="s">
        <v>142</v>
      </c>
    </row>
    <row r="86" spans="1:99" s="2" customFormat="1" x14ac:dyDescent="0.25">
      <c r="A86" s="2" t="s">
        <v>813</v>
      </c>
      <c r="C86" s="2" t="s">
        <v>814</v>
      </c>
      <c r="D86" s="2">
        <v>1963</v>
      </c>
      <c r="E86" s="2">
        <f t="shared" si="22"/>
        <v>52</v>
      </c>
      <c r="F86" s="2">
        <v>76</v>
      </c>
      <c r="G86" s="2">
        <v>80</v>
      </c>
      <c r="H86" s="2">
        <v>16944</v>
      </c>
      <c r="I86" s="2">
        <v>32324</v>
      </c>
      <c r="J86" s="2">
        <v>26500</v>
      </c>
      <c r="K86" s="2">
        <v>32324</v>
      </c>
      <c r="L86" s="2">
        <f t="shared" si="23"/>
        <v>1408030207.6000001</v>
      </c>
      <c r="M86" s="2">
        <v>1350</v>
      </c>
      <c r="N86" s="2">
        <f t="shared" si="24"/>
        <v>58806000</v>
      </c>
      <c r="O86" s="2">
        <f t="shared" si="25"/>
        <v>2.109375</v>
      </c>
      <c r="P86" s="2">
        <f t="shared" si="26"/>
        <v>5463261</v>
      </c>
      <c r="Q86" s="2">
        <f t="shared" si="27"/>
        <v>5.4632610000000001</v>
      </c>
      <c r="R86" s="2">
        <v>9.4</v>
      </c>
      <c r="S86" s="2">
        <f t="shared" si="28"/>
        <v>24.345905999999999</v>
      </c>
      <c r="T86" s="2">
        <f t="shared" si="29"/>
        <v>6016</v>
      </c>
      <c r="U86" s="2">
        <f t="shared" si="30"/>
        <v>262072000</v>
      </c>
      <c r="V86" s="2">
        <v>73595.117029999994</v>
      </c>
      <c r="W86" s="2">
        <f t="shared" si="31"/>
        <v>22.431791670743998</v>
      </c>
      <c r="X86" s="2">
        <f t="shared" si="32"/>
        <v>13.93847359477982</v>
      </c>
      <c r="Y86" s="2">
        <f t="shared" si="33"/>
        <v>2.7072781591961119</v>
      </c>
      <c r="Z86" s="2">
        <f t="shared" si="34"/>
        <v>23.943648736523485</v>
      </c>
      <c r="AA86" s="2">
        <f t="shared" si="35"/>
        <v>0.68625571923045137</v>
      </c>
      <c r="AB86" s="2">
        <f t="shared" si="36"/>
        <v>0.94514402907329542</v>
      </c>
      <c r="AC86" s="2">
        <v>76</v>
      </c>
      <c r="AD86" s="2">
        <f t="shared" si="37"/>
        <v>0.31504800969109847</v>
      </c>
      <c r="AE86" s="2" t="s">
        <v>179</v>
      </c>
      <c r="AF86" s="2">
        <f t="shared" si="38"/>
        <v>4.456296296296296</v>
      </c>
      <c r="AG86" s="2">
        <f t="shared" si="39"/>
        <v>0.27671006812092874</v>
      </c>
      <c r="AH86" s="2">
        <f t="shared" si="40"/>
        <v>0.1671375234724764</v>
      </c>
      <c r="AI86" s="2">
        <f t="shared" si="41"/>
        <v>1154337350</v>
      </c>
      <c r="AJ86" s="2">
        <f t="shared" si="42"/>
        <v>32687220</v>
      </c>
      <c r="AK86" s="2">
        <f t="shared" si="43"/>
        <v>32.687220000000003</v>
      </c>
      <c r="AL86" s="2" t="s">
        <v>815</v>
      </c>
      <c r="AM86" s="2" t="s">
        <v>816</v>
      </c>
      <c r="AN86" s="2" t="s">
        <v>817</v>
      </c>
      <c r="AO86" s="2" t="s">
        <v>818</v>
      </c>
      <c r="AP86" s="2" t="s">
        <v>179</v>
      </c>
      <c r="AQ86" s="2" t="s">
        <v>179</v>
      </c>
      <c r="AR86" s="2" t="s">
        <v>179</v>
      </c>
      <c r="AS86" s="2">
        <v>0</v>
      </c>
      <c r="AT86" s="2" t="s">
        <v>179</v>
      </c>
      <c r="AU86" s="2" t="s">
        <v>179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 t="s">
        <v>142</v>
      </c>
    </row>
    <row r="87" spans="1:99" s="2" customFormat="1" x14ac:dyDescent="0.25">
      <c r="A87" s="2" t="s">
        <v>819</v>
      </c>
      <c r="C87" s="2" t="s">
        <v>820</v>
      </c>
      <c r="D87" s="2">
        <v>1969</v>
      </c>
      <c r="E87" s="2">
        <f t="shared" si="22"/>
        <v>46</v>
      </c>
      <c r="F87" s="2">
        <v>71</v>
      </c>
      <c r="G87" s="2">
        <v>86</v>
      </c>
      <c r="H87" s="2">
        <v>129914</v>
      </c>
      <c r="I87" s="2">
        <v>97441</v>
      </c>
      <c r="J87" s="2">
        <v>60484</v>
      </c>
      <c r="K87" s="2">
        <v>97441</v>
      </c>
      <c r="L87" s="2">
        <f t="shared" si="23"/>
        <v>4244520215.9000001</v>
      </c>
      <c r="M87" s="2">
        <v>3391</v>
      </c>
      <c r="N87" s="2">
        <f t="shared" si="24"/>
        <v>147711960</v>
      </c>
      <c r="O87" s="2">
        <f t="shared" si="25"/>
        <v>5.2984375000000004</v>
      </c>
      <c r="P87" s="2">
        <f t="shared" si="26"/>
        <v>13722902.26</v>
      </c>
      <c r="Q87" s="2">
        <f t="shared" si="27"/>
        <v>13.722902260000001</v>
      </c>
      <c r="R87" s="2">
        <v>65</v>
      </c>
      <c r="S87" s="2">
        <f t="shared" si="28"/>
        <v>168.34934999999999</v>
      </c>
      <c r="T87" s="2">
        <f t="shared" si="29"/>
        <v>41600</v>
      </c>
      <c r="U87" s="2">
        <f t="shared" si="30"/>
        <v>1812200000</v>
      </c>
      <c r="V87" s="2">
        <v>266272.97571000003</v>
      </c>
      <c r="W87" s="2">
        <f t="shared" si="31"/>
        <v>81.160002996408011</v>
      </c>
      <c r="X87" s="2">
        <f t="shared" si="32"/>
        <v>50.430503961619749</v>
      </c>
      <c r="Y87" s="2">
        <f t="shared" si="33"/>
        <v>6.1803626670847933</v>
      </c>
      <c r="Z87" s="2">
        <f t="shared" si="34"/>
        <v>28.735115395530599</v>
      </c>
      <c r="AA87" s="2">
        <f t="shared" si="35"/>
        <v>1.0878510557743692</v>
      </c>
      <c r="AB87" s="2">
        <f t="shared" si="36"/>
        <v>1.2141598054449549</v>
      </c>
      <c r="AC87" s="2">
        <v>71</v>
      </c>
      <c r="AD87" s="2">
        <f t="shared" si="37"/>
        <v>0.40471993514831828</v>
      </c>
      <c r="AE87" s="2">
        <v>4.2072000000000003</v>
      </c>
      <c r="AF87" s="2">
        <f t="shared" si="38"/>
        <v>12.267767620171041</v>
      </c>
      <c r="AG87" s="2">
        <f t="shared" si="39"/>
        <v>0.20953209899159614</v>
      </c>
      <c r="AH87" s="2">
        <f t="shared" si="40"/>
        <v>0.18393880188114561</v>
      </c>
      <c r="AI87" s="2">
        <f t="shared" si="41"/>
        <v>2634676991.5999999</v>
      </c>
      <c r="AJ87" s="2">
        <f t="shared" si="42"/>
        <v>74605804.320000008</v>
      </c>
      <c r="AK87" s="2">
        <f t="shared" si="43"/>
        <v>74.605804320000004</v>
      </c>
      <c r="AL87" s="2" t="s">
        <v>821</v>
      </c>
      <c r="AM87" s="2" t="s">
        <v>822</v>
      </c>
      <c r="AN87" s="2" t="s">
        <v>823</v>
      </c>
      <c r="AO87" s="2" t="s">
        <v>824</v>
      </c>
      <c r="AP87" s="2" t="s">
        <v>825</v>
      </c>
      <c r="AQ87" s="2" t="s">
        <v>826</v>
      </c>
      <c r="AR87" s="2" t="s">
        <v>732</v>
      </c>
      <c r="AS87" s="2">
        <v>1</v>
      </c>
      <c r="AT87" s="2" t="s">
        <v>827</v>
      </c>
      <c r="AU87" s="2" t="s">
        <v>828</v>
      </c>
      <c r="AV87" s="2">
        <v>5</v>
      </c>
      <c r="AW87" s="5">
        <v>95</v>
      </c>
      <c r="AX87" s="5">
        <v>5</v>
      </c>
      <c r="AY87" s="2">
        <v>0</v>
      </c>
      <c r="AZ87" s="5">
        <v>0.8</v>
      </c>
      <c r="BA87" s="2">
        <v>0</v>
      </c>
      <c r="BB87" s="5">
        <v>0.1</v>
      </c>
      <c r="BC87" s="5">
        <v>0.2</v>
      </c>
      <c r="BD87" s="5">
        <v>0.1</v>
      </c>
      <c r="BE87" s="5">
        <v>1.1000000000000001</v>
      </c>
      <c r="BF87" s="5">
        <v>13.1</v>
      </c>
      <c r="BG87" s="5">
        <v>4.5</v>
      </c>
      <c r="BH87" s="2">
        <v>0</v>
      </c>
      <c r="BI87" s="5">
        <v>29.2</v>
      </c>
      <c r="BJ87" s="5">
        <v>8.8000000000000007</v>
      </c>
      <c r="BK87" s="5">
        <v>30</v>
      </c>
      <c r="BL87" s="5">
        <v>11.9</v>
      </c>
      <c r="BM87" s="2">
        <v>0</v>
      </c>
      <c r="BN87" s="5">
        <v>0.3</v>
      </c>
      <c r="BO87" s="5">
        <v>1104</v>
      </c>
      <c r="BP87" s="5">
        <v>148</v>
      </c>
      <c r="BQ87" s="5">
        <v>24</v>
      </c>
      <c r="BR87" s="5">
        <v>3</v>
      </c>
      <c r="BS87" s="5">
        <v>0.48</v>
      </c>
      <c r="BT87" s="5">
        <v>0.06</v>
      </c>
      <c r="BU87" s="5">
        <v>1548</v>
      </c>
      <c r="BV87" s="5">
        <v>34</v>
      </c>
      <c r="BW87" s="5">
        <v>0.68</v>
      </c>
      <c r="BX87" s="5">
        <v>11985</v>
      </c>
      <c r="BY87" s="5">
        <v>1965</v>
      </c>
      <c r="BZ87" s="5">
        <v>261</v>
      </c>
      <c r="CA87" s="5">
        <v>43</v>
      </c>
      <c r="CB87" s="5">
        <v>3.21</v>
      </c>
      <c r="CC87" s="5">
        <v>0.55000000000000004</v>
      </c>
      <c r="CD87" s="5">
        <v>61</v>
      </c>
      <c r="CE87" s="5">
        <v>44</v>
      </c>
      <c r="CF87" s="5">
        <v>21</v>
      </c>
      <c r="CG87" s="5">
        <v>12</v>
      </c>
      <c r="CH87" s="5">
        <v>7</v>
      </c>
      <c r="CI87" s="5">
        <v>2</v>
      </c>
      <c r="CJ87" s="5">
        <v>4</v>
      </c>
      <c r="CK87" s="2">
        <v>0</v>
      </c>
      <c r="CL87" s="2">
        <v>0</v>
      </c>
      <c r="CM87" s="5">
        <v>3</v>
      </c>
      <c r="CN87" s="5">
        <v>8</v>
      </c>
      <c r="CO87" s="5">
        <v>1</v>
      </c>
      <c r="CP87" s="5">
        <v>4</v>
      </c>
      <c r="CQ87" s="5">
        <v>6</v>
      </c>
      <c r="CR87" s="5">
        <v>28</v>
      </c>
      <c r="CS87" s="5">
        <v>2.5000000000000001E-2</v>
      </c>
      <c r="CT87" s="2">
        <v>0</v>
      </c>
      <c r="CU87" s="2" t="s">
        <v>142</v>
      </c>
    </row>
    <row r="88" spans="1:99" s="2" customFormat="1" x14ac:dyDescent="0.25">
      <c r="A88" s="2" t="s">
        <v>829</v>
      </c>
      <c r="C88" s="2" t="s">
        <v>830</v>
      </c>
      <c r="D88" s="2">
        <v>1967</v>
      </c>
      <c r="E88" s="2">
        <f t="shared" si="22"/>
        <v>48</v>
      </c>
      <c r="F88" s="2">
        <v>10</v>
      </c>
      <c r="G88" s="2">
        <v>10</v>
      </c>
      <c r="H88" s="2">
        <v>0</v>
      </c>
      <c r="I88" s="2">
        <v>5000</v>
      </c>
      <c r="J88" s="2">
        <v>2640</v>
      </c>
      <c r="K88" s="2">
        <v>5000</v>
      </c>
      <c r="L88" s="2">
        <f t="shared" si="23"/>
        <v>217799500</v>
      </c>
      <c r="M88" s="2">
        <v>750</v>
      </c>
      <c r="N88" s="2">
        <f t="shared" si="24"/>
        <v>32670000</v>
      </c>
      <c r="O88" s="2">
        <f t="shared" si="25"/>
        <v>1.171875</v>
      </c>
      <c r="P88" s="2">
        <f t="shared" si="26"/>
        <v>3035145</v>
      </c>
      <c r="Q88" s="2">
        <f t="shared" si="27"/>
        <v>3.035145</v>
      </c>
      <c r="R88" s="2">
        <v>10</v>
      </c>
      <c r="S88" s="2">
        <f t="shared" si="28"/>
        <v>25.899899999999999</v>
      </c>
      <c r="T88" s="2">
        <f t="shared" si="29"/>
        <v>6400</v>
      </c>
      <c r="U88" s="2">
        <f t="shared" si="30"/>
        <v>278800000</v>
      </c>
      <c r="V88" s="2">
        <v>36523.084453000003</v>
      </c>
      <c r="W88" s="2">
        <f t="shared" si="31"/>
        <v>11.132236141274401</v>
      </c>
      <c r="X88" s="2">
        <f t="shared" si="32"/>
        <v>6.9172530568914832</v>
      </c>
      <c r="Y88" s="2">
        <f t="shared" si="33"/>
        <v>1.8025510759284817</v>
      </c>
      <c r="Z88" s="2">
        <f t="shared" si="34"/>
        <v>6.6666513621059078</v>
      </c>
      <c r="AA88" s="2">
        <f t="shared" si="35"/>
        <v>3.4185849094586787</v>
      </c>
      <c r="AB88" s="2">
        <f t="shared" si="36"/>
        <v>1.9999954086317722</v>
      </c>
      <c r="AC88" s="2">
        <v>10</v>
      </c>
      <c r="AD88" s="2">
        <f t="shared" si="37"/>
        <v>0.66666513621059076</v>
      </c>
      <c r="AE88" s="2" t="s">
        <v>179</v>
      </c>
      <c r="AF88" s="2">
        <f t="shared" si="38"/>
        <v>8.5333333333333332</v>
      </c>
      <c r="AG88" s="2">
        <f t="shared" si="39"/>
        <v>0.10336621769693627</v>
      </c>
      <c r="AH88" s="2">
        <f t="shared" si="40"/>
        <v>0.93205900084609095</v>
      </c>
      <c r="AI88" s="2">
        <f t="shared" si="41"/>
        <v>114998136</v>
      </c>
      <c r="AJ88" s="2">
        <f t="shared" si="42"/>
        <v>3256387.2</v>
      </c>
      <c r="AK88" s="2">
        <f t="shared" si="43"/>
        <v>3.2563872000000003</v>
      </c>
      <c r="AL88" s="2" t="s">
        <v>831</v>
      </c>
      <c r="AM88" s="2" t="s">
        <v>832</v>
      </c>
      <c r="AN88" s="2" t="s">
        <v>833</v>
      </c>
      <c r="AO88" s="2" t="s">
        <v>834</v>
      </c>
      <c r="AP88" s="2" t="s">
        <v>179</v>
      </c>
      <c r="AQ88" s="2" t="s">
        <v>179</v>
      </c>
      <c r="AR88" s="2" t="s">
        <v>179</v>
      </c>
      <c r="AS88" s="2">
        <v>0</v>
      </c>
      <c r="AT88" s="2" t="s">
        <v>179</v>
      </c>
      <c r="AU88" s="2" t="s">
        <v>179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 t="s">
        <v>142</v>
      </c>
    </row>
    <row r="89" spans="1:99" s="2" customFormat="1" x14ac:dyDescent="0.25">
      <c r="A89" s="2" t="s">
        <v>835</v>
      </c>
      <c r="C89" s="2" t="s">
        <v>836</v>
      </c>
      <c r="D89" s="2">
        <v>1931</v>
      </c>
      <c r="E89" s="2">
        <f t="shared" si="22"/>
        <v>84</v>
      </c>
      <c r="F89" s="2">
        <v>130</v>
      </c>
      <c r="G89" s="2">
        <v>130</v>
      </c>
      <c r="H89" s="2">
        <v>99600</v>
      </c>
      <c r="I89" s="2">
        <v>923814</v>
      </c>
      <c r="J89" s="2">
        <v>386539</v>
      </c>
      <c r="K89" s="2">
        <v>923814</v>
      </c>
      <c r="L89" s="2">
        <f t="shared" si="23"/>
        <v>40241245458.599998</v>
      </c>
      <c r="M89" s="2">
        <v>12940</v>
      </c>
      <c r="N89" s="2">
        <f t="shared" si="24"/>
        <v>563666400</v>
      </c>
      <c r="O89" s="2">
        <f t="shared" si="25"/>
        <v>20.21875</v>
      </c>
      <c r="P89" s="2">
        <f t="shared" si="26"/>
        <v>52366368.399999999</v>
      </c>
      <c r="Q89" s="2">
        <f t="shared" si="27"/>
        <v>52.366368400000006</v>
      </c>
      <c r="R89" s="2">
        <v>1111</v>
      </c>
      <c r="S89" s="2">
        <f t="shared" si="28"/>
        <v>2877.4788899999999</v>
      </c>
      <c r="T89" s="2">
        <f t="shared" si="29"/>
        <v>711040</v>
      </c>
      <c r="U89" s="2">
        <f t="shared" si="30"/>
        <v>30974680000</v>
      </c>
      <c r="V89" s="2">
        <v>651014.38835999998</v>
      </c>
      <c r="W89" s="2">
        <f t="shared" si="31"/>
        <v>198.42918557212798</v>
      </c>
      <c r="X89" s="2">
        <f t="shared" si="32"/>
        <v>123.29821906905384</v>
      </c>
      <c r="Y89" s="2">
        <f t="shared" si="33"/>
        <v>7.7352474744949591</v>
      </c>
      <c r="Z89" s="2">
        <f t="shared" si="34"/>
        <v>71.39195357147419</v>
      </c>
      <c r="AA89" s="2">
        <f t="shared" si="35"/>
        <v>0.41617895846814373</v>
      </c>
      <c r="AB89" s="2">
        <f t="shared" si="36"/>
        <v>1.6475066208801736</v>
      </c>
      <c r="AC89" s="2">
        <v>130</v>
      </c>
      <c r="AD89" s="2">
        <f t="shared" si="37"/>
        <v>0.54916887362672451</v>
      </c>
      <c r="AE89" s="2">
        <v>450.685</v>
      </c>
      <c r="AF89" s="2">
        <f t="shared" si="38"/>
        <v>54.948995363214834</v>
      </c>
      <c r="AG89" s="2">
        <f t="shared" si="39"/>
        <v>0.26649167155526099</v>
      </c>
      <c r="AH89" s="2">
        <f t="shared" si="40"/>
        <v>0.10983152804177179</v>
      </c>
      <c r="AI89" s="2">
        <f t="shared" si="41"/>
        <v>16837600186.1</v>
      </c>
      <c r="AJ89" s="2">
        <f t="shared" si="42"/>
        <v>476788125.72000003</v>
      </c>
      <c r="AK89" s="2">
        <f t="shared" si="43"/>
        <v>476.78812572000004</v>
      </c>
      <c r="AL89" s="2" t="s">
        <v>837</v>
      </c>
      <c r="AM89" s="2" t="s">
        <v>639</v>
      </c>
      <c r="AN89" s="2" t="s">
        <v>838</v>
      </c>
      <c r="AO89" s="2" t="s">
        <v>839</v>
      </c>
      <c r="AP89" s="2" t="s">
        <v>840</v>
      </c>
      <c r="AQ89" s="2" t="s">
        <v>518</v>
      </c>
      <c r="AR89" s="2" t="s">
        <v>841</v>
      </c>
      <c r="AS89" s="2">
        <v>3</v>
      </c>
      <c r="AT89" s="2" t="s">
        <v>842</v>
      </c>
      <c r="AU89" s="2" t="s">
        <v>843</v>
      </c>
      <c r="AV89" s="2">
        <v>9</v>
      </c>
      <c r="AW89" s="5">
        <v>69</v>
      </c>
      <c r="AX89" s="5">
        <v>30</v>
      </c>
      <c r="AY89" s="5">
        <v>1</v>
      </c>
      <c r="AZ89" s="5">
        <v>2.5</v>
      </c>
      <c r="BA89" s="5">
        <v>0.1</v>
      </c>
      <c r="BB89" s="2">
        <v>0</v>
      </c>
      <c r="BC89" s="5">
        <v>0.4</v>
      </c>
      <c r="BD89" s="2">
        <v>0</v>
      </c>
      <c r="BE89" s="5">
        <v>0.2</v>
      </c>
      <c r="BF89" s="5">
        <v>14.5</v>
      </c>
      <c r="BG89" s="5">
        <v>1.3</v>
      </c>
      <c r="BH89" s="5">
        <v>0.3</v>
      </c>
      <c r="BI89" s="5">
        <v>13.6</v>
      </c>
      <c r="BJ89" s="5">
        <v>50.7</v>
      </c>
      <c r="BK89" s="5">
        <v>12.2</v>
      </c>
      <c r="BL89" s="5">
        <v>3.7</v>
      </c>
      <c r="BM89" s="2">
        <v>0</v>
      </c>
      <c r="BN89" s="5">
        <v>0.4</v>
      </c>
      <c r="BO89" s="5">
        <v>9265</v>
      </c>
      <c r="BP89" s="5">
        <v>6150</v>
      </c>
      <c r="BQ89" s="5">
        <v>3</v>
      </c>
      <c r="BR89" s="5">
        <v>2</v>
      </c>
      <c r="BS89" s="5">
        <v>7.0000000000000007E-2</v>
      </c>
      <c r="BT89" s="5">
        <v>0.04</v>
      </c>
      <c r="BU89" s="5">
        <v>23159</v>
      </c>
      <c r="BV89" s="5">
        <v>8</v>
      </c>
      <c r="BW89" s="5">
        <v>0.17</v>
      </c>
      <c r="BX89" s="5">
        <v>276215</v>
      </c>
      <c r="BY89" s="5">
        <v>23948</v>
      </c>
      <c r="BZ89" s="5">
        <v>90</v>
      </c>
      <c r="CA89" s="5">
        <v>8</v>
      </c>
      <c r="CB89" s="5">
        <v>0.69</v>
      </c>
      <c r="CC89" s="5">
        <v>0.06</v>
      </c>
      <c r="CD89" s="5">
        <v>11</v>
      </c>
      <c r="CE89" s="5">
        <v>9</v>
      </c>
      <c r="CF89" s="5">
        <v>26</v>
      </c>
      <c r="CG89" s="5">
        <v>18</v>
      </c>
      <c r="CH89" s="5">
        <v>33</v>
      </c>
      <c r="CI89" s="5">
        <v>7</v>
      </c>
      <c r="CJ89" s="5">
        <v>7</v>
      </c>
      <c r="CK89" s="5">
        <v>1</v>
      </c>
      <c r="CL89" s="2">
        <v>0</v>
      </c>
      <c r="CM89" s="5">
        <v>5</v>
      </c>
      <c r="CN89" s="5">
        <v>6</v>
      </c>
      <c r="CO89" s="5">
        <v>10</v>
      </c>
      <c r="CP89" s="5">
        <v>34</v>
      </c>
      <c r="CQ89" s="5">
        <v>7</v>
      </c>
      <c r="CR89" s="5">
        <v>26</v>
      </c>
      <c r="CS89" s="5">
        <v>0.47143000000000002</v>
      </c>
      <c r="CT89" s="5">
        <v>5.4170000000000003E-2</v>
      </c>
      <c r="CU89" s="2" t="s">
        <v>142</v>
      </c>
    </row>
    <row r="90" spans="1:99" s="2" customFormat="1" x14ac:dyDescent="0.25">
      <c r="A90" s="2" t="s">
        <v>844</v>
      </c>
      <c r="B90" s="2" t="s">
        <v>845</v>
      </c>
      <c r="C90" s="2" t="s">
        <v>846</v>
      </c>
      <c r="D90" s="2">
        <v>1957</v>
      </c>
      <c r="E90" s="2">
        <f t="shared" si="22"/>
        <v>58</v>
      </c>
      <c r="F90" s="2">
        <v>12</v>
      </c>
      <c r="G90" s="2">
        <v>12</v>
      </c>
      <c r="H90" s="2">
        <v>0</v>
      </c>
      <c r="I90" s="2">
        <v>18750</v>
      </c>
      <c r="J90" s="2">
        <v>18750</v>
      </c>
      <c r="K90" s="2">
        <v>18750</v>
      </c>
      <c r="L90" s="2">
        <f t="shared" si="23"/>
        <v>816748125</v>
      </c>
      <c r="M90" s="2">
        <v>2480</v>
      </c>
      <c r="N90" s="2">
        <f t="shared" si="24"/>
        <v>108028800</v>
      </c>
      <c r="O90" s="2">
        <f t="shared" si="25"/>
        <v>3.875</v>
      </c>
      <c r="P90" s="2">
        <f t="shared" si="26"/>
        <v>10036212.800000001</v>
      </c>
      <c r="Q90" s="2">
        <f t="shared" si="27"/>
        <v>10.036212800000001</v>
      </c>
      <c r="R90" s="2">
        <v>24.2</v>
      </c>
      <c r="S90" s="2">
        <f t="shared" si="28"/>
        <v>62.67775799999999</v>
      </c>
      <c r="T90" s="2">
        <f t="shared" si="29"/>
        <v>15488</v>
      </c>
      <c r="U90" s="2">
        <f t="shared" si="30"/>
        <v>674696000</v>
      </c>
      <c r="V90" s="2">
        <v>107926.98838</v>
      </c>
      <c r="W90" s="2">
        <f t="shared" si="31"/>
        <v>32.896146058223998</v>
      </c>
      <c r="X90" s="2">
        <f t="shared" si="32"/>
        <v>20.440724037241718</v>
      </c>
      <c r="Y90" s="2">
        <f t="shared" si="33"/>
        <v>2.9292401741526453</v>
      </c>
      <c r="Z90" s="2">
        <f t="shared" si="34"/>
        <v>7.560466514485026</v>
      </c>
      <c r="AA90" s="2">
        <f t="shared" si="35"/>
        <v>1.422366899427052</v>
      </c>
      <c r="AB90" s="2">
        <f t="shared" si="36"/>
        <v>1.8901166286212565</v>
      </c>
      <c r="AC90" s="2">
        <v>12</v>
      </c>
      <c r="AD90" s="2">
        <f t="shared" si="37"/>
        <v>0.63003887620708554</v>
      </c>
      <c r="AE90" s="2" t="s">
        <v>179</v>
      </c>
      <c r="AF90" s="2">
        <f t="shared" si="38"/>
        <v>6.2451612903225806</v>
      </c>
      <c r="AG90" s="2">
        <f t="shared" si="39"/>
        <v>6.4465041524378E-2</v>
      </c>
      <c r="AH90" s="2">
        <f t="shared" si="40"/>
        <v>0.43394678686858862</v>
      </c>
      <c r="AI90" s="2">
        <f t="shared" si="41"/>
        <v>816748125</v>
      </c>
      <c r="AJ90" s="2">
        <f t="shared" si="42"/>
        <v>23127750</v>
      </c>
      <c r="AK90" s="2">
        <f t="shared" si="43"/>
        <v>23.127749999999999</v>
      </c>
      <c r="AL90" s="2" t="s">
        <v>847</v>
      </c>
      <c r="AM90" s="2" t="s">
        <v>848</v>
      </c>
      <c r="AN90" s="2" t="s">
        <v>849</v>
      </c>
      <c r="AO90" s="2" t="s">
        <v>850</v>
      </c>
      <c r="AP90" s="2" t="s">
        <v>179</v>
      </c>
      <c r="AQ90" s="2" t="s">
        <v>179</v>
      </c>
      <c r="AR90" s="2" t="s">
        <v>179</v>
      </c>
      <c r="AS90" s="2">
        <v>0</v>
      </c>
      <c r="AT90" s="2" t="s">
        <v>179</v>
      </c>
      <c r="AU90" s="2" t="s">
        <v>179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 t="s">
        <v>142</v>
      </c>
    </row>
    <row r="91" spans="1:99" s="2" customFormat="1" x14ac:dyDescent="0.25">
      <c r="A91" s="2" t="s">
        <v>851</v>
      </c>
      <c r="C91" s="2" t="s">
        <v>852</v>
      </c>
      <c r="D91" s="2">
        <v>1949</v>
      </c>
      <c r="E91" s="2">
        <f t="shared" si="22"/>
        <v>66</v>
      </c>
      <c r="F91" s="2">
        <v>14</v>
      </c>
      <c r="G91" s="2">
        <v>14</v>
      </c>
      <c r="H91" s="2">
        <v>1077</v>
      </c>
      <c r="I91" s="2">
        <v>11368</v>
      </c>
      <c r="J91" s="2">
        <v>7308</v>
      </c>
      <c r="K91" s="2">
        <v>11368</v>
      </c>
      <c r="L91" s="2">
        <f t="shared" si="23"/>
        <v>495188943.19999999</v>
      </c>
      <c r="M91" s="2">
        <v>812</v>
      </c>
      <c r="N91" s="2">
        <f t="shared" si="24"/>
        <v>35370720</v>
      </c>
      <c r="O91" s="2">
        <f t="shared" si="25"/>
        <v>1.26875</v>
      </c>
      <c r="P91" s="2">
        <f t="shared" si="26"/>
        <v>3286050.3200000003</v>
      </c>
      <c r="Q91" s="2">
        <f t="shared" si="27"/>
        <v>3.2860503200000002</v>
      </c>
      <c r="R91" s="2">
        <v>1.27</v>
      </c>
      <c r="S91" s="2">
        <f t="shared" si="28"/>
        <v>3.2892872999999998</v>
      </c>
      <c r="T91" s="2">
        <f t="shared" si="29"/>
        <v>812.8</v>
      </c>
      <c r="U91" s="2">
        <f t="shared" si="30"/>
        <v>35407600</v>
      </c>
      <c r="V91" s="2">
        <v>13946.353563999999</v>
      </c>
      <c r="W91" s="2">
        <f t="shared" si="31"/>
        <v>4.2508485663071998</v>
      </c>
      <c r="X91" s="2">
        <f t="shared" si="32"/>
        <v>2.6413556869002162</v>
      </c>
      <c r="Y91" s="2">
        <f t="shared" si="33"/>
        <v>0.66150544015914359</v>
      </c>
      <c r="Z91" s="2">
        <f t="shared" si="34"/>
        <v>13.999967860422405</v>
      </c>
      <c r="AA91" s="2">
        <f t="shared" si="35"/>
        <v>0.47156871256582827</v>
      </c>
      <c r="AB91" s="2">
        <f t="shared" si="36"/>
        <v>2.9999931129476587</v>
      </c>
      <c r="AC91" s="2">
        <v>14</v>
      </c>
      <c r="AD91" s="2">
        <f t="shared" si="37"/>
        <v>0.99999770431588608</v>
      </c>
      <c r="AE91" s="2" t="s">
        <v>179</v>
      </c>
      <c r="AF91" s="2">
        <f t="shared" si="38"/>
        <v>1.0009852216748767</v>
      </c>
      <c r="AG91" s="2">
        <f t="shared" si="39"/>
        <v>0.20861740407978252</v>
      </c>
      <c r="AH91" s="2">
        <f t="shared" si="40"/>
        <v>0.36453863144202675</v>
      </c>
      <c r="AI91" s="2">
        <f t="shared" si="41"/>
        <v>318335749.19999999</v>
      </c>
      <c r="AJ91" s="2">
        <f t="shared" si="42"/>
        <v>9014271.8399999999</v>
      </c>
      <c r="AK91" s="2">
        <f t="shared" si="43"/>
        <v>9.0142718399999993</v>
      </c>
      <c r="AL91" s="2" t="s">
        <v>853</v>
      </c>
      <c r="AM91" s="2" t="s">
        <v>179</v>
      </c>
      <c r="AN91" s="2" t="s">
        <v>179</v>
      </c>
      <c r="AO91" s="2" t="s">
        <v>854</v>
      </c>
      <c r="AP91" s="2" t="s">
        <v>179</v>
      </c>
      <c r="AQ91" s="2" t="s">
        <v>179</v>
      </c>
      <c r="AR91" s="2" t="s">
        <v>179</v>
      </c>
      <c r="AS91" s="2">
        <v>0</v>
      </c>
      <c r="AT91" s="2" t="s">
        <v>179</v>
      </c>
      <c r="AU91" s="2" t="s">
        <v>179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 t="s">
        <v>142</v>
      </c>
    </row>
    <row r="92" spans="1:99" s="2" customFormat="1" x14ac:dyDescent="0.25">
      <c r="A92" s="2" t="s">
        <v>855</v>
      </c>
      <c r="B92" s="2" t="s">
        <v>856</v>
      </c>
      <c r="C92" s="2" t="s">
        <v>857</v>
      </c>
      <c r="D92" s="2">
        <v>1928</v>
      </c>
      <c r="E92" s="2">
        <f t="shared" si="22"/>
        <v>87</v>
      </c>
      <c r="F92" s="2">
        <v>40</v>
      </c>
      <c r="G92" s="2">
        <v>40</v>
      </c>
      <c r="H92" s="2">
        <v>0</v>
      </c>
      <c r="I92" s="2">
        <v>5050</v>
      </c>
      <c r="J92" s="2">
        <v>5050</v>
      </c>
      <c r="K92" s="2">
        <v>5050</v>
      </c>
      <c r="L92" s="2">
        <f t="shared" si="23"/>
        <v>219977495</v>
      </c>
      <c r="M92" s="2">
        <v>396</v>
      </c>
      <c r="N92" s="2">
        <f t="shared" si="24"/>
        <v>17249760</v>
      </c>
      <c r="O92" s="2">
        <f t="shared" si="25"/>
        <v>0.61875000000000002</v>
      </c>
      <c r="P92" s="2">
        <f t="shared" si="26"/>
        <v>1602556.56</v>
      </c>
      <c r="Q92" s="2">
        <f t="shared" si="27"/>
        <v>1.60255656</v>
      </c>
      <c r="R92" s="2">
        <v>1697</v>
      </c>
      <c r="S92" s="2">
        <f t="shared" si="28"/>
        <v>4395.2130299999999</v>
      </c>
      <c r="T92" s="2">
        <f t="shared" si="29"/>
        <v>1086080</v>
      </c>
      <c r="U92" s="2">
        <f t="shared" si="30"/>
        <v>47312360000</v>
      </c>
      <c r="W92" s="2">
        <f t="shared" si="31"/>
        <v>0</v>
      </c>
      <c r="X92" s="2">
        <f t="shared" si="32"/>
        <v>0</v>
      </c>
      <c r="Y92" s="2">
        <f t="shared" si="33"/>
        <v>0</v>
      </c>
      <c r="Z92" s="2">
        <f t="shared" si="34"/>
        <v>12.752495976755618</v>
      </c>
      <c r="AA92" s="2">
        <f t="shared" si="35"/>
        <v>0</v>
      </c>
      <c r="AB92" s="2">
        <f t="shared" si="36"/>
        <v>0.95643719825667139</v>
      </c>
      <c r="AC92" s="2">
        <v>40</v>
      </c>
      <c r="AD92" s="2">
        <f t="shared" si="37"/>
        <v>0.31881239941889045</v>
      </c>
      <c r="AE92" s="2" t="s">
        <v>179</v>
      </c>
      <c r="AF92" s="2">
        <f t="shared" si="38"/>
        <v>2742.6262626262628</v>
      </c>
      <c r="AG92" s="2">
        <f t="shared" si="39"/>
        <v>0.27211289021002583</v>
      </c>
      <c r="AH92" s="2">
        <f t="shared" si="40"/>
        <v>0.25727043217017492</v>
      </c>
      <c r="AI92" s="2">
        <f t="shared" si="41"/>
        <v>219977495</v>
      </c>
      <c r="AJ92" s="2">
        <f t="shared" si="42"/>
        <v>6229074</v>
      </c>
      <c r="AK92" s="2">
        <f t="shared" si="43"/>
        <v>6.2290739999999998</v>
      </c>
      <c r="AL92" s="2" t="s">
        <v>179</v>
      </c>
      <c r="AM92" s="2" t="s">
        <v>179</v>
      </c>
      <c r="AN92" s="2" t="s">
        <v>179</v>
      </c>
      <c r="AO92" s="2" t="s">
        <v>179</v>
      </c>
      <c r="AP92" s="2" t="s">
        <v>179</v>
      </c>
      <c r="AQ92" s="2" t="s">
        <v>179</v>
      </c>
      <c r="AR92" s="2" t="s">
        <v>179</v>
      </c>
      <c r="AS92" s="2">
        <v>0</v>
      </c>
      <c r="AT92" s="2" t="s">
        <v>179</v>
      </c>
      <c r="AU92" s="2" t="s">
        <v>179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 t="s">
        <v>142</v>
      </c>
    </row>
    <row r="93" spans="1:99" s="2" customFormat="1" x14ac:dyDescent="0.25">
      <c r="A93" s="2" t="s">
        <v>858</v>
      </c>
      <c r="B93" s="2" t="s">
        <v>859</v>
      </c>
      <c r="C93" s="2" t="s">
        <v>860</v>
      </c>
      <c r="D93" s="2">
        <v>1928</v>
      </c>
      <c r="E93" s="2">
        <f t="shared" si="22"/>
        <v>87</v>
      </c>
      <c r="F93" s="2">
        <v>41</v>
      </c>
      <c r="G93" s="2">
        <v>41</v>
      </c>
      <c r="H93" s="2">
        <v>0</v>
      </c>
      <c r="I93" s="2">
        <v>5900</v>
      </c>
      <c r="J93" s="2">
        <v>5900</v>
      </c>
      <c r="K93" s="2">
        <v>5900</v>
      </c>
      <c r="L93" s="2">
        <f t="shared" si="23"/>
        <v>257003410</v>
      </c>
      <c r="M93" s="2">
        <v>410</v>
      </c>
      <c r="N93" s="2">
        <f t="shared" si="24"/>
        <v>17859600</v>
      </c>
      <c r="O93" s="2">
        <f t="shared" si="25"/>
        <v>0.640625</v>
      </c>
      <c r="P93" s="2">
        <f t="shared" si="26"/>
        <v>1659212.6</v>
      </c>
      <c r="Q93" s="2">
        <f t="shared" si="27"/>
        <v>1.6592126</v>
      </c>
      <c r="R93" s="2">
        <v>242</v>
      </c>
      <c r="S93" s="2">
        <f t="shared" si="28"/>
        <v>626.77757999999994</v>
      </c>
      <c r="T93" s="2">
        <f t="shared" si="29"/>
        <v>154880</v>
      </c>
      <c r="U93" s="2">
        <f t="shared" si="30"/>
        <v>6746960000</v>
      </c>
      <c r="W93" s="2">
        <f t="shared" si="31"/>
        <v>0</v>
      </c>
      <c r="X93" s="2">
        <f t="shared" si="32"/>
        <v>0</v>
      </c>
      <c r="Y93" s="2">
        <f t="shared" si="33"/>
        <v>0</v>
      </c>
      <c r="Z93" s="2">
        <f t="shared" si="34"/>
        <v>14.390210866984702</v>
      </c>
      <c r="AA93" s="2">
        <f t="shared" si="35"/>
        <v>0</v>
      </c>
      <c r="AB93" s="2">
        <f t="shared" si="36"/>
        <v>1.0529422585598562</v>
      </c>
      <c r="AC93" s="2">
        <v>41</v>
      </c>
      <c r="AD93" s="2">
        <f t="shared" si="37"/>
        <v>0.35098075285328545</v>
      </c>
      <c r="AE93" s="2" t="s">
        <v>179</v>
      </c>
      <c r="AF93" s="2">
        <f t="shared" si="38"/>
        <v>377.7560975609756</v>
      </c>
      <c r="AG93" s="2">
        <f t="shared" si="39"/>
        <v>0.30177047223204678</v>
      </c>
      <c r="AH93" s="2">
        <f t="shared" si="40"/>
        <v>0.22799111017306417</v>
      </c>
      <c r="AI93" s="2">
        <f t="shared" si="41"/>
        <v>257003410</v>
      </c>
      <c r="AJ93" s="2">
        <f t="shared" si="42"/>
        <v>7277532</v>
      </c>
      <c r="AK93" s="2">
        <f t="shared" si="43"/>
        <v>7.2775319999999999</v>
      </c>
      <c r="AL93" s="2" t="s">
        <v>179</v>
      </c>
      <c r="AM93" s="2" t="s">
        <v>179</v>
      </c>
      <c r="AN93" s="2" t="s">
        <v>179</v>
      </c>
      <c r="AO93" s="2" t="s">
        <v>179</v>
      </c>
      <c r="AP93" s="2" t="s">
        <v>179</v>
      </c>
      <c r="AQ93" s="2" t="s">
        <v>179</v>
      </c>
      <c r="AR93" s="2" t="s">
        <v>179</v>
      </c>
      <c r="AS93" s="2">
        <v>0</v>
      </c>
      <c r="AT93" s="2" t="s">
        <v>179</v>
      </c>
      <c r="AU93" s="2" t="s">
        <v>179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 t="s">
        <v>142</v>
      </c>
    </row>
    <row r="94" spans="1:99" s="2" customFormat="1" x14ac:dyDescent="0.25">
      <c r="A94" s="2" t="s">
        <v>861</v>
      </c>
      <c r="C94" s="2" t="s">
        <v>862</v>
      </c>
      <c r="D94" s="2">
        <v>1963</v>
      </c>
      <c r="E94" s="2">
        <f t="shared" si="22"/>
        <v>52</v>
      </c>
      <c r="F94" s="2">
        <v>104</v>
      </c>
      <c r="G94" s="2">
        <v>104</v>
      </c>
      <c r="H94" s="2">
        <v>368990</v>
      </c>
      <c r="I94" s="2">
        <v>212400</v>
      </c>
      <c r="J94" s="2">
        <v>30000</v>
      </c>
      <c r="K94" s="2">
        <v>212400</v>
      </c>
      <c r="L94" s="2">
        <f t="shared" si="23"/>
        <v>9252122760</v>
      </c>
      <c r="M94" s="2">
        <v>2020</v>
      </c>
      <c r="N94" s="2">
        <f t="shared" si="24"/>
        <v>87991200</v>
      </c>
      <c r="O94" s="2">
        <f t="shared" si="25"/>
        <v>3.15625</v>
      </c>
      <c r="P94" s="2">
        <f t="shared" si="26"/>
        <v>8174657.2000000002</v>
      </c>
      <c r="Q94" s="2">
        <f t="shared" si="27"/>
        <v>8.1746572000000004</v>
      </c>
      <c r="R94" s="2">
        <v>513</v>
      </c>
      <c r="S94" s="2">
        <f t="shared" si="28"/>
        <v>1328.6648699999998</v>
      </c>
      <c r="T94" s="2">
        <f t="shared" si="29"/>
        <v>328320</v>
      </c>
      <c r="U94" s="2">
        <f t="shared" si="30"/>
        <v>14302440000</v>
      </c>
      <c r="V94" s="2">
        <v>127177.99042</v>
      </c>
      <c r="W94" s="2">
        <f t="shared" si="31"/>
        <v>38.763851480016001</v>
      </c>
      <c r="X94" s="2">
        <f t="shared" si="32"/>
        <v>24.086748317605483</v>
      </c>
      <c r="Y94" s="2">
        <f t="shared" si="33"/>
        <v>3.8246089517107897</v>
      </c>
      <c r="Z94" s="2">
        <f t="shared" si="34"/>
        <v>105.14827346371001</v>
      </c>
      <c r="AA94" s="2">
        <f t="shared" si="35"/>
        <v>1.0475470884547784</v>
      </c>
      <c r="AB94" s="2">
        <f t="shared" si="36"/>
        <v>3.0331232729916353</v>
      </c>
      <c r="AC94" s="2">
        <v>104</v>
      </c>
      <c r="AD94" s="2">
        <f t="shared" si="37"/>
        <v>1.0110410909972116</v>
      </c>
      <c r="AE94" s="2">
        <v>72.320099999999996</v>
      </c>
      <c r="AF94" s="2">
        <f t="shared" si="38"/>
        <v>162.53465346534654</v>
      </c>
      <c r="AG94" s="2">
        <f t="shared" si="39"/>
        <v>0.99340873443310751</v>
      </c>
      <c r="AH94" s="2">
        <f t="shared" si="40"/>
        <v>0.22091041065386818</v>
      </c>
      <c r="AI94" s="2">
        <f t="shared" si="41"/>
        <v>1306797000</v>
      </c>
      <c r="AJ94" s="2">
        <f t="shared" si="42"/>
        <v>37004400</v>
      </c>
      <c r="AK94" s="2">
        <f t="shared" si="43"/>
        <v>37.004399999999997</v>
      </c>
      <c r="AL94" s="2" t="s">
        <v>863</v>
      </c>
      <c r="AM94" s="2" t="s">
        <v>864</v>
      </c>
      <c r="AN94" s="2" t="s">
        <v>865</v>
      </c>
      <c r="AO94" s="2" t="s">
        <v>866</v>
      </c>
      <c r="AP94" s="2" t="s">
        <v>867</v>
      </c>
      <c r="AQ94" s="2" t="s">
        <v>868</v>
      </c>
      <c r="AR94" s="2" t="s">
        <v>869</v>
      </c>
      <c r="AS94" s="2">
        <v>2</v>
      </c>
      <c r="AT94" s="2" t="s">
        <v>870</v>
      </c>
      <c r="AU94" s="2" t="s">
        <v>340</v>
      </c>
      <c r="AV94" s="2">
        <v>5</v>
      </c>
      <c r="AW94" s="5">
        <v>100</v>
      </c>
      <c r="AX94" s="2">
        <v>0</v>
      </c>
      <c r="AY94" s="2">
        <v>0</v>
      </c>
      <c r="AZ94" s="5">
        <v>0.7</v>
      </c>
      <c r="BA94" s="2">
        <v>0</v>
      </c>
      <c r="BB94" s="2">
        <v>0</v>
      </c>
      <c r="BC94" s="5">
        <v>0.2</v>
      </c>
      <c r="BD94" s="2">
        <v>0</v>
      </c>
      <c r="BE94" s="5">
        <v>0.3</v>
      </c>
      <c r="BF94" s="5">
        <v>0.3</v>
      </c>
      <c r="BG94" s="5">
        <v>3.5</v>
      </c>
      <c r="BH94" s="2">
        <v>0</v>
      </c>
      <c r="BI94" s="5">
        <v>52</v>
      </c>
      <c r="BJ94" s="5">
        <v>24.8</v>
      </c>
      <c r="BK94" s="5">
        <v>0.6</v>
      </c>
      <c r="BL94" s="5">
        <v>17.2</v>
      </c>
      <c r="BM94" s="2">
        <v>0</v>
      </c>
      <c r="BN94" s="5">
        <v>0.5</v>
      </c>
      <c r="BO94" s="5">
        <v>4231</v>
      </c>
      <c r="BP94" s="5">
        <v>1920</v>
      </c>
      <c r="BQ94" s="5">
        <v>3</v>
      </c>
      <c r="BR94" s="5">
        <v>1</v>
      </c>
      <c r="BS94" s="5">
        <v>0.14000000000000001</v>
      </c>
      <c r="BT94" s="5">
        <v>0.06</v>
      </c>
      <c r="BU94" s="5">
        <v>7704</v>
      </c>
      <c r="BV94" s="5">
        <v>6</v>
      </c>
      <c r="BW94" s="5">
        <v>0.26</v>
      </c>
      <c r="BX94" s="5">
        <v>86096</v>
      </c>
      <c r="BY94" s="5">
        <v>24451</v>
      </c>
      <c r="BZ94" s="5">
        <v>66</v>
      </c>
      <c r="CA94" s="5">
        <v>19</v>
      </c>
      <c r="CB94" s="5">
        <v>1.34</v>
      </c>
      <c r="CC94" s="5">
        <v>0.39</v>
      </c>
      <c r="CD94" s="5">
        <v>4</v>
      </c>
      <c r="CE94" s="5">
        <v>2</v>
      </c>
      <c r="CF94" s="5">
        <v>22</v>
      </c>
      <c r="CG94" s="5">
        <v>9</v>
      </c>
      <c r="CH94" s="5">
        <v>28</v>
      </c>
      <c r="CI94" s="5">
        <v>2</v>
      </c>
      <c r="CJ94" s="5">
        <v>2</v>
      </c>
      <c r="CK94" s="5">
        <v>1</v>
      </c>
      <c r="CL94" s="2">
        <v>0</v>
      </c>
      <c r="CM94" s="5">
        <v>24</v>
      </c>
      <c r="CN94" s="5">
        <v>32</v>
      </c>
      <c r="CO94" s="5">
        <v>7</v>
      </c>
      <c r="CP94" s="5">
        <v>24</v>
      </c>
      <c r="CQ94" s="5">
        <v>12</v>
      </c>
      <c r="CR94" s="5">
        <v>31</v>
      </c>
      <c r="CS94" s="5">
        <v>0.25328000000000001</v>
      </c>
      <c r="CT94" s="5">
        <v>2.0109999999999999E-2</v>
      </c>
      <c r="CU94" s="2" t="s">
        <v>142</v>
      </c>
    </row>
    <row r="95" spans="1:99" s="2" customFormat="1" x14ac:dyDescent="0.25">
      <c r="A95" s="2" t="s">
        <v>871</v>
      </c>
      <c r="C95" s="2" t="s">
        <v>872</v>
      </c>
      <c r="D95" s="2">
        <v>1959</v>
      </c>
      <c r="E95" s="2">
        <f t="shared" si="22"/>
        <v>56</v>
      </c>
      <c r="F95" s="2">
        <v>114</v>
      </c>
      <c r="G95" s="2">
        <v>120</v>
      </c>
      <c r="H95" s="2">
        <v>85290</v>
      </c>
      <c r="I95" s="2">
        <v>90200</v>
      </c>
      <c r="J95" s="2">
        <v>42500</v>
      </c>
      <c r="K95" s="2">
        <v>90200</v>
      </c>
      <c r="L95" s="2">
        <f t="shared" si="23"/>
        <v>3929102980</v>
      </c>
      <c r="M95" s="2">
        <v>1560</v>
      </c>
      <c r="N95" s="2">
        <f t="shared" si="24"/>
        <v>67953600</v>
      </c>
      <c r="O95" s="2">
        <f t="shared" si="25"/>
        <v>2.4375</v>
      </c>
      <c r="P95" s="2">
        <f t="shared" si="26"/>
        <v>6313101.6000000006</v>
      </c>
      <c r="Q95" s="2">
        <f t="shared" si="27"/>
        <v>6.3131016000000004</v>
      </c>
      <c r="R95" s="2">
        <v>164</v>
      </c>
      <c r="S95" s="2">
        <f t="shared" si="28"/>
        <v>424.75835999999998</v>
      </c>
      <c r="T95" s="2">
        <f t="shared" si="29"/>
        <v>104960</v>
      </c>
      <c r="U95" s="2">
        <f t="shared" si="30"/>
        <v>4572320000</v>
      </c>
      <c r="V95" s="2">
        <v>106820.52271999999</v>
      </c>
      <c r="W95" s="2">
        <f t="shared" si="31"/>
        <v>32.558895325056</v>
      </c>
      <c r="X95" s="2">
        <f t="shared" si="32"/>
        <v>20.231166080031681</v>
      </c>
      <c r="Y95" s="2">
        <f t="shared" si="33"/>
        <v>3.6554694885831869</v>
      </c>
      <c r="Z95" s="2">
        <f t="shared" si="34"/>
        <v>57.820380082880085</v>
      </c>
      <c r="AA95" s="2">
        <f t="shared" si="35"/>
        <v>0.62108153736355676</v>
      </c>
      <c r="AB95" s="2">
        <f t="shared" si="36"/>
        <v>1.5215889495494759</v>
      </c>
      <c r="AC95" s="2">
        <v>114</v>
      </c>
      <c r="AD95" s="2">
        <f t="shared" si="37"/>
        <v>0.507196316516492</v>
      </c>
      <c r="AE95" s="2">
        <v>5.9306000000000001</v>
      </c>
      <c r="AF95" s="2">
        <f t="shared" si="38"/>
        <v>67.282051282051285</v>
      </c>
      <c r="AG95" s="2">
        <f t="shared" si="39"/>
        <v>0.62161309661147068</v>
      </c>
      <c r="AH95" s="2">
        <f t="shared" si="40"/>
        <v>0.12042640906931895</v>
      </c>
      <c r="AI95" s="2">
        <f t="shared" si="41"/>
        <v>1851295750</v>
      </c>
      <c r="AJ95" s="2">
        <f t="shared" si="42"/>
        <v>52422900</v>
      </c>
      <c r="AK95" s="2">
        <f t="shared" si="43"/>
        <v>52.422899999999998</v>
      </c>
      <c r="AL95" s="2" t="s">
        <v>873</v>
      </c>
      <c r="AM95" s="2" t="s">
        <v>874</v>
      </c>
      <c r="AN95" s="2" t="s">
        <v>875</v>
      </c>
      <c r="AO95" s="2" t="s">
        <v>876</v>
      </c>
      <c r="AP95" s="2" t="s">
        <v>877</v>
      </c>
      <c r="AQ95" s="2" t="s">
        <v>878</v>
      </c>
      <c r="AR95" s="2" t="s">
        <v>879</v>
      </c>
      <c r="AS95" s="2">
        <v>2</v>
      </c>
      <c r="AT95" s="2" t="s">
        <v>880</v>
      </c>
      <c r="AU95" s="2" t="s">
        <v>881</v>
      </c>
      <c r="AV95" s="2">
        <v>5</v>
      </c>
      <c r="AW95" s="5">
        <v>67</v>
      </c>
      <c r="AX95" s="5">
        <v>32</v>
      </c>
      <c r="AY95" s="5">
        <v>1</v>
      </c>
      <c r="AZ95" s="5">
        <v>1.6</v>
      </c>
      <c r="BA95" s="2">
        <v>0</v>
      </c>
      <c r="BB95" s="2">
        <v>0</v>
      </c>
      <c r="BC95" s="5">
        <v>0.2</v>
      </c>
      <c r="BD95" s="5">
        <v>0.1</v>
      </c>
      <c r="BE95" s="5">
        <v>0.3</v>
      </c>
      <c r="BF95" s="5">
        <v>0.2</v>
      </c>
      <c r="BG95" s="5">
        <v>0.1</v>
      </c>
      <c r="BH95" s="2">
        <v>0</v>
      </c>
      <c r="BI95" s="5">
        <v>32.1</v>
      </c>
      <c r="BJ95" s="5">
        <v>9.3000000000000007</v>
      </c>
      <c r="BK95" s="5">
        <v>0.8</v>
      </c>
      <c r="BL95" s="5">
        <v>54.5</v>
      </c>
      <c r="BM95" s="2">
        <v>0</v>
      </c>
      <c r="BN95" s="5">
        <v>0.8</v>
      </c>
      <c r="BO95" s="5">
        <v>1709</v>
      </c>
      <c r="BP95" s="5">
        <v>519</v>
      </c>
      <c r="BQ95" s="5">
        <v>3</v>
      </c>
      <c r="BR95" s="5">
        <v>1</v>
      </c>
      <c r="BS95" s="5">
        <v>0.15</v>
      </c>
      <c r="BT95" s="5">
        <v>0.04</v>
      </c>
      <c r="BU95" s="5">
        <v>2502</v>
      </c>
      <c r="BV95" s="5">
        <v>5</v>
      </c>
      <c r="BW95" s="5">
        <v>0.22</v>
      </c>
      <c r="BX95" s="5">
        <v>3191</v>
      </c>
      <c r="BY95" s="5">
        <v>228</v>
      </c>
      <c r="BZ95" s="5">
        <v>6</v>
      </c>
      <c r="CA95" s="2">
        <v>0</v>
      </c>
      <c r="CB95" s="5">
        <v>0.64</v>
      </c>
      <c r="CC95" s="5">
        <v>0.05</v>
      </c>
      <c r="CD95" s="5">
        <v>8</v>
      </c>
      <c r="CE95" s="5">
        <v>3</v>
      </c>
      <c r="CF95" s="5">
        <v>34</v>
      </c>
      <c r="CG95" s="5">
        <v>10</v>
      </c>
      <c r="CH95" s="5">
        <v>25</v>
      </c>
      <c r="CI95" s="2">
        <v>0</v>
      </c>
      <c r="CJ95" s="5">
        <v>1</v>
      </c>
      <c r="CK95" s="5">
        <v>1</v>
      </c>
      <c r="CL95" s="2">
        <v>0</v>
      </c>
      <c r="CM95" s="5">
        <v>19</v>
      </c>
      <c r="CN95" s="5">
        <v>45</v>
      </c>
      <c r="CO95" s="5">
        <v>4</v>
      </c>
      <c r="CP95" s="5">
        <v>24</v>
      </c>
      <c r="CQ95" s="5">
        <v>10</v>
      </c>
      <c r="CR95" s="5">
        <v>17</v>
      </c>
      <c r="CS95" s="5">
        <v>5.5120000000000002E-2</v>
      </c>
      <c r="CT95" s="2">
        <v>0</v>
      </c>
      <c r="CU95" s="2" t="s">
        <v>142</v>
      </c>
    </row>
    <row r="96" spans="1:99" s="2" customFormat="1" x14ac:dyDescent="0.25">
      <c r="A96" s="2" t="s">
        <v>882</v>
      </c>
      <c r="B96" s="2" t="s">
        <v>883</v>
      </c>
      <c r="C96" s="2" t="s">
        <v>884</v>
      </c>
      <c r="D96" s="2">
        <v>1949</v>
      </c>
      <c r="E96" s="2">
        <f t="shared" si="22"/>
        <v>66</v>
      </c>
      <c r="F96" s="2">
        <v>85</v>
      </c>
      <c r="G96" s="2">
        <v>85</v>
      </c>
      <c r="H96" s="2">
        <v>150000</v>
      </c>
      <c r="I96" s="2">
        <v>70700</v>
      </c>
      <c r="J96" s="2">
        <v>31800</v>
      </c>
      <c r="K96" s="2">
        <v>70700</v>
      </c>
      <c r="L96" s="2">
        <f t="shared" si="23"/>
        <v>3079684930</v>
      </c>
      <c r="M96" s="2">
        <v>1610</v>
      </c>
      <c r="N96" s="2">
        <f t="shared" si="24"/>
        <v>70131600</v>
      </c>
      <c r="O96" s="2">
        <f t="shared" si="25"/>
        <v>2.515625</v>
      </c>
      <c r="P96" s="2">
        <f t="shared" si="26"/>
        <v>6515444.6000000006</v>
      </c>
      <c r="Q96" s="2">
        <f t="shared" si="27"/>
        <v>6.5154446000000004</v>
      </c>
      <c r="R96" s="2">
        <v>322</v>
      </c>
      <c r="S96" s="2">
        <f t="shared" si="28"/>
        <v>833.97677999999996</v>
      </c>
      <c r="T96" s="2">
        <f t="shared" si="29"/>
        <v>206080</v>
      </c>
      <c r="U96" s="2">
        <f t="shared" si="30"/>
        <v>8977360000</v>
      </c>
      <c r="V96" s="2">
        <v>140706.83327999999</v>
      </c>
      <c r="W96" s="2">
        <f t="shared" si="31"/>
        <v>42.887442783743992</v>
      </c>
      <c r="X96" s="2">
        <f t="shared" si="32"/>
        <v>26.649029982232321</v>
      </c>
      <c r="Y96" s="2">
        <f t="shared" si="33"/>
        <v>4.7397235822282724</v>
      </c>
      <c r="Z96" s="2">
        <f t="shared" si="34"/>
        <v>43.912942667784563</v>
      </c>
      <c r="AA96" s="2">
        <f t="shared" si="35"/>
        <v>1.0933794814340283</v>
      </c>
      <c r="AB96" s="2">
        <f t="shared" si="36"/>
        <v>1.5498685647453374</v>
      </c>
      <c r="AC96" s="2">
        <v>85</v>
      </c>
      <c r="AD96" s="2">
        <f t="shared" si="37"/>
        <v>0.51662285491511251</v>
      </c>
      <c r="AE96" s="2">
        <v>5.4036999999999997</v>
      </c>
      <c r="AF96" s="2">
        <f t="shared" si="38"/>
        <v>128</v>
      </c>
      <c r="AG96" s="2">
        <f t="shared" si="39"/>
        <v>0.4647090343980711</v>
      </c>
      <c r="AH96" s="2">
        <f t="shared" si="40"/>
        <v>0.16610581036462163</v>
      </c>
      <c r="AI96" s="2">
        <f t="shared" si="41"/>
        <v>1385204820</v>
      </c>
      <c r="AJ96" s="2">
        <f t="shared" si="42"/>
        <v>39224664</v>
      </c>
      <c r="AK96" s="2">
        <f t="shared" si="43"/>
        <v>39.224663999999997</v>
      </c>
      <c r="AL96" s="2" t="s">
        <v>885</v>
      </c>
      <c r="AM96" s="2" t="s">
        <v>886</v>
      </c>
      <c r="AN96" s="2" t="s">
        <v>887</v>
      </c>
      <c r="AO96" s="2" t="s">
        <v>888</v>
      </c>
      <c r="AP96" s="2" t="s">
        <v>889</v>
      </c>
      <c r="AQ96" s="2" t="s">
        <v>878</v>
      </c>
      <c r="AR96" s="2" t="s">
        <v>879</v>
      </c>
      <c r="AS96" s="2">
        <v>2</v>
      </c>
      <c r="AT96" s="2" t="s">
        <v>890</v>
      </c>
      <c r="AU96" s="2" t="s">
        <v>891</v>
      </c>
      <c r="AV96" s="2">
        <v>5</v>
      </c>
      <c r="AW96" s="5">
        <v>37</v>
      </c>
      <c r="AX96" s="5">
        <v>61</v>
      </c>
      <c r="AY96" s="5">
        <v>2</v>
      </c>
      <c r="AZ96" s="5">
        <v>0.8</v>
      </c>
      <c r="BA96" s="2">
        <v>0</v>
      </c>
      <c r="BB96" s="2">
        <v>0</v>
      </c>
      <c r="BC96" s="5">
        <v>0.5</v>
      </c>
      <c r="BD96" s="2">
        <v>0</v>
      </c>
      <c r="BE96" s="5">
        <v>0.5</v>
      </c>
      <c r="BF96" s="5">
        <v>0.2</v>
      </c>
      <c r="BG96" s="5">
        <v>0.2</v>
      </c>
      <c r="BH96" s="2">
        <v>0</v>
      </c>
      <c r="BI96" s="5">
        <v>36.9</v>
      </c>
      <c r="BJ96" s="5">
        <v>33.1</v>
      </c>
      <c r="BK96" s="5">
        <v>0.5</v>
      </c>
      <c r="BL96" s="5">
        <v>26.4</v>
      </c>
      <c r="BM96" s="2">
        <v>0</v>
      </c>
      <c r="BN96" s="5">
        <v>0.8</v>
      </c>
      <c r="BO96" s="5">
        <v>1617</v>
      </c>
      <c r="BP96" s="5">
        <v>600</v>
      </c>
      <c r="BQ96" s="5">
        <v>2</v>
      </c>
      <c r="BR96" s="5">
        <v>1</v>
      </c>
      <c r="BS96" s="5">
        <v>0.09</v>
      </c>
      <c r="BT96" s="5">
        <v>0.03</v>
      </c>
      <c r="BU96" s="5">
        <v>2337</v>
      </c>
      <c r="BV96" s="5">
        <v>3</v>
      </c>
      <c r="BW96" s="5">
        <v>0.13</v>
      </c>
      <c r="BX96" s="5">
        <v>1932</v>
      </c>
      <c r="BY96" s="5">
        <v>102</v>
      </c>
      <c r="BZ96" s="5">
        <v>2</v>
      </c>
      <c r="CA96" s="2">
        <v>0</v>
      </c>
      <c r="CB96" s="5">
        <v>0.44</v>
      </c>
      <c r="CC96" s="5">
        <v>0.02</v>
      </c>
      <c r="CD96" s="5">
        <v>8</v>
      </c>
      <c r="CE96" s="5">
        <v>3</v>
      </c>
      <c r="CF96" s="5">
        <v>32</v>
      </c>
      <c r="CG96" s="5">
        <v>14</v>
      </c>
      <c r="CH96" s="5">
        <v>25</v>
      </c>
      <c r="CI96" s="2">
        <v>0</v>
      </c>
      <c r="CJ96" s="2">
        <v>0</v>
      </c>
      <c r="CK96" s="5">
        <v>1</v>
      </c>
      <c r="CL96" s="2">
        <v>0</v>
      </c>
      <c r="CM96" s="5">
        <v>18</v>
      </c>
      <c r="CN96" s="5">
        <v>29</v>
      </c>
      <c r="CO96" s="5">
        <v>8</v>
      </c>
      <c r="CP96" s="5">
        <v>37</v>
      </c>
      <c r="CQ96" s="5">
        <v>7</v>
      </c>
      <c r="CR96" s="5">
        <v>17</v>
      </c>
      <c r="CS96" s="5">
        <v>5.2659999999999998E-2</v>
      </c>
      <c r="CT96" s="2">
        <v>0</v>
      </c>
      <c r="CU96" s="2" t="s">
        <v>142</v>
      </c>
    </row>
    <row r="97" spans="1:99" s="2" customFormat="1" x14ac:dyDescent="0.25">
      <c r="A97" s="2" t="s">
        <v>892</v>
      </c>
      <c r="C97" s="2" t="s">
        <v>893</v>
      </c>
      <c r="D97" s="2">
        <v>1954</v>
      </c>
      <c r="E97" s="2">
        <f t="shared" si="22"/>
        <v>61</v>
      </c>
      <c r="F97" s="2">
        <v>20</v>
      </c>
      <c r="G97" s="2">
        <v>20</v>
      </c>
      <c r="H97" s="2">
        <v>0</v>
      </c>
      <c r="I97" s="2">
        <v>43946</v>
      </c>
      <c r="J97" s="2">
        <v>21973</v>
      </c>
      <c r="K97" s="2">
        <v>43946</v>
      </c>
      <c r="L97" s="2">
        <f t="shared" si="23"/>
        <v>1914283365.4000001</v>
      </c>
      <c r="M97" s="2">
        <v>1865</v>
      </c>
      <c r="N97" s="2">
        <f t="shared" si="24"/>
        <v>81239400</v>
      </c>
      <c r="O97" s="2">
        <f t="shared" si="25"/>
        <v>2.9140625</v>
      </c>
      <c r="P97" s="2">
        <f t="shared" si="26"/>
        <v>7547393.9000000004</v>
      </c>
      <c r="Q97" s="2">
        <f t="shared" si="27"/>
        <v>7.5473939000000003</v>
      </c>
      <c r="R97" s="2">
        <v>0</v>
      </c>
      <c r="S97" s="2">
        <f t="shared" si="28"/>
        <v>0</v>
      </c>
      <c r="T97" s="2">
        <f t="shared" si="29"/>
        <v>0</v>
      </c>
      <c r="U97" s="2">
        <f t="shared" si="30"/>
        <v>0</v>
      </c>
      <c r="V97" s="2">
        <v>39715.855372999999</v>
      </c>
      <c r="W97" s="2">
        <f t="shared" si="31"/>
        <v>12.1053927176904</v>
      </c>
      <c r="X97" s="2">
        <f t="shared" si="32"/>
        <v>7.521944712513962</v>
      </c>
      <c r="Y97" s="2">
        <f t="shared" si="33"/>
        <v>1.2430118419001115</v>
      </c>
      <c r="Z97" s="2">
        <f t="shared" si="34"/>
        <v>23.56348477955278</v>
      </c>
      <c r="AA97" s="2">
        <f t="shared" si="35"/>
        <v>0.44663979485803507</v>
      </c>
      <c r="AB97" s="2">
        <f t="shared" si="36"/>
        <v>3.534522716932917</v>
      </c>
      <c r="AC97" s="2">
        <v>20</v>
      </c>
      <c r="AD97" s="2">
        <f t="shared" si="37"/>
        <v>1.1781742389776391</v>
      </c>
      <c r="AE97" s="2" t="s">
        <v>179</v>
      </c>
      <c r="AF97" s="2">
        <f t="shared" si="38"/>
        <v>0</v>
      </c>
      <c r="AG97" s="2">
        <f t="shared" si="39"/>
        <v>0.23168697169988473</v>
      </c>
      <c r="AH97" s="2">
        <f t="shared" si="40"/>
        <v>0.27846816223339638</v>
      </c>
      <c r="AI97" s="2">
        <f t="shared" si="41"/>
        <v>957141682.70000005</v>
      </c>
      <c r="AJ97" s="2">
        <f t="shared" si="42"/>
        <v>27103256.039999999</v>
      </c>
      <c r="AK97" s="2">
        <f t="shared" si="43"/>
        <v>27.103256039999998</v>
      </c>
      <c r="AL97" s="2" t="s">
        <v>894</v>
      </c>
      <c r="AM97" s="2" t="s">
        <v>179</v>
      </c>
      <c r="AN97" s="2" t="s">
        <v>895</v>
      </c>
      <c r="AO97" s="2" t="s">
        <v>896</v>
      </c>
      <c r="AP97" s="2" t="s">
        <v>179</v>
      </c>
      <c r="AQ97" s="2" t="s">
        <v>179</v>
      </c>
      <c r="AR97" s="2" t="s">
        <v>179</v>
      </c>
      <c r="AS97" s="2">
        <v>0</v>
      </c>
      <c r="AT97" s="2" t="s">
        <v>179</v>
      </c>
      <c r="AU97" s="2" t="s">
        <v>179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 t="s">
        <v>142</v>
      </c>
    </row>
    <row r="98" spans="1:99" s="2" customFormat="1" x14ac:dyDescent="0.25">
      <c r="A98" s="2" t="s">
        <v>897</v>
      </c>
      <c r="C98" s="2" t="s">
        <v>898</v>
      </c>
      <c r="D98" s="2">
        <v>1964</v>
      </c>
      <c r="E98" s="2">
        <f t="shared" si="22"/>
        <v>51</v>
      </c>
      <c r="F98" s="2">
        <v>12</v>
      </c>
      <c r="G98" s="2">
        <v>12</v>
      </c>
      <c r="H98" s="2">
        <v>0</v>
      </c>
      <c r="I98" s="2">
        <v>3343</v>
      </c>
      <c r="J98" s="2">
        <v>2450</v>
      </c>
      <c r="K98" s="2">
        <v>3343</v>
      </c>
      <c r="L98" s="2">
        <f t="shared" si="23"/>
        <v>145620745.70000002</v>
      </c>
      <c r="M98" s="2">
        <v>293</v>
      </c>
      <c r="N98" s="2">
        <f t="shared" si="24"/>
        <v>12763080</v>
      </c>
      <c r="O98" s="2">
        <f t="shared" si="25"/>
        <v>0.45781250000000001</v>
      </c>
      <c r="P98" s="2">
        <f t="shared" si="26"/>
        <v>1185729.98</v>
      </c>
      <c r="Q98" s="2">
        <f t="shared" si="27"/>
        <v>1.1857299800000001</v>
      </c>
      <c r="R98" s="2">
        <v>0.5</v>
      </c>
      <c r="S98" s="2">
        <f t="shared" si="28"/>
        <v>1.2949949999999999</v>
      </c>
      <c r="T98" s="2">
        <f t="shared" si="29"/>
        <v>320</v>
      </c>
      <c r="U98" s="2">
        <f t="shared" si="30"/>
        <v>13940000</v>
      </c>
      <c r="V98" s="2">
        <v>15071.929031</v>
      </c>
      <c r="W98" s="2">
        <f t="shared" si="31"/>
        <v>4.5939239686487996</v>
      </c>
      <c r="X98" s="2">
        <f t="shared" si="32"/>
        <v>2.8545329268972139</v>
      </c>
      <c r="Y98" s="2">
        <f t="shared" si="33"/>
        <v>1.1901064089448683</v>
      </c>
      <c r="Z98" s="2">
        <f t="shared" si="34"/>
        <v>11.409530121255999</v>
      </c>
      <c r="AA98" s="2">
        <f t="shared" si="35"/>
        <v>1.520147069763397</v>
      </c>
      <c r="AB98" s="2">
        <f t="shared" si="36"/>
        <v>2.8523825303139998</v>
      </c>
      <c r="AC98" s="2">
        <v>12</v>
      </c>
      <c r="AD98" s="2">
        <f t="shared" si="37"/>
        <v>0.95079417677133327</v>
      </c>
      <c r="AE98" s="2" t="s">
        <v>179</v>
      </c>
      <c r="AF98" s="2">
        <f t="shared" si="38"/>
        <v>1.0921501706484642</v>
      </c>
      <c r="AG98" s="2">
        <f t="shared" si="39"/>
        <v>0.28303194899187467</v>
      </c>
      <c r="AH98" s="2">
        <f t="shared" si="40"/>
        <v>0.3923626004541324</v>
      </c>
      <c r="AI98" s="2">
        <f t="shared" si="41"/>
        <v>106721755</v>
      </c>
      <c r="AJ98" s="2">
        <f t="shared" si="42"/>
        <v>3022026</v>
      </c>
      <c r="AK98" s="2">
        <f t="shared" si="43"/>
        <v>3.0220259999999999</v>
      </c>
      <c r="AL98" s="2" t="s">
        <v>899</v>
      </c>
      <c r="AM98" s="2" t="s">
        <v>179</v>
      </c>
      <c r="AN98" s="2" t="s">
        <v>179</v>
      </c>
      <c r="AO98" s="2" t="s">
        <v>900</v>
      </c>
      <c r="AP98" s="2" t="s">
        <v>179</v>
      </c>
      <c r="AQ98" s="2" t="s">
        <v>179</v>
      </c>
      <c r="AR98" s="2" t="s">
        <v>179</v>
      </c>
      <c r="AS98" s="2">
        <v>0</v>
      </c>
      <c r="AT98" s="2" t="s">
        <v>179</v>
      </c>
      <c r="AU98" s="2" t="s">
        <v>179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 t="s">
        <v>142</v>
      </c>
    </row>
    <row r="99" spans="1:99" s="2" customFormat="1" x14ac:dyDescent="0.25">
      <c r="A99" s="2" t="s">
        <v>901</v>
      </c>
      <c r="B99" s="2" t="s">
        <v>902</v>
      </c>
      <c r="C99" s="2" t="s">
        <v>903</v>
      </c>
      <c r="D99" s="2">
        <v>1967</v>
      </c>
      <c r="E99" s="2">
        <f t="shared" si="22"/>
        <v>48</v>
      </c>
      <c r="F99" s="2">
        <v>10</v>
      </c>
      <c r="G99" s="2">
        <v>10</v>
      </c>
      <c r="H99" s="2">
        <v>68</v>
      </c>
      <c r="I99" s="2">
        <v>2810</v>
      </c>
      <c r="J99" s="2">
        <v>1686</v>
      </c>
      <c r="K99" s="2">
        <v>2810</v>
      </c>
      <c r="L99" s="2">
        <f t="shared" si="23"/>
        <v>122403319</v>
      </c>
      <c r="M99" s="2">
        <v>279</v>
      </c>
      <c r="N99" s="2">
        <f t="shared" si="24"/>
        <v>12153240</v>
      </c>
      <c r="O99" s="2">
        <f t="shared" si="25"/>
        <v>0.43593750000000003</v>
      </c>
      <c r="P99" s="2">
        <f t="shared" si="26"/>
        <v>1129073.94</v>
      </c>
      <c r="Q99" s="2">
        <f t="shared" si="27"/>
        <v>1.1290739400000001</v>
      </c>
      <c r="R99" s="2">
        <v>0.4</v>
      </c>
      <c r="S99" s="2">
        <f t="shared" si="28"/>
        <v>1.0359959999999999</v>
      </c>
      <c r="T99" s="2">
        <f t="shared" si="29"/>
        <v>256</v>
      </c>
      <c r="U99" s="2">
        <f t="shared" si="30"/>
        <v>11152000</v>
      </c>
      <c r="W99" s="2">
        <f t="shared" si="31"/>
        <v>0</v>
      </c>
      <c r="X99" s="2">
        <f t="shared" si="32"/>
        <v>0</v>
      </c>
      <c r="Y99" s="2">
        <f t="shared" si="33"/>
        <v>0</v>
      </c>
      <c r="Z99" s="2">
        <f t="shared" si="34"/>
        <v>10.071661466407312</v>
      </c>
      <c r="AA99" s="2">
        <f t="shared" si="35"/>
        <v>0</v>
      </c>
      <c r="AB99" s="2">
        <f t="shared" si="36"/>
        <v>3.0214984399221931</v>
      </c>
      <c r="AC99" s="2">
        <v>10</v>
      </c>
      <c r="AD99" s="2">
        <f t="shared" si="37"/>
        <v>1.0071661466407311</v>
      </c>
      <c r="AE99" s="2" t="s">
        <v>179</v>
      </c>
      <c r="AF99" s="2">
        <f t="shared" si="38"/>
        <v>0.91756272401433692</v>
      </c>
      <c r="AG99" s="2">
        <f t="shared" si="39"/>
        <v>0.25603570359852568</v>
      </c>
      <c r="AH99" s="2">
        <f t="shared" si="40"/>
        <v>0.54291607565298283</v>
      </c>
      <c r="AI99" s="2">
        <f t="shared" si="41"/>
        <v>73441991.400000006</v>
      </c>
      <c r="AJ99" s="2">
        <f t="shared" si="42"/>
        <v>2079647.28</v>
      </c>
      <c r="AK99" s="2">
        <f t="shared" si="43"/>
        <v>2.0796472800000001</v>
      </c>
      <c r="AL99" s="2" t="s">
        <v>179</v>
      </c>
      <c r="AM99" s="2" t="s">
        <v>179</v>
      </c>
      <c r="AN99" s="2" t="s">
        <v>179</v>
      </c>
      <c r="AO99" s="2" t="s">
        <v>179</v>
      </c>
      <c r="AP99" s="2" t="s">
        <v>179</v>
      </c>
      <c r="AQ99" s="2" t="s">
        <v>179</v>
      </c>
      <c r="AR99" s="2" t="s">
        <v>179</v>
      </c>
      <c r="AS99" s="2">
        <v>0</v>
      </c>
      <c r="AT99" s="2" t="s">
        <v>179</v>
      </c>
      <c r="AU99" s="2" t="s">
        <v>179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 t="s">
        <v>142</v>
      </c>
    </row>
    <row r="100" spans="1:99" s="2" customFormat="1" x14ac:dyDescent="0.25">
      <c r="A100" s="2" t="s">
        <v>904</v>
      </c>
      <c r="C100" s="2" t="s">
        <v>905</v>
      </c>
      <c r="D100" s="2">
        <v>1947</v>
      </c>
      <c r="E100" s="2">
        <f t="shared" si="22"/>
        <v>68</v>
      </c>
      <c r="F100" s="2">
        <v>9</v>
      </c>
      <c r="G100" s="2">
        <v>9</v>
      </c>
      <c r="H100" s="2">
        <v>0</v>
      </c>
      <c r="I100" s="2">
        <v>67692</v>
      </c>
      <c r="J100" s="2">
        <v>50000</v>
      </c>
      <c r="K100" s="2">
        <v>67692</v>
      </c>
      <c r="L100" s="2">
        <f t="shared" si="23"/>
        <v>2948656750.8000002</v>
      </c>
      <c r="M100" s="2">
        <v>1525.8415456</v>
      </c>
      <c r="N100" s="2">
        <f t="shared" si="24"/>
        <v>66465657.726336002</v>
      </c>
      <c r="O100" s="2">
        <f t="shared" si="25"/>
        <v>2.384127415</v>
      </c>
      <c r="P100" s="2">
        <f t="shared" si="26"/>
        <v>6174867.1172268167</v>
      </c>
      <c r="Q100" s="2">
        <f t="shared" si="27"/>
        <v>6.1748671172268166</v>
      </c>
      <c r="R100" s="2">
        <v>0</v>
      </c>
      <c r="S100" s="2">
        <f t="shared" si="28"/>
        <v>0</v>
      </c>
      <c r="T100" s="2">
        <f t="shared" si="29"/>
        <v>0</v>
      </c>
      <c r="U100" s="2">
        <f t="shared" si="30"/>
        <v>0</v>
      </c>
      <c r="V100" s="2">
        <v>54577.075963000003</v>
      </c>
      <c r="W100" s="2">
        <f t="shared" si="31"/>
        <v>16.6350927535224</v>
      </c>
      <c r="X100" s="2">
        <f t="shared" si="32"/>
        <v>10.336570724936424</v>
      </c>
      <c r="Y100" s="2">
        <f t="shared" si="33"/>
        <v>1.8884535623719121</v>
      </c>
      <c r="Z100" s="2">
        <f t="shared" si="34"/>
        <v>44.363613506101515</v>
      </c>
      <c r="AA100" s="2">
        <f t="shared" si="35"/>
        <v>0.26972618532156828</v>
      </c>
      <c r="AB100" s="2">
        <f t="shared" si="36"/>
        <v>14.787871168700507</v>
      </c>
      <c r="AC100" s="2">
        <v>9</v>
      </c>
      <c r="AD100" s="2">
        <f t="shared" si="37"/>
        <v>4.9292903895668347</v>
      </c>
      <c r="AE100" s="2">
        <v>333.322</v>
      </c>
      <c r="AF100" s="2">
        <f t="shared" si="38"/>
        <v>0</v>
      </c>
      <c r="AG100" s="2">
        <f t="shared" si="39"/>
        <v>0.48225163437512314</v>
      </c>
      <c r="AH100" s="2">
        <f t="shared" si="40"/>
        <v>0.10012107398947395</v>
      </c>
      <c r="AI100" s="2">
        <f t="shared" si="41"/>
        <v>2177995000</v>
      </c>
      <c r="AJ100" s="2">
        <f t="shared" si="42"/>
        <v>61674000</v>
      </c>
      <c r="AK100" s="2">
        <f t="shared" si="43"/>
        <v>61.673999999999999</v>
      </c>
      <c r="AL100" s="2" t="s">
        <v>179</v>
      </c>
      <c r="AM100" s="2" t="s">
        <v>179</v>
      </c>
      <c r="AN100" s="2" t="s">
        <v>179</v>
      </c>
      <c r="AO100" s="2" t="s">
        <v>179</v>
      </c>
      <c r="AP100" s="2" t="s">
        <v>906</v>
      </c>
      <c r="AQ100" s="2" t="s">
        <v>907</v>
      </c>
      <c r="AR100" s="2" t="s">
        <v>908</v>
      </c>
      <c r="AS100" s="2">
        <v>1</v>
      </c>
      <c r="AT100" s="2" t="s">
        <v>909</v>
      </c>
      <c r="AU100" s="2" t="s">
        <v>910</v>
      </c>
      <c r="AV100" s="2">
        <v>10</v>
      </c>
      <c r="AW100" s="5">
        <v>62</v>
      </c>
      <c r="AX100" s="5">
        <v>36</v>
      </c>
      <c r="AY100" s="5">
        <v>2</v>
      </c>
      <c r="AZ100" s="5">
        <v>1.4</v>
      </c>
      <c r="BA100" s="5">
        <v>3.3</v>
      </c>
      <c r="BB100" s="5">
        <v>1.7</v>
      </c>
      <c r="BC100" s="5">
        <v>5.8</v>
      </c>
      <c r="BD100" s="5">
        <v>4.5</v>
      </c>
      <c r="BE100" s="5">
        <v>4.9000000000000004</v>
      </c>
      <c r="BF100" s="5">
        <v>15.7</v>
      </c>
      <c r="BG100" s="5">
        <v>1.6</v>
      </c>
      <c r="BH100" s="5">
        <v>0.3</v>
      </c>
      <c r="BI100" s="5">
        <v>3.9</v>
      </c>
      <c r="BJ100" s="5">
        <v>2.2999999999999998</v>
      </c>
      <c r="BK100" s="5">
        <v>41.3</v>
      </c>
      <c r="BL100" s="5">
        <v>12.3</v>
      </c>
      <c r="BM100" s="2">
        <v>0</v>
      </c>
      <c r="BN100" s="5">
        <v>1</v>
      </c>
      <c r="BO100" s="5">
        <v>48230</v>
      </c>
      <c r="BP100" s="5">
        <v>5692</v>
      </c>
      <c r="BQ100" s="5">
        <v>152</v>
      </c>
      <c r="BR100" s="5">
        <v>18</v>
      </c>
      <c r="BS100" s="5">
        <v>0.54</v>
      </c>
      <c r="BT100" s="5">
        <v>0.06</v>
      </c>
      <c r="BU100" s="5">
        <v>57375</v>
      </c>
      <c r="BV100" s="5">
        <v>181</v>
      </c>
      <c r="BW100" s="5">
        <v>0.64</v>
      </c>
      <c r="BX100" s="5">
        <v>353957</v>
      </c>
      <c r="BY100" s="5">
        <v>52038</v>
      </c>
      <c r="BZ100" s="5">
        <v>1117</v>
      </c>
      <c r="CA100" s="5">
        <v>164</v>
      </c>
      <c r="CB100" s="5">
        <v>1.2</v>
      </c>
      <c r="CC100" s="5">
        <v>0.18</v>
      </c>
      <c r="CD100" s="5">
        <v>49</v>
      </c>
      <c r="CE100" s="5">
        <v>37</v>
      </c>
      <c r="CF100" s="5">
        <v>36</v>
      </c>
      <c r="CG100" s="5">
        <v>28</v>
      </c>
      <c r="CH100" s="5">
        <v>6</v>
      </c>
      <c r="CI100" s="5">
        <v>1</v>
      </c>
      <c r="CJ100" s="5">
        <v>2</v>
      </c>
      <c r="CK100" s="2">
        <v>0</v>
      </c>
      <c r="CL100" s="2">
        <v>0</v>
      </c>
      <c r="CM100" s="2">
        <v>0</v>
      </c>
      <c r="CN100" s="5">
        <v>1</v>
      </c>
      <c r="CO100" s="2">
        <v>0</v>
      </c>
      <c r="CP100" s="5">
        <v>1</v>
      </c>
      <c r="CQ100" s="5">
        <v>7</v>
      </c>
      <c r="CR100" s="5">
        <v>31</v>
      </c>
      <c r="CS100" s="5">
        <v>0.83792999999999995</v>
      </c>
      <c r="CT100" s="5">
        <v>0.88153000000000004</v>
      </c>
      <c r="CU100" s="2" t="s">
        <v>633</v>
      </c>
    </row>
    <row r="101" spans="1:99" s="2" customFormat="1" x14ac:dyDescent="0.25">
      <c r="A101" s="2" t="s">
        <v>911</v>
      </c>
      <c r="B101" s="2" t="s">
        <v>912</v>
      </c>
      <c r="C101" s="2" t="s">
        <v>913</v>
      </c>
      <c r="D101" s="2">
        <v>1940</v>
      </c>
      <c r="E101" s="2">
        <f t="shared" si="22"/>
        <v>75</v>
      </c>
      <c r="F101" s="2">
        <v>8</v>
      </c>
      <c r="G101" s="2">
        <v>8</v>
      </c>
      <c r="H101" s="2">
        <v>326</v>
      </c>
      <c r="I101" s="2">
        <v>8408</v>
      </c>
      <c r="J101" s="2">
        <v>3400</v>
      </c>
      <c r="K101" s="2">
        <v>8408</v>
      </c>
      <c r="L101" s="2">
        <f t="shared" si="23"/>
        <v>366251639.19999999</v>
      </c>
      <c r="M101" s="2">
        <v>500</v>
      </c>
      <c r="N101" s="2">
        <f t="shared" si="24"/>
        <v>21780000</v>
      </c>
      <c r="O101" s="2">
        <f t="shared" si="25"/>
        <v>0.78125</v>
      </c>
      <c r="P101" s="2">
        <f t="shared" si="26"/>
        <v>2023430</v>
      </c>
      <c r="Q101" s="2">
        <f t="shared" si="27"/>
        <v>2.0234300000000003</v>
      </c>
      <c r="R101" s="2">
        <v>1.32</v>
      </c>
      <c r="S101" s="2">
        <f t="shared" si="28"/>
        <v>3.4187867999999999</v>
      </c>
      <c r="T101" s="2">
        <f t="shared" si="29"/>
        <v>844.80000000000007</v>
      </c>
      <c r="U101" s="2">
        <f t="shared" si="30"/>
        <v>36801600</v>
      </c>
      <c r="V101" s="2">
        <v>25030.242891999998</v>
      </c>
      <c r="W101" s="2">
        <f t="shared" si="31"/>
        <v>7.6292180334815987</v>
      </c>
      <c r="X101" s="2">
        <f t="shared" si="32"/>
        <v>4.740577822287448</v>
      </c>
      <c r="Y101" s="2">
        <f t="shared" si="33"/>
        <v>1.5129717724830132</v>
      </c>
      <c r="Z101" s="2">
        <f t="shared" si="34"/>
        <v>16.81596139577594</v>
      </c>
      <c r="AA101" s="2">
        <f t="shared" si="35"/>
        <v>1.8191520388707987</v>
      </c>
      <c r="AB101" s="2">
        <f t="shared" si="36"/>
        <v>6.305985523415977</v>
      </c>
      <c r="AC101" s="2">
        <v>8</v>
      </c>
      <c r="AD101" s="2">
        <f t="shared" si="37"/>
        <v>2.1019951744719925</v>
      </c>
      <c r="AE101" s="2">
        <v>7840.38</v>
      </c>
      <c r="AF101" s="2">
        <f t="shared" si="38"/>
        <v>1.6896000000000002</v>
      </c>
      <c r="AG101" s="2">
        <f t="shared" si="39"/>
        <v>0.31932889078666105</v>
      </c>
      <c r="AH101" s="2">
        <f t="shared" si="40"/>
        <v>0.48247760043797655</v>
      </c>
      <c r="AI101" s="2">
        <f t="shared" si="41"/>
        <v>148103660</v>
      </c>
      <c r="AJ101" s="2">
        <f t="shared" si="42"/>
        <v>4193832</v>
      </c>
      <c r="AK101" s="2">
        <f t="shared" si="43"/>
        <v>4.1938319999999996</v>
      </c>
      <c r="AL101" s="2" t="s">
        <v>644</v>
      </c>
      <c r="AM101" s="2" t="s">
        <v>179</v>
      </c>
      <c r="AN101" s="2" t="s">
        <v>179</v>
      </c>
      <c r="AO101" s="2" t="s">
        <v>914</v>
      </c>
      <c r="AP101" s="2" t="s">
        <v>915</v>
      </c>
      <c r="AQ101" s="2" t="s">
        <v>916</v>
      </c>
      <c r="AR101" s="2" t="s">
        <v>917</v>
      </c>
      <c r="AS101" s="2">
        <v>5</v>
      </c>
      <c r="AT101" s="2" t="s">
        <v>918</v>
      </c>
      <c r="AU101" s="2" t="s">
        <v>919</v>
      </c>
      <c r="AV101" s="2">
        <v>10</v>
      </c>
      <c r="AW101" s="5">
        <v>89</v>
      </c>
      <c r="AX101" s="5">
        <v>11</v>
      </c>
      <c r="AY101" s="5">
        <v>1</v>
      </c>
      <c r="AZ101" s="5">
        <v>1.5</v>
      </c>
      <c r="BA101" s="5">
        <v>0.5</v>
      </c>
      <c r="BB101" s="5">
        <v>0.1</v>
      </c>
      <c r="BC101" s="5">
        <v>0.5</v>
      </c>
      <c r="BD101" s="5">
        <v>0.2</v>
      </c>
      <c r="BE101" s="5">
        <v>0.5</v>
      </c>
      <c r="BF101" s="5">
        <v>7.6</v>
      </c>
      <c r="BG101" s="5">
        <v>4.7</v>
      </c>
      <c r="BH101" s="5">
        <v>0.5</v>
      </c>
      <c r="BI101" s="5">
        <v>15.3</v>
      </c>
      <c r="BJ101" s="5">
        <v>25.3</v>
      </c>
      <c r="BK101" s="5">
        <v>16.2</v>
      </c>
      <c r="BL101" s="5">
        <v>26.5</v>
      </c>
      <c r="BM101" s="2">
        <v>0</v>
      </c>
      <c r="BN101" s="5">
        <v>0.6</v>
      </c>
      <c r="BO101" s="5">
        <v>766071</v>
      </c>
      <c r="BP101" s="5">
        <v>185261</v>
      </c>
      <c r="BQ101" s="5">
        <v>7</v>
      </c>
      <c r="BR101" s="5">
        <v>2</v>
      </c>
      <c r="BS101" s="5">
        <v>0.1</v>
      </c>
      <c r="BT101" s="5">
        <v>0.02</v>
      </c>
      <c r="BU101" s="5">
        <v>1027679</v>
      </c>
      <c r="BV101" s="5">
        <v>9</v>
      </c>
      <c r="BW101" s="5">
        <v>0.13</v>
      </c>
      <c r="BX101" s="5">
        <v>14906633</v>
      </c>
      <c r="BY101" s="5">
        <v>1893579</v>
      </c>
      <c r="BZ101" s="5">
        <v>134</v>
      </c>
      <c r="CA101" s="5">
        <v>17</v>
      </c>
      <c r="CB101" s="5">
        <v>2.13</v>
      </c>
      <c r="CC101" s="5">
        <v>0.28000000000000003</v>
      </c>
      <c r="CD101" s="5">
        <v>18</v>
      </c>
      <c r="CE101" s="5">
        <v>10</v>
      </c>
      <c r="CF101" s="5">
        <v>47</v>
      </c>
      <c r="CG101" s="5">
        <v>25</v>
      </c>
      <c r="CH101" s="5">
        <v>15</v>
      </c>
      <c r="CI101" s="5">
        <v>4</v>
      </c>
      <c r="CJ101" s="5">
        <v>5</v>
      </c>
      <c r="CK101" s="2">
        <v>0</v>
      </c>
      <c r="CL101" s="2">
        <v>0</v>
      </c>
      <c r="CM101" s="5">
        <v>2</v>
      </c>
      <c r="CN101" s="5">
        <v>3</v>
      </c>
      <c r="CO101" s="5">
        <v>2</v>
      </c>
      <c r="CP101" s="5">
        <v>5</v>
      </c>
      <c r="CQ101" s="5">
        <v>12</v>
      </c>
      <c r="CR101" s="5">
        <v>52</v>
      </c>
      <c r="CS101" s="5">
        <v>0.98277000000000003</v>
      </c>
      <c r="CT101" s="5">
        <v>0.98770000000000002</v>
      </c>
      <c r="CU101" s="2" t="s">
        <v>142</v>
      </c>
    </row>
    <row r="102" spans="1:99" s="2" customFormat="1" x14ac:dyDescent="0.25">
      <c r="A102" s="2" t="s">
        <v>920</v>
      </c>
      <c r="C102" s="2" t="s">
        <v>921</v>
      </c>
      <c r="D102" s="2">
        <v>1913</v>
      </c>
      <c r="E102" s="2">
        <f t="shared" si="22"/>
        <v>102</v>
      </c>
      <c r="F102" s="2">
        <v>164</v>
      </c>
      <c r="G102" s="2">
        <v>176</v>
      </c>
      <c r="H102" s="2">
        <v>658346</v>
      </c>
      <c r="I102" s="2">
        <v>327250</v>
      </c>
      <c r="J102" s="2">
        <v>254843</v>
      </c>
      <c r="K102" s="2">
        <v>327250</v>
      </c>
      <c r="L102" s="2">
        <f t="shared" si="23"/>
        <v>14254977275</v>
      </c>
      <c r="M102" s="2">
        <v>5575</v>
      </c>
      <c r="N102" s="2">
        <f t="shared" si="24"/>
        <v>242847000</v>
      </c>
      <c r="O102" s="2">
        <f t="shared" si="25"/>
        <v>8.7109375</v>
      </c>
      <c r="P102" s="2">
        <f t="shared" si="26"/>
        <v>22561244.5</v>
      </c>
      <c r="Q102" s="2">
        <f t="shared" si="27"/>
        <v>22.561244500000001</v>
      </c>
      <c r="R102" s="2">
        <v>634</v>
      </c>
      <c r="S102" s="2">
        <f t="shared" si="28"/>
        <v>1642.0536599999998</v>
      </c>
      <c r="T102" s="2">
        <f t="shared" si="29"/>
        <v>405760</v>
      </c>
      <c r="U102" s="2">
        <f t="shared" si="30"/>
        <v>17675920000</v>
      </c>
      <c r="V102" s="2">
        <v>388855.75933999999</v>
      </c>
      <c r="W102" s="2">
        <f t="shared" si="31"/>
        <v>118.52323544683199</v>
      </c>
      <c r="X102" s="2">
        <f t="shared" si="32"/>
        <v>73.646947684439965</v>
      </c>
      <c r="Y102" s="2">
        <f t="shared" si="33"/>
        <v>7.039095598797088</v>
      </c>
      <c r="Z102" s="2">
        <f t="shared" si="34"/>
        <v>58.699416813878699</v>
      </c>
      <c r="AA102" s="2">
        <f t="shared" si="35"/>
        <v>0.37704976747547392</v>
      </c>
      <c r="AB102" s="2">
        <f t="shared" si="36"/>
        <v>1.0737698197660737</v>
      </c>
      <c r="AC102" s="2">
        <v>164</v>
      </c>
      <c r="AD102" s="2">
        <f t="shared" si="37"/>
        <v>0.35792327325535794</v>
      </c>
      <c r="AE102" s="2">
        <v>197.35400000000001</v>
      </c>
      <c r="AF102" s="2">
        <f t="shared" si="38"/>
        <v>72.782062780269058</v>
      </c>
      <c r="AG102" s="2">
        <f t="shared" si="39"/>
        <v>0.3338203925960227</v>
      </c>
      <c r="AH102" s="2">
        <f t="shared" si="40"/>
        <v>7.1772525957564823E-2</v>
      </c>
      <c r="AI102" s="2">
        <f t="shared" si="41"/>
        <v>11100935595.700001</v>
      </c>
      <c r="AJ102" s="2">
        <f t="shared" si="42"/>
        <v>314343743.63999999</v>
      </c>
      <c r="AK102" s="2">
        <f t="shared" si="43"/>
        <v>314.34374364000001</v>
      </c>
      <c r="AL102" s="2" t="s">
        <v>922</v>
      </c>
      <c r="AM102" s="2" t="s">
        <v>923</v>
      </c>
      <c r="AN102" s="2" t="s">
        <v>924</v>
      </c>
      <c r="AO102" s="2" t="s">
        <v>925</v>
      </c>
      <c r="AP102" s="2" t="s">
        <v>926</v>
      </c>
      <c r="AQ102" s="2" t="s">
        <v>927</v>
      </c>
      <c r="AR102" s="2" t="s">
        <v>928</v>
      </c>
      <c r="AS102" s="2">
        <v>2</v>
      </c>
      <c r="AT102" s="2" t="s">
        <v>929</v>
      </c>
      <c r="AU102" s="2" t="s">
        <v>930</v>
      </c>
      <c r="AV102" s="2">
        <v>4</v>
      </c>
      <c r="AW102" s="5">
        <v>76</v>
      </c>
      <c r="AX102" s="5">
        <v>23</v>
      </c>
      <c r="AY102" s="5">
        <v>1</v>
      </c>
      <c r="AZ102" s="5">
        <v>1.1000000000000001</v>
      </c>
      <c r="BA102" s="2">
        <v>0</v>
      </c>
      <c r="BB102" s="2">
        <v>0</v>
      </c>
      <c r="BC102" s="5">
        <v>0.8</v>
      </c>
      <c r="BD102" s="2">
        <v>0</v>
      </c>
      <c r="BE102" s="5">
        <v>0.5</v>
      </c>
      <c r="BF102" s="5">
        <v>4</v>
      </c>
      <c r="BG102" s="5">
        <v>57.1</v>
      </c>
      <c r="BH102" s="2">
        <v>0</v>
      </c>
      <c r="BI102" s="5">
        <v>17.5</v>
      </c>
      <c r="BJ102" s="5">
        <v>14.7</v>
      </c>
      <c r="BK102" s="5">
        <v>1.5</v>
      </c>
      <c r="BL102" s="5">
        <v>1.9</v>
      </c>
      <c r="BM102" s="2">
        <v>0</v>
      </c>
      <c r="BN102" s="5">
        <v>0.7</v>
      </c>
      <c r="BO102" s="5">
        <v>12950</v>
      </c>
      <c r="BP102" s="5">
        <v>6996</v>
      </c>
      <c r="BQ102" s="5">
        <v>8</v>
      </c>
      <c r="BR102" s="5">
        <v>4</v>
      </c>
      <c r="BS102" s="5">
        <v>0.08</v>
      </c>
      <c r="BT102" s="5">
        <v>0.04</v>
      </c>
      <c r="BU102" s="5">
        <v>22746</v>
      </c>
      <c r="BV102" s="5">
        <v>14</v>
      </c>
      <c r="BW102" s="5">
        <v>0.14000000000000001</v>
      </c>
      <c r="BX102" s="5">
        <v>78872</v>
      </c>
      <c r="BY102" s="5">
        <v>3955</v>
      </c>
      <c r="BZ102" s="5">
        <v>50</v>
      </c>
      <c r="CA102" s="5">
        <v>3</v>
      </c>
      <c r="CB102" s="5">
        <v>0.45</v>
      </c>
      <c r="CC102" s="5">
        <v>0.02</v>
      </c>
      <c r="CD102" s="5">
        <v>18</v>
      </c>
      <c r="CE102" s="5">
        <v>10</v>
      </c>
      <c r="CF102" s="5">
        <v>7</v>
      </c>
      <c r="CG102" s="5">
        <v>5</v>
      </c>
      <c r="CH102" s="5">
        <v>29</v>
      </c>
      <c r="CI102" s="5">
        <v>31</v>
      </c>
      <c r="CJ102" s="5">
        <v>44</v>
      </c>
      <c r="CK102" s="5">
        <v>1</v>
      </c>
      <c r="CL102" s="2">
        <v>0</v>
      </c>
      <c r="CM102" s="5">
        <v>9</v>
      </c>
      <c r="CN102" s="5">
        <v>16</v>
      </c>
      <c r="CO102" s="5">
        <v>4</v>
      </c>
      <c r="CP102" s="5">
        <v>22</v>
      </c>
      <c r="CQ102" s="5">
        <v>1</v>
      </c>
      <c r="CR102" s="5">
        <v>3</v>
      </c>
      <c r="CS102" s="5">
        <v>0.39533000000000001</v>
      </c>
      <c r="CT102" s="5">
        <v>0.11487</v>
      </c>
      <c r="CU102" s="2" t="s">
        <v>142</v>
      </c>
    </row>
    <row r="103" spans="1:99" s="2" customFormat="1" x14ac:dyDescent="0.25">
      <c r="A103" s="2" t="s">
        <v>931</v>
      </c>
      <c r="B103" s="2" t="s">
        <v>932</v>
      </c>
      <c r="C103" s="2" t="s">
        <v>933</v>
      </c>
      <c r="D103" s="2">
        <v>1947</v>
      </c>
      <c r="E103" s="2">
        <f t="shared" si="22"/>
        <v>68</v>
      </c>
      <c r="F103" s="2">
        <v>60</v>
      </c>
      <c r="G103" s="2">
        <v>60</v>
      </c>
      <c r="H103" s="2">
        <v>0</v>
      </c>
      <c r="I103" s="2">
        <v>10350</v>
      </c>
      <c r="J103" s="2">
        <v>7590</v>
      </c>
      <c r="K103" s="2">
        <v>10350</v>
      </c>
      <c r="L103" s="2">
        <f t="shared" si="23"/>
        <v>450844965</v>
      </c>
      <c r="M103" s="2">
        <v>316</v>
      </c>
      <c r="N103" s="2">
        <f t="shared" si="24"/>
        <v>13764960</v>
      </c>
      <c r="O103" s="2">
        <f t="shared" si="25"/>
        <v>0.49375000000000002</v>
      </c>
      <c r="P103" s="2">
        <f t="shared" si="26"/>
        <v>1278807.76</v>
      </c>
      <c r="Q103" s="2">
        <f t="shared" si="27"/>
        <v>1.2788077600000001</v>
      </c>
      <c r="R103" s="2">
        <v>0</v>
      </c>
      <c r="S103" s="2">
        <f t="shared" si="28"/>
        <v>0</v>
      </c>
      <c r="T103" s="2">
        <f t="shared" si="29"/>
        <v>0</v>
      </c>
      <c r="U103" s="2">
        <f t="shared" si="30"/>
        <v>0</v>
      </c>
      <c r="W103" s="2">
        <f t="shared" si="31"/>
        <v>0</v>
      </c>
      <c r="X103" s="2">
        <f t="shared" si="32"/>
        <v>0</v>
      </c>
      <c r="Y103" s="2">
        <f t="shared" si="33"/>
        <v>0</v>
      </c>
      <c r="Z103" s="2">
        <f t="shared" si="34"/>
        <v>32.753089366042474</v>
      </c>
      <c r="AA103" s="2">
        <f t="shared" si="35"/>
        <v>0</v>
      </c>
      <c r="AB103" s="2">
        <f t="shared" si="36"/>
        <v>1.6376544683021237</v>
      </c>
      <c r="AC103" s="2">
        <v>60</v>
      </c>
      <c r="AD103" s="2">
        <f t="shared" si="37"/>
        <v>0.5458848227673746</v>
      </c>
      <c r="AE103" s="2" t="s">
        <v>179</v>
      </c>
      <c r="AF103" s="2">
        <f t="shared" si="38"/>
        <v>0</v>
      </c>
      <c r="AG103" s="2">
        <f t="shared" si="39"/>
        <v>0.78236649203828212</v>
      </c>
      <c r="AH103" s="2">
        <f t="shared" si="40"/>
        <v>0.13659392197906772</v>
      </c>
      <c r="AI103" s="2">
        <f t="shared" si="41"/>
        <v>330619641</v>
      </c>
      <c r="AJ103" s="2">
        <f t="shared" si="42"/>
        <v>9362113.1999999993</v>
      </c>
      <c r="AK103" s="2">
        <f t="shared" si="43"/>
        <v>9.3621131999999996</v>
      </c>
      <c r="AL103" s="2" t="s">
        <v>179</v>
      </c>
      <c r="AM103" s="2" t="s">
        <v>179</v>
      </c>
      <c r="AN103" s="2" t="s">
        <v>179</v>
      </c>
      <c r="AO103" s="2" t="s">
        <v>179</v>
      </c>
      <c r="AP103" s="2" t="s">
        <v>179</v>
      </c>
      <c r="AQ103" s="2" t="s">
        <v>179</v>
      </c>
      <c r="AR103" s="2" t="s">
        <v>179</v>
      </c>
      <c r="AS103" s="2">
        <v>0</v>
      </c>
      <c r="AT103" s="2" t="s">
        <v>179</v>
      </c>
      <c r="AU103" s="2" t="s">
        <v>179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 t="s">
        <v>142</v>
      </c>
    </row>
    <row r="104" spans="1:99" s="2" customFormat="1" x14ac:dyDescent="0.25">
      <c r="A104" s="2" t="s">
        <v>934</v>
      </c>
      <c r="C104" s="2" t="s">
        <v>935</v>
      </c>
      <c r="D104" s="2">
        <v>1923</v>
      </c>
      <c r="E104" s="2">
        <f t="shared" si="22"/>
        <v>92</v>
      </c>
      <c r="F104" s="2">
        <v>38</v>
      </c>
      <c r="G104" s="2">
        <v>38</v>
      </c>
      <c r="H104" s="2">
        <v>30794</v>
      </c>
      <c r="I104" s="2">
        <v>27600</v>
      </c>
      <c r="J104" s="2">
        <v>11011</v>
      </c>
      <c r="K104" s="2">
        <v>27600</v>
      </c>
      <c r="L104" s="2">
        <f t="shared" si="23"/>
        <v>1202253240</v>
      </c>
      <c r="M104" s="2">
        <v>1226</v>
      </c>
      <c r="N104" s="2">
        <f t="shared" si="24"/>
        <v>53404560</v>
      </c>
      <c r="O104" s="2">
        <f t="shared" si="25"/>
        <v>1.9156250000000001</v>
      </c>
      <c r="P104" s="2">
        <f t="shared" si="26"/>
        <v>4961450.3600000003</v>
      </c>
      <c r="Q104" s="2">
        <f t="shared" si="27"/>
        <v>4.9614503600000006</v>
      </c>
      <c r="R104" s="2">
        <v>52</v>
      </c>
      <c r="S104" s="2">
        <f t="shared" si="28"/>
        <v>134.67947999999998</v>
      </c>
      <c r="T104" s="2">
        <f t="shared" si="29"/>
        <v>33280</v>
      </c>
      <c r="U104" s="2">
        <f t="shared" si="30"/>
        <v>1449760000</v>
      </c>
      <c r="V104" s="2">
        <v>68036.393016999995</v>
      </c>
      <c r="W104" s="2">
        <f t="shared" si="31"/>
        <v>20.737492591581596</v>
      </c>
      <c r="X104" s="2">
        <f t="shared" si="32"/>
        <v>12.885684619061697</v>
      </c>
      <c r="Y104" s="2">
        <f t="shared" si="33"/>
        <v>2.6263149736284381</v>
      </c>
      <c r="Z104" s="2">
        <f t="shared" si="34"/>
        <v>22.512183229297275</v>
      </c>
      <c r="AA104" s="2">
        <f t="shared" si="35"/>
        <v>1.5268535006475272</v>
      </c>
      <c r="AB104" s="2">
        <f t="shared" si="36"/>
        <v>1.7772776233655743</v>
      </c>
      <c r="AC104" s="2">
        <v>38</v>
      </c>
      <c r="AD104" s="2">
        <f t="shared" si="37"/>
        <v>0.59242587445519146</v>
      </c>
      <c r="AE104" s="2">
        <v>36.040399999999998</v>
      </c>
      <c r="AF104" s="2">
        <f t="shared" si="38"/>
        <v>27.145187601957584</v>
      </c>
      <c r="AG104" s="2">
        <f t="shared" si="39"/>
        <v>0.27300706918545586</v>
      </c>
      <c r="AH104" s="2">
        <f t="shared" si="40"/>
        <v>0.36530008712481365</v>
      </c>
      <c r="AI104" s="2">
        <f t="shared" si="41"/>
        <v>479638058.90000004</v>
      </c>
      <c r="AJ104" s="2">
        <f t="shared" si="42"/>
        <v>13581848.279999999</v>
      </c>
      <c r="AK104" s="2">
        <f t="shared" si="43"/>
        <v>13.581848279999999</v>
      </c>
      <c r="AL104" s="2" t="s">
        <v>936</v>
      </c>
      <c r="AM104" s="2" t="s">
        <v>937</v>
      </c>
      <c r="AN104" s="2" t="s">
        <v>938</v>
      </c>
      <c r="AO104" s="2" t="s">
        <v>939</v>
      </c>
      <c r="AP104" s="2" t="s">
        <v>940</v>
      </c>
      <c r="AQ104" s="2" t="s">
        <v>445</v>
      </c>
      <c r="AR104" s="2" t="s">
        <v>941</v>
      </c>
      <c r="AS104" s="2">
        <v>1</v>
      </c>
      <c r="AT104" s="2" t="s">
        <v>942</v>
      </c>
      <c r="AU104" s="2" t="s">
        <v>943</v>
      </c>
      <c r="AV104" s="2">
        <v>5</v>
      </c>
      <c r="AW104" s="5">
        <v>87</v>
      </c>
      <c r="AX104" s="5">
        <v>12</v>
      </c>
      <c r="AY104" s="2">
        <v>0</v>
      </c>
      <c r="AZ104" s="5">
        <v>0.7</v>
      </c>
      <c r="BA104" s="5">
        <v>4.3</v>
      </c>
      <c r="BB104" s="5">
        <v>0.1</v>
      </c>
      <c r="BC104" s="5">
        <v>2.8</v>
      </c>
      <c r="BD104" s="5">
        <v>0.2</v>
      </c>
      <c r="BE104" s="5">
        <v>1.9</v>
      </c>
      <c r="BF104" s="5">
        <v>16.5</v>
      </c>
      <c r="BG104" s="5">
        <v>0.2</v>
      </c>
      <c r="BH104" s="5">
        <v>1.1000000000000001</v>
      </c>
      <c r="BI104" s="2">
        <v>0</v>
      </c>
      <c r="BJ104" s="2">
        <v>0</v>
      </c>
      <c r="BK104" s="5">
        <v>61.3</v>
      </c>
      <c r="BL104" s="5">
        <v>10.8</v>
      </c>
      <c r="BM104" s="2">
        <v>0</v>
      </c>
      <c r="BN104" s="5">
        <v>0.1</v>
      </c>
      <c r="BO104" s="5">
        <v>11939</v>
      </c>
      <c r="BP104" s="5">
        <v>1093</v>
      </c>
      <c r="BQ104" s="5">
        <v>161</v>
      </c>
      <c r="BR104" s="5">
        <v>15</v>
      </c>
      <c r="BS104" s="5">
        <v>0.6</v>
      </c>
      <c r="BT104" s="5">
        <v>0.06</v>
      </c>
      <c r="BU104" s="5">
        <v>14998</v>
      </c>
      <c r="BV104" s="5">
        <v>203</v>
      </c>
      <c r="BW104" s="5">
        <v>0.76</v>
      </c>
      <c r="BX104" s="5">
        <v>40039</v>
      </c>
      <c r="BY104" s="5">
        <v>4679</v>
      </c>
      <c r="BZ104" s="5">
        <v>541</v>
      </c>
      <c r="CA104" s="5">
        <v>63</v>
      </c>
      <c r="CB104" s="5">
        <v>1.25</v>
      </c>
      <c r="CC104" s="5">
        <v>0.15</v>
      </c>
      <c r="CD104" s="5">
        <v>14</v>
      </c>
      <c r="CE104" s="5">
        <v>13</v>
      </c>
      <c r="CF104" s="5">
        <v>46</v>
      </c>
      <c r="CG104" s="5">
        <v>21</v>
      </c>
      <c r="CH104" s="5">
        <v>21</v>
      </c>
      <c r="CI104" s="5">
        <v>3</v>
      </c>
      <c r="CJ104" s="5">
        <v>5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5">
        <v>16</v>
      </c>
      <c r="CR104" s="5">
        <v>61</v>
      </c>
      <c r="CS104" s="5">
        <v>0.68905000000000005</v>
      </c>
      <c r="CT104" s="5">
        <v>0.41552</v>
      </c>
      <c r="CU104" s="2" t="s">
        <v>142</v>
      </c>
    </row>
    <row r="105" spans="1:99" s="2" customFormat="1" x14ac:dyDescent="0.25">
      <c r="A105" s="2" t="s">
        <v>944</v>
      </c>
      <c r="C105" s="2" t="s">
        <v>945</v>
      </c>
      <c r="D105" s="2">
        <v>1975</v>
      </c>
      <c r="E105" s="2">
        <f t="shared" si="22"/>
        <v>40</v>
      </c>
      <c r="F105" s="2">
        <v>59</v>
      </c>
      <c r="G105" s="2">
        <v>62</v>
      </c>
      <c r="H105" s="2">
        <v>0</v>
      </c>
      <c r="I105" s="2">
        <v>22000</v>
      </c>
      <c r="J105" s="2">
        <v>15227</v>
      </c>
      <c r="K105" s="2">
        <v>22000</v>
      </c>
      <c r="L105" s="2">
        <f t="shared" si="23"/>
        <v>958317800</v>
      </c>
      <c r="M105" s="2">
        <v>829</v>
      </c>
      <c r="N105" s="2">
        <f t="shared" si="24"/>
        <v>36111240</v>
      </c>
      <c r="O105" s="2">
        <f t="shared" si="25"/>
        <v>1.2953125000000001</v>
      </c>
      <c r="P105" s="2">
        <f t="shared" si="26"/>
        <v>3354846.94</v>
      </c>
      <c r="Q105" s="2">
        <f t="shared" si="27"/>
        <v>3.3548469400000003</v>
      </c>
      <c r="R105" s="2">
        <v>0</v>
      </c>
      <c r="S105" s="2">
        <f t="shared" si="28"/>
        <v>0</v>
      </c>
      <c r="T105" s="2">
        <f t="shared" si="29"/>
        <v>0</v>
      </c>
      <c r="U105" s="2">
        <f t="shared" si="30"/>
        <v>0</v>
      </c>
      <c r="V105" s="2">
        <v>60112.124893</v>
      </c>
      <c r="W105" s="2">
        <f t="shared" si="31"/>
        <v>18.3221756673864</v>
      </c>
      <c r="X105" s="2">
        <f t="shared" si="32"/>
        <v>11.384875781984842</v>
      </c>
      <c r="Y105" s="2">
        <f t="shared" si="33"/>
        <v>2.8218607469376371</v>
      </c>
      <c r="Z105" s="2">
        <f t="shared" si="34"/>
        <v>26.537936664595289</v>
      </c>
      <c r="AA105" s="2">
        <f t="shared" si="35"/>
        <v>0.97550743291023934</v>
      </c>
      <c r="AB105" s="2">
        <f t="shared" si="36"/>
        <v>1.3493866100641672</v>
      </c>
      <c r="AC105" s="2">
        <v>59</v>
      </c>
      <c r="AD105" s="2">
        <f t="shared" si="37"/>
        <v>0.44979553668805577</v>
      </c>
      <c r="AE105" s="2" t="s">
        <v>179</v>
      </c>
      <c r="AF105" s="2">
        <f t="shared" si="38"/>
        <v>0</v>
      </c>
      <c r="AG105" s="2">
        <f t="shared" si="39"/>
        <v>0.39137348629430818</v>
      </c>
      <c r="AH105" s="2">
        <f t="shared" si="40"/>
        <v>0.17861842314237611</v>
      </c>
      <c r="AI105" s="2">
        <f t="shared" si="41"/>
        <v>663286597.30000007</v>
      </c>
      <c r="AJ105" s="2">
        <f t="shared" si="42"/>
        <v>18782199.960000001</v>
      </c>
      <c r="AK105" s="2">
        <f t="shared" si="43"/>
        <v>18.78219996</v>
      </c>
      <c r="AL105" s="2" t="s">
        <v>946</v>
      </c>
      <c r="AM105" s="2" t="s">
        <v>179</v>
      </c>
      <c r="AN105" s="2" t="s">
        <v>179</v>
      </c>
      <c r="AO105" s="2" t="s">
        <v>947</v>
      </c>
      <c r="AP105" s="2" t="s">
        <v>179</v>
      </c>
      <c r="AQ105" s="2" t="s">
        <v>179</v>
      </c>
      <c r="AR105" s="2" t="s">
        <v>179</v>
      </c>
      <c r="AS105" s="2">
        <v>0</v>
      </c>
      <c r="AT105" s="2" t="s">
        <v>179</v>
      </c>
      <c r="AU105" s="2" t="s">
        <v>179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 t="s">
        <v>142</v>
      </c>
    </row>
    <row r="106" spans="1:99" s="2" customFormat="1" x14ac:dyDescent="0.25">
      <c r="A106" s="2" t="s">
        <v>948</v>
      </c>
      <c r="B106" s="2" t="s">
        <v>949</v>
      </c>
      <c r="C106" s="2" t="s">
        <v>950</v>
      </c>
      <c r="D106" s="2">
        <v>1931</v>
      </c>
      <c r="E106" s="2">
        <f t="shared" si="22"/>
        <v>84</v>
      </c>
      <c r="F106" s="2">
        <v>42</v>
      </c>
      <c r="G106" s="2">
        <v>42</v>
      </c>
      <c r="H106" s="2">
        <v>0</v>
      </c>
      <c r="I106" s="2">
        <v>8120</v>
      </c>
      <c r="J106" s="2">
        <v>4000</v>
      </c>
      <c r="K106" s="2">
        <v>8120</v>
      </c>
      <c r="L106" s="2">
        <f t="shared" si="23"/>
        <v>353706388</v>
      </c>
      <c r="M106" s="2">
        <v>488</v>
      </c>
      <c r="N106" s="2">
        <f t="shared" si="24"/>
        <v>21257280</v>
      </c>
      <c r="O106" s="2">
        <f t="shared" si="25"/>
        <v>0.76250000000000007</v>
      </c>
      <c r="P106" s="2">
        <f t="shared" si="26"/>
        <v>1974867.6800000002</v>
      </c>
      <c r="Q106" s="2">
        <f t="shared" si="27"/>
        <v>1.97486768</v>
      </c>
      <c r="R106" s="2">
        <v>349.48</v>
      </c>
      <c r="S106" s="2">
        <f t="shared" si="28"/>
        <v>905.14970519999997</v>
      </c>
      <c r="T106" s="2">
        <f t="shared" si="29"/>
        <v>223667.20000000001</v>
      </c>
      <c r="U106" s="2">
        <f t="shared" si="30"/>
        <v>9743502400</v>
      </c>
      <c r="W106" s="2">
        <f t="shared" si="31"/>
        <v>0</v>
      </c>
      <c r="X106" s="2">
        <f t="shared" si="32"/>
        <v>0</v>
      </c>
      <c r="Y106" s="2">
        <f t="shared" si="33"/>
        <v>0</v>
      </c>
      <c r="Z106" s="2">
        <f t="shared" si="34"/>
        <v>16.639306063616793</v>
      </c>
      <c r="AA106" s="2">
        <f t="shared" si="35"/>
        <v>0</v>
      </c>
      <c r="AB106" s="2">
        <f t="shared" si="36"/>
        <v>1.1885218616869138</v>
      </c>
      <c r="AC106" s="2">
        <v>42</v>
      </c>
      <c r="AD106" s="2">
        <f t="shared" si="37"/>
        <v>0.39617395389563792</v>
      </c>
      <c r="AE106" s="2" t="s">
        <v>179</v>
      </c>
      <c r="AF106" s="2">
        <f t="shared" si="38"/>
        <v>458.33442622950821</v>
      </c>
      <c r="AG106" s="2">
        <f t="shared" si="39"/>
        <v>0.3198356073363558</v>
      </c>
      <c r="AH106" s="2">
        <f t="shared" si="40"/>
        <v>0.40026341732334536</v>
      </c>
      <c r="AI106" s="2">
        <f t="shared" si="41"/>
        <v>174239600</v>
      </c>
      <c r="AJ106" s="2">
        <f t="shared" si="42"/>
        <v>4933920</v>
      </c>
      <c r="AK106" s="2">
        <f t="shared" si="43"/>
        <v>4.9339199999999996</v>
      </c>
      <c r="AL106" s="2" t="s">
        <v>179</v>
      </c>
      <c r="AM106" s="2" t="s">
        <v>179</v>
      </c>
      <c r="AN106" s="2" t="s">
        <v>179</v>
      </c>
      <c r="AO106" s="2" t="s">
        <v>179</v>
      </c>
      <c r="AP106" s="2" t="s">
        <v>179</v>
      </c>
      <c r="AQ106" s="2" t="s">
        <v>179</v>
      </c>
      <c r="AR106" s="2" t="s">
        <v>179</v>
      </c>
      <c r="AS106" s="2">
        <v>0</v>
      </c>
      <c r="AT106" s="2" t="s">
        <v>179</v>
      </c>
      <c r="AU106" s="2" t="s">
        <v>179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 t="s">
        <v>142</v>
      </c>
    </row>
    <row r="107" spans="1:99" s="2" customFormat="1" x14ac:dyDescent="0.25">
      <c r="A107" s="2" t="s">
        <v>951</v>
      </c>
      <c r="B107" s="2" t="s">
        <v>951</v>
      </c>
      <c r="C107" s="2" t="s">
        <v>952</v>
      </c>
      <c r="D107" s="2">
        <v>1915</v>
      </c>
      <c r="E107" s="2">
        <f t="shared" si="22"/>
        <v>100</v>
      </c>
      <c r="F107" s="2">
        <v>21</v>
      </c>
      <c r="G107" s="2">
        <v>21</v>
      </c>
      <c r="H107" s="2">
        <v>0</v>
      </c>
      <c r="I107" s="2">
        <v>5680</v>
      </c>
      <c r="J107" s="2">
        <v>3200</v>
      </c>
      <c r="K107" s="2">
        <v>5680</v>
      </c>
      <c r="L107" s="2">
        <f t="shared" si="23"/>
        <v>247420232</v>
      </c>
      <c r="M107" s="2">
        <v>650</v>
      </c>
      <c r="N107" s="2">
        <f t="shared" si="24"/>
        <v>28314000</v>
      </c>
      <c r="O107" s="2">
        <f t="shared" si="25"/>
        <v>1.015625</v>
      </c>
      <c r="P107" s="2">
        <f t="shared" si="26"/>
        <v>2630459</v>
      </c>
      <c r="Q107" s="2">
        <f t="shared" si="27"/>
        <v>2.6304590000000001</v>
      </c>
      <c r="R107" s="2">
        <v>338</v>
      </c>
      <c r="S107" s="2">
        <f t="shared" si="28"/>
        <v>875.41661999999997</v>
      </c>
      <c r="T107" s="2">
        <f t="shared" si="29"/>
        <v>216320</v>
      </c>
      <c r="U107" s="2">
        <f t="shared" si="30"/>
        <v>9423440000</v>
      </c>
      <c r="W107" s="2">
        <f t="shared" si="31"/>
        <v>0</v>
      </c>
      <c r="X107" s="2">
        <f t="shared" si="32"/>
        <v>0</v>
      </c>
      <c r="Y107" s="2">
        <f t="shared" si="33"/>
        <v>0</v>
      </c>
      <c r="Z107" s="2">
        <f t="shared" si="34"/>
        <v>8.7384414777142059</v>
      </c>
      <c r="AA107" s="2">
        <f t="shared" si="35"/>
        <v>0</v>
      </c>
      <c r="AB107" s="2">
        <f t="shared" si="36"/>
        <v>1.248348782530601</v>
      </c>
      <c r="AC107" s="2">
        <v>21</v>
      </c>
      <c r="AD107" s="2">
        <f t="shared" si="37"/>
        <v>0.41611626084353359</v>
      </c>
      <c r="AE107" s="2" t="s">
        <v>179</v>
      </c>
      <c r="AF107" s="2">
        <f t="shared" si="38"/>
        <v>332.8</v>
      </c>
      <c r="AG107" s="2">
        <f t="shared" si="39"/>
        <v>0.14553880902233066</v>
      </c>
      <c r="AH107" s="2">
        <f t="shared" si="40"/>
        <v>0.66642218560495514</v>
      </c>
      <c r="AI107" s="2">
        <f t="shared" si="41"/>
        <v>139391680</v>
      </c>
      <c r="AJ107" s="2">
        <f t="shared" si="42"/>
        <v>3947136</v>
      </c>
      <c r="AK107" s="2">
        <f t="shared" si="43"/>
        <v>3.947136</v>
      </c>
      <c r="AL107" s="2" t="s">
        <v>179</v>
      </c>
      <c r="AM107" s="2" t="s">
        <v>179</v>
      </c>
      <c r="AN107" s="2" t="s">
        <v>179</v>
      </c>
      <c r="AO107" s="2" t="s">
        <v>179</v>
      </c>
      <c r="AP107" s="2" t="s">
        <v>179</v>
      </c>
      <c r="AQ107" s="2" t="s">
        <v>179</v>
      </c>
      <c r="AR107" s="2" t="s">
        <v>179</v>
      </c>
      <c r="AS107" s="2">
        <v>0</v>
      </c>
      <c r="AT107" s="2" t="s">
        <v>179</v>
      </c>
      <c r="AU107" s="2" t="s">
        <v>179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 t="s">
        <v>142</v>
      </c>
    </row>
    <row r="108" spans="1:99" s="2" customFormat="1" x14ac:dyDescent="0.25">
      <c r="A108" s="2" t="s">
        <v>953</v>
      </c>
      <c r="C108" s="2" t="s">
        <v>954</v>
      </c>
      <c r="D108" s="2">
        <v>1949</v>
      </c>
      <c r="E108" s="2">
        <f t="shared" si="22"/>
        <v>66</v>
      </c>
      <c r="F108" s="2">
        <v>49</v>
      </c>
      <c r="G108" s="2">
        <v>49</v>
      </c>
      <c r="H108" s="2">
        <v>14300</v>
      </c>
      <c r="I108" s="2">
        <v>25000</v>
      </c>
      <c r="J108" s="2">
        <v>8400</v>
      </c>
      <c r="K108" s="2">
        <v>25000</v>
      </c>
      <c r="L108" s="2">
        <f t="shared" si="23"/>
        <v>1088997500</v>
      </c>
      <c r="M108" s="2">
        <v>750</v>
      </c>
      <c r="N108" s="2">
        <f t="shared" si="24"/>
        <v>32670000</v>
      </c>
      <c r="O108" s="2">
        <f t="shared" si="25"/>
        <v>1.171875</v>
      </c>
      <c r="P108" s="2">
        <f t="shared" si="26"/>
        <v>3035145</v>
      </c>
      <c r="Q108" s="2">
        <f t="shared" si="27"/>
        <v>3.035145</v>
      </c>
      <c r="R108" s="2">
        <v>40</v>
      </c>
      <c r="S108" s="2">
        <f t="shared" si="28"/>
        <v>103.5996</v>
      </c>
      <c r="T108" s="2">
        <f t="shared" si="29"/>
        <v>25600</v>
      </c>
      <c r="U108" s="2">
        <f t="shared" si="30"/>
        <v>1115200000</v>
      </c>
      <c r="V108" s="2">
        <v>79629.922730000006</v>
      </c>
      <c r="W108" s="2">
        <f t="shared" si="31"/>
        <v>24.271200448104</v>
      </c>
      <c r="X108" s="2">
        <f t="shared" si="32"/>
        <v>15.081429585525623</v>
      </c>
      <c r="Y108" s="2">
        <f t="shared" si="33"/>
        <v>3.9300350735101528</v>
      </c>
      <c r="Z108" s="2">
        <f t="shared" si="34"/>
        <v>33.333256810529541</v>
      </c>
      <c r="AA108" s="2">
        <f t="shared" si="35"/>
        <v>2.342501398299353</v>
      </c>
      <c r="AB108" s="2">
        <f t="shared" si="36"/>
        <v>2.040811641460992</v>
      </c>
      <c r="AC108" s="2">
        <v>49</v>
      </c>
      <c r="AD108" s="2">
        <f t="shared" si="37"/>
        <v>0.68027054715366408</v>
      </c>
      <c r="AE108" s="2">
        <v>6.6798999999999999</v>
      </c>
      <c r="AF108" s="2">
        <f t="shared" si="38"/>
        <v>34.133333333333333</v>
      </c>
      <c r="AG108" s="2">
        <f t="shared" si="39"/>
        <v>0.5168310884846814</v>
      </c>
      <c r="AH108" s="2">
        <f t="shared" si="40"/>
        <v>0.2929328288373429</v>
      </c>
      <c r="AI108" s="2">
        <f t="shared" si="41"/>
        <v>365903160</v>
      </c>
      <c r="AJ108" s="2">
        <f t="shared" si="42"/>
        <v>10361232</v>
      </c>
      <c r="AK108" s="2">
        <f t="shared" si="43"/>
        <v>10.361231999999999</v>
      </c>
      <c r="AL108" s="2" t="s">
        <v>955</v>
      </c>
      <c r="AM108" s="2" t="s">
        <v>956</v>
      </c>
      <c r="AN108" s="2" t="s">
        <v>957</v>
      </c>
      <c r="AO108" s="2" t="s">
        <v>958</v>
      </c>
      <c r="AP108" s="2" t="s">
        <v>959</v>
      </c>
      <c r="AQ108" s="2" t="s">
        <v>712</v>
      </c>
      <c r="AR108" s="2" t="s">
        <v>960</v>
      </c>
      <c r="AS108" s="2">
        <v>1</v>
      </c>
      <c r="AT108" s="2" t="s">
        <v>961</v>
      </c>
      <c r="AU108" s="2" t="s">
        <v>962</v>
      </c>
      <c r="AV108" s="2">
        <v>9</v>
      </c>
      <c r="AW108" s="5">
        <v>98</v>
      </c>
      <c r="AX108" s="5">
        <v>2</v>
      </c>
      <c r="AY108" s="2">
        <v>0</v>
      </c>
      <c r="AZ108" s="5">
        <v>3.8</v>
      </c>
      <c r="BA108" s="5">
        <v>1.7</v>
      </c>
      <c r="BB108" s="2">
        <v>0</v>
      </c>
      <c r="BC108" s="2">
        <v>0</v>
      </c>
      <c r="BD108" s="2">
        <v>0</v>
      </c>
      <c r="BE108" s="5">
        <v>0.3</v>
      </c>
      <c r="BF108" s="5">
        <v>37.5</v>
      </c>
      <c r="BG108" s="5">
        <v>14.8</v>
      </c>
      <c r="BH108" s="5">
        <v>10.3</v>
      </c>
      <c r="BI108" s="5">
        <v>0.1</v>
      </c>
      <c r="BJ108" s="5">
        <v>1</v>
      </c>
      <c r="BK108" s="5">
        <v>28.9</v>
      </c>
      <c r="BL108" s="5">
        <v>0.8</v>
      </c>
      <c r="BM108" s="2">
        <v>0</v>
      </c>
      <c r="BN108" s="5">
        <v>0.8</v>
      </c>
      <c r="BO108" s="5">
        <v>3818</v>
      </c>
      <c r="BP108" s="5">
        <v>1139</v>
      </c>
      <c r="BQ108" s="5">
        <v>42</v>
      </c>
      <c r="BR108" s="5">
        <v>13</v>
      </c>
      <c r="BS108" s="5">
        <v>0.21</v>
      </c>
      <c r="BT108" s="5">
        <v>0.06</v>
      </c>
      <c r="BU108" s="5">
        <v>6851</v>
      </c>
      <c r="BV108" s="5">
        <v>75</v>
      </c>
      <c r="BW108" s="5">
        <v>0.38</v>
      </c>
      <c r="BX108" s="5">
        <v>5740</v>
      </c>
      <c r="BY108" s="5">
        <v>81</v>
      </c>
      <c r="BZ108" s="5">
        <v>63</v>
      </c>
      <c r="CA108" s="5">
        <v>1</v>
      </c>
      <c r="CB108" s="5">
        <v>0.99</v>
      </c>
      <c r="CC108" s="5">
        <v>0.02</v>
      </c>
      <c r="CD108" s="5">
        <v>4</v>
      </c>
      <c r="CE108" s="5">
        <v>4</v>
      </c>
      <c r="CF108" s="5">
        <v>44</v>
      </c>
      <c r="CG108" s="5">
        <v>20</v>
      </c>
      <c r="CH108" s="5">
        <v>21</v>
      </c>
      <c r="CI108" s="5">
        <v>15</v>
      </c>
      <c r="CJ108" s="5">
        <v>21</v>
      </c>
      <c r="CK108" s="5">
        <v>1</v>
      </c>
      <c r="CL108" s="2">
        <v>0</v>
      </c>
      <c r="CM108" s="2">
        <v>0</v>
      </c>
      <c r="CN108" s="2">
        <v>0</v>
      </c>
      <c r="CO108" s="2">
        <v>0</v>
      </c>
      <c r="CP108" s="5">
        <v>1</v>
      </c>
      <c r="CQ108" s="5">
        <v>14</v>
      </c>
      <c r="CR108" s="5">
        <v>53</v>
      </c>
      <c r="CS108" s="5">
        <v>0.29663</v>
      </c>
      <c r="CT108" s="5">
        <v>4.3630000000000002E-2</v>
      </c>
      <c r="CU108" s="2" t="s">
        <v>142</v>
      </c>
    </row>
    <row r="109" spans="1:99" s="2" customFormat="1" x14ac:dyDescent="0.25">
      <c r="A109" s="2" t="s">
        <v>963</v>
      </c>
      <c r="C109" s="2" t="s">
        <v>964</v>
      </c>
      <c r="D109" s="2">
        <v>1963</v>
      </c>
      <c r="E109" s="2">
        <f t="shared" si="22"/>
        <v>52</v>
      </c>
      <c r="F109" s="2">
        <v>80</v>
      </c>
      <c r="G109" s="2">
        <v>85</v>
      </c>
      <c r="H109" s="2">
        <v>91120</v>
      </c>
      <c r="I109" s="2">
        <v>80000</v>
      </c>
      <c r="J109" s="2">
        <v>31537</v>
      </c>
      <c r="K109" s="2">
        <v>80000</v>
      </c>
      <c r="L109" s="2">
        <f t="shared" si="23"/>
        <v>3484792000</v>
      </c>
      <c r="M109" s="2">
        <v>1477</v>
      </c>
      <c r="N109" s="2">
        <f t="shared" si="24"/>
        <v>64338120</v>
      </c>
      <c r="O109" s="2">
        <f t="shared" si="25"/>
        <v>2.3078125000000003</v>
      </c>
      <c r="P109" s="2">
        <f t="shared" si="26"/>
        <v>5977212.2199999997</v>
      </c>
      <c r="Q109" s="2">
        <f t="shared" si="27"/>
        <v>5.9772122200000002</v>
      </c>
      <c r="R109" s="2">
        <v>172</v>
      </c>
      <c r="S109" s="2">
        <f t="shared" si="28"/>
        <v>445.47827999999998</v>
      </c>
      <c r="T109" s="2">
        <f t="shared" si="29"/>
        <v>110080</v>
      </c>
      <c r="U109" s="2">
        <f t="shared" si="30"/>
        <v>4795360000</v>
      </c>
      <c r="V109" s="2">
        <v>71202.006387999994</v>
      </c>
      <c r="W109" s="2">
        <f t="shared" si="31"/>
        <v>21.702371547062398</v>
      </c>
      <c r="X109" s="2">
        <f t="shared" si="32"/>
        <v>13.485232797848871</v>
      </c>
      <c r="Y109" s="2">
        <f t="shared" si="33"/>
        <v>2.5041062241414545</v>
      </c>
      <c r="Z109" s="2">
        <f t="shared" si="34"/>
        <v>54.16372128995998</v>
      </c>
      <c r="AA109" s="2">
        <f t="shared" si="35"/>
        <v>0.55789787109021272</v>
      </c>
      <c r="AB109" s="2">
        <f t="shared" si="36"/>
        <v>2.0311395483734991</v>
      </c>
      <c r="AC109" s="2">
        <v>80</v>
      </c>
      <c r="AD109" s="2">
        <f t="shared" si="37"/>
        <v>0.67704651612449973</v>
      </c>
      <c r="AE109" s="2">
        <v>25.149100000000001</v>
      </c>
      <c r="AF109" s="2">
        <f t="shared" si="38"/>
        <v>74.529451591062966</v>
      </c>
      <c r="AG109" s="2">
        <f t="shared" si="39"/>
        <v>0.59843882278220661</v>
      </c>
      <c r="AH109" s="2">
        <f t="shared" si="40"/>
        <v>0.1536548190303092</v>
      </c>
      <c r="AI109" s="2">
        <f t="shared" si="41"/>
        <v>1373748566.3</v>
      </c>
      <c r="AJ109" s="2">
        <f t="shared" si="42"/>
        <v>38900258.759999998</v>
      </c>
      <c r="AK109" s="2">
        <f t="shared" si="43"/>
        <v>38.90025876</v>
      </c>
      <c r="AL109" s="2" t="s">
        <v>965</v>
      </c>
      <c r="AM109" s="2" t="s">
        <v>179</v>
      </c>
      <c r="AN109" s="2" t="s">
        <v>966</v>
      </c>
      <c r="AO109" s="2" t="s">
        <v>967</v>
      </c>
      <c r="AP109" s="2" t="s">
        <v>968</v>
      </c>
      <c r="AQ109" s="2" t="s">
        <v>969</v>
      </c>
      <c r="AR109" s="2" t="s">
        <v>960</v>
      </c>
      <c r="AS109" s="2">
        <v>2</v>
      </c>
      <c r="AT109" s="2" t="s">
        <v>970</v>
      </c>
      <c r="AU109" s="2" t="s">
        <v>971</v>
      </c>
      <c r="AV109" s="2">
        <v>5</v>
      </c>
      <c r="AW109" s="5">
        <v>97</v>
      </c>
      <c r="AX109" s="5">
        <v>2</v>
      </c>
      <c r="AY109" s="2">
        <v>0</v>
      </c>
      <c r="AZ109" s="5">
        <v>0.7</v>
      </c>
      <c r="BA109" s="5">
        <v>0.1</v>
      </c>
      <c r="BB109" s="2">
        <v>0</v>
      </c>
      <c r="BC109" s="5">
        <v>0.3</v>
      </c>
      <c r="BD109" s="2">
        <v>0</v>
      </c>
      <c r="BE109" s="5">
        <v>0.2</v>
      </c>
      <c r="BF109" s="2">
        <v>0</v>
      </c>
      <c r="BG109" s="2">
        <v>0</v>
      </c>
      <c r="BH109" s="2">
        <v>0</v>
      </c>
      <c r="BI109" s="5">
        <v>2.5</v>
      </c>
      <c r="BJ109" s="5">
        <v>14.8</v>
      </c>
      <c r="BK109" s="5">
        <v>5.7</v>
      </c>
      <c r="BL109" s="5">
        <v>75.599999999999994</v>
      </c>
      <c r="BM109" s="2">
        <v>0</v>
      </c>
      <c r="BN109" s="5">
        <v>0.1</v>
      </c>
      <c r="BO109" s="5">
        <v>6885</v>
      </c>
      <c r="BP109" s="5">
        <v>2978</v>
      </c>
      <c r="BQ109" s="5">
        <v>1</v>
      </c>
      <c r="BR109" s="2">
        <v>0</v>
      </c>
      <c r="BS109" s="5">
        <v>0.04</v>
      </c>
      <c r="BT109" s="5">
        <v>0.02</v>
      </c>
      <c r="BU109" s="5">
        <v>9981</v>
      </c>
      <c r="BV109" s="5">
        <v>1</v>
      </c>
      <c r="BW109" s="5">
        <v>0.06</v>
      </c>
      <c r="BX109" s="5">
        <v>183429</v>
      </c>
      <c r="BY109" s="5">
        <v>55711</v>
      </c>
      <c r="BZ109" s="5">
        <v>24</v>
      </c>
      <c r="CA109" s="5">
        <v>7</v>
      </c>
      <c r="CB109" s="5">
        <v>8.58</v>
      </c>
      <c r="CC109" s="5">
        <v>2.67</v>
      </c>
      <c r="CD109" s="5">
        <v>7</v>
      </c>
      <c r="CE109" s="5">
        <v>3</v>
      </c>
      <c r="CF109" s="5">
        <v>67</v>
      </c>
      <c r="CG109" s="5">
        <v>44</v>
      </c>
      <c r="CH109" s="5">
        <v>13</v>
      </c>
      <c r="CI109" s="2">
        <v>0</v>
      </c>
      <c r="CJ109" s="2">
        <v>0</v>
      </c>
      <c r="CK109" s="2">
        <v>0</v>
      </c>
      <c r="CL109" s="2">
        <v>0</v>
      </c>
      <c r="CM109" s="5">
        <v>2</v>
      </c>
      <c r="CN109" s="5">
        <v>3</v>
      </c>
      <c r="CO109" s="5">
        <v>3</v>
      </c>
      <c r="CP109" s="5">
        <v>14</v>
      </c>
      <c r="CQ109" s="5">
        <v>9</v>
      </c>
      <c r="CR109" s="5">
        <v>36</v>
      </c>
      <c r="CS109" s="2">
        <v>0</v>
      </c>
      <c r="CT109" s="2">
        <v>0</v>
      </c>
      <c r="CU109" s="2" t="s">
        <v>142</v>
      </c>
    </row>
    <row r="110" spans="1:99" s="2" customFormat="1" x14ac:dyDescent="0.25">
      <c r="A110" s="2" t="s">
        <v>972</v>
      </c>
      <c r="C110" s="2" t="s">
        <v>973</v>
      </c>
      <c r="D110" s="2">
        <v>1966</v>
      </c>
      <c r="E110" s="2">
        <f t="shared" si="22"/>
        <v>49</v>
      </c>
      <c r="F110" s="2">
        <v>90</v>
      </c>
      <c r="G110" s="2">
        <v>92</v>
      </c>
      <c r="H110" s="2">
        <v>265923</v>
      </c>
      <c r="I110" s="2">
        <v>91680</v>
      </c>
      <c r="J110" s="2">
        <v>38846</v>
      </c>
      <c r="K110" s="2">
        <v>91680</v>
      </c>
      <c r="L110" s="2">
        <f t="shared" si="23"/>
        <v>3993571632</v>
      </c>
      <c r="M110" s="2">
        <v>1886</v>
      </c>
      <c r="N110" s="2">
        <f t="shared" si="24"/>
        <v>82154160</v>
      </c>
      <c r="O110" s="2">
        <f t="shared" si="25"/>
        <v>2.9468750000000004</v>
      </c>
      <c r="P110" s="2">
        <f t="shared" si="26"/>
        <v>7632377.96</v>
      </c>
      <c r="Q110" s="2">
        <f t="shared" si="27"/>
        <v>7.6323779600000003</v>
      </c>
      <c r="R110" s="2">
        <v>299</v>
      </c>
      <c r="S110" s="2">
        <f t="shared" si="28"/>
        <v>774.4070099999999</v>
      </c>
      <c r="T110" s="2">
        <f t="shared" si="29"/>
        <v>191360</v>
      </c>
      <c r="U110" s="2">
        <f t="shared" si="30"/>
        <v>8336120000</v>
      </c>
      <c r="V110" s="2">
        <v>138390.95155999999</v>
      </c>
      <c r="W110" s="2">
        <f t="shared" si="31"/>
        <v>42.181562035487993</v>
      </c>
      <c r="X110" s="2">
        <f t="shared" si="32"/>
        <v>26.210415879754638</v>
      </c>
      <c r="Y110" s="2">
        <f t="shared" si="33"/>
        <v>4.3071263788547736</v>
      </c>
      <c r="Z110" s="2">
        <f t="shared" si="34"/>
        <v>48.61070494786874</v>
      </c>
      <c r="AA110" s="2">
        <f t="shared" si="35"/>
        <v>0.88032744223929726</v>
      </c>
      <c r="AB110" s="2">
        <f t="shared" si="36"/>
        <v>1.6203568315956249</v>
      </c>
      <c r="AC110" s="2">
        <v>90</v>
      </c>
      <c r="AD110" s="2">
        <f t="shared" si="37"/>
        <v>0.5401189438652082</v>
      </c>
      <c r="AE110" s="2">
        <v>31.770800000000001</v>
      </c>
      <c r="AF110" s="2">
        <f t="shared" si="38"/>
        <v>101.46341463414635</v>
      </c>
      <c r="AG110" s="2">
        <f t="shared" si="39"/>
        <v>0.47529428021690273</v>
      </c>
      <c r="AH110" s="2">
        <f t="shared" si="40"/>
        <v>0.15928741003184271</v>
      </c>
      <c r="AI110" s="2">
        <f t="shared" si="41"/>
        <v>1692127875.4000001</v>
      </c>
      <c r="AJ110" s="2">
        <f t="shared" si="42"/>
        <v>47915764.079999998</v>
      </c>
      <c r="AK110" s="2">
        <f t="shared" si="43"/>
        <v>47.915764079999995</v>
      </c>
      <c r="AL110" s="2" t="s">
        <v>974</v>
      </c>
      <c r="AM110" s="2" t="s">
        <v>975</v>
      </c>
      <c r="AN110" s="2" t="s">
        <v>976</v>
      </c>
      <c r="AO110" s="2" t="s">
        <v>977</v>
      </c>
      <c r="AP110" s="2" t="s">
        <v>978</v>
      </c>
      <c r="AQ110" s="2" t="s">
        <v>194</v>
      </c>
      <c r="AR110" s="2" t="s">
        <v>743</v>
      </c>
      <c r="AS110" s="2">
        <v>2</v>
      </c>
      <c r="AT110" s="2" t="s">
        <v>979</v>
      </c>
      <c r="AU110" s="2" t="s">
        <v>980</v>
      </c>
      <c r="AV110" s="2">
        <v>5</v>
      </c>
      <c r="AW110" s="5">
        <v>46</v>
      </c>
      <c r="AX110" s="5">
        <v>53</v>
      </c>
      <c r="AY110" s="5">
        <v>1</v>
      </c>
      <c r="AZ110" s="5">
        <v>1.2</v>
      </c>
      <c r="BA110" s="5">
        <v>0.1</v>
      </c>
      <c r="BB110" s="2">
        <v>0</v>
      </c>
      <c r="BC110" s="5">
        <v>0.1</v>
      </c>
      <c r="BD110" s="2">
        <v>0</v>
      </c>
      <c r="BE110" s="5">
        <v>0.4</v>
      </c>
      <c r="BF110" s="5">
        <v>1.7</v>
      </c>
      <c r="BG110" s="5">
        <v>2.2999999999999998</v>
      </c>
      <c r="BH110" s="5">
        <v>0.1</v>
      </c>
      <c r="BI110" s="5">
        <v>43.9</v>
      </c>
      <c r="BJ110" s="5">
        <v>35.299999999999997</v>
      </c>
      <c r="BK110" s="5">
        <v>1.5</v>
      </c>
      <c r="BL110" s="5">
        <v>13</v>
      </c>
      <c r="BM110" s="2">
        <v>0</v>
      </c>
      <c r="BN110" s="5">
        <v>0.5</v>
      </c>
      <c r="BO110" s="5">
        <v>7946</v>
      </c>
      <c r="BP110" s="5">
        <v>2126</v>
      </c>
      <c r="BQ110" s="5">
        <v>8</v>
      </c>
      <c r="BR110" s="5">
        <v>2</v>
      </c>
      <c r="BS110" s="5">
        <v>0.18</v>
      </c>
      <c r="BT110" s="5">
        <v>0.05</v>
      </c>
      <c r="BU110" s="5">
        <v>10852</v>
      </c>
      <c r="BV110" s="5">
        <v>11</v>
      </c>
      <c r="BW110" s="5">
        <v>0.24</v>
      </c>
      <c r="BX110" s="5">
        <v>23022</v>
      </c>
      <c r="BY110" s="5">
        <v>1341</v>
      </c>
      <c r="BZ110" s="5">
        <v>24</v>
      </c>
      <c r="CA110" s="5">
        <v>1</v>
      </c>
      <c r="CB110" s="5">
        <v>0.82</v>
      </c>
      <c r="CC110" s="5">
        <v>0.05</v>
      </c>
      <c r="CD110" s="5">
        <v>5</v>
      </c>
      <c r="CE110" s="5">
        <v>2</v>
      </c>
      <c r="CF110" s="5">
        <v>20</v>
      </c>
      <c r="CG110" s="5">
        <v>9</v>
      </c>
      <c r="CH110" s="5">
        <v>33</v>
      </c>
      <c r="CI110" s="5">
        <v>2</v>
      </c>
      <c r="CJ110" s="5">
        <v>2</v>
      </c>
      <c r="CK110" s="5">
        <v>1</v>
      </c>
      <c r="CL110" s="2">
        <v>0</v>
      </c>
      <c r="CM110" s="5">
        <v>24</v>
      </c>
      <c r="CN110" s="5">
        <v>33</v>
      </c>
      <c r="CO110" s="5">
        <v>11</v>
      </c>
      <c r="CP110" s="5">
        <v>42</v>
      </c>
      <c r="CQ110" s="5">
        <v>4</v>
      </c>
      <c r="CR110" s="5">
        <v>11</v>
      </c>
      <c r="CS110" s="5">
        <v>3.9919999999999997E-2</v>
      </c>
      <c r="CT110" s="2">
        <v>0</v>
      </c>
      <c r="CU110" s="2" t="s">
        <v>142</v>
      </c>
    </row>
    <row r="111" spans="1:99" s="2" customFormat="1" x14ac:dyDescent="0.25">
      <c r="A111" s="2" t="s">
        <v>981</v>
      </c>
      <c r="C111" s="2" t="s">
        <v>982</v>
      </c>
      <c r="D111" s="2">
        <v>1968</v>
      </c>
      <c r="E111" s="2">
        <f t="shared" si="22"/>
        <v>47</v>
      </c>
      <c r="F111" s="2">
        <v>36</v>
      </c>
      <c r="G111" s="2">
        <v>36</v>
      </c>
      <c r="H111" s="2">
        <v>5886</v>
      </c>
      <c r="I111" s="2">
        <v>1221</v>
      </c>
      <c r="J111" s="2">
        <v>77</v>
      </c>
      <c r="K111" s="2">
        <v>1221</v>
      </c>
      <c r="L111" s="2">
        <f t="shared" si="23"/>
        <v>53186637.899999999</v>
      </c>
      <c r="M111" s="2">
        <v>2510</v>
      </c>
      <c r="N111" s="2">
        <f t="shared" si="24"/>
        <v>109335600</v>
      </c>
      <c r="O111" s="2">
        <f t="shared" si="25"/>
        <v>3.921875</v>
      </c>
      <c r="P111" s="2">
        <f t="shared" si="26"/>
        <v>10157618.6</v>
      </c>
      <c r="Q111" s="2">
        <f t="shared" si="27"/>
        <v>10.157618600000001</v>
      </c>
      <c r="R111" s="2">
        <v>3.921875</v>
      </c>
      <c r="S111" s="2">
        <f t="shared" si="28"/>
        <v>10.15761703125</v>
      </c>
      <c r="T111" s="2">
        <f t="shared" si="29"/>
        <v>2510</v>
      </c>
      <c r="U111" s="2">
        <f t="shared" si="30"/>
        <v>109341875</v>
      </c>
      <c r="W111" s="2">
        <f t="shared" si="31"/>
        <v>0</v>
      </c>
      <c r="X111" s="2">
        <f t="shared" si="32"/>
        <v>0</v>
      </c>
      <c r="Y111" s="2">
        <f t="shared" si="33"/>
        <v>0</v>
      </c>
      <c r="Z111" s="2">
        <f t="shared" si="34"/>
        <v>0.4864530665217916</v>
      </c>
      <c r="AA111" s="2">
        <f t="shared" si="35"/>
        <v>0</v>
      </c>
      <c r="AB111" s="2">
        <f t="shared" si="36"/>
        <v>4.0537755543482629E-2</v>
      </c>
      <c r="AC111" s="2">
        <v>36</v>
      </c>
      <c r="AD111" s="2">
        <f t="shared" si="37"/>
        <v>1.3512585181160879E-2</v>
      </c>
      <c r="AE111" s="2" t="s">
        <v>179</v>
      </c>
      <c r="AF111" s="2">
        <f t="shared" si="38"/>
        <v>1</v>
      </c>
      <c r="AG111" s="2">
        <f t="shared" si="39"/>
        <v>4.1229265475049431E-3</v>
      </c>
      <c r="AH111" s="2">
        <f t="shared" si="40"/>
        <v>106.94711278279718</v>
      </c>
      <c r="AI111" s="2">
        <f t="shared" si="41"/>
        <v>3354112.3000000003</v>
      </c>
      <c r="AJ111" s="2">
        <f t="shared" si="42"/>
        <v>94977.96</v>
      </c>
      <c r="AK111" s="2">
        <f t="shared" si="43"/>
        <v>9.497796E-2</v>
      </c>
      <c r="AL111" s="2" t="s">
        <v>179</v>
      </c>
      <c r="AM111" s="2" t="s">
        <v>179</v>
      </c>
      <c r="AN111" s="2" t="s">
        <v>179</v>
      </c>
      <c r="AO111" s="2" t="s">
        <v>179</v>
      </c>
      <c r="AP111" s="2" t="s">
        <v>179</v>
      </c>
      <c r="AQ111" s="2" t="s">
        <v>179</v>
      </c>
      <c r="AR111" s="2" t="s">
        <v>179</v>
      </c>
      <c r="AS111" s="2">
        <v>0</v>
      </c>
      <c r="AT111" s="2" t="s">
        <v>179</v>
      </c>
      <c r="AU111" s="2" t="s">
        <v>179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 t="s">
        <v>142</v>
      </c>
    </row>
    <row r="112" spans="1:99" s="2" customFormat="1" x14ac:dyDescent="0.25">
      <c r="A112" s="2" t="s">
        <v>983</v>
      </c>
      <c r="C112" s="2" t="s">
        <v>984</v>
      </c>
      <c r="D112" s="2">
        <v>1967</v>
      </c>
      <c r="E112" s="2">
        <f t="shared" si="22"/>
        <v>48</v>
      </c>
      <c r="F112" s="2">
        <v>28</v>
      </c>
      <c r="G112" s="2">
        <v>28</v>
      </c>
      <c r="H112" s="2">
        <v>25280</v>
      </c>
      <c r="I112" s="2">
        <v>5760</v>
      </c>
      <c r="J112" s="2">
        <v>2640</v>
      </c>
      <c r="K112" s="2">
        <v>5760</v>
      </c>
      <c r="L112" s="2">
        <f t="shared" si="23"/>
        <v>250905024</v>
      </c>
      <c r="M112" s="2">
        <v>277</v>
      </c>
      <c r="N112" s="2">
        <f t="shared" si="24"/>
        <v>12066120</v>
      </c>
      <c r="O112" s="2">
        <f t="shared" si="25"/>
        <v>0.43281250000000004</v>
      </c>
      <c r="P112" s="2">
        <f t="shared" si="26"/>
        <v>1120980.22</v>
      </c>
      <c r="Q112" s="2">
        <f t="shared" si="27"/>
        <v>1.1209802200000001</v>
      </c>
      <c r="R112" s="2">
        <v>21.4</v>
      </c>
      <c r="S112" s="2">
        <f t="shared" si="28"/>
        <v>55.425785999999995</v>
      </c>
      <c r="T112" s="2">
        <f t="shared" si="29"/>
        <v>13696</v>
      </c>
      <c r="U112" s="2">
        <f t="shared" si="30"/>
        <v>596632000</v>
      </c>
      <c r="V112" s="2">
        <v>33915.414519999998</v>
      </c>
      <c r="W112" s="2">
        <f t="shared" si="31"/>
        <v>10.337418345695999</v>
      </c>
      <c r="X112" s="2">
        <f t="shared" si="32"/>
        <v>6.4233760176008801</v>
      </c>
      <c r="Y112" s="2">
        <f t="shared" si="33"/>
        <v>2.7542794928597369</v>
      </c>
      <c r="Z112" s="2">
        <f t="shared" si="34"/>
        <v>20.794176089745502</v>
      </c>
      <c r="AA112" s="2">
        <f t="shared" si="35"/>
        <v>3.1745052755691949</v>
      </c>
      <c r="AB112" s="2">
        <f t="shared" si="36"/>
        <v>2.2279474381870181</v>
      </c>
      <c r="AC112" s="2">
        <v>28</v>
      </c>
      <c r="AD112" s="2">
        <f t="shared" si="37"/>
        <v>0.74264914606233934</v>
      </c>
      <c r="AE112" s="2">
        <v>6.7457000000000003</v>
      </c>
      <c r="AF112" s="2">
        <f t="shared" si="38"/>
        <v>49.444043321299638</v>
      </c>
      <c r="AG112" s="2">
        <f t="shared" si="39"/>
        <v>0.53052193593663444</v>
      </c>
      <c r="AH112" s="2">
        <f t="shared" si="40"/>
        <v>0.34424045764582295</v>
      </c>
      <c r="AI112" s="2">
        <f t="shared" si="41"/>
        <v>114998136</v>
      </c>
      <c r="AJ112" s="2">
        <f t="shared" si="42"/>
        <v>3256387.2</v>
      </c>
      <c r="AK112" s="2">
        <f t="shared" si="43"/>
        <v>3.2563872000000003</v>
      </c>
      <c r="AL112" s="2" t="s">
        <v>985</v>
      </c>
      <c r="AM112" s="2" t="s">
        <v>832</v>
      </c>
      <c r="AN112" s="2" t="s">
        <v>986</v>
      </c>
      <c r="AO112" s="2" t="s">
        <v>987</v>
      </c>
      <c r="AP112" s="2" t="s">
        <v>988</v>
      </c>
      <c r="AQ112" s="2" t="s">
        <v>989</v>
      </c>
      <c r="AR112" s="2" t="s">
        <v>960</v>
      </c>
      <c r="AS112" s="2">
        <v>1</v>
      </c>
      <c r="AT112" s="2" t="s">
        <v>990</v>
      </c>
      <c r="AU112" s="2" t="s">
        <v>991</v>
      </c>
      <c r="AV112" s="2">
        <v>4</v>
      </c>
      <c r="AW112" s="5">
        <v>100</v>
      </c>
      <c r="AX112" s="2">
        <v>0</v>
      </c>
      <c r="AY112" s="2">
        <v>0</v>
      </c>
      <c r="AZ112" s="5">
        <v>1.2</v>
      </c>
      <c r="BA112" s="2">
        <v>0</v>
      </c>
      <c r="BB112" s="2">
        <v>0</v>
      </c>
      <c r="BC112" s="2">
        <v>0</v>
      </c>
      <c r="BD112" s="2">
        <v>0</v>
      </c>
      <c r="BE112" s="5">
        <v>0.2</v>
      </c>
      <c r="BF112" s="5">
        <v>1.4</v>
      </c>
      <c r="BG112" s="5">
        <v>0.8</v>
      </c>
      <c r="BH112" s="5">
        <v>3.8</v>
      </c>
      <c r="BI112" s="5">
        <v>70.599999999999994</v>
      </c>
      <c r="BJ112" s="5">
        <v>18.3</v>
      </c>
      <c r="BK112" s="5">
        <v>0.7</v>
      </c>
      <c r="BL112" s="2">
        <v>0</v>
      </c>
      <c r="BM112" s="2">
        <v>0</v>
      </c>
      <c r="BN112" s="5">
        <v>3</v>
      </c>
      <c r="BO112" s="5">
        <v>409</v>
      </c>
      <c r="BP112" s="5">
        <v>319</v>
      </c>
      <c r="BQ112" s="5">
        <v>2</v>
      </c>
      <c r="BR112" s="5">
        <v>2</v>
      </c>
      <c r="BS112" s="5">
        <v>0.09</v>
      </c>
      <c r="BT112" s="5">
        <v>7.0000000000000007E-2</v>
      </c>
      <c r="BU112" s="5">
        <v>1145</v>
      </c>
      <c r="BV112" s="5">
        <v>6</v>
      </c>
      <c r="BW112" s="5">
        <v>0.26</v>
      </c>
      <c r="BX112" s="5">
        <v>3941</v>
      </c>
      <c r="BY112" s="5">
        <v>2034</v>
      </c>
      <c r="BZ112" s="5">
        <v>19</v>
      </c>
      <c r="CA112" s="5">
        <v>10</v>
      </c>
      <c r="CB112" s="5">
        <v>0.65</v>
      </c>
      <c r="CC112" s="5">
        <v>0.34</v>
      </c>
      <c r="CD112" s="5">
        <v>13</v>
      </c>
      <c r="CE112" s="5">
        <v>3</v>
      </c>
      <c r="CF112" s="2">
        <v>0</v>
      </c>
      <c r="CG112" s="2">
        <v>0</v>
      </c>
      <c r="CH112" s="5">
        <v>31</v>
      </c>
      <c r="CI112" s="5">
        <v>3</v>
      </c>
      <c r="CJ112" s="5">
        <v>4</v>
      </c>
      <c r="CK112" s="5">
        <v>6</v>
      </c>
      <c r="CL112" s="2">
        <v>0</v>
      </c>
      <c r="CM112" s="5">
        <v>39</v>
      </c>
      <c r="CN112" s="5">
        <v>65</v>
      </c>
      <c r="CO112" s="5">
        <v>6</v>
      </c>
      <c r="CP112" s="5">
        <v>26</v>
      </c>
      <c r="CQ112" s="5">
        <v>1</v>
      </c>
      <c r="CR112" s="5">
        <v>2</v>
      </c>
      <c r="CS112" s="5">
        <v>0.15337000000000001</v>
      </c>
      <c r="CT112" s="5">
        <v>7.739E-2</v>
      </c>
      <c r="CU112" s="2" t="s">
        <v>142</v>
      </c>
    </row>
    <row r="113" spans="1:99" s="2" customFormat="1" x14ac:dyDescent="0.25">
      <c r="A113" s="2" t="s">
        <v>992</v>
      </c>
      <c r="C113" s="2" t="s">
        <v>993</v>
      </c>
      <c r="D113" s="2">
        <v>1946</v>
      </c>
      <c r="E113" s="2">
        <f t="shared" si="22"/>
        <v>69</v>
      </c>
      <c r="F113" s="2">
        <v>73</v>
      </c>
      <c r="G113" s="2">
        <v>78</v>
      </c>
      <c r="H113" s="2">
        <v>88373</v>
      </c>
      <c r="I113" s="2">
        <v>58600</v>
      </c>
      <c r="J113" s="2">
        <v>20000</v>
      </c>
      <c r="K113" s="2">
        <v>58600</v>
      </c>
      <c r="L113" s="2">
        <f t="shared" si="23"/>
        <v>2552610140</v>
      </c>
      <c r="M113" s="2">
        <v>1656</v>
      </c>
      <c r="N113" s="2">
        <f t="shared" si="24"/>
        <v>72135360</v>
      </c>
      <c r="O113" s="2">
        <f t="shared" si="25"/>
        <v>2.5875000000000004</v>
      </c>
      <c r="P113" s="2">
        <f t="shared" si="26"/>
        <v>6701600.1600000001</v>
      </c>
      <c r="Q113" s="2">
        <f t="shared" si="27"/>
        <v>6.7016001599999999</v>
      </c>
      <c r="R113" s="2">
        <v>117</v>
      </c>
      <c r="S113" s="2">
        <f t="shared" si="28"/>
        <v>303.02882999999997</v>
      </c>
      <c r="T113" s="2">
        <f t="shared" si="29"/>
        <v>74880</v>
      </c>
      <c r="U113" s="2">
        <f t="shared" si="30"/>
        <v>3261960000</v>
      </c>
      <c r="V113" s="2">
        <v>104460.35904</v>
      </c>
      <c r="W113" s="2">
        <f t="shared" si="31"/>
        <v>31.839517435391997</v>
      </c>
      <c r="X113" s="2">
        <f t="shared" si="32"/>
        <v>19.78416524002176</v>
      </c>
      <c r="Y113" s="2">
        <f t="shared" si="33"/>
        <v>3.4695417002930498</v>
      </c>
      <c r="Z113" s="2">
        <f t="shared" si="34"/>
        <v>35.38639219378679</v>
      </c>
      <c r="AA113" s="2">
        <f t="shared" si="35"/>
        <v>1.2906377661328923</v>
      </c>
      <c r="AB113" s="2">
        <f t="shared" si="36"/>
        <v>1.4542352956350735</v>
      </c>
      <c r="AC113" s="2">
        <v>73</v>
      </c>
      <c r="AD113" s="2">
        <f t="shared" si="37"/>
        <v>0.48474509854502451</v>
      </c>
      <c r="AE113" s="2">
        <v>566.91499999999996</v>
      </c>
      <c r="AF113" s="2">
        <f t="shared" si="38"/>
        <v>45.217391304347828</v>
      </c>
      <c r="AG113" s="2">
        <f t="shared" si="39"/>
        <v>0.36923905709748284</v>
      </c>
      <c r="AH113" s="2">
        <f t="shared" si="40"/>
        <v>0.27165418815059833</v>
      </c>
      <c r="AI113" s="2">
        <f t="shared" si="41"/>
        <v>871198000</v>
      </c>
      <c r="AJ113" s="2">
        <f t="shared" si="42"/>
        <v>24669600</v>
      </c>
      <c r="AK113" s="2">
        <f t="shared" si="43"/>
        <v>24.669599999999999</v>
      </c>
      <c r="AL113" s="2" t="s">
        <v>994</v>
      </c>
      <c r="AM113" s="2" t="s">
        <v>995</v>
      </c>
      <c r="AN113" s="2" t="s">
        <v>996</v>
      </c>
      <c r="AO113" s="2" t="s">
        <v>997</v>
      </c>
      <c r="AP113" s="2" t="s">
        <v>998</v>
      </c>
      <c r="AQ113" s="2" t="s">
        <v>999</v>
      </c>
      <c r="AR113" s="2" t="s">
        <v>1000</v>
      </c>
      <c r="AS113" s="2">
        <v>1</v>
      </c>
      <c r="AT113" s="2" t="s">
        <v>1001</v>
      </c>
      <c r="AU113" s="2" t="s">
        <v>1002</v>
      </c>
      <c r="AV113" s="2">
        <v>4</v>
      </c>
      <c r="AW113" s="5">
        <v>52</v>
      </c>
      <c r="AX113" s="5">
        <v>47</v>
      </c>
      <c r="AY113" s="5">
        <v>1</v>
      </c>
      <c r="AZ113" s="5">
        <v>1.8</v>
      </c>
      <c r="BA113" s="5">
        <v>0.1</v>
      </c>
      <c r="BB113" s="5">
        <v>0.1</v>
      </c>
      <c r="BC113" s="5">
        <v>0.2</v>
      </c>
      <c r="BD113" s="2">
        <v>0</v>
      </c>
      <c r="BE113" s="5">
        <v>0.3</v>
      </c>
      <c r="BF113" s="5">
        <v>0.2</v>
      </c>
      <c r="BG113" s="5">
        <v>0.8</v>
      </c>
      <c r="BH113" s="5">
        <v>0.3</v>
      </c>
      <c r="BI113" s="5">
        <v>71.3</v>
      </c>
      <c r="BJ113" s="5">
        <v>21.7</v>
      </c>
      <c r="BK113" s="5">
        <v>0.9</v>
      </c>
      <c r="BL113" s="5">
        <v>0.9</v>
      </c>
      <c r="BM113" s="2">
        <v>0</v>
      </c>
      <c r="BN113" s="5">
        <v>1.4</v>
      </c>
      <c r="BO113" s="5">
        <v>1189</v>
      </c>
      <c r="BP113" s="5">
        <v>728</v>
      </c>
      <c r="BQ113" s="5">
        <v>4</v>
      </c>
      <c r="BR113" s="5">
        <v>2</v>
      </c>
      <c r="BS113" s="5">
        <v>0.18</v>
      </c>
      <c r="BT113" s="5">
        <v>0.11</v>
      </c>
      <c r="BU113" s="5">
        <v>3387</v>
      </c>
      <c r="BV113" s="5">
        <v>10</v>
      </c>
      <c r="BW113" s="5">
        <v>0.5</v>
      </c>
      <c r="BX113" s="5">
        <v>12170</v>
      </c>
      <c r="BY113" s="5">
        <v>3740</v>
      </c>
      <c r="BZ113" s="5">
        <v>37</v>
      </c>
      <c r="CA113" s="5">
        <v>11</v>
      </c>
      <c r="CB113" s="5">
        <v>0.02</v>
      </c>
      <c r="CC113" s="5">
        <v>0.01</v>
      </c>
      <c r="CD113" s="5">
        <v>42</v>
      </c>
      <c r="CE113" s="5">
        <v>11</v>
      </c>
      <c r="CF113" s="2">
        <v>0</v>
      </c>
      <c r="CG113" s="2">
        <v>0</v>
      </c>
      <c r="CH113" s="5">
        <v>21</v>
      </c>
      <c r="CI113" s="5">
        <v>1</v>
      </c>
      <c r="CJ113" s="5">
        <v>1</v>
      </c>
      <c r="CK113" s="5">
        <v>2</v>
      </c>
      <c r="CL113" s="2">
        <v>0</v>
      </c>
      <c r="CM113" s="5">
        <v>28</v>
      </c>
      <c r="CN113" s="5">
        <v>57</v>
      </c>
      <c r="CO113" s="5">
        <v>5</v>
      </c>
      <c r="CP113" s="5">
        <v>27</v>
      </c>
      <c r="CQ113" s="5">
        <v>1</v>
      </c>
      <c r="CR113" s="5">
        <v>3</v>
      </c>
      <c r="CS113" s="5">
        <v>0.91452999999999995</v>
      </c>
      <c r="CT113" s="5">
        <v>0.56759000000000004</v>
      </c>
      <c r="CU113" s="2" t="s">
        <v>142</v>
      </c>
    </row>
    <row r="114" spans="1:99" s="2" customFormat="1" x14ac:dyDescent="0.25">
      <c r="A114" s="2" t="s">
        <v>1003</v>
      </c>
      <c r="C114" s="2" t="s">
        <v>1004</v>
      </c>
      <c r="D114" s="2">
        <v>1936</v>
      </c>
      <c r="E114" s="2">
        <f t="shared" si="22"/>
        <v>79</v>
      </c>
      <c r="F114" s="2">
        <v>106</v>
      </c>
      <c r="G114" s="2">
        <v>106</v>
      </c>
      <c r="H114" s="2">
        <v>389749</v>
      </c>
      <c r="I114" s="2">
        <v>518950</v>
      </c>
      <c r="J114" s="2">
        <v>308180</v>
      </c>
      <c r="K114" s="2">
        <v>518950</v>
      </c>
      <c r="L114" s="2">
        <f t="shared" si="23"/>
        <v>22605410105</v>
      </c>
      <c r="M114" s="2">
        <v>7507</v>
      </c>
      <c r="N114" s="2">
        <f t="shared" si="24"/>
        <v>327004920</v>
      </c>
      <c r="O114" s="2">
        <f t="shared" si="25"/>
        <v>11.729687500000001</v>
      </c>
      <c r="P114" s="2">
        <f t="shared" si="26"/>
        <v>30379778.02</v>
      </c>
      <c r="Q114" s="2">
        <f t="shared" si="27"/>
        <v>30.379778020000003</v>
      </c>
      <c r="R114" s="2">
        <v>20760</v>
      </c>
      <c r="S114" s="2">
        <f t="shared" si="28"/>
        <v>53768.192399999993</v>
      </c>
      <c r="T114" s="2">
        <f t="shared" si="29"/>
        <v>13286400</v>
      </c>
      <c r="U114" s="2">
        <f t="shared" si="30"/>
        <v>578788800000</v>
      </c>
      <c r="V114" s="2">
        <v>356320.19975999999</v>
      </c>
      <c r="W114" s="2">
        <f t="shared" si="31"/>
        <v>108.60639688684799</v>
      </c>
      <c r="X114" s="2">
        <f t="shared" si="32"/>
        <v>67.484907913345438</v>
      </c>
      <c r="Y114" s="2">
        <f t="shared" si="33"/>
        <v>5.5585049771297914</v>
      </c>
      <c r="Z114" s="2">
        <f t="shared" si="34"/>
        <v>69.128654409848025</v>
      </c>
      <c r="AA114" s="2">
        <f t="shared" si="35"/>
        <v>0.28570565920734287</v>
      </c>
      <c r="AB114" s="2">
        <f t="shared" si="36"/>
        <v>1.9564713512221139</v>
      </c>
      <c r="AC114" s="2">
        <v>106</v>
      </c>
      <c r="AD114" s="2">
        <f t="shared" si="37"/>
        <v>0.65215711707403801</v>
      </c>
      <c r="AE114" s="2">
        <v>172.126</v>
      </c>
      <c r="AF114" s="2">
        <f t="shared" si="38"/>
        <v>1769.8681230851205</v>
      </c>
      <c r="AG114" s="2">
        <f t="shared" si="39"/>
        <v>0.33878674355639987</v>
      </c>
      <c r="AH114" s="2">
        <f t="shared" si="40"/>
        <v>7.9918630527995499E-2</v>
      </c>
      <c r="AI114" s="2">
        <f t="shared" si="41"/>
        <v>13424289982</v>
      </c>
      <c r="AJ114" s="2">
        <f t="shared" si="42"/>
        <v>380133866.39999998</v>
      </c>
      <c r="AK114" s="2">
        <f t="shared" si="43"/>
        <v>380.13386639999999</v>
      </c>
      <c r="AL114" s="2" t="s">
        <v>1005</v>
      </c>
      <c r="AM114" s="2" t="s">
        <v>1006</v>
      </c>
      <c r="AN114" s="2" t="s">
        <v>1007</v>
      </c>
      <c r="AO114" s="2" t="s">
        <v>1008</v>
      </c>
      <c r="AP114" s="2" t="s">
        <v>1009</v>
      </c>
      <c r="AQ114" s="2" t="s">
        <v>1010</v>
      </c>
      <c r="AR114" s="2" t="s">
        <v>228</v>
      </c>
      <c r="AS114" s="2">
        <v>4</v>
      </c>
      <c r="AT114" s="2" t="s">
        <v>1011</v>
      </c>
      <c r="AU114" s="2" t="s">
        <v>1012</v>
      </c>
      <c r="AV114" s="2">
        <v>3</v>
      </c>
      <c r="AW114" s="5">
        <v>51</v>
      </c>
      <c r="AX114" s="5">
        <v>43</v>
      </c>
      <c r="AY114" s="5">
        <v>6</v>
      </c>
      <c r="AZ114" s="5">
        <v>0.2</v>
      </c>
      <c r="BA114" s="5">
        <v>0.1</v>
      </c>
      <c r="BB114" s="2">
        <v>0</v>
      </c>
      <c r="BC114" s="5">
        <v>0.1</v>
      </c>
      <c r="BD114" s="2">
        <v>0</v>
      </c>
      <c r="BE114" s="5">
        <v>0.1</v>
      </c>
      <c r="BF114" s="5">
        <v>0.2</v>
      </c>
      <c r="BG114" s="5">
        <v>8.8000000000000007</v>
      </c>
      <c r="BH114" s="2">
        <v>0</v>
      </c>
      <c r="BI114" s="5">
        <v>27</v>
      </c>
      <c r="BJ114" s="5">
        <v>60.9</v>
      </c>
      <c r="BK114" s="5">
        <v>0.3</v>
      </c>
      <c r="BL114" s="5">
        <v>1.6</v>
      </c>
      <c r="BM114" s="2">
        <v>0</v>
      </c>
      <c r="BN114" s="5">
        <v>0.7</v>
      </c>
      <c r="BO114" s="5">
        <v>1320</v>
      </c>
      <c r="BP114" s="5">
        <v>4006</v>
      </c>
      <c r="BQ114" s="2">
        <v>0</v>
      </c>
      <c r="BR114" s="2">
        <v>0</v>
      </c>
      <c r="BS114" s="2">
        <v>0</v>
      </c>
      <c r="BT114" s="2">
        <v>0</v>
      </c>
      <c r="BU114" s="5">
        <v>6591</v>
      </c>
      <c r="BV114" s="2">
        <v>0</v>
      </c>
      <c r="BW114" s="2">
        <v>0</v>
      </c>
      <c r="BX114" s="5">
        <v>134343</v>
      </c>
      <c r="BY114" s="5">
        <v>4109</v>
      </c>
      <c r="BZ114" s="5">
        <v>2</v>
      </c>
      <c r="CA114" s="2">
        <v>0</v>
      </c>
      <c r="CB114" s="5">
        <v>0.89</v>
      </c>
      <c r="CC114" s="5">
        <v>0.03</v>
      </c>
      <c r="CD114" s="5">
        <v>21</v>
      </c>
      <c r="CE114" s="5">
        <v>2</v>
      </c>
      <c r="CF114" s="5">
        <v>5</v>
      </c>
      <c r="CG114" s="5">
        <v>1</v>
      </c>
      <c r="CH114" s="5">
        <v>26</v>
      </c>
      <c r="CI114" s="5">
        <v>1</v>
      </c>
      <c r="CJ114" s="2">
        <v>0</v>
      </c>
      <c r="CK114" s="5">
        <v>4</v>
      </c>
      <c r="CL114" s="2">
        <v>0</v>
      </c>
      <c r="CM114" s="5">
        <v>24</v>
      </c>
      <c r="CN114" s="5">
        <v>46</v>
      </c>
      <c r="CO114" s="5">
        <v>19</v>
      </c>
      <c r="CP114" s="5">
        <v>50</v>
      </c>
      <c r="CQ114" s="2">
        <v>0</v>
      </c>
      <c r="CR114" s="2">
        <v>0</v>
      </c>
      <c r="CS114" s="5">
        <v>0.17410999999999999</v>
      </c>
      <c r="CT114" s="5">
        <v>0.18598999999999999</v>
      </c>
      <c r="CU114" s="2" t="s">
        <v>142</v>
      </c>
    </row>
    <row r="115" spans="1:99" s="2" customFormat="1" x14ac:dyDescent="0.25">
      <c r="A115" s="2" t="s">
        <v>1013</v>
      </c>
      <c r="C115" s="2" t="s">
        <v>1014</v>
      </c>
      <c r="D115" s="2">
        <v>1917</v>
      </c>
      <c r="E115" s="2">
        <f t="shared" si="22"/>
        <v>98</v>
      </c>
      <c r="F115" s="2">
        <v>44</v>
      </c>
      <c r="G115" s="2">
        <v>44</v>
      </c>
      <c r="H115" s="2">
        <v>15121</v>
      </c>
      <c r="I115" s="2">
        <v>7652</v>
      </c>
      <c r="J115" s="2">
        <v>6350</v>
      </c>
      <c r="K115" s="2">
        <v>7652</v>
      </c>
      <c r="L115" s="2">
        <f t="shared" si="23"/>
        <v>333320354.80000001</v>
      </c>
      <c r="M115" s="2">
        <v>627</v>
      </c>
      <c r="N115" s="2">
        <f t="shared" si="24"/>
        <v>27312120</v>
      </c>
      <c r="O115" s="2">
        <f t="shared" si="25"/>
        <v>0.97968750000000004</v>
      </c>
      <c r="P115" s="2">
        <f t="shared" si="26"/>
        <v>2537381.2200000002</v>
      </c>
      <c r="Q115" s="2">
        <f t="shared" si="27"/>
        <v>2.5373812200000003</v>
      </c>
      <c r="R115" s="2">
        <v>12</v>
      </c>
      <c r="S115" s="2">
        <f t="shared" si="28"/>
        <v>31.079879999999996</v>
      </c>
      <c r="T115" s="2">
        <f t="shared" si="29"/>
        <v>7680</v>
      </c>
      <c r="U115" s="2">
        <f t="shared" si="30"/>
        <v>334560000</v>
      </c>
      <c r="W115" s="2">
        <f t="shared" si="31"/>
        <v>0</v>
      </c>
      <c r="X115" s="2">
        <f t="shared" si="32"/>
        <v>0</v>
      </c>
      <c r="Y115" s="2">
        <f t="shared" si="33"/>
        <v>0</v>
      </c>
      <c r="Z115" s="2">
        <f t="shared" si="34"/>
        <v>12.204118713596747</v>
      </c>
      <c r="AA115" s="2">
        <f t="shared" si="35"/>
        <v>0</v>
      </c>
      <c r="AB115" s="2">
        <f t="shared" si="36"/>
        <v>0.83209900319977814</v>
      </c>
      <c r="AC115" s="2">
        <v>44</v>
      </c>
      <c r="AD115" s="2">
        <f t="shared" si="37"/>
        <v>0.27736633439992608</v>
      </c>
      <c r="AE115" s="2" t="s">
        <v>179</v>
      </c>
      <c r="AF115" s="2">
        <f t="shared" si="38"/>
        <v>12.248803827751196</v>
      </c>
      <c r="AG115" s="2">
        <f t="shared" si="39"/>
        <v>0.20695416258386082</v>
      </c>
      <c r="AH115" s="2">
        <f t="shared" si="40"/>
        <v>0.32395141688619794</v>
      </c>
      <c r="AI115" s="2">
        <f t="shared" si="41"/>
        <v>276605365</v>
      </c>
      <c r="AJ115" s="2">
        <f t="shared" si="42"/>
        <v>7832598</v>
      </c>
      <c r="AK115" s="2">
        <f t="shared" si="43"/>
        <v>7.8325979999999999</v>
      </c>
      <c r="AL115" s="2" t="s">
        <v>179</v>
      </c>
      <c r="AM115" s="2" t="s">
        <v>179</v>
      </c>
      <c r="AN115" s="2" t="s">
        <v>179</v>
      </c>
      <c r="AO115" s="2" t="s">
        <v>179</v>
      </c>
      <c r="AP115" s="2" t="s">
        <v>179</v>
      </c>
      <c r="AQ115" s="2" t="s">
        <v>179</v>
      </c>
      <c r="AR115" s="2" t="s">
        <v>179</v>
      </c>
      <c r="AS115" s="2">
        <v>0</v>
      </c>
      <c r="AT115" s="2" t="s">
        <v>179</v>
      </c>
      <c r="AU115" s="2" t="s">
        <v>179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 t="s">
        <v>142</v>
      </c>
    </row>
    <row r="116" spans="1:99" s="2" customFormat="1" x14ac:dyDescent="0.25">
      <c r="A116" s="2" t="s">
        <v>1015</v>
      </c>
      <c r="C116" s="2" t="s">
        <v>1016</v>
      </c>
      <c r="D116" s="2">
        <v>1952</v>
      </c>
      <c r="E116" s="2">
        <f t="shared" si="22"/>
        <v>63</v>
      </c>
      <c r="F116" s="2">
        <v>53</v>
      </c>
      <c r="G116" s="2">
        <v>54</v>
      </c>
      <c r="H116" s="2">
        <v>28706</v>
      </c>
      <c r="I116" s="2">
        <v>18968</v>
      </c>
      <c r="J116" s="2">
        <v>15650</v>
      </c>
      <c r="K116" s="2">
        <v>18968</v>
      </c>
      <c r="L116" s="2">
        <f t="shared" si="23"/>
        <v>826244183.20000005</v>
      </c>
      <c r="M116" s="2">
        <v>880</v>
      </c>
      <c r="N116" s="2">
        <f t="shared" si="24"/>
        <v>38332800</v>
      </c>
      <c r="O116" s="2">
        <f t="shared" si="25"/>
        <v>1.375</v>
      </c>
      <c r="P116" s="2">
        <f t="shared" si="26"/>
        <v>3561236.8000000003</v>
      </c>
      <c r="Q116" s="2">
        <f t="shared" si="27"/>
        <v>3.5612368000000001</v>
      </c>
      <c r="R116" s="2">
        <v>6</v>
      </c>
      <c r="S116" s="2">
        <f t="shared" si="28"/>
        <v>15.539939999999998</v>
      </c>
      <c r="T116" s="2">
        <f t="shared" si="29"/>
        <v>3840</v>
      </c>
      <c r="U116" s="2">
        <f t="shared" si="30"/>
        <v>167280000</v>
      </c>
      <c r="V116" s="2">
        <v>70291.116571999999</v>
      </c>
      <c r="W116" s="2">
        <f t="shared" si="31"/>
        <v>21.424732331145599</v>
      </c>
      <c r="X116" s="2">
        <f t="shared" si="32"/>
        <v>13.312715732037368</v>
      </c>
      <c r="Y116" s="2">
        <f t="shared" si="33"/>
        <v>3.2026528766292035</v>
      </c>
      <c r="Z116" s="2">
        <f t="shared" si="34"/>
        <v>21.554495972117873</v>
      </c>
      <c r="AA116" s="2">
        <f t="shared" si="35"/>
        <v>1.1098619201149278</v>
      </c>
      <c r="AB116" s="2">
        <f t="shared" si="36"/>
        <v>1.220065809742521</v>
      </c>
      <c r="AC116" s="2">
        <v>53</v>
      </c>
      <c r="AD116" s="2">
        <f t="shared" si="37"/>
        <v>0.40668860324750705</v>
      </c>
      <c r="AE116" s="2">
        <v>92.125399999999999</v>
      </c>
      <c r="AF116" s="2">
        <f t="shared" si="38"/>
        <v>4.3636363636363633</v>
      </c>
      <c r="AG116" s="2">
        <f t="shared" si="39"/>
        <v>0.30853046141551355</v>
      </c>
      <c r="AH116" s="2">
        <f t="shared" si="40"/>
        <v>0.18448217003328127</v>
      </c>
      <c r="AI116" s="2">
        <f t="shared" si="41"/>
        <v>681712435</v>
      </c>
      <c r="AJ116" s="2">
        <f t="shared" si="42"/>
        <v>19303962</v>
      </c>
      <c r="AK116" s="2">
        <f t="shared" si="43"/>
        <v>19.303961999999999</v>
      </c>
      <c r="AL116" s="2" t="s">
        <v>1017</v>
      </c>
      <c r="AM116" s="2" t="s">
        <v>1018</v>
      </c>
      <c r="AN116" s="2" t="s">
        <v>1019</v>
      </c>
      <c r="AO116" s="2" t="s">
        <v>1020</v>
      </c>
      <c r="AP116" s="2" t="s">
        <v>1021</v>
      </c>
      <c r="AQ116" s="2" t="s">
        <v>267</v>
      </c>
      <c r="AR116" s="2" t="s">
        <v>1022</v>
      </c>
      <c r="AS116" s="2">
        <v>1</v>
      </c>
      <c r="AT116" s="2" t="s">
        <v>1023</v>
      </c>
      <c r="AU116" s="2" t="s">
        <v>1024</v>
      </c>
      <c r="AV116" s="2">
        <v>9</v>
      </c>
      <c r="AW116" s="5">
        <v>81</v>
      </c>
      <c r="AX116" s="5">
        <v>18</v>
      </c>
      <c r="AY116" s="2">
        <v>0</v>
      </c>
      <c r="AZ116" s="5">
        <v>1.6</v>
      </c>
      <c r="BA116" s="5">
        <v>0.3</v>
      </c>
      <c r="BB116" s="5">
        <v>0.1</v>
      </c>
      <c r="BC116" s="5">
        <v>0.5</v>
      </c>
      <c r="BD116" s="5">
        <v>0.3</v>
      </c>
      <c r="BE116" s="5">
        <v>0.3</v>
      </c>
      <c r="BF116" s="5">
        <v>35.9</v>
      </c>
      <c r="BG116" s="5">
        <v>5</v>
      </c>
      <c r="BH116" s="2">
        <v>0</v>
      </c>
      <c r="BI116" s="5">
        <v>10.1</v>
      </c>
      <c r="BJ116" s="5">
        <v>11.3</v>
      </c>
      <c r="BK116" s="5">
        <v>31.8</v>
      </c>
      <c r="BL116" s="5">
        <v>1.8</v>
      </c>
      <c r="BM116" s="2">
        <v>0</v>
      </c>
      <c r="BN116" s="5">
        <v>1</v>
      </c>
      <c r="BO116" s="5">
        <v>10846</v>
      </c>
      <c r="BP116" s="5">
        <v>6083</v>
      </c>
      <c r="BQ116" s="5">
        <v>15</v>
      </c>
      <c r="BR116" s="5">
        <v>8</v>
      </c>
      <c r="BS116" s="5">
        <v>0.14000000000000001</v>
      </c>
      <c r="BT116" s="5">
        <v>0.08</v>
      </c>
      <c r="BU116" s="5">
        <v>22368</v>
      </c>
      <c r="BV116" s="5">
        <v>30</v>
      </c>
      <c r="BW116" s="5">
        <v>0.28000000000000003</v>
      </c>
      <c r="BX116" s="5">
        <v>147068</v>
      </c>
      <c r="BY116" s="5">
        <v>24735</v>
      </c>
      <c r="BZ116" s="5">
        <v>197</v>
      </c>
      <c r="CA116" s="5">
        <v>33</v>
      </c>
      <c r="CB116" s="5">
        <v>1.8</v>
      </c>
      <c r="CC116" s="5">
        <v>0.32</v>
      </c>
      <c r="CD116" s="5">
        <v>13</v>
      </c>
      <c r="CE116" s="5">
        <v>8</v>
      </c>
      <c r="CF116" s="5">
        <v>48</v>
      </c>
      <c r="CG116" s="5">
        <v>22</v>
      </c>
      <c r="CH116" s="5">
        <v>15</v>
      </c>
      <c r="CI116" s="5">
        <v>7</v>
      </c>
      <c r="CJ116" s="5">
        <v>10</v>
      </c>
      <c r="CK116" s="5">
        <v>1</v>
      </c>
      <c r="CL116" s="2">
        <v>0</v>
      </c>
      <c r="CM116" s="5">
        <v>2</v>
      </c>
      <c r="CN116" s="5">
        <v>3</v>
      </c>
      <c r="CO116" s="5">
        <v>1</v>
      </c>
      <c r="CP116" s="5">
        <v>6</v>
      </c>
      <c r="CQ116" s="5">
        <v>15</v>
      </c>
      <c r="CR116" s="5">
        <v>51</v>
      </c>
      <c r="CS116" s="5">
        <v>0.54173000000000004</v>
      </c>
      <c r="CT116" s="5">
        <v>0.15204999999999999</v>
      </c>
      <c r="CU116" s="2" t="s">
        <v>142</v>
      </c>
    </row>
    <row r="117" spans="1:99" s="2" customFormat="1" x14ac:dyDescent="0.25">
      <c r="A117" s="2" t="s">
        <v>1025</v>
      </c>
      <c r="C117" s="2" t="s">
        <v>1026</v>
      </c>
      <c r="D117" s="2">
        <v>1938</v>
      </c>
      <c r="E117" s="2">
        <f t="shared" si="22"/>
        <v>77</v>
      </c>
      <c r="F117" s="2">
        <v>84</v>
      </c>
      <c r="G117" s="2">
        <v>84</v>
      </c>
      <c r="H117" s="2">
        <v>578139</v>
      </c>
      <c r="I117" s="2">
        <v>127000</v>
      </c>
      <c r="J117" s="2">
        <v>70036</v>
      </c>
      <c r="K117" s="2">
        <v>127000</v>
      </c>
      <c r="L117" s="2">
        <f t="shared" si="23"/>
        <v>5532107300</v>
      </c>
      <c r="M117" s="2">
        <v>4246</v>
      </c>
      <c r="N117" s="2">
        <f t="shared" si="24"/>
        <v>184955760</v>
      </c>
      <c r="O117" s="2">
        <f t="shared" si="25"/>
        <v>6.6343750000000004</v>
      </c>
      <c r="P117" s="2">
        <f t="shared" si="26"/>
        <v>17182967.560000002</v>
      </c>
      <c r="Q117" s="2">
        <f t="shared" si="27"/>
        <v>17.182967560000002</v>
      </c>
      <c r="R117" s="2">
        <v>463</v>
      </c>
      <c r="S117" s="2">
        <f t="shared" si="28"/>
        <v>1199.1653699999999</v>
      </c>
      <c r="T117" s="2">
        <f t="shared" si="29"/>
        <v>296320</v>
      </c>
      <c r="U117" s="2">
        <f t="shared" si="30"/>
        <v>12908440000</v>
      </c>
      <c r="V117" s="2">
        <v>151137.56808</v>
      </c>
      <c r="W117" s="2">
        <f t="shared" si="31"/>
        <v>46.066730750783996</v>
      </c>
      <c r="X117" s="2">
        <f t="shared" si="32"/>
        <v>28.624548568943521</v>
      </c>
      <c r="Y117" s="2">
        <f t="shared" si="33"/>
        <v>3.1349686234856535</v>
      </c>
      <c r="Z117" s="2">
        <f t="shared" si="34"/>
        <v>29.910435338699372</v>
      </c>
      <c r="AA117" s="2">
        <f t="shared" si="35"/>
        <v>0.5332537844978934</v>
      </c>
      <c r="AB117" s="2">
        <f t="shared" si="36"/>
        <v>1.0682298335249776</v>
      </c>
      <c r="AC117" s="2">
        <v>84</v>
      </c>
      <c r="AD117" s="2">
        <f t="shared" si="37"/>
        <v>0.35607661117499251</v>
      </c>
      <c r="AE117" s="2">
        <v>29.3795</v>
      </c>
      <c r="AF117" s="2">
        <f t="shared" si="38"/>
        <v>69.788035798398496</v>
      </c>
      <c r="AG117" s="2">
        <f t="shared" si="39"/>
        <v>0.1949100586340618</v>
      </c>
      <c r="AH117" s="2">
        <f t="shared" si="40"/>
        <v>0.19890455282891101</v>
      </c>
      <c r="AI117" s="2">
        <f t="shared" si="41"/>
        <v>3050761156.4000001</v>
      </c>
      <c r="AJ117" s="2">
        <f t="shared" si="42"/>
        <v>86388005.280000001</v>
      </c>
      <c r="AK117" s="2">
        <f t="shared" si="43"/>
        <v>86.388005280000002</v>
      </c>
      <c r="AL117" s="2" t="s">
        <v>1027</v>
      </c>
      <c r="AM117" s="2" t="s">
        <v>1028</v>
      </c>
      <c r="AN117" s="2" t="s">
        <v>1029</v>
      </c>
      <c r="AO117" s="2" t="s">
        <v>1030</v>
      </c>
      <c r="AP117" s="2" t="s">
        <v>1031</v>
      </c>
      <c r="AQ117" s="2" t="s">
        <v>1032</v>
      </c>
      <c r="AR117" s="2" t="s">
        <v>1033</v>
      </c>
      <c r="AS117" s="2">
        <v>3</v>
      </c>
      <c r="AT117" s="2" t="s">
        <v>1034</v>
      </c>
      <c r="AU117" s="2" t="s">
        <v>1035</v>
      </c>
      <c r="AV117" s="2">
        <v>5</v>
      </c>
      <c r="AW117" s="5">
        <v>79</v>
      </c>
      <c r="AX117" s="5">
        <v>20</v>
      </c>
      <c r="AY117" s="5">
        <v>1</v>
      </c>
      <c r="AZ117" s="5">
        <v>1.3</v>
      </c>
      <c r="BA117" s="5">
        <v>0.2</v>
      </c>
      <c r="BB117" s="5">
        <v>0.9</v>
      </c>
      <c r="BC117" s="5">
        <v>3.5</v>
      </c>
      <c r="BD117" s="5">
        <v>1.6</v>
      </c>
      <c r="BE117" s="5">
        <v>2.9</v>
      </c>
      <c r="BF117" s="5">
        <v>2.6</v>
      </c>
      <c r="BG117" s="5">
        <v>10.6</v>
      </c>
      <c r="BH117" s="5">
        <v>0.1</v>
      </c>
      <c r="BI117" s="5">
        <v>19.7</v>
      </c>
      <c r="BJ117" s="5">
        <v>20.3</v>
      </c>
      <c r="BK117" s="5">
        <v>15.5</v>
      </c>
      <c r="BL117" s="5">
        <v>19.8</v>
      </c>
      <c r="BM117" s="2">
        <v>0</v>
      </c>
      <c r="BN117" s="5">
        <v>1.1000000000000001</v>
      </c>
      <c r="BO117" s="5">
        <v>8199</v>
      </c>
      <c r="BP117" s="5">
        <v>1896</v>
      </c>
      <c r="BQ117" s="5">
        <v>7</v>
      </c>
      <c r="BR117" s="5">
        <v>2</v>
      </c>
      <c r="BS117" s="5">
        <v>0.2</v>
      </c>
      <c r="BT117" s="5">
        <v>0.05</v>
      </c>
      <c r="BU117" s="5">
        <v>11646</v>
      </c>
      <c r="BV117" s="5">
        <v>9</v>
      </c>
      <c r="BW117" s="5">
        <v>0.28999999999999998</v>
      </c>
      <c r="BX117" s="5">
        <v>191957</v>
      </c>
      <c r="BY117" s="5">
        <v>28758</v>
      </c>
      <c r="BZ117" s="5">
        <v>157</v>
      </c>
      <c r="CA117" s="5">
        <v>23</v>
      </c>
      <c r="CB117" s="5">
        <v>7.37</v>
      </c>
      <c r="CC117" s="5">
        <v>1.1299999999999999</v>
      </c>
      <c r="CD117" s="5">
        <v>76</v>
      </c>
      <c r="CE117" s="5">
        <v>61</v>
      </c>
      <c r="CF117" s="5">
        <v>12</v>
      </c>
      <c r="CG117" s="5">
        <v>11</v>
      </c>
      <c r="CH117" s="5">
        <v>6</v>
      </c>
      <c r="CI117" s="5">
        <v>1</v>
      </c>
      <c r="CJ117" s="5">
        <v>2</v>
      </c>
      <c r="CK117" s="2">
        <v>0</v>
      </c>
      <c r="CL117" s="2">
        <v>0</v>
      </c>
      <c r="CM117" s="5">
        <v>1</v>
      </c>
      <c r="CN117" s="5">
        <v>4</v>
      </c>
      <c r="CO117" s="5">
        <v>1</v>
      </c>
      <c r="CP117" s="5">
        <v>10</v>
      </c>
      <c r="CQ117" s="5">
        <v>2</v>
      </c>
      <c r="CR117" s="5">
        <v>13</v>
      </c>
      <c r="CS117" s="5">
        <v>1.8460000000000001E-2</v>
      </c>
      <c r="CT117" s="2">
        <v>0</v>
      </c>
      <c r="CU117" s="2" t="s">
        <v>142</v>
      </c>
    </row>
    <row r="118" spans="1:99" s="2" customFormat="1" x14ac:dyDescent="0.25">
      <c r="A118" s="2" t="s">
        <v>1036</v>
      </c>
      <c r="C118" s="2" t="s">
        <v>1037</v>
      </c>
      <c r="D118" s="2">
        <v>1941</v>
      </c>
      <c r="E118" s="2">
        <f t="shared" si="22"/>
        <v>74</v>
      </c>
      <c r="F118" s="2">
        <v>37</v>
      </c>
      <c r="G118" s="2">
        <v>37</v>
      </c>
      <c r="H118" s="2">
        <v>0</v>
      </c>
      <c r="I118" s="2">
        <v>3700</v>
      </c>
      <c r="J118" s="2">
        <v>2500</v>
      </c>
      <c r="K118" s="2">
        <v>3700</v>
      </c>
      <c r="L118" s="2">
        <f t="shared" si="23"/>
        <v>161171630</v>
      </c>
      <c r="M118" s="2">
        <v>325</v>
      </c>
      <c r="N118" s="2">
        <f t="shared" si="24"/>
        <v>14157000</v>
      </c>
      <c r="O118" s="2">
        <f t="shared" si="25"/>
        <v>0.5078125</v>
      </c>
      <c r="P118" s="2">
        <f t="shared" si="26"/>
        <v>1315229.5</v>
      </c>
      <c r="Q118" s="2">
        <f t="shared" si="27"/>
        <v>1.3152295000000001</v>
      </c>
      <c r="R118" s="2">
        <v>38</v>
      </c>
      <c r="S118" s="2">
        <f t="shared" si="28"/>
        <v>98.419619999999995</v>
      </c>
      <c r="T118" s="2">
        <f t="shared" si="29"/>
        <v>24320</v>
      </c>
      <c r="U118" s="2">
        <f t="shared" si="30"/>
        <v>1059440000</v>
      </c>
      <c r="V118" s="2">
        <v>35470.227359999997</v>
      </c>
      <c r="W118" s="2">
        <f t="shared" si="31"/>
        <v>10.811325299327999</v>
      </c>
      <c r="X118" s="2">
        <f t="shared" si="32"/>
        <v>6.7178482406198397</v>
      </c>
      <c r="Y118" s="2">
        <f t="shared" si="33"/>
        <v>2.6593350365484638</v>
      </c>
      <c r="Z118" s="2">
        <f t="shared" si="34"/>
        <v>11.384589249134704</v>
      </c>
      <c r="AA118" s="2">
        <f t="shared" si="35"/>
        <v>3.5059588479190582</v>
      </c>
      <c r="AB118" s="2">
        <f t="shared" si="36"/>
        <v>0.92307480398389485</v>
      </c>
      <c r="AC118" s="2">
        <v>37</v>
      </c>
      <c r="AD118" s="2">
        <f t="shared" si="37"/>
        <v>0.30769160132796497</v>
      </c>
      <c r="AE118" s="2" t="s">
        <v>179</v>
      </c>
      <c r="AF118" s="2">
        <f t="shared" si="38"/>
        <v>74.830769230769235</v>
      </c>
      <c r="AG118" s="2">
        <f t="shared" si="39"/>
        <v>0.26814962782138341</v>
      </c>
      <c r="AH118" s="2">
        <f t="shared" si="40"/>
        <v>0.42651019878717128</v>
      </c>
      <c r="AI118" s="2">
        <f t="shared" si="41"/>
        <v>108899750</v>
      </c>
      <c r="AJ118" s="2">
        <f t="shared" si="42"/>
        <v>3083700</v>
      </c>
      <c r="AK118" s="2">
        <f t="shared" si="43"/>
        <v>3.0836999999999999</v>
      </c>
      <c r="AL118" s="2" t="s">
        <v>1038</v>
      </c>
      <c r="AM118" s="2" t="s">
        <v>1039</v>
      </c>
      <c r="AN118" s="2" t="s">
        <v>1040</v>
      </c>
      <c r="AO118" s="2" t="s">
        <v>1041</v>
      </c>
      <c r="AP118" s="2" t="s">
        <v>179</v>
      </c>
      <c r="AQ118" s="2" t="s">
        <v>179</v>
      </c>
      <c r="AR118" s="2" t="s">
        <v>179</v>
      </c>
      <c r="AS118" s="2">
        <v>0</v>
      </c>
      <c r="AT118" s="2" t="s">
        <v>179</v>
      </c>
      <c r="AU118" s="2" t="s">
        <v>179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 t="s">
        <v>142</v>
      </c>
    </row>
    <row r="119" spans="1:99" s="2" customFormat="1" x14ac:dyDescent="0.25">
      <c r="A119" s="2" t="s">
        <v>1042</v>
      </c>
      <c r="C119" s="2" t="s">
        <v>1043</v>
      </c>
      <c r="D119" s="2">
        <v>1921</v>
      </c>
      <c r="E119" s="2">
        <f t="shared" si="22"/>
        <v>94</v>
      </c>
      <c r="F119" s="2">
        <v>49</v>
      </c>
      <c r="G119" s="2">
        <v>49</v>
      </c>
      <c r="H119" s="2">
        <v>0</v>
      </c>
      <c r="I119" s="2">
        <v>14400</v>
      </c>
      <c r="J119" s="2">
        <v>7357</v>
      </c>
      <c r="K119" s="2">
        <v>14400</v>
      </c>
      <c r="L119" s="2">
        <f t="shared" si="23"/>
        <v>627262560</v>
      </c>
      <c r="M119" s="2">
        <v>649</v>
      </c>
      <c r="N119" s="2">
        <f t="shared" si="24"/>
        <v>28270440</v>
      </c>
      <c r="O119" s="2">
        <f t="shared" si="25"/>
        <v>1.0140625000000001</v>
      </c>
      <c r="P119" s="2">
        <f t="shared" si="26"/>
        <v>2626412.14</v>
      </c>
      <c r="Q119" s="2">
        <f t="shared" si="27"/>
        <v>2.6264121400000002</v>
      </c>
      <c r="R119" s="2">
        <v>12</v>
      </c>
      <c r="S119" s="2">
        <f t="shared" si="28"/>
        <v>31.079879999999996</v>
      </c>
      <c r="T119" s="2">
        <f t="shared" si="29"/>
        <v>7680</v>
      </c>
      <c r="U119" s="2">
        <f t="shared" si="30"/>
        <v>334560000</v>
      </c>
      <c r="V119" s="2">
        <v>54798.904796000003</v>
      </c>
      <c r="W119" s="2">
        <f t="shared" si="31"/>
        <v>16.702706181820801</v>
      </c>
      <c r="X119" s="2">
        <f t="shared" si="32"/>
        <v>10.378583774933626</v>
      </c>
      <c r="Y119" s="2">
        <f t="shared" si="33"/>
        <v>2.9073699279739684</v>
      </c>
      <c r="Z119" s="2">
        <f t="shared" si="34"/>
        <v>22.187930573418736</v>
      </c>
      <c r="AA119" s="2">
        <f t="shared" si="35"/>
        <v>1.8405769262113341</v>
      </c>
      <c r="AB119" s="2">
        <f t="shared" si="36"/>
        <v>1.3584447289848205</v>
      </c>
      <c r="AC119" s="2">
        <v>49</v>
      </c>
      <c r="AD119" s="2">
        <f t="shared" si="37"/>
        <v>0.45281490966160687</v>
      </c>
      <c r="AE119" s="2">
        <v>6.5294999999999996</v>
      </c>
      <c r="AF119" s="2">
        <f t="shared" si="38"/>
        <v>11.833590138674884</v>
      </c>
      <c r="AG119" s="2">
        <f t="shared" si="39"/>
        <v>0.36982474188834025</v>
      </c>
      <c r="AH119" s="2">
        <f t="shared" si="40"/>
        <v>0.28942097950970208</v>
      </c>
      <c r="AI119" s="2">
        <f t="shared" si="41"/>
        <v>320470184.30000001</v>
      </c>
      <c r="AJ119" s="2">
        <f t="shared" si="42"/>
        <v>9074712.3599999994</v>
      </c>
      <c r="AK119" s="2">
        <f t="shared" si="43"/>
        <v>9.0747123599999995</v>
      </c>
      <c r="AL119" s="2" t="s">
        <v>649</v>
      </c>
      <c r="AM119" s="2" t="s">
        <v>1044</v>
      </c>
      <c r="AN119" s="2" t="s">
        <v>1045</v>
      </c>
      <c r="AO119" s="2" t="s">
        <v>1046</v>
      </c>
      <c r="AP119" s="2" t="s">
        <v>1047</v>
      </c>
      <c r="AQ119" s="2" t="s">
        <v>138</v>
      </c>
      <c r="AR119" s="2" t="s">
        <v>960</v>
      </c>
      <c r="AS119" s="2">
        <v>1</v>
      </c>
      <c r="AT119" s="2" t="s">
        <v>1048</v>
      </c>
      <c r="AU119" s="2" t="s">
        <v>1049</v>
      </c>
      <c r="AV119" s="2">
        <v>5</v>
      </c>
      <c r="AW119" s="5">
        <v>83</v>
      </c>
      <c r="AX119" s="5">
        <v>17</v>
      </c>
      <c r="AY119" s="2">
        <v>0</v>
      </c>
      <c r="AZ119" s="5">
        <v>7.9</v>
      </c>
      <c r="BA119" s="5">
        <v>0.2</v>
      </c>
      <c r="BB119" s="5">
        <v>0.7</v>
      </c>
      <c r="BC119" s="5">
        <v>7.1</v>
      </c>
      <c r="BD119" s="5">
        <v>5.6</v>
      </c>
      <c r="BE119" s="5">
        <v>5.6</v>
      </c>
      <c r="BF119" s="5">
        <v>20.3</v>
      </c>
      <c r="BG119" s="5">
        <v>1.1000000000000001</v>
      </c>
      <c r="BH119" s="2">
        <v>0</v>
      </c>
      <c r="BI119" s="5">
        <v>4.3</v>
      </c>
      <c r="BJ119" s="5">
        <v>5.2</v>
      </c>
      <c r="BK119" s="5">
        <v>41.1</v>
      </c>
      <c r="BL119" s="5">
        <v>0.9</v>
      </c>
      <c r="BM119" s="2">
        <v>0</v>
      </c>
      <c r="BN119" s="5">
        <v>0.2</v>
      </c>
      <c r="BO119" s="5">
        <v>7576</v>
      </c>
      <c r="BP119" s="5">
        <v>926</v>
      </c>
      <c r="BQ119" s="5">
        <v>72</v>
      </c>
      <c r="BR119" s="5">
        <v>9</v>
      </c>
      <c r="BS119" s="5">
        <v>0.44</v>
      </c>
      <c r="BT119" s="5">
        <v>0.05</v>
      </c>
      <c r="BU119" s="5">
        <v>9696</v>
      </c>
      <c r="BV119" s="5">
        <v>92</v>
      </c>
      <c r="BW119" s="5">
        <v>0.56000000000000005</v>
      </c>
      <c r="BX119" s="5">
        <v>47235</v>
      </c>
      <c r="BY119" s="5">
        <v>6915</v>
      </c>
      <c r="BZ119" s="5">
        <v>450</v>
      </c>
      <c r="CA119" s="5">
        <v>66</v>
      </c>
      <c r="CB119" s="5">
        <v>8.1199999999999992</v>
      </c>
      <c r="CC119" s="5">
        <v>1.23</v>
      </c>
      <c r="CD119" s="5">
        <v>69</v>
      </c>
      <c r="CE119" s="5">
        <v>57</v>
      </c>
      <c r="CF119" s="5">
        <v>13</v>
      </c>
      <c r="CG119" s="5">
        <v>11</v>
      </c>
      <c r="CH119" s="5">
        <v>10</v>
      </c>
      <c r="CI119" s="5">
        <v>2</v>
      </c>
      <c r="CJ119" s="5">
        <v>4</v>
      </c>
      <c r="CK119" s="2">
        <v>0</v>
      </c>
      <c r="CL119" s="2">
        <v>0</v>
      </c>
      <c r="CM119" s="2">
        <v>0</v>
      </c>
      <c r="CN119" s="5">
        <v>1</v>
      </c>
      <c r="CO119" s="2">
        <v>0</v>
      </c>
      <c r="CP119" s="5">
        <v>2</v>
      </c>
      <c r="CQ119" s="5">
        <v>5</v>
      </c>
      <c r="CR119" s="5">
        <v>25</v>
      </c>
      <c r="CS119" s="5">
        <v>0.22363</v>
      </c>
      <c r="CT119" s="5">
        <v>1.098E-2</v>
      </c>
      <c r="CU119" s="2" t="s">
        <v>142</v>
      </c>
    </row>
    <row r="120" spans="1:99" s="2" customFormat="1" x14ac:dyDescent="0.25">
      <c r="A120" s="2" t="s">
        <v>1050</v>
      </c>
      <c r="C120" s="2" t="s">
        <v>1051</v>
      </c>
      <c r="D120" s="2">
        <v>1964</v>
      </c>
      <c r="E120" s="2">
        <f t="shared" si="22"/>
        <v>51</v>
      </c>
      <c r="F120" s="2">
        <v>23</v>
      </c>
      <c r="G120" s="2">
        <v>23</v>
      </c>
      <c r="H120" s="2">
        <v>0</v>
      </c>
      <c r="I120" s="2">
        <v>100</v>
      </c>
      <c r="J120" s="2">
        <v>100</v>
      </c>
      <c r="K120" s="2">
        <v>100</v>
      </c>
      <c r="L120" s="2">
        <f t="shared" si="23"/>
        <v>4355990</v>
      </c>
      <c r="M120" s="2">
        <v>28298.049023</v>
      </c>
      <c r="N120" s="2">
        <f t="shared" si="24"/>
        <v>1232663015.44188</v>
      </c>
      <c r="O120" s="2">
        <f t="shared" si="25"/>
        <v>44.215701598437505</v>
      </c>
      <c r="P120" s="2">
        <f t="shared" si="26"/>
        <v>114518242.66921778</v>
      </c>
      <c r="Q120" s="2">
        <f t="shared" si="27"/>
        <v>114.51824266921778</v>
      </c>
      <c r="R120" s="2">
        <v>0</v>
      </c>
      <c r="S120" s="2">
        <f t="shared" si="28"/>
        <v>0</v>
      </c>
      <c r="T120" s="2">
        <f t="shared" si="29"/>
        <v>0</v>
      </c>
      <c r="U120" s="2">
        <f t="shared" si="30"/>
        <v>0</v>
      </c>
      <c r="V120" s="2">
        <v>646724.41018000001</v>
      </c>
      <c r="W120" s="2">
        <f t="shared" si="31"/>
        <v>197.121600222864</v>
      </c>
      <c r="X120" s="2">
        <f t="shared" si="32"/>
        <v>122.48572294163093</v>
      </c>
      <c r="Y120" s="2">
        <f t="shared" si="33"/>
        <v>5.1962707258018108</v>
      </c>
      <c r="Z120" s="2">
        <f t="shared" si="34"/>
        <v>3.5338044099899294E-3</v>
      </c>
      <c r="AA120" s="2">
        <f t="shared" si="35"/>
        <v>1598.0932015343906</v>
      </c>
      <c r="AB120" s="2">
        <f t="shared" si="36"/>
        <v>4.6093100999868643E-4</v>
      </c>
      <c r="AC120" s="2">
        <v>23</v>
      </c>
      <c r="AD120" s="2">
        <f t="shared" si="37"/>
        <v>1.5364366999956214E-4</v>
      </c>
      <c r="AE120" s="2">
        <v>495.78100000000001</v>
      </c>
      <c r="AF120" s="2">
        <f t="shared" si="38"/>
        <v>0</v>
      </c>
      <c r="AG120" s="2">
        <f t="shared" si="39"/>
        <v>8.9200188882249051E-6</v>
      </c>
      <c r="AH120" s="2">
        <f t="shared" si="40"/>
        <v>928.41588569914211</v>
      </c>
      <c r="AI120" s="2">
        <f t="shared" si="41"/>
        <v>4355990</v>
      </c>
      <c r="AJ120" s="2">
        <f t="shared" si="42"/>
        <v>123348</v>
      </c>
      <c r="AK120" s="2">
        <f t="shared" si="43"/>
        <v>0.123348</v>
      </c>
      <c r="AL120" s="2" t="s">
        <v>179</v>
      </c>
      <c r="AM120" s="2" t="s">
        <v>179</v>
      </c>
      <c r="AN120" s="2" t="s">
        <v>179</v>
      </c>
      <c r="AO120" s="2" t="s">
        <v>179</v>
      </c>
      <c r="AP120" s="2" t="s">
        <v>1052</v>
      </c>
      <c r="AQ120" s="2" t="s">
        <v>227</v>
      </c>
      <c r="AR120" s="2" t="s">
        <v>1053</v>
      </c>
      <c r="AS120" s="2">
        <v>3</v>
      </c>
      <c r="AT120" s="2" t="s">
        <v>1054</v>
      </c>
      <c r="AU120" s="2" t="s">
        <v>1055</v>
      </c>
      <c r="AV120" s="2">
        <v>9</v>
      </c>
      <c r="AW120" s="5">
        <v>84</v>
      </c>
      <c r="AX120" s="5">
        <v>15</v>
      </c>
      <c r="AY120" s="5">
        <v>1</v>
      </c>
      <c r="AZ120" s="5">
        <v>5.7</v>
      </c>
      <c r="BA120" s="5">
        <v>0.2</v>
      </c>
      <c r="BB120" s="5">
        <v>0.1</v>
      </c>
      <c r="BC120" s="5">
        <v>0.7</v>
      </c>
      <c r="BD120" s="5">
        <v>0.3</v>
      </c>
      <c r="BE120" s="5">
        <v>0.9</v>
      </c>
      <c r="BF120" s="5">
        <v>13.1</v>
      </c>
      <c r="BG120" s="5">
        <v>1.8</v>
      </c>
      <c r="BH120" s="5">
        <v>0.1</v>
      </c>
      <c r="BI120" s="5">
        <v>0.6</v>
      </c>
      <c r="BJ120" s="5">
        <v>4.9000000000000004</v>
      </c>
      <c r="BK120" s="5">
        <v>51.6</v>
      </c>
      <c r="BL120" s="5">
        <v>19.7</v>
      </c>
      <c r="BM120" s="2">
        <v>0</v>
      </c>
      <c r="BN120" s="5">
        <v>0.2</v>
      </c>
      <c r="BO120" s="5">
        <v>133935</v>
      </c>
      <c r="BP120" s="5">
        <v>26822</v>
      </c>
      <c r="BQ120" s="5">
        <v>26</v>
      </c>
      <c r="BR120" s="5">
        <v>5</v>
      </c>
      <c r="BS120" s="5">
        <v>0.17</v>
      </c>
      <c r="BT120" s="5">
        <v>0.03</v>
      </c>
      <c r="BU120" s="5">
        <v>175295</v>
      </c>
      <c r="BV120" s="5">
        <v>34</v>
      </c>
      <c r="BW120" s="5">
        <v>0.22</v>
      </c>
      <c r="BX120" s="5">
        <v>488533</v>
      </c>
      <c r="BY120" s="5">
        <v>13834</v>
      </c>
      <c r="BZ120" s="5">
        <v>96</v>
      </c>
      <c r="CA120" s="5">
        <v>3</v>
      </c>
      <c r="CB120" s="5">
        <v>1.1399999999999999</v>
      </c>
      <c r="CC120" s="5">
        <v>0.03</v>
      </c>
      <c r="CD120" s="5">
        <v>12</v>
      </c>
      <c r="CE120" s="5">
        <v>7</v>
      </c>
      <c r="CF120" s="5">
        <v>50</v>
      </c>
      <c r="CG120" s="5">
        <v>27</v>
      </c>
      <c r="CH120" s="5">
        <v>19</v>
      </c>
      <c r="CI120" s="5">
        <v>3</v>
      </c>
      <c r="CJ120" s="5">
        <v>6</v>
      </c>
      <c r="CK120" s="2">
        <v>0</v>
      </c>
      <c r="CL120" s="2">
        <v>0</v>
      </c>
      <c r="CM120" s="2">
        <v>0</v>
      </c>
      <c r="CN120" s="2">
        <v>0</v>
      </c>
      <c r="CO120" s="5">
        <v>1</v>
      </c>
      <c r="CP120" s="5">
        <v>3</v>
      </c>
      <c r="CQ120" s="5">
        <v>15</v>
      </c>
      <c r="CR120" s="5">
        <v>57</v>
      </c>
      <c r="CS120" s="5">
        <v>0.32224000000000003</v>
      </c>
      <c r="CT120" s="5">
        <v>1.4250000000000001E-2</v>
      </c>
      <c r="CU120" s="2" t="s">
        <v>633</v>
      </c>
    </row>
    <row r="121" spans="1:99" s="2" customFormat="1" x14ac:dyDescent="0.25">
      <c r="A121" s="2" t="s">
        <v>1056</v>
      </c>
      <c r="C121" s="2" t="s">
        <v>1057</v>
      </c>
      <c r="D121" s="2">
        <v>1921</v>
      </c>
      <c r="E121" s="2">
        <f t="shared" si="22"/>
        <v>94</v>
      </c>
      <c r="F121" s="2">
        <v>64</v>
      </c>
      <c r="G121" s="2">
        <v>64</v>
      </c>
      <c r="H121" s="2">
        <v>36200</v>
      </c>
      <c r="I121" s="2">
        <v>0</v>
      </c>
      <c r="J121" s="2">
        <v>45000</v>
      </c>
      <c r="K121" s="2">
        <v>45000</v>
      </c>
      <c r="L121" s="2">
        <f t="shared" si="23"/>
        <v>1960195500</v>
      </c>
      <c r="M121" s="2">
        <v>583</v>
      </c>
      <c r="N121" s="2">
        <f t="shared" si="24"/>
        <v>25395480</v>
      </c>
      <c r="O121" s="2">
        <f t="shared" si="25"/>
        <v>0.91093750000000007</v>
      </c>
      <c r="P121" s="2">
        <f t="shared" si="26"/>
        <v>2359319.38</v>
      </c>
      <c r="Q121" s="2">
        <f t="shared" si="27"/>
        <v>2.3593193800000001</v>
      </c>
      <c r="R121" s="2">
        <v>101</v>
      </c>
      <c r="S121" s="2">
        <f t="shared" si="28"/>
        <v>261.58898999999997</v>
      </c>
      <c r="T121" s="2">
        <f t="shared" si="29"/>
        <v>64640</v>
      </c>
      <c r="U121" s="2">
        <f t="shared" si="30"/>
        <v>2815880000</v>
      </c>
      <c r="V121" s="2">
        <v>33664.128338000002</v>
      </c>
      <c r="W121" s="2">
        <f t="shared" si="31"/>
        <v>10.260826317422399</v>
      </c>
      <c r="X121" s="2">
        <f t="shared" si="32"/>
        <v>6.3757839224471731</v>
      </c>
      <c r="Y121" s="2">
        <f t="shared" si="33"/>
        <v>1.8844467076349809</v>
      </c>
      <c r="Z121" s="2">
        <f t="shared" si="34"/>
        <v>77.186786782529808</v>
      </c>
      <c r="AA121" s="2">
        <f t="shared" si="35"/>
        <v>0.18485777038086282</v>
      </c>
      <c r="AB121" s="2">
        <f t="shared" si="36"/>
        <v>3.618130630431085</v>
      </c>
      <c r="AC121" s="2">
        <v>64</v>
      </c>
      <c r="AD121" s="2">
        <f t="shared" si="37"/>
        <v>1.2060435434770282</v>
      </c>
      <c r="AE121" s="2">
        <v>10.1586</v>
      </c>
      <c r="AF121" s="2">
        <f t="shared" si="38"/>
        <v>110.87478559176672</v>
      </c>
      <c r="AG121" s="2">
        <f t="shared" si="39"/>
        <v>1.3574073534601927</v>
      </c>
      <c r="AH121" s="2">
        <f t="shared" si="40"/>
        <v>4.2505204426140315E-2</v>
      </c>
      <c r="AI121" s="2">
        <f t="shared" si="41"/>
        <v>1960195500</v>
      </c>
      <c r="AJ121" s="2">
        <f t="shared" si="42"/>
        <v>55506600</v>
      </c>
      <c r="AK121" s="2">
        <f t="shared" si="43"/>
        <v>55.506599999999999</v>
      </c>
      <c r="AL121" s="2" t="s">
        <v>1058</v>
      </c>
      <c r="AM121" s="2" t="s">
        <v>179</v>
      </c>
      <c r="AN121" s="2" t="s">
        <v>1059</v>
      </c>
      <c r="AO121" s="2" t="s">
        <v>1060</v>
      </c>
      <c r="AP121" s="2" t="s">
        <v>1061</v>
      </c>
      <c r="AQ121" s="2" t="s">
        <v>1032</v>
      </c>
      <c r="AR121" s="2" t="s">
        <v>743</v>
      </c>
      <c r="AS121" s="2">
        <v>1</v>
      </c>
      <c r="AT121" s="2" t="s">
        <v>1062</v>
      </c>
      <c r="AU121" s="2" t="s">
        <v>1063</v>
      </c>
      <c r="AV121" s="2">
        <v>5</v>
      </c>
      <c r="AW121" s="5">
        <v>81</v>
      </c>
      <c r="AX121" s="5">
        <v>18</v>
      </c>
      <c r="AY121" s="5">
        <v>1</v>
      </c>
      <c r="AZ121" s="5">
        <v>0.9</v>
      </c>
      <c r="BA121" s="5">
        <v>0.2</v>
      </c>
      <c r="BB121" s="5">
        <v>0.4</v>
      </c>
      <c r="BC121" s="5">
        <v>3.3</v>
      </c>
      <c r="BD121" s="5">
        <v>2</v>
      </c>
      <c r="BE121" s="5">
        <v>2</v>
      </c>
      <c r="BF121" s="5">
        <v>5.2</v>
      </c>
      <c r="BG121" s="5">
        <v>19.899999999999999</v>
      </c>
      <c r="BH121" s="2">
        <v>0</v>
      </c>
      <c r="BI121" s="5">
        <v>34.799999999999997</v>
      </c>
      <c r="BJ121" s="5">
        <v>13.9</v>
      </c>
      <c r="BK121" s="5">
        <v>3.2</v>
      </c>
      <c r="BL121" s="5">
        <v>12</v>
      </c>
      <c r="BM121" s="2">
        <v>0</v>
      </c>
      <c r="BN121" s="5">
        <v>2</v>
      </c>
      <c r="BO121" s="5">
        <v>1903</v>
      </c>
      <c r="BP121" s="5">
        <v>511</v>
      </c>
      <c r="BQ121" s="5">
        <v>5</v>
      </c>
      <c r="BR121" s="5">
        <v>1</v>
      </c>
      <c r="BS121" s="5">
        <v>0.18</v>
      </c>
      <c r="BT121" s="5">
        <v>0.05</v>
      </c>
      <c r="BU121" s="5">
        <v>2790</v>
      </c>
      <c r="BV121" s="5">
        <v>7</v>
      </c>
      <c r="BW121" s="5">
        <v>0.26</v>
      </c>
      <c r="BX121" s="5">
        <v>65328</v>
      </c>
      <c r="BY121" s="5">
        <v>9944</v>
      </c>
      <c r="BZ121" s="5">
        <v>163</v>
      </c>
      <c r="CA121" s="5">
        <v>25</v>
      </c>
      <c r="CB121" s="5">
        <v>7.22</v>
      </c>
      <c r="CC121" s="5">
        <v>1.1200000000000001</v>
      </c>
      <c r="CD121" s="5">
        <v>78</v>
      </c>
      <c r="CE121" s="5">
        <v>65</v>
      </c>
      <c r="CF121" s="5">
        <v>8</v>
      </c>
      <c r="CG121" s="5">
        <v>8</v>
      </c>
      <c r="CH121" s="5">
        <v>6</v>
      </c>
      <c r="CI121" s="5">
        <v>2</v>
      </c>
      <c r="CJ121" s="5">
        <v>4</v>
      </c>
      <c r="CK121" s="5">
        <v>1</v>
      </c>
      <c r="CL121" s="2">
        <v>0</v>
      </c>
      <c r="CM121" s="5">
        <v>3</v>
      </c>
      <c r="CN121" s="5">
        <v>7</v>
      </c>
      <c r="CO121" s="5">
        <v>1</v>
      </c>
      <c r="CP121" s="5">
        <v>7</v>
      </c>
      <c r="CQ121" s="5">
        <v>2</v>
      </c>
      <c r="CR121" s="5">
        <v>9</v>
      </c>
      <c r="CS121" s="2">
        <v>0</v>
      </c>
      <c r="CT121" s="2">
        <v>0</v>
      </c>
      <c r="CU121" s="2" t="s">
        <v>142</v>
      </c>
    </row>
    <row r="122" spans="1:99" s="2" customFormat="1" x14ac:dyDescent="0.25">
      <c r="A122" s="2" t="s">
        <v>1064</v>
      </c>
      <c r="C122" s="2" t="s">
        <v>1065</v>
      </c>
      <c r="D122" s="2">
        <v>1928</v>
      </c>
      <c r="E122" s="2">
        <f t="shared" si="22"/>
        <v>87</v>
      </c>
      <c r="F122" s="2">
        <v>50</v>
      </c>
      <c r="G122" s="2">
        <v>50</v>
      </c>
      <c r="H122" s="2">
        <v>104000</v>
      </c>
      <c r="I122" s="2">
        <v>17811</v>
      </c>
      <c r="J122" s="2">
        <v>7620</v>
      </c>
      <c r="K122" s="2">
        <v>17811</v>
      </c>
      <c r="L122" s="2">
        <f t="shared" si="23"/>
        <v>775845378.89999998</v>
      </c>
      <c r="M122" s="2">
        <v>780</v>
      </c>
      <c r="N122" s="2">
        <f t="shared" si="24"/>
        <v>33976800</v>
      </c>
      <c r="O122" s="2">
        <f t="shared" si="25"/>
        <v>1.21875</v>
      </c>
      <c r="P122" s="2">
        <f t="shared" si="26"/>
        <v>3156550.8000000003</v>
      </c>
      <c r="Q122" s="2">
        <f t="shared" si="27"/>
        <v>3.1565508000000002</v>
      </c>
      <c r="R122" s="2">
        <v>41.6</v>
      </c>
      <c r="S122" s="2">
        <f t="shared" si="28"/>
        <v>107.743584</v>
      </c>
      <c r="T122" s="2">
        <f t="shared" si="29"/>
        <v>26624</v>
      </c>
      <c r="U122" s="2">
        <f t="shared" si="30"/>
        <v>1159808000</v>
      </c>
      <c r="V122" s="2">
        <v>39235.947960999998</v>
      </c>
      <c r="W122" s="2">
        <f t="shared" si="31"/>
        <v>11.959116938512798</v>
      </c>
      <c r="X122" s="2">
        <f t="shared" si="32"/>
        <v>7.431053128125634</v>
      </c>
      <c r="Y122" s="2">
        <f t="shared" si="33"/>
        <v>1.8988366787423085</v>
      </c>
      <c r="Z122" s="2">
        <f t="shared" si="34"/>
        <v>22.834562963551598</v>
      </c>
      <c r="AA122" s="2">
        <f t="shared" si="35"/>
        <v>1.2723659227875601</v>
      </c>
      <c r="AB122" s="2">
        <f t="shared" si="36"/>
        <v>1.3700737778130958</v>
      </c>
      <c r="AC122" s="2">
        <v>50</v>
      </c>
      <c r="AD122" s="2">
        <f t="shared" si="37"/>
        <v>0.45669125927103194</v>
      </c>
      <c r="AE122" s="2" t="s">
        <v>179</v>
      </c>
      <c r="AF122" s="2">
        <f t="shared" si="38"/>
        <v>34.133333333333333</v>
      </c>
      <c r="AG122" s="2">
        <f t="shared" si="39"/>
        <v>0.34717377800475446</v>
      </c>
      <c r="AH122" s="2">
        <f t="shared" si="40"/>
        <v>0.33583480219462308</v>
      </c>
      <c r="AI122" s="2">
        <f t="shared" si="41"/>
        <v>331926438</v>
      </c>
      <c r="AJ122" s="2">
        <f t="shared" si="42"/>
        <v>9399117.5999999996</v>
      </c>
      <c r="AK122" s="2">
        <f t="shared" si="43"/>
        <v>9.3991176000000003</v>
      </c>
      <c r="AL122" s="2" t="s">
        <v>1066</v>
      </c>
      <c r="AM122" s="2" t="s">
        <v>1067</v>
      </c>
      <c r="AN122" s="2" t="s">
        <v>1068</v>
      </c>
      <c r="AO122" s="2" t="s">
        <v>1069</v>
      </c>
      <c r="AP122" s="2" t="s">
        <v>179</v>
      </c>
      <c r="AQ122" s="2" t="s">
        <v>179</v>
      </c>
      <c r="AR122" s="2" t="s">
        <v>179</v>
      </c>
      <c r="AS122" s="2">
        <v>0</v>
      </c>
      <c r="AT122" s="2" t="s">
        <v>179</v>
      </c>
      <c r="AU122" s="2" t="s">
        <v>179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 t="s">
        <v>142</v>
      </c>
    </row>
    <row r="123" spans="1:99" s="2" customFormat="1" x14ac:dyDescent="0.25">
      <c r="A123" s="2" t="s">
        <v>1070</v>
      </c>
      <c r="B123" s="2" t="s">
        <v>1071</v>
      </c>
      <c r="C123" s="2" t="s">
        <v>1072</v>
      </c>
      <c r="D123" s="2">
        <v>1933</v>
      </c>
      <c r="E123" s="2">
        <f t="shared" si="22"/>
        <v>82</v>
      </c>
      <c r="F123" s="2">
        <v>120</v>
      </c>
      <c r="G123" s="2">
        <v>120</v>
      </c>
      <c r="H123" s="2">
        <v>40000</v>
      </c>
      <c r="I123" s="2">
        <v>448200</v>
      </c>
      <c r="J123" s="2">
        <v>118900</v>
      </c>
      <c r="K123" s="2">
        <v>448200</v>
      </c>
      <c r="L123" s="2">
        <f t="shared" si="23"/>
        <v>19523547180</v>
      </c>
      <c r="M123" s="2">
        <v>7300</v>
      </c>
      <c r="N123" s="2">
        <f t="shared" si="24"/>
        <v>317988000</v>
      </c>
      <c r="O123" s="2">
        <f t="shared" si="25"/>
        <v>11.40625</v>
      </c>
      <c r="P123" s="2">
        <f t="shared" si="26"/>
        <v>29542078</v>
      </c>
      <c r="Q123" s="2">
        <f t="shared" si="27"/>
        <v>29.542078</v>
      </c>
      <c r="R123" s="2">
        <v>2.4</v>
      </c>
      <c r="S123" s="2">
        <f t="shared" si="28"/>
        <v>6.2159759999999995</v>
      </c>
      <c r="T123" s="2">
        <f t="shared" si="29"/>
        <v>1536</v>
      </c>
      <c r="U123" s="2">
        <f t="shared" si="30"/>
        <v>66912000</v>
      </c>
      <c r="V123" s="2">
        <v>319857.26746</v>
      </c>
      <c r="W123" s="2">
        <f t="shared" si="31"/>
        <v>97.492495121807991</v>
      </c>
      <c r="X123" s="2">
        <f t="shared" si="32"/>
        <v>60.579047313319244</v>
      </c>
      <c r="Y123" s="2">
        <f t="shared" si="33"/>
        <v>5.0599422049668021</v>
      </c>
      <c r="Z123" s="2">
        <f t="shared" si="34"/>
        <v>61.397119325257556</v>
      </c>
      <c r="AA123" s="2">
        <f t="shared" si="35"/>
        <v>0.66474827448615903</v>
      </c>
      <c r="AB123" s="2">
        <f t="shared" si="36"/>
        <v>1.5349279831314389</v>
      </c>
      <c r="AC123" s="2">
        <v>120</v>
      </c>
      <c r="AD123" s="2">
        <f t="shared" si="37"/>
        <v>0.51164266104381295</v>
      </c>
      <c r="AE123" s="2">
        <v>4.5705999999999998</v>
      </c>
      <c r="AF123" s="2">
        <f t="shared" si="38"/>
        <v>0.2104109589041096</v>
      </c>
      <c r="AG123" s="2">
        <f t="shared" si="39"/>
        <v>0.3051322264439516</v>
      </c>
      <c r="AH123" s="2">
        <f t="shared" si="40"/>
        <v>0.20143135480017793</v>
      </c>
      <c r="AI123" s="2">
        <f t="shared" si="41"/>
        <v>5179272110</v>
      </c>
      <c r="AJ123" s="2">
        <f t="shared" si="42"/>
        <v>146660772</v>
      </c>
      <c r="AK123" s="2">
        <f t="shared" si="43"/>
        <v>146.66077200000001</v>
      </c>
      <c r="AL123" s="2" t="s">
        <v>1073</v>
      </c>
      <c r="AM123" s="2" t="s">
        <v>1074</v>
      </c>
      <c r="AN123" s="2" t="s">
        <v>1075</v>
      </c>
      <c r="AO123" s="2" t="s">
        <v>1076</v>
      </c>
      <c r="AP123" s="2" t="s">
        <v>1077</v>
      </c>
      <c r="AQ123" s="2" t="s">
        <v>1078</v>
      </c>
      <c r="AR123" s="2" t="s">
        <v>732</v>
      </c>
      <c r="AS123" s="2">
        <v>1</v>
      </c>
      <c r="AT123" s="2" t="s">
        <v>1079</v>
      </c>
      <c r="AU123" s="2" t="s">
        <v>1080</v>
      </c>
      <c r="AV123" s="2">
        <v>9</v>
      </c>
      <c r="AW123" s="5">
        <v>27</v>
      </c>
      <c r="AX123" s="5">
        <v>72</v>
      </c>
      <c r="AY123" s="2">
        <v>0</v>
      </c>
      <c r="AZ123" s="5">
        <v>0.4</v>
      </c>
      <c r="BA123" s="2">
        <v>0</v>
      </c>
      <c r="BB123" s="2">
        <v>0</v>
      </c>
      <c r="BC123" s="5">
        <v>0.2</v>
      </c>
      <c r="BD123" s="2">
        <v>0</v>
      </c>
      <c r="BE123" s="5">
        <v>0.5</v>
      </c>
      <c r="BF123" s="5">
        <v>4.5999999999999996</v>
      </c>
      <c r="BG123" s="5">
        <v>2</v>
      </c>
      <c r="BH123" s="2">
        <v>0</v>
      </c>
      <c r="BI123" s="5">
        <v>42.4</v>
      </c>
      <c r="BJ123" s="5">
        <v>32.799999999999997</v>
      </c>
      <c r="BK123" s="5">
        <v>1.5</v>
      </c>
      <c r="BL123" s="5">
        <v>14.9</v>
      </c>
      <c r="BM123" s="2">
        <v>0</v>
      </c>
      <c r="BN123" s="5">
        <v>0.5</v>
      </c>
      <c r="BO123" s="5">
        <v>1531</v>
      </c>
      <c r="BP123" s="5">
        <v>847</v>
      </c>
      <c r="BQ123" s="5">
        <v>7</v>
      </c>
      <c r="BR123" s="5">
        <v>4</v>
      </c>
      <c r="BS123" s="5">
        <v>0.13</v>
      </c>
      <c r="BT123" s="5">
        <v>7.0000000000000007E-2</v>
      </c>
      <c r="BU123" s="5">
        <v>3399</v>
      </c>
      <c r="BV123" s="5">
        <v>16</v>
      </c>
      <c r="BW123" s="5">
        <v>0.28999999999999998</v>
      </c>
      <c r="BX123" s="5">
        <v>19024</v>
      </c>
      <c r="BY123" s="5">
        <v>5243</v>
      </c>
      <c r="BZ123" s="5">
        <v>87</v>
      </c>
      <c r="CA123" s="5">
        <v>24</v>
      </c>
      <c r="CB123" s="5">
        <v>4.68</v>
      </c>
      <c r="CC123" s="5">
        <v>1.34</v>
      </c>
      <c r="CD123" s="5">
        <v>4</v>
      </c>
      <c r="CE123" s="5">
        <v>2</v>
      </c>
      <c r="CF123" s="5">
        <v>35</v>
      </c>
      <c r="CG123" s="5">
        <v>19</v>
      </c>
      <c r="CH123" s="5">
        <v>25</v>
      </c>
      <c r="CI123" s="5">
        <v>2</v>
      </c>
      <c r="CJ123" s="5">
        <v>3</v>
      </c>
      <c r="CK123" s="5">
        <v>1</v>
      </c>
      <c r="CL123" s="2">
        <v>0</v>
      </c>
      <c r="CM123" s="5">
        <v>15</v>
      </c>
      <c r="CN123" s="5">
        <v>21</v>
      </c>
      <c r="CO123" s="5">
        <v>7</v>
      </c>
      <c r="CP123" s="5">
        <v>25</v>
      </c>
      <c r="CQ123" s="5">
        <v>12</v>
      </c>
      <c r="CR123" s="5">
        <v>30</v>
      </c>
      <c r="CS123" s="5">
        <v>0.10167</v>
      </c>
      <c r="CT123" s="2">
        <v>0</v>
      </c>
      <c r="CU123" s="2" t="s">
        <v>142</v>
      </c>
    </row>
    <row r="124" spans="1:99" s="2" customFormat="1" x14ac:dyDescent="0.25">
      <c r="A124" s="2" t="s">
        <v>1081</v>
      </c>
      <c r="C124" s="2" t="s">
        <v>1082</v>
      </c>
      <c r="D124" s="2">
        <v>1958</v>
      </c>
      <c r="E124" s="2">
        <f t="shared" si="22"/>
        <v>57</v>
      </c>
      <c r="F124" s="2">
        <v>31</v>
      </c>
      <c r="G124" s="2">
        <v>35</v>
      </c>
      <c r="H124" s="2">
        <v>2510</v>
      </c>
      <c r="I124" s="2">
        <v>5316</v>
      </c>
      <c r="J124" s="2">
        <v>3414</v>
      </c>
      <c r="K124" s="2">
        <v>5316</v>
      </c>
      <c r="L124" s="2">
        <f t="shared" si="23"/>
        <v>231564428.40000001</v>
      </c>
      <c r="M124" s="2">
        <v>328</v>
      </c>
      <c r="N124" s="2">
        <f t="shared" si="24"/>
        <v>14287680</v>
      </c>
      <c r="O124" s="2">
        <f t="shared" si="25"/>
        <v>0.51250000000000007</v>
      </c>
      <c r="P124" s="2">
        <f t="shared" si="26"/>
        <v>1327370.08</v>
      </c>
      <c r="Q124" s="2">
        <f t="shared" si="27"/>
        <v>1.3273700800000001</v>
      </c>
      <c r="R124" s="2">
        <v>9.51</v>
      </c>
      <c r="S124" s="2">
        <f t="shared" si="28"/>
        <v>24.630804899999998</v>
      </c>
      <c r="T124" s="2">
        <f t="shared" si="29"/>
        <v>6086.4</v>
      </c>
      <c r="U124" s="2">
        <f t="shared" si="30"/>
        <v>265138800</v>
      </c>
      <c r="V124" s="2">
        <v>30484.772374</v>
      </c>
      <c r="W124" s="2">
        <f t="shared" si="31"/>
        <v>9.2917586195951998</v>
      </c>
      <c r="X124" s="2">
        <f t="shared" si="32"/>
        <v>5.7736329790013565</v>
      </c>
      <c r="Y124" s="2">
        <f t="shared" si="33"/>
        <v>2.2750806585405066</v>
      </c>
      <c r="Z124" s="2">
        <f t="shared" si="34"/>
        <v>16.207279866290399</v>
      </c>
      <c r="AA124" s="2">
        <f t="shared" si="35"/>
        <v>2.2064916603550624</v>
      </c>
      <c r="AB124" s="2">
        <f t="shared" si="36"/>
        <v>1.5684464386732644</v>
      </c>
      <c r="AC124" s="2">
        <v>31</v>
      </c>
      <c r="AD124" s="2">
        <f t="shared" si="37"/>
        <v>0.52281547955775476</v>
      </c>
      <c r="AE124" s="2" t="s">
        <v>179</v>
      </c>
      <c r="AF124" s="2">
        <f t="shared" si="38"/>
        <v>18.556097560975608</v>
      </c>
      <c r="AG124" s="2">
        <f t="shared" si="39"/>
        <v>0.37999223549274114</v>
      </c>
      <c r="AH124" s="2">
        <f t="shared" si="40"/>
        <v>0.31520739309222701</v>
      </c>
      <c r="AI124" s="2">
        <f t="shared" si="41"/>
        <v>148713498.59999999</v>
      </c>
      <c r="AJ124" s="2">
        <f t="shared" si="42"/>
        <v>4211100.72</v>
      </c>
      <c r="AK124" s="2">
        <f t="shared" si="43"/>
        <v>4.2111007200000001</v>
      </c>
      <c r="AL124" s="2" t="s">
        <v>1083</v>
      </c>
      <c r="AM124" s="2" t="s">
        <v>1084</v>
      </c>
      <c r="AN124" s="2" t="s">
        <v>1085</v>
      </c>
      <c r="AO124" s="2" t="s">
        <v>1086</v>
      </c>
      <c r="AP124" s="2" t="s">
        <v>179</v>
      </c>
      <c r="AQ124" s="2" t="s">
        <v>179</v>
      </c>
      <c r="AR124" s="2" t="s">
        <v>179</v>
      </c>
      <c r="AS124" s="2">
        <v>0</v>
      </c>
      <c r="AT124" s="2" t="s">
        <v>179</v>
      </c>
      <c r="AU124" s="2" t="s">
        <v>179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 t="s">
        <v>142</v>
      </c>
    </row>
    <row r="125" spans="1:99" s="2" customFormat="1" x14ac:dyDescent="0.25">
      <c r="A125" s="2" t="s">
        <v>1087</v>
      </c>
      <c r="C125" s="2" t="s">
        <v>1088</v>
      </c>
      <c r="D125" s="2">
        <v>1948</v>
      </c>
      <c r="E125" s="2">
        <f t="shared" si="22"/>
        <v>67</v>
      </c>
      <c r="F125" s="2">
        <v>22</v>
      </c>
      <c r="G125" s="2">
        <v>22</v>
      </c>
      <c r="H125" s="2">
        <v>14240</v>
      </c>
      <c r="I125" s="2">
        <v>2949</v>
      </c>
      <c r="J125" s="2">
        <v>1599</v>
      </c>
      <c r="K125" s="2">
        <v>2949</v>
      </c>
      <c r="L125" s="2">
        <f t="shared" si="23"/>
        <v>128458145.10000001</v>
      </c>
      <c r="M125" s="2">
        <v>300</v>
      </c>
      <c r="N125" s="2">
        <f t="shared" si="24"/>
        <v>13068000</v>
      </c>
      <c r="O125" s="2">
        <f t="shared" si="25"/>
        <v>0.46875</v>
      </c>
      <c r="P125" s="2">
        <f t="shared" si="26"/>
        <v>1214058</v>
      </c>
      <c r="Q125" s="2">
        <f t="shared" si="27"/>
        <v>1.2140580000000001</v>
      </c>
      <c r="R125" s="2">
        <v>0</v>
      </c>
      <c r="S125" s="2">
        <f t="shared" si="28"/>
        <v>0</v>
      </c>
      <c r="T125" s="2">
        <f t="shared" si="29"/>
        <v>0</v>
      </c>
      <c r="U125" s="2">
        <f t="shared" si="30"/>
        <v>0</v>
      </c>
      <c r="W125" s="2">
        <f t="shared" si="31"/>
        <v>0</v>
      </c>
      <c r="X125" s="2">
        <f t="shared" si="32"/>
        <v>0</v>
      </c>
      <c r="Y125" s="2">
        <f t="shared" si="33"/>
        <v>0</v>
      </c>
      <c r="Z125" s="2">
        <f t="shared" si="34"/>
        <v>9.8299774334251619</v>
      </c>
      <c r="AA125" s="2">
        <f t="shared" si="35"/>
        <v>0</v>
      </c>
      <c r="AB125" s="2">
        <f t="shared" si="36"/>
        <v>1.3404514681943402</v>
      </c>
      <c r="AC125" s="2">
        <v>22</v>
      </c>
      <c r="AD125" s="2">
        <f t="shared" si="37"/>
        <v>0.44681715606478006</v>
      </c>
      <c r="AE125" s="2" t="s">
        <v>179</v>
      </c>
      <c r="AF125" s="2">
        <f t="shared" si="38"/>
        <v>0</v>
      </c>
      <c r="AG125" s="2">
        <f t="shared" si="39"/>
        <v>0.24098688409609342</v>
      </c>
      <c r="AH125" s="2">
        <f t="shared" si="40"/>
        <v>0.61554365534300948</v>
      </c>
      <c r="AI125" s="2">
        <f t="shared" si="41"/>
        <v>69652280.100000009</v>
      </c>
      <c r="AJ125" s="2">
        <f t="shared" si="42"/>
        <v>1972334.52</v>
      </c>
      <c r="AK125" s="2">
        <f t="shared" si="43"/>
        <v>1.97233452</v>
      </c>
      <c r="AL125" s="2" t="s">
        <v>179</v>
      </c>
      <c r="AM125" s="2" t="s">
        <v>179</v>
      </c>
      <c r="AN125" s="2" t="s">
        <v>179</v>
      </c>
      <c r="AO125" s="2" t="s">
        <v>179</v>
      </c>
      <c r="AP125" s="2" t="s">
        <v>179</v>
      </c>
      <c r="AQ125" s="2" t="s">
        <v>179</v>
      </c>
      <c r="AR125" s="2" t="s">
        <v>179</v>
      </c>
      <c r="AS125" s="2">
        <v>0</v>
      </c>
      <c r="AT125" s="2" t="s">
        <v>179</v>
      </c>
      <c r="AU125" s="2" t="s">
        <v>179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 t="s">
        <v>142</v>
      </c>
    </row>
    <row r="126" spans="1:99" s="2" customFormat="1" x14ac:dyDescent="0.25">
      <c r="A126" s="2" t="s">
        <v>1089</v>
      </c>
      <c r="C126" s="2" t="s">
        <v>1090</v>
      </c>
      <c r="D126" s="2">
        <v>1966</v>
      </c>
      <c r="E126" s="2">
        <f t="shared" si="22"/>
        <v>49</v>
      </c>
      <c r="F126" s="2">
        <v>58</v>
      </c>
      <c r="G126" s="2">
        <v>62</v>
      </c>
      <c r="H126" s="2">
        <v>270700</v>
      </c>
      <c r="I126" s="2">
        <v>685000</v>
      </c>
      <c r="J126" s="2">
        <v>228000</v>
      </c>
      <c r="K126" s="2">
        <v>685000</v>
      </c>
      <c r="L126" s="2">
        <f t="shared" si="23"/>
        <v>29838531500</v>
      </c>
      <c r="M126" s="2">
        <v>16200</v>
      </c>
      <c r="N126" s="2">
        <f t="shared" si="24"/>
        <v>705672000</v>
      </c>
      <c r="O126" s="2">
        <f t="shared" si="25"/>
        <v>25.3125</v>
      </c>
      <c r="P126" s="2">
        <f t="shared" si="26"/>
        <v>65559132</v>
      </c>
      <c r="Q126" s="2">
        <f t="shared" si="27"/>
        <v>65.559132000000005</v>
      </c>
      <c r="R126" s="2">
        <v>1.28</v>
      </c>
      <c r="S126" s="2">
        <f t="shared" si="28"/>
        <v>3.3151872</v>
      </c>
      <c r="T126" s="2">
        <f t="shared" si="29"/>
        <v>819.2</v>
      </c>
      <c r="U126" s="2">
        <f t="shared" si="30"/>
        <v>35686400</v>
      </c>
      <c r="V126" s="2">
        <v>576144.22981000005</v>
      </c>
      <c r="W126" s="2">
        <f t="shared" si="31"/>
        <v>175.60876124608799</v>
      </c>
      <c r="X126" s="2">
        <f t="shared" si="32"/>
        <v>109.11826026063515</v>
      </c>
      <c r="Y126" s="2">
        <f t="shared" si="33"/>
        <v>6.1182113178148629</v>
      </c>
      <c r="Z126" s="2">
        <f t="shared" si="34"/>
        <v>42.283853546690246</v>
      </c>
      <c r="AA126" s="2">
        <f t="shared" si="35"/>
        <v>0.6244234727068303</v>
      </c>
      <c r="AB126" s="2">
        <f t="shared" si="36"/>
        <v>2.1870958731046679</v>
      </c>
      <c r="AC126" s="2">
        <v>58</v>
      </c>
      <c r="AD126" s="2">
        <f t="shared" si="37"/>
        <v>0.72903195770155593</v>
      </c>
      <c r="AE126" s="2">
        <v>18.340699999999998</v>
      </c>
      <c r="AF126" s="2">
        <f t="shared" si="38"/>
        <v>5.0567901234567905E-2</v>
      </c>
      <c r="AG126" s="2">
        <f t="shared" si="39"/>
        <v>0.14106477016202104</v>
      </c>
      <c r="AH126" s="2">
        <f t="shared" si="40"/>
        <v>0.23311286168529602</v>
      </c>
      <c r="AI126" s="2">
        <f t="shared" si="41"/>
        <v>9931657200</v>
      </c>
      <c r="AJ126" s="2">
        <f t="shared" si="42"/>
        <v>281233440</v>
      </c>
      <c r="AK126" s="2">
        <f t="shared" si="43"/>
        <v>281.23343999999997</v>
      </c>
      <c r="AL126" s="2" t="s">
        <v>1091</v>
      </c>
      <c r="AM126" s="2" t="s">
        <v>1092</v>
      </c>
      <c r="AN126" s="2" t="s">
        <v>1093</v>
      </c>
      <c r="AO126" s="2" t="s">
        <v>1094</v>
      </c>
      <c r="AP126" s="2" t="s">
        <v>1095</v>
      </c>
      <c r="AQ126" s="2" t="s">
        <v>675</v>
      </c>
      <c r="AR126" s="2" t="s">
        <v>799</v>
      </c>
      <c r="AS126" s="2">
        <v>2</v>
      </c>
      <c r="AT126" s="2" t="s">
        <v>1096</v>
      </c>
      <c r="AU126" s="2" t="s">
        <v>1097</v>
      </c>
      <c r="AV126" s="2">
        <v>9</v>
      </c>
      <c r="AW126" s="5">
        <v>98</v>
      </c>
      <c r="AX126" s="5">
        <v>2</v>
      </c>
      <c r="AY126" s="2">
        <v>0</v>
      </c>
      <c r="AZ126" s="5">
        <v>4.7</v>
      </c>
      <c r="BA126" s="5">
        <v>0.5</v>
      </c>
      <c r="BB126" s="2">
        <v>0</v>
      </c>
      <c r="BC126" s="5">
        <v>0.2</v>
      </c>
      <c r="BD126" s="2">
        <v>0</v>
      </c>
      <c r="BE126" s="2">
        <v>0</v>
      </c>
      <c r="BF126" s="5">
        <v>1.5</v>
      </c>
      <c r="BG126" s="5">
        <v>0.9</v>
      </c>
      <c r="BH126" s="5">
        <v>0.1</v>
      </c>
      <c r="BI126" s="5">
        <v>20.399999999999999</v>
      </c>
      <c r="BJ126" s="5">
        <v>47.5</v>
      </c>
      <c r="BK126" s="5">
        <v>12.4</v>
      </c>
      <c r="BL126" s="5">
        <v>11.6</v>
      </c>
      <c r="BM126" s="2">
        <v>0</v>
      </c>
      <c r="BN126" s="5">
        <v>0.2</v>
      </c>
      <c r="BO126" s="5">
        <v>2464</v>
      </c>
      <c r="BP126" s="5">
        <v>2125</v>
      </c>
      <c r="BQ126" s="5">
        <v>1</v>
      </c>
      <c r="BR126" s="5">
        <v>1</v>
      </c>
      <c r="BS126" s="5">
        <v>0.03</v>
      </c>
      <c r="BT126" s="5">
        <v>0.03</v>
      </c>
      <c r="BU126" s="5">
        <v>6230</v>
      </c>
      <c r="BV126" s="5">
        <v>3</v>
      </c>
      <c r="BW126" s="5">
        <v>0.08</v>
      </c>
      <c r="BX126" s="5">
        <v>6819</v>
      </c>
      <c r="BY126" s="5">
        <v>391</v>
      </c>
      <c r="BZ126" s="5">
        <v>3</v>
      </c>
      <c r="CA126" s="2">
        <v>0</v>
      </c>
      <c r="CB126" s="5">
        <v>0.46</v>
      </c>
      <c r="CC126" s="5">
        <v>0.03</v>
      </c>
      <c r="CD126" s="5">
        <v>5</v>
      </c>
      <c r="CE126" s="5">
        <v>5</v>
      </c>
      <c r="CF126" s="5">
        <v>43</v>
      </c>
      <c r="CG126" s="5">
        <v>13</v>
      </c>
      <c r="CH126" s="5">
        <v>28</v>
      </c>
      <c r="CI126" s="5">
        <v>1</v>
      </c>
      <c r="CJ126" s="5">
        <v>2</v>
      </c>
      <c r="CK126" s="2">
        <v>0</v>
      </c>
      <c r="CL126" s="2">
        <v>0</v>
      </c>
      <c r="CM126" s="5">
        <v>4</v>
      </c>
      <c r="CN126" s="5">
        <v>10</v>
      </c>
      <c r="CO126" s="5">
        <v>10</v>
      </c>
      <c r="CP126" s="5">
        <v>56</v>
      </c>
      <c r="CQ126" s="5">
        <v>8</v>
      </c>
      <c r="CR126" s="5">
        <v>14</v>
      </c>
      <c r="CS126" s="5">
        <v>0.27589000000000002</v>
      </c>
      <c r="CT126" s="5">
        <v>8.3940000000000001E-2</v>
      </c>
      <c r="CU126" s="2" t="s">
        <v>142</v>
      </c>
    </row>
    <row r="127" spans="1:99" s="2" customFormat="1" x14ac:dyDescent="0.25">
      <c r="A127" s="2" t="s">
        <v>1098</v>
      </c>
      <c r="B127" s="2" t="s">
        <v>1099</v>
      </c>
      <c r="C127" s="2" t="s">
        <v>1100</v>
      </c>
      <c r="D127" s="2">
        <v>1970</v>
      </c>
      <c r="E127" s="2">
        <f t="shared" si="22"/>
        <v>45</v>
      </c>
      <c r="F127" s="2">
        <v>63</v>
      </c>
      <c r="G127" s="2">
        <v>63</v>
      </c>
      <c r="H127" s="2">
        <v>21870</v>
      </c>
      <c r="I127" s="2">
        <v>16550</v>
      </c>
      <c r="J127" s="2">
        <v>5748</v>
      </c>
      <c r="K127" s="2">
        <v>16550</v>
      </c>
      <c r="L127" s="2">
        <f t="shared" si="23"/>
        <v>720916345</v>
      </c>
      <c r="M127" s="2">
        <v>449</v>
      </c>
      <c r="N127" s="2">
        <f t="shared" si="24"/>
        <v>19558440</v>
      </c>
      <c r="O127" s="2">
        <f t="shared" si="25"/>
        <v>0.70156250000000009</v>
      </c>
      <c r="P127" s="2">
        <f t="shared" si="26"/>
        <v>1817040.1400000001</v>
      </c>
      <c r="Q127" s="2">
        <f t="shared" si="27"/>
        <v>1.81704014</v>
      </c>
      <c r="R127" s="2">
        <v>38</v>
      </c>
      <c r="S127" s="2">
        <f t="shared" si="28"/>
        <v>98.419619999999995</v>
      </c>
      <c r="T127" s="2">
        <f t="shared" si="29"/>
        <v>24320</v>
      </c>
      <c r="U127" s="2">
        <f t="shared" si="30"/>
        <v>1059440000</v>
      </c>
      <c r="V127" s="2">
        <v>45951.696495999997</v>
      </c>
      <c r="W127" s="2">
        <f t="shared" si="31"/>
        <v>14.006077091980798</v>
      </c>
      <c r="X127" s="2">
        <f t="shared" si="32"/>
        <v>8.7029756061634238</v>
      </c>
      <c r="Y127" s="2">
        <f t="shared" si="33"/>
        <v>2.9310899266780095</v>
      </c>
      <c r="Z127" s="2">
        <f t="shared" si="34"/>
        <v>36.859603577790459</v>
      </c>
      <c r="AA127" s="2">
        <f t="shared" si="35"/>
        <v>1.9754572733850142</v>
      </c>
      <c r="AB127" s="2">
        <f t="shared" si="36"/>
        <v>1.7552192179900217</v>
      </c>
      <c r="AC127" s="2">
        <v>63</v>
      </c>
      <c r="AD127" s="2">
        <f t="shared" si="37"/>
        <v>0.58507307266334063</v>
      </c>
      <c r="AE127" s="2">
        <v>8.0670999999999999</v>
      </c>
      <c r="AF127" s="2">
        <f t="shared" si="38"/>
        <v>54.16481069042316</v>
      </c>
      <c r="AG127" s="2">
        <f t="shared" si="39"/>
        <v>0.7386335030016361</v>
      </c>
      <c r="AH127" s="2">
        <f t="shared" si="40"/>
        <v>0.25628055143653966</v>
      </c>
      <c r="AI127" s="2">
        <f t="shared" si="41"/>
        <v>250382305.20000002</v>
      </c>
      <c r="AJ127" s="2">
        <f t="shared" si="42"/>
        <v>7090043.04</v>
      </c>
      <c r="AK127" s="2">
        <f t="shared" si="43"/>
        <v>7.0900430400000003</v>
      </c>
      <c r="AL127" s="2" t="s">
        <v>1101</v>
      </c>
      <c r="AM127" s="2" t="s">
        <v>1102</v>
      </c>
      <c r="AN127" s="2" t="s">
        <v>1103</v>
      </c>
      <c r="AO127" s="2" t="s">
        <v>1104</v>
      </c>
      <c r="AP127" s="2" t="s">
        <v>1105</v>
      </c>
      <c r="AQ127" s="2" t="s">
        <v>1078</v>
      </c>
      <c r="AR127" s="2" t="s">
        <v>139</v>
      </c>
      <c r="AS127" s="2">
        <v>1</v>
      </c>
      <c r="AT127" s="2" t="s">
        <v>1106</v>
      </c>
      <c r="AU127" s="2" t="s">
        <v>825</v>
      </c>
      <c r="AV127" s="2">
        <v>9</v>
      </c>
      <c r="AW127" s="5">
        <v>66</v>
      </c>
      <c r="AX127" s="5">
        <v>33</v>
      </c>
      <c r="AY127" s="5">
        <v>1</v>
      </c>
      <c r="AZ127" s="5">
        <v>1.4</v>
      </c>
      <c r="BA127" s="5">
        <v>0.2</v>
      </c>
      <c r="BB127" s="2">
        <v>0</v>
      </c>
      <c r="BC127" s="5">
        <v>0.5</v>
      </c>
      <c r="BD127" s="2">
        <v>0</v>
      </c>
      <c r="BE127" s="5">
        <v>0.6</v>
      </c>
      <c r="BF127" s="5">
        <v>1.1000000000000001</v>
      </c>
      <c r="BG127" s="5">
        <v>0.2</v>
      </c>
      <c r="BH127" s="5">
        <v>0.1</v>
      </c>
      <c r="BI127" s="5">
        <v>27.9</v>
      </c>
      <c r="BJ127" s="5">
        <v>36.700000000000003</v>
      </c>
      <c r="BK127" s="5">
        <v>12.7</v>
      </c>
      <c r="BL127" s="5">
        <v>18.7</v>
      </c>
      <c r="BM127" s="2">
        <v>0</v>
      </c>
      <c r="BN127" s="5">
        <v>0.1</v>
      </c>
      <c r="BO127" s="5">
        <v>1256</v>
      </c>
      <c r="BP127" s="5">
        <v>774</v>
      </c>
      <c r="BQ127" s="5">
        <v>6</v>
      </c>
      <c r="BR127" s="5">
        <v>3</v>
      </c>
      <c r="BS127" s="5">
        <v>0.1</v>
      </c>
      <c r="BT127" s="5">
        <v>0.06</v>
      </c>
      <c r="BU127" s="5">
        <v>2659</v>
      </c>
      <c r="BV127" s="5">
        <v>12</v>
      </c>
      <c r="BW127" s="5">
        <v>0.22</v>
      </c>
      <c r="BX127" s="5">
        <v>10951</v>
      </c>
      <c r="BY127" s="5">
        <v>431</v>
      </c>
      <c r="BZ127" s="5">
        <v>48</v>
      </c>
      <c r="CA127" s="5">
        <v>2</v>
      </c>
      <c r="CB127" s="5">
        <v>1.53</v>
      </c>
      <c r="CC127" s="5">
        <v>7.0000000000000007E-2</v>
      </c>
      <c r="CD127" s="5">
        <v>9</v>
      </c>
      <c r="CE127" s="5">
        <v>5</v>
      </c>
      <c r="CF127" s="5">
        <v>49</v>
      </c>
      <c r="CG127" s="5">
        <v>27</v>
      </c>
      <c r="CH127" s="5">
        <v>20</v>
      </c>
      <c r="CI127" s="2">
        <v>0</v>
      </c>
      <c r="CJ127" s="5">
        <v>1</v>
      </c>
      <c r="CK127" s="2">
        <v>0</v>
      </c>
      <c r="CL127" s="2">
        <v>0</v>
      </c>
      <c r="CM127" s="5">
        <v>9</v>
      </c>
      <c r="CN127" s="5">
        <v>15</v>
      </c>
      <c r="CO127" s="5">
        <v>7</v>
      </c>
      <c r="CP127" s="5">
        <v>32</v>
      </c>
      <c r="CQ127" s="5">
        <v>6</v>
      </c>
      <c r="CR127" s="5">
        <v>20</v>
      </c>
      <c r="CS127" s="5">
        <v>1.5810000000000001E-2</v>
      </c>
      <c r="CT127" s="2">
        <v>0</v>
      </c>
      <c r="CU127" s="2" t="s">
        <v>142</v>
      </c>
    </row>
    <row r="128" spans="1:99" s="2" customFormat="1" x14ac:dyDescent="0.25">
      <c r="A128" s="2" t="s">
        <v>1107</v>
      </c>
      <c r="C128" s="2" t="s">
        <v>1108</v>
      </c>
      <c r="D128" s="2">
        <v>1942</v>
      </c>
      <c r="E128" s="2">
        <f t="shared" si="22"/>
        <v>73</v>
      </c>
      <c r="F128" s="2">
        <v>50</v>
      </c>
      <c r="G128" s="2">
        <v>50</v>
      </c>
      <c r="H128" s="2">
        <v>0</v>
      </c>
      <c r="I128" s="2">
        <v>6696</v>
      </c>
      <c r="J128" s="2">
        <v>2600</v>
      </c>
      <c r="K128" s="2">
        <v>6696</v>
      </c>
      <c r="L128" s="2">
        <f t="shared" si="23"/>
        <v>291677090.40000004</v>
      </c>
      <c r="M128" s="2">
        <v>263</v>
      </c>
      <c r="N128" s="2">
        <f t="shared" si="24"/>
        <v>11456280</v>
      </c>
      <c r="O128" s="2">
        <f t="shared" si="25"/>
        <v>0.41093750000000001</v>
      </c>
      <c r="P128" s="2">
        <f t="shared" si="26"/>
        <v>1064324.18</v>
      </c>
      <c r="Q128" s="2">
        <f t="shared" si="27"/>
        <v>1.0643241800000001</v>
      </c>
      <c r="R128" s="2">
        <v>44</v>
      </c>
      <c r="S128" s="2">
        <f t="shared" si="28"/>
        <v>113.95956</v>
      </c>
      <c r="T128" s="2">
        <f t="shared" si="29"/>
        <v>28160</v>
      </c>
      <c r="U128" s="2">
        <f t="shared" si="30"/>
        <v>1226720000</v>
      </c>
      <c r="V128" s="2">
        <v>42196.313549999999</v>
      </c>
      <c r="W128" s="2">
        <f t="shared" si="31"/>
        <v>12.861436370039998</v>
      </c>
      <c r="X128" s="2">
        <f t="shared" si="32"/>
        <v>7.9917286084887005</v>
      </c>
      <c r="Y128" s="2">
        <f t="shared" si="33"/>
        <v>3.5167978091499683</v>
      </c>
      <c r="Z128" s="2">
        <f t="shared" si="34"/>
        <v>25.460017597335263</v>
      </c>
      <c r="AA128" s="2">
        <f t="shared" si="35"/>
        <v>4.0103660344466308</v>
      </c>
      <c r="AB128" s="2">
        <f t="shared" si="36"/>
        <v>1.5276010558401156</v>
      </c>
      <c r="AC128" s="2">
        <v>50</v>
      </c>
      <c r="AD128" s="2">
        <f t="shared" si="37"/>
        <v>0.50920035194670521</v>
      </c>
      <c r="AE128" s="2">
        <v>2.8374999999999999</v>
      </c>
      <c r="AF128" s="2">
        <f t="shared" si="38"/>
        <v>107.07224334600761</v>
      </c>
      <c r="AG128" s="2">
        <f t="shared" si="39"/>
        <v>0.66662613814504346</v>
      </c>
      <c r="AH128" s="2">
        <f t="shared" si="40"/>
        <v>0.33187036177818352</v>
      </c>
      <c r="AI128" s="2">
        <f t="shared" si="41"/>
        <v>113255740</v>
      </c>
      <c r="AJ128" s="2">
        <f t="shared" si="42"/>
        <v>3207048</v>
      </c>
      <c r="AK128" s="2">
        <f t="shared" si="43"/>
        <v>3.2070479999999999</v>
      </c>
      <c r="AL128" s="2" t="s">
        <v>1109</v>
      </c>
      <c r="AM128" s="2" t="s">
        <v>1110</v>
      </c>
      <c r="AN128" s="2" t="s">
        <v>1111</v>
      </c>
      <c r="AO128" s="2" t="s">
        <v>1112</v>
      </c>
      <c r="AP128" s="2" t="s">
        <v>1113</v>
      </c>
      <c r="AQ128" s="2" t="s">
        <v>798</v>
      </c>
      <c r="AR128" s="2" t="s">
        <v>799</v>
      </c>
      <c r="AS128" s="2">
        <v>1</v>
      </c>
      <c r="AT128" s="2" t="s">
        <v>1114</v>
      </c>
      <c r="AU128" s="2" t="s">
        <v>1115</v>
      </c>
      <c r="AV128" s="2">
        <v>9</v>
      </c>
      <c r="AW128" s="5">
        <v>49</v>
      </c>
      <c r="AX128" s="5">
        <v>47</v>
      </c>
      <c r="AY128" s="5">
        <v>3</v>
      </c>
      <c r="AZ128" s="5">
        <v>0.8</v>
      </c>
      <c r="BA128" s="5">
        <v>0.1</v>
      </c>
      <c r="BB128" s="2">
        <v>0</v>
      </c>
      <c r="BC128" s="5">
        <v>0.8</v>
      </c>
      <c r="BD128" s="5">
        <v>0.1</v>
      </c>
      <c r="BE128" s="5">
        <v>0.1</v>
      </c>
      <c r="BF128" s="5">
        <v>0.5</v>
      </c>
      <c r="BG128" s="5">
        <v>0.7</v>
      </c>
      <c r="BH128" s="5">
        <v>0.1</v>
      </c>
      <c r="BI128" s="5">
        <v>27.8</v>
      </c>
      <c r="BJ128" s="5">
        <v>62.7</v>
      </c>
      <c r="BK128" s="5">
        <v>3.6</v>
      </c>
      <c r="BL128" s="5">
        <v>2.8</v>
      </c>
      <c r="BM128" s="2">
        <v>0</v>
      </c>
      <c r="BN128" s="5">
        <v>0.1</v>
      </c>
      <c r="BO128" s="5">
        <v>1315</v>
      </c>
      <c r="BP128" s="5">
        <v>1068</v>
      </c>
      <c r="BQ128" s="5">
        <v>3</v>
      </c>
      <c r="BR128" s="5">
        <v>3</v>
      </c>
      <c r="BS128" s="5">
        <v>7.0000000000000007E-2</v>
      </c>
      <c r="BT128" s="5">
        <v>0.05</v>
      </c>
      <c r="BU128" s="5">
        <v>2867</v>
      </c>
      <c r="BV128" s="5">
        <v>7</v>
      </c>
      <c r="BW128" s="5">
        <v>0.15</v>
      </c>
      <c r="BX128" s="5">
        <v>9887</v>
      </c>
      <c r="BY128" s="5">
        <v>4601</v>
      </c>
      <c r="BZ128" s="5">
        <v>25</v>
      </c>
      <c r="CA128" s="5">
        <v>12</v>
      </c>
      <c r="CB128" s="5">
        <v>3.9</v>
      </c>
      <c r="CC128" s="5">
        <v>1.79</v>
      </c>
      <c r="CD128" s="5">
        <v>21</v>
      </c>
      <c r="CE128" s="5">
        <v>7</v>
      </c>
      <c r="CF128" s="5">
        <v>7</v>
      </c>
      <c r="CG128" s="5">
        <v>3</v>
      </c>
      <c r="CH128" s="5">
        <v>35</v>
      </c>
      <c r="CI128" s="5">
        <v>1</v>
      </c>
      <c r="CJ128" s="5">
        <v>1</v>
      </c>
      <c r="CK128" s="2">
        <v>0</v>
      </c>
      <c r="CL128" s="2">
        <v>0</v>
      </c>
      <c r="CM128" s="5">
        <v>15</v>
      </c>
      <c r="CN128" s="5">
        <v>19</v>
      </c>
      <c r="CO128" s="5">
        <v>19</v>
      </c>
      <c r="CP128" s="5">
        <v>66</v>
      </c>
      <c r="CQ128" s="5">
        <v>2</v>
      </c>
      <c r="CR128" s="5">
        <v>5</v>
      </c>
      <c r="CS128" s="2">
        <v>0</v>
      </c>
      <c r="CT128" s="2">
        <v>0</v>
      </c>
      <c r="CU128" s="2" t="s">
        <v>142</v>
      </c>
    </row>
    <row r="129" spans="1:99" s="2" customFormat="1" x14ac:dyDescent="0.25">
      <c r="A129" s="2" t="s">
        <v>1116</v>
      </c>
      <c r="C129" s="2" t="s">
        <v>1117</v>
      </c>
      <c r="D129" s="2">
        <v>1930</v>
      </c>
      <c r="E129" s="2">
        <f t="shared" si="22"/>
        <v>85</v>
      </c>
      <c r="F129" s="2">
        <v>47</v>
      </c>
      <c r="G129" s="2">
        <v>47</v>
      </c>
      <c r="H129" s="2">
        <v>659064</v>
      </c>
      <c r="I129" s="2">
        <v>42500</v>
      </c>
      <c r="J129" s="2">
        <v>10108</v>
      </c>
      <c r="K129" s="2">
        <v>42500</v>
      </c>
      <c r="L129" s="2">
        <f t="shared" si="23"/>
        <v>1851295750</v>
      </c>
      <c r="M129" s="2">
        <v>1399.500767</v>
      </c>
      <c r="N129" s="2">
        <f t="shared" si="24"/>
        <v>60962253.410520002</v>
      </c>
      <c r="O129" s="2">
        <f t="shared" si="25"/>
        <v>2.1867199484375002</v>
      </c>
      <c r="P129" s="2">
        <f t="shared" si="26"/>
        <v>5663583.6739416206</v>
      </c>
      <c r="Q129" s="2">
        <f t="shared" si="27"/>
        <v>5.6635836739416199</v>
      </c>
      <c r="R129" s="2">
        <v>3833</v>
      </c>
      <c r="S129" s="2">
        <f t="shared" si="28"/>
        <v>9927.4316699999999</v>
      </c>
      <c r="T129" s="2">
        <f t="shared" si="29"/>
        <v>2453120</v>
      </c>
      <c r="U129" s="2">
        <f t="shared" si="30"/>
        <v>106864040000</v>
      </c>
      <c r="V129" s="2">
        <v>196408.61661999999</v>
      </c>
      <c r="W129" s="2">
        <f t="shared" si="31"/>
        <v>59.86534634577599</v>
      </c>
      <c r="X129" s="2">
        <f t="shared" si="32"/>
        <v>37.198613536128278</v>
      </c>
      <c r="Y129" s="2">
        <f t="shared" si="33"/>
        <v>7.0961817451861284</v>
      </c>
      <c r="Z129" s="2">
        <f t="shared" si="34"/>
        <v>30.367902208820411</v>
      </c>
      <c r="AA129" s="2">
        <f t="shared" si="35"/>
        <v>4.8015134977383855</v>
      </c>
      <c r="AB129" s="2">
        <f t="shared" si="36"/>
        <v>1.9383767367332176</v>
      </c>
      <c r="AC129" s="2">
        <v>47</v>
      </c>
      <c r="AD129" s="2">
        <f t="shared" si="37"/>
        <v>0.64612557891107258</v>
      </c>
      <c r="AE129" s="2">
        <v>58.5642</v>
      </c>
      <c r="AF129" s="2">
        <f t="shared" si="38"/>
        <v>1752.8536302688572</v>
      </c>
      <c r="AG129" s="2">
        <f t="shared" si="39"/>
        <v>0.3446908339347039</v>
      </c>
      <c r="AH129" s="2">
        <f t="shared" si="40"/>
        <v>0.45424899572004562</v>
      </c>
      <c r="AI129" s="2">
        <f t="shared" si="41"/>
        <v>440303469.19999999</v>
      </c>
      <c r="AJ129" s="2">
        <f t="shared" si="42"/>
        <v>12468015.84</v>
      </c>
      <c r="AK129" s="2">
        <f t="shared" si="43"/>
        <v>12.46801584</v>
      </c>
      <c r="AL129" s="2" t="s">
        <v>179</v>
      </c>
      <c r="AM129" s="2" t="s">
        <v>179</v>
      </c>
      <c r="AN129" s="2" t="s">
        <v>179</v>
      </c>
      <c r="AO129" s="2" t="s">
        <v>179</v>
      </c>
      <c r="AP129" s="2" t="s">
        <v>1118</v>
      </c>
      <c r="AQ129" s="2" t="s">
        <v>1119</v>
      </c>
      <c r="AR129" s="2" t="s">
        <v>1120</v>
      </c>
      <c r="AS129" s="2">
        <v>3</v>
      </c>
      <c r="AT129" s="2" t="s">
        <v>1121</v>
      </c>
      <c r="AU129" s="2" t="s">
        <v>1122</v>
      </c>
      <c r="AV129" s="2">
        <v>5</v>
      </c>
      <c r="AW129" s="5">
        <v>99</v>
      </c>
      <c r="AX129" s="2">
        <v>0</v>
      </c>
      <c r="AY129" s="2">
        <v>0</v>
      </c>
      <c r="AZ129" s="5">
        <v>0.3</v>
      </c>
      <c r="BA129" s="2">
        <v>0</v>
      </c>
      <c r="BB129" s="2">
        <v>0</v>
      </c>
      <c r="BC129" s="5">
        <v>0.2</v>
      </c>
      <c r="BD129" s="2">
        <v>0</v>
      </c>
      <c r="BE129" s="5">
        <v>0.2</v>
      </c>
      <c r="BF129" s="5">
        <v>0.6</v>
      </c>
      <c r="BG129" s="5">
        <v>0.1</v>
      </c>
      <c r="BH129" s="2">
        <v>0</v>
      </c>
      <c r="BI129" s="5">
        <v>75.3</v>
      </c>
      <c r="BJ129" s="5">
        <v>15.3</v>
      </c>
      <c r="BK129" s="5">
        <v>0.2</v>
      </c>
      <c r="BL129" s="5">
        <v>7.3</v>
      </c>
      <c r="BM129" s="2">
        <v>0</v>
      </c>
      <c r="BN129" s="5">
        <v>0.3</v>
      </c>
      <c r="BO129" s="5">
        <v>7752</v>
      </c>
      <c r="BP129" s="5">
        <v>3413</v>
      </c>
      <c r="BQ129" s="5">
        <v>1</v>
      </c>
      <c r="BR129" s="2">
        <v>0</v>
      </c>
      <c r="BS129" s="5">
        <v>0.04</v>
      </c>
      <c r="BT129" s="5">
        <v>0.02</v>
      </c>
      <c r="BU129" s="5">
        <v>11097</v>
      </c>
      <c r="BV129" s="5">
        <v>1</v>
      </c>
      <c r="BW129" s="5">
        <v>0.06</v>
      </c>
      <c r="BX129" s="5">
        <v>18767</v>
      </c>
      <c r="BY129" s="5">
        <v>6183</v>
      </c>
      <c r="BZ129" s="5">
        <v>2</v>
      </c>
      <c r="CA129" s="5">
        <v>1</v>
      </c>
      <c r="CB129" s="5">
        <v>0.46</v>
      </c>
      <c r="CC129" s="5">
        <v>0.15</v>
      </c>
      <c r="CD129" s="5">
        <v>16</v>
      </c>
      <c r="CE129" s="5">
        <v>5</v>
      </c>
      <c r="CF129" s="5">
        <v>6</v>
      </c>
      <c r="CG129" s="5">
        <v>5</v>
      </c>
      <c r="CH129" s="5">
        <v>31</v>
      </c>
      <c r="CI129" s="5">
        <v>1</v>
      </c>
      <c r="CJ129" s="5">
        <v>2</v>
      </c>
      <c r="CK129" s="5">
        <v>2</v>
      </c>
      <c r="CL129" s="2">
        <v>0</v>
      </c>
      <c r="CM129" s="5">
        <v>37</v>
      </c>
      <c r="CN129" s="5">
        <v>24</v>
      </c>
      <c r="CO129" s="5">
        <v>5</v>
      </c>
      <c r="CP129" s="5">
        <v>56</v>
      </c>
      <c r="CQ129" s="5">
        <v>2</v>
      </c>
      <c r="CR129" s="5">
        <v>8</v>
      </c>
      <c r="CS129" s="5">
        <v>9.7809999999999994E-2</v>
      </c>
      <c r="CT129" s="2">
        <v>0</v>
      </c>
      <c r="CU129" s="2" t="s">
        <v>633</v>
      </c>
    </row>
    <row r="130" spans="1:99" s="2" customFormat="1" x14ac:dyDescent="0.25">
      <c r="A130" s="2" t="s">
        <v>1123</v>
      </c>
      <c r="B130" s="2" t="s">
        <v>1124</v>
      </c>
      <c r="C130" s="2" t="s">
        <v>1125</v>
      </c>
      <c r="D130" s="2">
        <v>1952</v>
      </c>
      <c r="E130" s="2">
        <f t="shared" si="22"/>
        <v>63</v>
      </c>
      <c r="F130" s="2">
        <v>46</v>
      </c>
      <c r="G130" s="2">
        <v>46</v>
      </c>
      <c r="H130" s="2">
        <v>2100</v>
      </c>
      <c r="I130" s="2">
        <v>8855</v>
      </c>
      <c r="J130" s="2">
        <v>594</v>
      </c>
      <c r="K130" s="2">
        <v>8855</v>
      </c>
      <c r="L130" s="2">
        <f t="shared" si="23"/>
        <v>385722914.5</v>
      </c>
      <c r="M130" s="2">
        <v>481</v>
      </c>
      <c r="N130" s="2">
        <f t="shared" si="24"/>
        <v>20952360</v>
      </c>
      <c r="O130" s="2">
        <f t="shared" si="25"/>
        <v>0.75156250000000002</v>
      </c>
      <c r="P130" s="2">
        <f t="shared" si="26"/>
        <v>1946539.6600000001</v>
      </c>
      <c r="Q130" s="2">
        <f t="shared" si="27"/>
        <v>1.94653966</v>
      </c>
      <c r="R130" s="2">
        <v>13.61</v>
      </c>
      <c r="S130" s="2">
        <f t="shared" si="28"/>
        <v>35.249763899999998</v>
      </c>
      <c r="T130" s="2">
        <f t="shared" si="29"/>
        <v>8710.4</v>
      </c>
      <c r="U130" s="2">
        <f t="shared" si="30"/>
        <v>379446800</v>
      </c>
      <c r="W130" s="2">
        <f t="shared" si="31"/>
        <v>0</v>
      </c>
      <c r="X130" s="2">
        <f t="shared" si="32"/>
        <v>0</v>
      </c>
      <c r="Y130" s="2">
        <f t="shared" si="33"/>
        <v>0</v>
      </c>
      <c r="Z130" s="2">
        <f t="shared" si="34"/>
        <v>18.409521147021145</v>
      </c>
      <c r="AA130" s="2">
        <f t="shared" si="35"/>
        <v>0</v>
      </c>
      <c r="AB130" s="2">
        <f t="shared" si="36"/>
        <v>1.2006209443709444</v>
      </c>
      <c r="AC130" s="2">
        <v>46</v>
      </c>
      <c r="AD130" s="2">
        <f t="shared" si="37"/>
        <v>0.40020698145698141</v>
      </c>
      <c r="AE130" s="2" t="s">
        <v>179</v>
      </c>
      <c r="AF130" s="2">
        <f t="shared" si="38"/>
        <v>18.108939708939708</v>
      </c>
      <c r="AG130" s="2">
        <f t="shared" si="39"/>
        <v>0.3564277153840158</v>
      </c>
      <c r="AH130" s="2">
        <f t="shared" si="40"/>
        <v>2.6567133594487102</v>
      </c>
      <c r="AI130" s="2">
        <f t="shared" si="41"/>
        <v>25874580.600000001</v>
      </c>
      <c r="AJ130" s="2">
        <f t="shared" si="42"/>
        <v>732687.12</v>
      </c>
      <c r="AK130" s="2">
        <f t="shared" si="43"/>
        <v>0.73268712000000003</v>
      </c>
      <c r="AL130" s="2" t="s">
        <v>179</v>
      </c>
      <c r="AM130" s="2" t="s">
        <v>179</v>
      </c>
      <c r="AN130" s="2" t="s">
        <v>179</v>
      </c>
      <c r="AO130" s="2" t="s">
        <v>179</v>
      </c>
      <c r="AP130" s="2" t="s">
        <v>179</v>
      </c>
      <c r="AQ130" s="2" t="s">
        <v>179</v>
      </c>
      <c r="AR130" s="2" t="s">
        <v>179</v>
      </c>
      <c r="AS130" s="2">
        <v>0</v>
      </c>
      <c r="AT130" s="2" t="s">
        <v>179</v>
      </c>
      <c r="AU130" s="2" t="s">
        <v>179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 t="s">
        <v>142</v>
      </c>
    </row>
    <row r="131" spans="1:99" s="2" customFormat="1" x14ac:dyDescent="0.25">
      <c r="A131" s="2" t="s">
        <v>1126</v>
      </c>
      <c r="C131" s="2" t="s">
        <v>1127</v>
      </c>
      <c r="D131" s="2">
        <v>1945</v>
      </c>
      <c r="E131" s="2">
        <f t="shared" ref="E131:E194" si="44">2015-D131</f>
        <v>70</v>
      </c>
      <c r="F131" s="2">
        <v>41</v>
      </c>
      <c r="G131" s="2">
        <v>41</v>
      </c>
      <c r="H131" s="2">
        <v>0</v>
      </c>
      <c r="I131" s="2">
        <v>10032</v>
      </c>
      <c r="J131" s="2">
        <v>2447</v>
      </c>
      <c r="K131" s="2">
        <v>10032</v>
      </c>
      <c r="L131" s="2">
        <f t="shared" ref="L131:L194" si="45">K131*43559.9</f>
        <v>436992916.80000001</v>
      </c>
      <c r="M131" s="2">
        <v>314.60969785999998</v>
      </c>
      <c r="N131" s="2">
        <f t="shared" ref="N131:N194" si="46">M131*43560</f>
        <v>13704398.438781599</v>
      </c>
      <c r="O131" s="2">
        <f t="shared" ref="O131:O194" si="47">M131*0.0015625</f>
        <v>0.49157765290625</v>
      </c>
      <c r="P131" s="2">
        <f t="shared" ref="P131:P194" si="48">M131*4046.86</f>
        <v>1273181.4018817195</v>
      </c>
      <c r="Q131" s="2">
        <f t="shared" ref="Q131:Q194" si="49">M131*0.00404686</f>
        <v>1.2731814018817196</v>
      </c>
      <c r="R131" s="2">
        <v>0</v>
      </c>
      <c r="S131" s="2">
        <f t="shared" ref="S131:S194" si="50">R131*2.58999</f>
        <v>0</v>
      </c>
      <c r="T131" s="2">
        <f t="shared" ref="T131:T194" si="51">R131*640</f>
        <v>0</v>
      </c>
      <c r="U131" s="2">
        <f t="shared" ref="U131:U194" si="52">R131*27880000</f>
        <v>0</v>
      </c>
      <c r="V131" s="2">
        <v>26761.720474999998</v>
      </c>
      <c r="W131" s="2">
        <f t="shared" ref="W131:W194" si="53">V131*0.0003048</f>
        <v>8.1569724007799991</v>
      </c>
      <c r="X131" s="2">
        <f t="shared" ref="X131:X194" si="54">V131*0.000189394</f>
        <v>5.0685092876421498</v>
      </c>
      <c r="Y131" s="2">
        <f t="shared" ref="Y131:Y194" si="55">X131/(2*(SQRT(3.1416*O131)))</f>
        <v>2.0392888327169283</v>
      </c>
      <c r="Z131" s="2">
        <f t="shared" ref="Z131:Z194" si="56">L131/N131</f>
        <v>31.887055732659451</v>
      </c>
      <c r="AA131" s="2">
        <f t="shared" ref="AA131:AA194" si="57">W131/AK131</f>
        <v>2.7024826310585262</v>
      </c>
      <c r="AB131" s="2">
        <f t="shared" ref="AB131:AB194" si="58">3*Z131/AC131</f>
        <v>2.3331991999506916</v>
      </c>
      <c r="AC131" s="2">
        <v>41</v>
      </c>
      <c r="AD131" s="2">
        <f t="shared" ref="AD131:AD194" si="59">Z131/AC131</f>
        <v>0.77773306665023056</v>
      </c>
      <c r="AE131" s="2">
        <v>14.5709</v>
      </c>
      <c r="AF131" s="2">
        <f t="shared" ref="AF131:AF194" si="60">T131/M131</f>
        <v>0</v>
      </c>
      <c r="AG131" s="2">
        <f t="shared" ref="AG131:AG194" si="61">50*Z131*SQRT(3.1416)*(SQRT(N131))^-1</f>
        <v>0.76336084673489013</v>
      </c>
      <c r="AH131" s="2">
        <f t="shared" ref="AH131:AH194" si="62">P131/AJ131</f>
        <v>0.42181712229933188</v>
      </c>
      <c r="AI131" s="2">
        <f t="shared" ref="AI131:AI194" si="63">J131*43559.9</f>
        <v>106591075.3</v>
      </c>
      <c r="AJ131" s="2">
        <f t="shared" ref="AJ131:AJ194" si="64">J131*1233.48</f>
        <v>3018325.56</v>
      </c>
      <c r="AK131" s="2">
        <f t="shared" ref="AK131:AK194" si="65">AJ131/10^6</f>
        <v>3.0183255600000001</v>
      </c>
      <c r="AL131" s="2" t="s">
        <v>179</v>
      </c>
      <c r="AM131" s="2" t="s">
        <v>179</v>
      </c>
      <c r="AN131" s="2" t="s">
        <v>179</v>
      </c>
      <c r="AO131" s="2" t="s">
        <v>179</v>
      </c>
      <c r="AP131" s="2" t="s">
        <v>1128</v>
      </c>
      <c r="AQ131" s="2" t="s">
        <v>1129</v>
      </c>
      <c r="AR131" s="2" t="s">
        <v>195</v>
      </c>
      <c r="AS131" s="2">
        <v>1</v>
      </c>
      <c r="AT131" s="2" t="s">
        <v>1130</v>
      </c>
      <c r="AU131" s="2" t="s">
        <v>1131</v>
      </c>
      <c r="AV131" s="2">
        <v>5</v>
      </c>
      <c r="AW131" s="5">
        <v>18</v>
      </c>
      <c r="AX131" s="5">
        <v>81</v>
      </c>
      <c r="AY131" s="5">
        <v>1</v>
      </c>
      <c r="AZ131" s="5">
        <v>1</v>
      </c>
      <c r="BA131" s="2">
        <v>0</v>
      </c>
      <c r="BB131" s="2">
        <v>0</v>
      </c>
      <c r="BC131" s="2">
        <v>0</v>
      </c>
      <c r="BD131" s="2">
        <v>0</v>
      </c>
      <c r="BE131" s="5">
        <v>0.1</v>
      </c>
      <c r="BF131" s="5">
        <v>1.5</v>
      </c>
      <c r="BG131" s="5">
        <v>3.1</v>
      </c>
      <c r="BH131" s="5">
        <v>0.2</v>
      </c>
      <c r="BI131" s="5">
        <v>25.5</v>
      </c>
      <c r="BJ131" s="5">
        <v>31.9</v>
      </c>
      <c r="BK131" s="5">
        <v>1.3</v>
      </c>
      <c r="BL131" s="5">
        <v>34</v>
      </c>
      <c r="BM131" s="2">
        <v>0</v>
      </c>
      <c r="BN131" s="5">
        <v>1.5</v>
      </c>
      <c r="BO131" s="5">
        <v>3913</v>
      </c>
      <c r="BP131" s="5">
        <v>980</v>
      </c>
      <c r="BQ131" s="5">
        <v>10</v>
      </c>
      <c r="BR131" s="5">
        <v>2</v>
      </c>
      <c r="BS131" s="5">
        <v>0.31</v>
      </c>
      <c r="BT131" s="5">
        <v>0.08</v>
      </c>
      <c r="BU131" s="5">
        <v>5663</v>
      </c>
      <c r="BV131" s="5">
        <v>14</v>
      </c>
      <c r="BW131" s="5">
        <v>0.45</v>
      </c>
      <c r="BX131" s="5">
        <v>24744</v>
      </c>
      <c r="BY131" s="5">
        <v>8692</v>
      </c>
      <c r="BZ131" s="5">
        <v>61</v>
      </c>
      <c r="CA131" s="5">
        <v>21</v>
      </c>
      <c r="CB131" s="5">
        <v>1.9</v>
      </c>
      <c r="CC131" s="5">
        <v>0.69</v>
      </c>
      <c r="CD131" s="5">
        <v>5</v>
      </c>
      <c r="CE131" s="5">
        <v>2</v>
      </c>
      <c r="CF131" s="5">
        <v>30</v>
      </c>
      <c r="CG131" s="5">
        <v>14</v>
      </c>
      <c r="CH131" s="5">
        <v>27</v>
      </c>
      <c r="CI131" s="5">
        <v>2</v>
      </c>
      <c r="CJ131" s="5">
        <v>2</v>
      </c>
      <c r="CK131" s="5">
        <v>3</v>
      </c>
      <c r="CL131" s="2">
        <v>0</v>
      </c>
      <c r="CM131" s="5">
        <v>11</v>
      </c>
      <c r="CN131" s="5">
        <v>16</v>
      </c>
      <c r="CO131" s="5">
        <v>8</v>
      </c>
      <c r="CP131" s="5">
        <v>31</v>
      </c>
      <c r="CQ131" s="5">
        <v>14</v>
      </c>
      <c r="CR131" s="5">
        <v>34</v>
      </c>
      <c r="CS131" s="5">
        <v>0.10432</v>
      </c>
      <c r="CT131" s="5">
        <v>1.0529999999999999E-2</v>
      </c>
      <c r="CU131" s="2" t="s">
        <v>633</v>
      </c>
    </row>
    <row r="132" spans="1:99" s="2" customFormat="1" x14ac:dyDescent="0.25">
      <c r="A132" s="2" t="s">
        <v>1132</v>
      </c>
      <c r="B132" s="2" t="s">
        <v>1133</v>
      </c>
      <c r="C132" s="2" t="s">
        <v>1134</v>
      </c>
      <c r="D132" s="2">
        <v>1947</v>
      </c>
      <c r="E132" s="2">
        <f t="shared" si="44"/>
        <v>68</v>
      </c>
      <c r="F132" s="2">
        <v>30</v>
      </c>
      <c r="G132" s="2">
        <v>30</v>
      </c>
      <c r="H132" s="2">
        <v>0</v>
      </c>
      <c r="I132" s="2">
        <v>8215</v>
      </c>
      <c r="J132" s="2">
        <v>800</v>
      </c>
      <c r="K132" s="2">
        <v>8215</v>
      </c>
      <c r="L132" s="2">
        <f t="shared" si="45"/>
        <v>357844578.5</v>
      </c>
      <c r="M132" s="2">
        <v>501.69638762</v>
      </c>
      <c r="N132" s="2">
        <f t="shared" si="46"/>
        <v>21853894.6447272</v>
      </c>
      <c r="O132" s="2">
        <f t="shared" si="47"/>
        <v>0.78390060565625008</v>
      </c>
      <c r="P132" s="2">
        <f t="shared" si="48"/>
        <v>2030295.0432038733</v>
      </c>
      <c r="Q132" s="2">
        <f t="shared" si="49"/>
        <v>2.0302950432038731</v>
      </c>
      <c r="R132" s="2">
        <v>0</v>
      </c>
      <c r="S132" s="2">
        <f t="shared" si="50"/>
        <v>0</v>
      </c>
      <c r="T132" s="2">
        <f t="shared" si="51"/>
        <v>0</v>
      </c>
      <c r="U132" s="2">
        <f t="shared" si="52"/>
        <v>0</v>
      </c>
      <c r="V132" s="2">
        <v>51163.654638</v>
      </c>
      <c r="W132" s="2">
        <f t="shared" si="53"/>
        <v>15.594681933662399</v>
      </c>
      <c r="X132" s="2">
        <f t="shared" si="54"/>
        <v>9.6900892065093718</v>
      </c>
      <c r="Y132" s="2">
        <f t="shared" si="55"/>
        <v>3.0873924328421349</v>
      </c>
      <c r="Z132" s="2">
        <f t="shared" si="56"/>
        <v>16.37440759724441</v>
      </c>
      <c r="AA132" s="2">
        <f t="shared" si="57"/>
        <v>15.803541538637026</v>
      </c>
      <c r="AB132" s="2">
        <f t="shared" si="58"/>
        <v>1.6374407597244409</v>
      </c>
      <c r="AC132" s="2">
        <v>30</v>
      </c>
      <c r="AD132" s="2">
        <f t="shared" si="59"/>
        <v>0.54581358657481371</v>
      </c>
      <c r="AE132" s="2">
        <v>0.2114</v>
      </c>
      <c r="AF132" s="2">
        <f t="shared" si="60"/>
        <v>0</v>
      </c>
      <c r="AG132" s="2">
        <f t="shared" si="61"/>
        <v>0.31041780434855876</v>
      </c>
      <c r="AH132" s="2">
        <f t="shared" si="62"/>
        <v>2.0574867886020378</v>
      </c>
      <c r="AI132" s="2">
        <f t="shared" si="63"/>
        <v>34847920</v>
      </c>
      <c r="AJ132" s="2">
        <f t="shared" si="64"/>
        <v>986784</v>
      </c>
      <c r="AK132" s="2">
        <f t="shared" si="65"/>
        <v>0.98678399999999999</v>
      </c>
      <c r="AL132" s="2" t="s">
        <v>179</v>
      </c>
      <c r="AM132" s="2" t="s">
        <v>179</v>
      </c>
      <c r="AN132" s="2" t="s">
        <v>179</v>
      </c>
      <c r="AO132" s="2" t="s">
        <v>179</v>
      </c>
      <c r="AP132" s="2" t="s">
        <v>1135</v>
      </c>
      <c r="AQ132" s="2" t="s">
        <v>1129</v>
      </c>
      <c r="AR132" s="2" t="s">
        <v>799</v>
      </c>
      <c r="AS132" s="2">
        <v>1</v>
      </c>
      <c r="AT132" s="2" t="s">
        <v>1136</v>
      </c>
      <c r="AU132" s="2" t="s">
        <v>297</v>
      </c>
      <c r="AV132" s="2">
        <v>5</v>
      </c>
      <c r="AW132" s="5">
        <v>87</v>
      </c>
      <c r="AX132" s="5">
        <v>13</v>
      </c>
      <c r="AY132" s="2">
        <v>0</v>
      </c>
      <c r="AZ132" s="5">
        <v>0.8</v>
      </c>
      <c r="BA132" s="5">
        <v>0.2</v>
      </c>
      <c r="BB132" s="2">
        <v>0</v>
      </c>
      <c r="BC132" s="2">
        <v>0</v>
      </c>
      <c r="BD132" s="2">
        <v>0</v>
      </c>
      <c r="BE132" s="5">
        <v>0.3</v>
      </c>
      <c r="BF132" s="5">
        <v>2.5</v>
      </c>
      <c r="BG132" s="5">
        <v>0.9</v>
      </c>
      <c r="BH132" s="2">
        <v>0</v>
      </c>
      <c r="BI132" s="5">
        <v>43.5</v>
      </c>
      <c r="BJ132" s="5">
        <v>12.6</v>
      </c>
      <c r="BK132" s="5">
        <v>1.4</v>
      </c>
      <c r="BL132" s="5">
        <v>34.700000000000003</v>
      </c>
      <c r="BM132" s="2">
        <v>0</v>
      </c>
      <c r="BN132" s="5">
        <v>3</v>
      </c>
      <c r="BO132" s="5">
        <v>2392</v>
      </c>
      <c r="BP132" s="5">
        <v>788</v>
      </c>
      <c r="BQ132" s="5">
        <v>4</v>
      </c>
      <c r="BR132" s="5">
        <v>1</v>
      </c>
      <c r="BS132" s="5">
        <v>0.17</v>
      </c>
      <c r="BT132" s="5">
        <v>0.05</v>
      </c>
      <c r="BU132" s="5">
        <v>3575</v>
      </c>
      <c r="BV132" s="5">
        <v>6</v>
      </c>
      <c r="BW132" s="5">
        <v>0.25</v>
      </c>
      <c r="BX132" s="5">
        <v>3973</v>
      </c>
      <c r="BY132" s="5">
        <v>1794</v>
      </c>
      <c r="BZ132" s="5">
        <v>6</v>
      </c>
      <c r="CA132" s="5">
        <v>3</v>
      </c>
      <c r="CB132" s="5">
        <v>22.44</v>
      </c>
      <c r="CC132" s="5">
        <v>10.43</v>
      </c>
      <c r="CD132" s="5">
        <v>6</v>
      </c>
      <c r="CE132" s="5">
        <v>2</v>
      </c>
      <c r="CF132" s="5">
        <v>20</v>
      </c>
      <c r="CG132" s="5">
        <v>12</v>
      </c>
      <c r="CH132" s="5">
        <v>27</v>
      </c>
      <c r="CI132" s="2">
        <v>0</v>
      </c>
      <c r="CJ132" s="5">
        <v>1</v>
      </c>
      <c r="CK132" s="5">
        <v>9</v>
      </c>
      <c r="CL132" s="2">
        <v>0</v>
      </c>
      <c r="CM132" s="5">
        <v>22</v>
      </c>
      <c r="CN132" s="5">
        <v>34</v>
      </c>
      <c r="CO132" s="5">
        <v>5</v>
      </c>
      <c r="CP132" s="5">
        <v>21</v>
      </c>
      <c r="CQ132" s="5">
        <v>10</v>
      </c>
      <c r="CR132" s="5">
        <v>29</v>
      </c>
      <c r="CS132" s="5">
        <v>0.11768000000000001</v>
      </c>
      <c r="CT132" s="5">
        <v>1.1509999999999999E-2</v>
      </c>
      <c r="CU132" s="2" t="s">
        <v>633</v>
      </c>
    </row>
    <row r="133" spans="1:99" s="2" customFormat="1" x14ac:dyDescent="0.25">
      <c r="A133" s="2" t="s">
        <v>1137</v>
      </c>
      <c r="C133" s="2" t="s">
        <v>1138</v>
      </c>
      <c r="D133" s="2">
        <v>1966</v>
      </c>
      <c r="E133" s="2">
        <f t="shared" si="44"/>
        <v>49</v>
      </c>
      <c r="F133" s="2">
        <v>51</v>
      </c>
      <c r="G133" s="2">
        <v>63</v>
      </c>
      <c r="H133" s="2">
        <v>38150</v>
      </c>
      <c r="I133" s="2">
        <v>27000</v>
      </c>
      <c r="J133" s="2">
        <v>19500</v>
      </c>
      <c r="K133" s="2">
        <v>27000</v>
      </c>
      <c r="L133" s="2">
        <f t="shared" si="45"/>
        <v>1176117300</v>
      </c>
      <c r="M133" s="2">
        <v>1282</v>
      </c>
      <c r="N133" s="2">
        <f t="shared" si="46"/>
        <v>55843920</v>
      </c>
      <c r="O133" s="2">
        <f t="shared" si="47"/>
        <v>2.0031250000000003</v>
      </c>
      <c r="P133" s="2">
        <f t="shared" si="48"/>
        <v>5188074.5200000005</v>
      </c>
      <c r="Q133" s="2">
        <f t="shared" si="49"/>
        <v>5.1880745200000007</v>
      </c>
      <c r="R133" s="2">
        <v>44</v>
      </c>
      <c r="S133" s="2">
        <f t="shared" si="50"/>
        <v>113.95956</v>
      </c>
      <c r="T133" s="2">
        <f t="shared" si="51"/>
        <v>28160</v>
      </c>
      <c r="U133" s="2">
        <f t="shared" si="52"/>
        <v>1226720000</v>
      </c>
      <c r="V133" s="2">
        <v>93081.779156000004</v>
      </c>
      <c r="W133" s="2">
        <f t="shared" si="53"/>
        <v>28.371326286748801</v>
      </c>
      <c r="X133" s="2">
        <f t="shared" si="54"/>
        <v>17.629130481471467</v>
      </c>
      <c r="Y133" s="2">
        <f t="shared" si="55"/>
        <v>3.5137545970339144</v>
      </c>
      <c r="Z133" s="2">
        <f t="shared" si="56"/>
        <v>21.060794084655949</v>
      </c>
      <c r="AA133" s="2">
        <f t="shared" si="57"/>
        <v>1.1795406569841924</v>
      </c>
      <c r="AB133" s="2">
        <f t="shared" si="58"/>
        <v>1.2388702402738794</v>
      </c>
      <c r="AC133" s="2">
        <v>51</v>
      </c>
      <c r="AD133" s="2">
        <f t="shared" si="59"/>
        <v>0.41295674675795979</v>
      </c>
      <c r="AE133" s="2">
        <v>51.336500000000001</v>
      </c>
      <c r="AF133" s="2">
        <f t="shared" si="60"/>
        <v>21.965678627145085</v>
      </c>
      <c r="AG133" s="2">
        <f t="shared" si="61"/>
        <v>0.24976538097215767</v>
      </c>
      <c r="AH133" s="2">
        <f t="shared" si="62"/>
        <v>0.21569470408092845</v>
      </c>
      <c r="AI133" s="2">
        <f t="shared" si="63"/>
        <v>849418050</v>
      </c>
      <c r="AJ133" s="2">
        <f t="shared" si="64"/>
        <v>24052860</v>
      </c>
      <c r="AK133" s="2">
        <f t="shared" si="65"/>
        <v>24.052859999999999</v>
      </c>
      <c r="AL133" s="2" t="s">
        <v>1139</v>
      </c>
      <c r="AM133" s="2" t="s">
        <v>179</v>
      </c>
      <c r="AN133" s="2" t="s">
        <v>1140</v>
      </c>
      <c r="AO133" s="2" t="s">
        <v>1141</v>
      </c>
      <c r="AP133" s="2" t="s">
        <v>1142</v>
      </c>
      <c r="AQ133" s="2" t="s">
        <v>400</v>
      </c>
      <c r="AR133" s="2" t="s">
        <v>1143</v>
      </c>
      <c r="AS133" s="2">
        <v>1</v>
      </c>
      <c r="AT133" s="2" t="s">
        <v>1144</v>
      </c>
      <c r="AU133" s="2" t="s">
        <v>1145</v>
      </c>
      <c r="AV133" s="2">
        <v>9</v>
      </c>
      <c r="AW133" s="5">
        <v>99</v>
      </c>
      <c r="AX133" s="5">
        <v>1</v>
      </c>
      <c r="AY133" s="2">
        <v>0</v>
      </c>
      <c r="AZ133" s="5">
        <v>2.7</v>
      </c>
      <c r="BA133" s="5">
        <v>2</v>
      </c>
      <c r="BB133" s="2">
        <v>0</v>
      </c>
      <c r="BC133" s="5">
        <v>0.3</v>
      </c>
      <c r="BD133" s="2">
        <v>0</v>
      </c>
      <c r="BE133" s="5">
        <v>0.4</v>
      </c>
      <c r="BF133" s="5">
        <v>17.100000000000001</v>
      </c>
      <c r="BG133" s="5">
        <v>6.6</v>
      </c>
      <c r="BH133" s="5">
        <v>25.2</v>
      </c>
      <c r="BI133" s="2">
        <v>0</v>
      </c>
      <c r="BJ133" s="2">
        <v>0</v>
      </c>
      <c r="BK133" s="5">
        <v>39.9</v>
      </c>
      <c r="BL133" s="5">
        <v>2.4</v>
      </c>
      <c r="BM133" s="2">
        <v>0</v>
      </c>
      <c r="BN133" s="5">
        <v>3.4</v>
      </c>
      <c r="BO133" s="5">
        <v>7345</v>
      </c>
      <c r="BP133" s="5">
        <v>2656</v>
      </c>
      <c r="BQ133" s="5">
        <v>36</v>
      </c>
      <c r="BR133" s="5">
        <v>13</v>
      </c>
      <c r="BS133" s="5">
        <v>0.17</v>
      </c>
      <c r="BT133" s="5">
        <v>0.06</v>
      </c>
      <c r="BU133" s="5">
        <v>12786</v>
      </c>
      <c r="BV133" s="5">
        <v>63</v>
      </c>
      <c r="BW133" s="5">
        <v>0.3</v>
      </c>
      <c r="BX133" s="5">
        <v>36531</v>
      </c>
      <c r="BY133" s="5">
        <v>1881</v>
      </c>
      <c r="BZ133" s="5">
        <v>181</v>
      </c>
      <c r="CA133" s="5">
        <v>9</v>
      </c>
      <c r="CB133" s="5">
        <v>0.81</v>
      </c>
      <c r="CC133" s="5">
        <v>0.05</v>
      </c>
      <c r="CD133" s="5">
        <v>6</v>
      </c>
      <c r="CE133" s="5">
        <v>3</v>
      </c>
      <c r="CF133" s="5">
        <v>33</v>
      </c>
      <c r="CG133" s="5">
        <v>18</v>
      </c>
      <c r="CH133" s="5">
        <v>23</v>
      </c>
      <c r="CI133" s="5">
        <v>12</v>
      </c>
      <c r="CJ133" s="5">
        <v>13</v>
      </c>
      <c r="CK133" s="5">
        <v>3</v>
      </c>
      <c r="CL133" s="5">
        <v>4</v>
      </c>
      <c r="CM133" s="2">
        <v>0</v>
      </c>
      <c r="CN133" s="2">
        <v>0</v>
      </c>
      <c r="CO133" s="2">
        <v>0</v>
      </c>
      <c r="CP133" s="2">
        <v>0</v>
      </c>
      <c r="CQ133" s="5">
        <v>23</v>
      </c>
      <c r="CR133" s="5">
        <v>61</v>
      </c>
      <c r="CS133" s="5">
        <v>0.50280999999999998</v>
      </c>
      <c r="CT133" s="5">
        <v>3.8490000000000003E-2</v>
      </c>
      <c r="CU133" s="2" t="s">
        <v>142</v>
      </c>
    </row>
    <row r="134" spans="1:99" s="2" customFormat="1" x14ac:dyDescent="0.25">
      <c r="A134" s="2" t="s">
        <v>1146</v>
      </c>
      <c r="C134" s="2" t="s">
        <v>1147</v>
      </c>
      <c r="D134" s="2">
        <v>1971</v>
      </c>
      <c r="E134" s="2">
        <f t="shared" si="44"/>
        <v>44</v>
      </c>
      <c r="F134" s="2">
        <v>73</v>
      </c>
      <c r="G134" s="2">
        <v>74</v>
      </c>
      <c r="H134" s="2">
        <v>69257</v>
      </c>
      <c r="I134" s="2">
        <v>164000</v>
      </c>
      <c r="J134" s="2">
        <v>72800</v>
      </c>
      <c r="K134" s="2">
        <v>164000</v>
      </c>
      <c r="L134" s="2">
        <f t="shared" si="45"/>
        <v>7143823600</v>
      </c>
      <c r="M134" s="2">
        <v>4750</v>
      </c>
      <c r="N134" s="2">
        <f t="shared" si="46"/>
        <v>206910000</v>
      </c>
      <c r="O134" s="2">
        <f t="shared" si="47"/>
        <v>7.421875</v>
      </c>
      <c r="P134" s="2">
        <f t="shared" si="48"/>
        <v>19222585</v>
      </c>
      <c r="Q134" s="2">
        <f t="shared" si="49"/>
        <v>19.222585000000002</v>
      </c>
      <c r="R134" s="2">
        <v>75</v>
      </c>
      <c r="S134" s="2">
        <f t="shared" si="50"/>
        <v>194.24924999999999</v>
      </c>
      <c r="T134" s="2">
        <f t="shared" si="51"/>
        <v>48000</v>
      </c>
      <c r="U134" s="2">
        <f t="shared" si="52"/>
        <v>2091000000</v>
      </c>
      <c r="V134" s="2">
        <v>253256.66488999999</v>
      </c>
      <c r="W134" s="2">
        <f t="shared" si="53"/>
        <v>77.192631458471993</v>
      </c>
      <c r="X134" s="2">
        <f t="shared" si="54"/>
        <v>47.965292790176662</v>
      </c>
      <c r="Y134" s="2">
        <f t="shared" si="55"/>
        <v>4.9666647057082267</v>
      </c>
      <c r="Z134" s="2">
        <f t="shared" si="56"/>
        <v>34.526236527959014</v>
      </c>
      <c r="AA134" s="2">
        <f t="shared" si="57"/>
        <v>0.85963156614600977</v>
      </c>
      <c r="AB134" s="2">
        <f t="shared" si="58"/>
        <v>1.4188864326558499</v>
      </c>
      <c r="AC134" s="2">
        <v>73</v>
      </c>
      <c r="AD134" s="2">
        <f t="shared" si="59"/>
        <v>0.47296214421861665</v>
      </c>
      <c r="AE134" s="2">
        <v>101.282</v>
      </c>
      <c r="AF134" s="2">
        <f t="shared" si="60"/>
        <v>10.105263157894736</v>
      </c>
      <c r="AG134" s="2">
        <f t="shared" si="61"/>
        <v>0.21271785721191958</v>
      </c>
      <c r="AH134" s="2">
        <f t="shared" si="62"/>
        <v>0.2140662979965198</v>
      </c>
      <c r="AI134" s="2">
        <f t="shared" si="63"/>
        <v>3171160720</v>
      </c>
      <c r="AJ134" s="2">
        <f t="shared" si="64"/>
        <v>89797344</v>
      </c>
      <c r="AK134" s="2">
        <f t="shared" si="65"/>
        <v>89.797343999999995</v>
      </c>
      <c r="AL134" s="2" t="s">
        <v>1148</v>
      </c>
      <c r="AM134" s="2" t="s">
        <v>179</v>
      </c>
      <c r="AN134" s="2" t="s">
        <v>1149</v>
      </c>
      <c r="AO134" s="2" t="s">
        <v>1150</v>
      </c>
      <c r="AP134" s="2" t="s">
        <v>1151</v>
      </c>
      <c r="AQ134" s="2" t="s">
        <v>320</v>
      </c>
      <c r="AR134" s="2" t="s">
        <v>368</v>
      </c>
      <c r="AS134" s="2">
        <v>1</v>
      </c>
      <c r="AT134" s="2" t="s">
        <v>1152</v>
      </c>
      <c r="AU134" s="2" t="s">
        <v>1153</v>
      </c>
      <c r="AV134" s="2">
        <v>9</v>
      </c>
      <c r="AW134" s="5">
        <v>58</v>
      </c>
      <c r="AX134" s="5">
        <v>42</v>
      </c>
      <c r="AY134" s="5">
        <v>1</v>
      </c>
      <c r="AZ134" s="5">
        <v>7.7</v>
      </c>
      <c r="BA134" s="5">
        <v>2</v>
      </c>
      <c r="BB134" s="2">
        <v>0</v>
      </c>
      <c r="BC134" s="5">
        <v>0.1</v>
      </c>
      <c r="BD134" s="2">
        <v>0</v>
      </c>
      <c r="BE134" s="5">
        <v>0.6</v>
      </c>
      <c r="BF134" s="5">
        <v>28.5</v>
      </c>
      <c r="BG134" s="5">
        <v>2.4</v>
      </c>
      <c r="BH134" s="5">
        <v>10.8</v>
      </c>
      <c r="BI134" s="2">
        <v>0</v>
      </c>
      <c r="BJ134" s="2">
        <v>0</v>
      </c>
      <c r="BK134" s="5">
        <v>45.5</v>
      </c>
      <c r="BL134" s="5">
        <v>2.2999999999999998</v>
      </c>
      <c r="BM134" s="2">
        <v>0</v>
      </c>
      <c r="BN134" s="5">
        <v>0.1</v>
      </c>
      <c r="BO134" s="5">
        <v>12484</v>
      </c>
      <c r="BP134" s="5">
        <v>4227</v>
      </c>
      <c r="BQ134" s="5">
        <v>52</v>
      </c>
      <c r="BR134" s="5">
        <v>18</v>
      </c>
      <c r="BS134" s="5">
        <v>0.18</v>
      </c>
      <c r="BT134" s="5">
        <v>0.06</v>
      </c>
      <c r="BU134" s="5">
        <v>21691</v>
      </c>
      <c r="BV134" s="5">
        <v>90</v>
      </c>
      <c r="BW134" s="5">
        <v>0.32</v>
      </c>
      <c r="BX134" s="5">
        <v>79275</v>
      </c>
      <c r="BY134" s="5">
        <v>3478</v>
      </c>
      <c r="BZ134" s="5">
        <v>330</v>
      </c>
      <c r="CA134" s="5">
        <v>14</v>
      </c>
      <c r="CB134" s="5">
        <v>0.88</v>
      </c>
      <c r="CC134" s="5">
        <v>0.04</v>
      </c>
      <c r="CD134" s="5">
        <v>6</v>
      </c>
      <c r="CE134" s="5">
        <v>4</v>
      </c>
      <c r="CF134" s="5">
        <v>36</v>
      </c>
      <c r="CG134" s="5">
        <v>12</v>
      </c>
      <c r="CH134" s="5">
        <v>19</v>
      </c>
      <c r="CI134" s="5">
        <v>6</v>
      </c>
      <c r="CJ134" s="5">
        <v>8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5">
        <v>33</v>
      </c>
      <c r="CR134" s="5">
        <v>77</v>
      </c>
      <c r="CS134" s="5">
        <v>0.11003</v>
      </c>
      <c r="CT134" s="2">
        <v>0</v>
      </c>
      <c r="CU134" s="2" t="s">
        <v>142</v>
      </c>
    </row>
    <row r="135" spans="1:99" s="2" customFormat="1" x14ac:dyDescent="0.25">
      <c r="A135" s="2" t="s">
        <v>1154</v>
      </c>
      <c r="B135" s="2" t="s">
        <v>1155</v>
      </c>
      <c r="C135" s="2" t="s">
        <v>1156</v>
      </c>
      <c r="D135" s="2">
        <v>1955</v>
      </c>
      <c r="E135" s="2">
        <f t="shared" si="44"/>
        <v>60</v>
      </c>
      <c r="F135" s="2">
        <v>43</v>
      </c>
      <c r="G135" s="2">
        <v>43</v>
      </c>
      <c r="H135" s="2">
        <v>22468</v>
      </c>
      <c r="I135" s="2">
        <v>20147</v>
      </c>
      <c r="J135" s="2">
        <v>8712</v>
      </c>
      <c r="K135" s="2">
        <v>20147</v>
      </c>
      <c r="L135" s="2">
        <f t="shared" si="45"/>
        <v>877601305.30000007</v>
      </c>
      <c r="M135" s="2">
        <v>840</v>
      </c>
      <c r="N135" s="2">
        <f t="shared" si="46"/>
        <v>36590400</v>
      </c>
      <c r="O135" s="2">
        <f t="shared" si="47"/>
        <v>1.3125</v>
      </c>
      <c r="P135" s="2">
        <f t="shared" si="48"/>
        <v>3399362.4</v>
      </c>
      <c r="Q135" s="2">
        <f t="shared" si="49"/>
        <v>3.3993624000000002</v>
      </c>
      <c r="R135" s="2">
        <v>14.33</v>
      </c>
      <c r="S135" s="2">
        <f t="shared" si="50"/>
        <v>37.114556699999994</v>
      </c>
      <c r="T135" s="2">
        <f t="shared" si="51"/>
        <v>9171.2000000000007</v>
      </c>
      <c r="U135" s="2">
        <f t="shared" si="52"/>
        <v>399520400</v>
      </c>
      <c r="V135" s="2">
        <v>41142.072467999998</v>
      </c>
      <c r="W135" s="2">
        <f t="shared" si="53"/>
        <v>12.540103688246399</v>
      </c>
      <c r="X135" s="2">
        <f t="shared" si="54"/>
        <v>7.7920616730043921</v>
      </c>
      <c r="Y135" s="2">
        <f t="shared" si="55"/>
        <v>1.9186567479964598</v>
      </c>
      <c r="Z135" s="2">
        <f t="shared" si="56"/>
        <v>23.984468748633525</v>
      </c>
      <c r="AA135" s="2">
        <f t="shared" si="57"/>
        <v>1.1669470450813486</v>
      </c>
      <c r="AB135" s="2">
        <f t="shared" si="58"/>
        <v>1.6733350289744318</v>
      </c>
      <c r="AC135" s="2">
        <v>43</v>
      </c>
      <c r="AD135" s="2">
        <f t="shared" si="59"/>
        <v>0.55777834299147733</v>
      </c>
      <c r="AE135" s="2" t="s">
        <v>179</v>
      </c>
      <c r="AF135" s="2">
        <f t="shared" si="60"/>
        <v>10.918095238095239</v>
      </c>
      <c r="AG135" s="2">
        <f t="shared" si="61"/>
        <v>0.35139208366134478</v>
      </c>
      <c r="AH135" s="2">
        <f t="shared" si="62"/>
        <v>0.31633517604473393</v>
      </c>
      <c r="AI135" s="2">
        <f t="shared" si="63"/>
        <v>379493848.80000001</v>
      </c>
      <c r="AJ135" s="2">
        <f t="shared" si="64"/>
        <v>10746077.76</v>
      </c>
      <c r="AK135" s="2">
        <f t="shared" si="65"/>
        <v>10.74607776</v>
      </c>
      <c r="AL135" s="2" t="s">
        <v>1157</v>
      </c>
      <c r="AM135" s="2" t="s">
        <v>179</v>
      </c>
      <c r="AN135" s="2" t="s">
        <v>1158</v>
      </c>
      <c r="AO135" s="2" t="s">
        <v>1159</v>
      </c>
      <c r="AP135" s="2" t="s">
        <v>179</v>
      </c>
      <c r="AQ135" s="2" t="s">
        <v>179</v>
      </c>
      <c r="AR135" s="2" t="s">
        <v>179</v>
      </c>
      <c r="AS135" s="2">
        <v>0</v>
      </c>
      <c r="AT135" s="2" t="s">
        <v>179</v>
      </c>
      <c r="AU135" s="2" t="s">
        <v>179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 t="s">
        <v>142</v>
      </c>
    </row>
    <row r="136" spans="1:99" s="2" customFormat="1" x14ac:dyDescent="0.25">
      <c r="A136" s="2" t="s">
        <v>1160</v>
      </c>
      <c r="B136" s="2" t="s">
        <v>1161</v>
      </c>
      <c r="C136" s="2" t="s">
        <v>1162</v>
      </c>
      <c r="D136" s="2">
        <v>1962</v>
      </c>
      <c r="E136" s="2">
        <f t="shared" si="44"/>
        <v>53</v>
      </c>
      <c r="F136" s="2">
        <v>35</v>
      </c>
      <c r="G136" s="2">
        <v>35</v>
      </c>
      <c r="H136" s="2">
        <v>8600</v>
      </c>
      <c r="I136" s="2">
        <v>16800</v>
      </c>
      <c r="J136" s="2">
        <v>1834</v>
      </c>
      <c r="K136" s="2">
        <v>16800</v>
      </c>
      <c r="L136" s="2">
        <f t="shared" si="45"/>
        <v>731806320</v>
      </c>
      <c r="M136" s="2">
        <v>330.3</v>
      </c>
      <c r="N136" s="2">
        <f t="shared" si="46"/>
        <v>14387868</v>
      </c>
      <c r="O136" s="2">
        <f t="shared" si="47"/>
        <v>0.51609375000000002</v>
      </c>
      <c r="P136" s="2">
        <f t="shared" si="48"/>
        <v>1336677.858</v>
      </c>
      <c r="Q136" s="2">
        <f t="shared" si="49"/>
        <v>1.3366778580000001</v>
      </c>
      <c r="R136" s="2">
        <v>8.32</v>
      </c>
      <c r="S136" s="2">
        <f t="shared" si="50"/>
        <v>21.548716799999998</v>
      </c>
      <c r="T136" s="2">
        <f t="shared" si="51"/>
        <v>5324.8</v>
      </c>
      <c r="U136" s="2">
        <f t="shared" si="52"/>
        <v>231961600</v>
      </c>
      <c r="V136" s="2">
        <v>36470.196614</v>
      </c>
      <c r="W136" s="2">
        <f t="shared" si="53"/>
        <v>11.116115927947199</v>
      </c>
      <c r="X136" s="2">
        <f t="shared" si="54"/>
        <v>6.9072364175119167</v>
      </c>
      <c r="Y136" s="2">
        <f t="shared" si="55"/>
        <v>2.7122803740098917</v>
      </c>
      <c r="Z136" s="2">
        <f t="shared" si="56"/>
        <v>50.862735187728994</v>
      </c>
      <c r="AA136" s="2">
        <f t="shared" si="57"/>
        <v>4.9138469312272655</v>
      </c>
      <c r="AB136" s="2">
        <f t="shared" si="58"/>
        <v>4.3596630160910568</v>
      </c>
      <c r="AC136" s="2">
        <v>35</v>
      </c>
      <c r="AD136" s="2">
        <f t="shared" si="59"/>
        <v>1.4532210053636856</v>
      </c>
      <c r="AE136" s="2">
        <v>22.287600000000001</v>
      </c>
      <c r="AF136" s="2">
        <f t="shared" si="60"/>
        <v>16.121102028458978</v>
      </c>
      <c r="AG136" s="2">
        <f t="shared" si="61"/>
        <v>1.1883570229431992</v>
      </c>
      <c r="AH136" s="2">
        <f t="shared" si="62"/>
        <v>0.59087458543495797</v>
      </c>
      <c r="AI136" s="2">
        <f t="shared" si="63"/>
        <v>79888856.600000009</v>
      </c>
      <c r="AJ136" s="2">
        <f t="shared" si="64"/>
        <v>2262202.3199999998</v>
      </c>
      <c r="AK136" s="2">
        <f t="shared" si="65"/>
        <v>2.2622023199999997</v>
      </c>
      <c r="AL136" s="2" t="s">
        <v>321</v>
      </c>
      <c r="AM136" s="2" t="s">
        <v>1163</v>
      </c>
      <c r="AN136" s="2" t="s">
        <v>1164</v>
      </c>
      <c r="AO136" s="2" t="s">
        <v>1165</v>
      </c>
      <c r="AP136" s="2" t="s">
        <v>1166</v>
      </c>
      <c r="AQ136" s="2" t="s">
        <v>417</v>
      </c>
      <c r="AR136" s="2" t="s">
        <v>1167</v>
      </c>
      <c r="AS136" s="2">
        <v>1</v>
      </c>
      <c r="AT136" s="2" t="s">
        <v>1168</v>
      </c>
      <c r="AU136" s="2" t="s">
        <v>1169</v>
      </c>
      <c r="AV136" s="2">
        <v>5</v>
      </c>
      <c r="AW136" s="5">
        <v>98</v>
      </c>
      <c r="AX136" s="5">
        <v>1</v>
      </c>
      <c r="AY136" s="5">
        <v>1</v>
      </c>
      <c r="AZ136" s="5">
        <v>2.5</v>
      </c>
      <c r="BA136" s="5">
        <v>1.2</v>
      </c>
      <c r="BB136" s="2">
        <v>0</v>
      </c>
      <c r="BC136" s="5">
        <v>1.1000000000000001</v>
      </c>
      <c r="BD136" s="5">
        <v>0.3</v>
      </c>
      <c r="BE136" s="5">
        <v>3.3</v>
      </c>
      <c r="BF136" s="5">
        <v>5.9</v>
      </c>
      <c r="BG136" s="5">
        <v>0.1</v>
      </c>
      <c r="BH136" s="5">
        <v>0.3</v>
      </c>
      <c r="BI136" s="2">
        <v>0</v>
      </c>
      <c r="BJ136" s="5">
        <v>1.9</v>
      </c>
      <c r="BK136" s="5">
        <v>76.3</v>
      </c>
      <c r="BL136" s="5">
        <v>6.9</v>
      </c>
      <c r="BM136" s="2">
        <v>0</v>
      </c>
      <c r="BN136" s="5">
        <v>0.3</v>
      </c>
      <c r="BO136" s="5">
        <v>11139</v>
      </c>
      <c r="BP136" s="5">
        <v>1260</v>
      </c>
      <c r="BQ136" s="5">
        <v>99</v>
      </c>
      <c r="BR136" s="5">
        <v>11</v>
      </c>
      <c r="BS136" s="5">
        <v>0.48</v>
      </c>
      <c r="BT136" s="5">
        <v>0.05</v>
      </c>
      <c r="BU136" s="5">
        <v>13893</v>
      </c>
      <c r="BV136" s="5">
        <v>124</v>
      </c>
      <c r="BW136" s="5">
        <v>0.6</v>
      </c>
      <c r="BX136" s="5">
        <v>40570</v>
      </c>
      <c r="BY136" s="5">
        <v>7526</v>
      </c>
      <c r="BZ136" s="5">
        <v>362</v>
      </c>
      <c r="CA136" s="5">
        <v>67</v>
      </c>
      <c r="CB136" s="5">
        <v>2.0499999999999998</v>
      </c>
      <c r="CC136" s="5">
        <v>0.4</v>
      </c>
      <c r="CD136" s="5">
        <v>20</v>
      </c>
      <c r="CE136" s="5">
        <v>12</v>
      </c>
      <c r="CF136" s="5">
        <v>43</v>
      </c>
      <c r="CG136" s="5">
        <v>21</v>
      </c>
      <c r="CH136" s="5">
        <v>17</v>
      </c>
      <c r="CI136" s="5">
        <v>1</v>
      </c>
      <c r="CJ136" s="5">
        <v>2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5">
        <v>1</v>
      </c>
      <c r="CQ136" s="5">
        <v>19</v>
      </c>
      <c r="CR136" s="5">
        <v>65</v>
      </c>
      <c r="CS136" s="5">
        <v>0.29253000000000001</v>
      </c>
      <c r="CT136" s="5">
        <v>1.644E-2</v>
      </c>
      <c r="CU136" s="2" t="s">
        <v>142</v>
      </c>
    </row>
    <row r="137" spans="1:99" s="2" customFormat="1" x14ac:dyDescent="0.25">
      <c r="A137" s="2" t="s">
        <v>1170</v>
      </c>
      <c r="C137" s="2" t="s">
        <v>1171</v>
      </c>
      <c r="D137" s="2">
        <v>1954</v>
      </c>
      <c r="E137" s="2">
        <f t="shared" si="44"/>
        <v>61</v>
      </c>
      <c r="F137" s="2">
        <v>37</v>
      </c>
      <c r="G137" s="2">
        <v>37</v>
      </c>
      <c r="H137" s="2">
        <v>7000</v>
      </c>
      <c r="I137" s="2">
        <v>4000</v>
      </c>
      <c r="J137" s="2">
        <v>275</v>
      </c>
      <c r="K137" s="2">
        <v>4000</v>
      </c>
      <c r="L137" s="2">
        <f t="shared" si="45"/>
        <v>174239600</v>
      </c>
      <c r="M137" s="2">
        <v>261.5</v>
      </c>
      <c r="N137" s="2">
        <f t="shared" si="46"/>
        <v>11390940</v>
      </c>
      <c r="O137" s="2">
        <f t="shared" si="47"/>
        <v>0.40859375000000003</v>
      </c>
      <c r="P137" s="2">
        <f t="shared" si="48"/>
        <v>1058253.8900000001</v>
      </c>
      <c r="Q137" s="2">
        <f t="shared" si="49"/>
        <v>1.05825389</v>
      </c>
      <c r="R137" s="2">
        <v>6.86</v>
      </c>
      <c r="S137" s="2">
        <f t="shared" si="50"/>
        <v>17.7673314</v>
      </c>
      <c r="T137" s="2">
        <f t="shared" si="51"/>
        <v>4390.4000000000005</v>
      </c>
      <c r="U137" s="2">
        <f t="shared" si="52"/>
        <v>191256800</v>
      </c>
      <c r="W137" s="2">
        <f t="shared" si="53"/>
        <v>0</v>
      </c>
      <c r="X137" s="2">
        <f t="shared" si="54"/>
        <v>0</v>
      </c>
      <c r="Y137" s="2">
        <f t="shared" si="55"/>
        <v>0</v>
      </c>
      <c r="Z137" s="2">
        <f t="shared" si="56"/>
        <v>15.296331997183726</v>
      </c>
      <c r="AA137" s="2">
        <f t="shared" si="57"/>
        <v>0</v>
      </c>
      <c r="AB137" s="2">
        <f t="shared" si="58"/>
        <v>1.2402431349067886</v>
      </c>
      <c r="AC137" s="2">
        <v>37</v>
      </c>
      <c r="AD137" s="2">
        <f t="shared" si="59"/>
        <v>0.41341437830226285</v>
      </c>
      <c r="AE137" s="2" t="s">
        <v>179</v>
      </c>
      <c r="AF137" s="2">
        <f t="shared" si="60"/>
        <v>16.789292543021034</v>
      </c>
      <c r="AG137" s="2">
        <f t="shared" si="61"/>
        <v>0.40165480559654448</v>
      </c>
      <c r="AH137" s="2">
        <f t="shared" si="62"/>
        <v>3.1197878876320364</v>
      </c>
      <c r="AI137" s="2">
        <f t="shared" si="63"/>
        <v>11978972.5</v>
      </c>
      <c r="AJ137" s="2">
        <f t="shared" si="64"/>
        <v>339207</v>
      </c>
      <c r="AK137" s="2">
        <f t="shared" si="65"/>
        <v>0.33920699999999998</v>
      </c>
      <c r="AL137" s="2" t="s">
        <v>179</v>
      </c>
      <c r="AM137" s="2" t="s">
        <v>179</v>
      </c>
      <c r="AN137" s="2" t="s">
        <v>179</v>
      </c>
      <c r="AO137" s="2" t="s">
        <v>179</v>
      </c>
      <c r="AP137" s="2" t="s">
        <v>179</v>
      </c>
      <c r="AQ137" s="2" t="s">
        <v>179</v>
      </c>
      <c r="AR137" s="2" t="s">
        <v>179</v>
      </c>
      <c r="AS137" s="2">
        <v>0</v>
      </c>
      <c r="AT137" s="2" t="s">
        <v>179</v>
      </c>
      <c r="AU137" s="2" t="s">
        <v>179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 t="s">
        <v>142</v>
      </c>
    </row>
    <row r="138" spans="1:99" s="2" customFormat="1" x14ac:dyDescent="0.25">
      <c r="A138" s="2" t="s">
        <v>1172</v>
      </c>
      <c r="C138" s="2" t="s">
        <v>1173</v>
      </c>
      <c r="D138" s="2">
        <v>1943</v>
      </c>
      <c r="E138" s="2">
        <f t="shared" si="44"/>
        <v>72</v>
      </c>
      <c r="F138" s="2">
        <v>12</v>
      </c>
      <c r="G138" s="2">
        <v>13</v>
      </c>
      <c r="H138" s="2">
        <v>1485</v>
      </c>
      <c r="I138" s="2">
        <v>9740</v>
      </c>
      <c r="J138" s="2">
        <v>3800</v>
      </c>
      <c r="K138" s="2">
        <v>9740</v>
      </c>
      <c r="L138" s="2">
        <f t="shared" si="45"/>
        <v>424273426</v>
      </c>
      <c r="M138" s="2">
        <v>464</v>
      </c>
      <c r="N138" s="2">
        <f t="shared" si="46"/>
        <v>20211840</v>
      </c>
      <c r="O138" s="2">
        <f t="shared" si="47"/>
        <v>0.72500000000000009</v>
      </c>
      <c r="P138" s="2">
        <f t="shared" si="48"/>
        <v>1877743.04</v>
      </c>
      <c r="Q138" s="2">
        <f t="shared" si="49"/>
        <v>1.8777430400000001</v>
      </c>
      <c r="R138" s="2">
        <v>2.14</v>
      </c>
      <c r="S138" s="2">
        <f t="shared" si="50"/>
        <v>5.5425785999999997</v>
      </c>
      <c r="T138" s="2">
        <f t="shared" si="51"/>
        <v>1369.6000000000001</v>
      </c>
      <c r="U138" s="2">
        <f t="shared" si="52"/>
        <v>59663200</v>
      </c>
      <c r="V138" s="2">
        <v>24214.212942999999</v>
      </c>
      <c r="W138" s="2">
        <f t="shared" si="53"/>
        <v>7.3804921050263994</v>
      </c>
      <c r="X138" s="2">
        <f t="shared" si="54"/>
        <v>4.586026646126542</v>
      </c>
      <c r="Y138" s="2">
        <f t="shared" si="55"/>
        <v>1.5193650451078551</v>
      </c>
      <c r="Z138" s="2">
        <f t="shared" si="56"/>
        <v>20.991331120768816</v>
      </c>
      <c r="AA138" s="2">
        <f t="shared" si="57"/>
        <v>1.574597694717897</v>
      </c>
      <c r="AB138" s="2">
        <f t="shared" si="58"/>
        <v>5.247832780192204</v>
      </c>
      <c r="AC138" s="2">
        <v>12</v>
      </c>
      <c r="AD138" s="2">
        <f t="shared" si="59"/>
        <v>1.7492775933974014</v>
      </c>
      <c r="AE138" s="2" t="s">
        <v>179</v>
      </c>
      <c r="AF138" s="2">
        <f t="shared" si="60"/>
        <v>2.9517241379310346</v>
      </c>
      <c r="AG138" s="2">
        <f t="shared" si="61"/>
        <v>0.41379239249210797</v>
      </c>
      <c r="AH138" s="2">
        <f t="shared" si="62"/>
        <v>0.40060876971102727</v>
      </c>
      <c r="AI138" s="2">
        <f t="shared" si="63"/>
        <v>165527620</v>
      </c>
      <c r="AJ138" s="2">
        <f t="shared" si="64"/>
        <v>4687224</v>
      </c>
      <c r="AK138" s="2">
        <f t="shared" si="65"/>
        <v>4.6872239999999996</v>
      </c>
      <c r="AL138" s="2" t="s">
        <v>1174</v>
      </c>
      <c r="AM138" s="2" t="s">
        <v>179</v>
      </c>
      <c r="AN138" s="2" t="s">
        <v>1175</v>
      </c>
      <c r="AO138" s="2" t="s">
        <v>1176</v>
      </c>
      <c r="AP138" s="2" t="s">
        <v>179</v>
      </c>
      <c r="AQ138" s="2" t="s">
        <v>179</v>
      </c>
      <c r="AR138" s="2" t="s">
        <v>179</v>
      </c>
      <c r="AS138" s="2">
        <v>0</v>
      </c>
      <c r="AT138" s="2" t="s">
        <v>179</v>
      </c>
      <c r="AU138" s="2" t="s">
        <v>179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 t="s">
        <v>142</v>
      </c>
    </row>
    <row r="139" spans="1:99" s="2" customFormat="1" x14ac:dyDescent="0.25">
      <c r="A139" s="2" t="s">
        <v>1177</v>
      </c>
      <c r="C139" s="2" t="s">
        <v>1178</v>
      </c>
      <c r="D139" s="2">
        <v>1944</v>
      </c>
      <c r="E139" s="2">
        <f t="shared" si="44"/>
        <v>71</v>
      </c>
      <c r="F139" s="2">
        <v>12</v>
      </c>
      <c r="G139" s="2">
        <v>12</v>
      </c>
      <c r="H139" s="2">
        <v>4033</v>
      </c>
      <c r="I139" s="2">
        <v>21138</v>
      </c>
      <c r="J139" s="2">
        <v>5354</v>
      </c>
      <c r="K139" s="2">
        <v>21138</v>
      </c>
      <c r="L139" s="2">
        <f t="shared" si="45"/>
        <v>920769166.20000005</v>
      </c>
      <c r="M139" s="2">
        <v>1679</v>
      </c>
      <c r="N139" s="2">
        <f t="shared" si="46"/>
        <v>73137240</v>
      </c>
      <c r="O139" s="2">
        <f t="shared" si="47"/>
        <v>2.6234375000000001</v>
      </c>
      <c r="P139" s="2">
        <f t="shared" si="48"/>
        <v>6794677.9400000004</v>
      </c>
      <c r="Q139" s="2">
        <f t="shared" si="49"/>
        <v>6.7946779400000006</v>
      </c>
      <c r="R139" s="2">
        <v>9.31</v>
      </c>
      <c r="S139" s="2">
        <f t="shared" si="50"/>
        <v>24.112806899999999</v>
      </c>
      <c r="T139" s="2">
        <f t="shared" si="51"/>
        <v>5958.4000000000005</v>
      </c>
      <c r="U139" s="2">
        <f t="shared" si="52"/>
        <v>259562800</v>
      </c>
      <c r="V139" s="2">
        <v>42699.671014</v>
      </c>
      <c r="W139" s="2">
        <f t="shared" si="53"/>
        <v>13.014859725067199</v>
      </c>
      <c r="X139" s="2">
        <f t="shared" si="54"/>
        <v>8.0870614920255157</v>
      </c>
      <c r="Y139" s="2">
        <f t="shared" si="55"/>
        <v>1.4084776000977133</v>
      </c>
      <c r="Z139" s="2">
        <f t="shared" si="56"/>
        <v>12.589607786676119</v>
      </c>
      <c r="AA139" s="2">
        <f t="shared" si="57"/>
        <v>1.9707385530468693</v>
      </c>
      <c r="AB139" s="2">
        <f t="shared" si="58"/>
        <v>3.1474019466690297</v>
      </c>
      <c r="AC139" s="2">
        <v>12</v>
      </c>
      <c r="AD139" s="2">
        <f t="shared" si="59"/>
        <v>1.0491339822230099</v>
      </c>
      <c r="AE139" s="2">
        <v>83.435299999999998</v>
      </c>
      <c r="AF139" s="2">
        <f t="shared" si="60"/>
        <v>3.5487790351399644</v>
      </c>
      <c r="AG139" s="2">
        <f t="shared" si="61"/>
        <v>0.13046330171379888</v>
      </c>
      <c r="AH139" s="2">
        <f t="shared" si="62"/>
        <v>1.0288650092866019</v>
      </c>
      <c r="AI139" s="2">
        <f t="shared" si="63"/>
        <v>233219704.59999999</v>
      </c>
      <c r="AJ139" s="2">
        <f t="shared" si="64"/>
        <v>6604051.9199999999</v>
      </c>
      <c r="AK139" s="2">
        <f t="shared" si="65"/>
        <v>6.6040519199999999</v>
      </c>
      <c r="AL139" s="2" t="s">
        <v>1179</v>
      </c>
      <c r="AM139" s="2" t="s">
        <v>1180</v>
      </c>
      <c r="AN139" s="2" t="s">
        <v>1181</v>
      </c>
      <c r="AO139" s="2" t="s">
        <v>1182</v>
      </c>
      <c r="AP139" s="2" t="s">
        <v>1183</v>
      </c>
      <c r="AQ139" s="2" t="s">
        <v>1184</v>
      </c>
      <c r="AR139" s="2" t="s">
        <v>1185</v>
      </c>
      <c r="AS139" s="2">
        <v>1</v>
      </c>
      <c r="AT139" s="2" t="s">
        <v>1186</v>
      </c>
      <c r="AU139" s="2" t="s">
        <v>1187</v>
      </c>
      <c r="AV139" s="2">
        <v>10</v>
      </c>
      <c r="AW139" s="5">
        <v>70</v>
      </c>
      <c r="AX139" s="5">
        <v>28</v>
      </c>
      <c r="AY139" s="5">
        <v>1</v>
      </c>
      <c r="AZ139" s="5">
        <v>1.4</v>
      </c>
      <c r="BA139" s="5">
        <v>0.3</v>
      </c>
      <c r="BB139" s="5">
        <v>6.1</v>
      </c>
      <c r="BC139" s="5">
        <v>16.7</v>
      </c>
      <c r="BD139" s="5">
        <v>11.6</v>
      </c>
      <c r="BE139" s="5">
        <v>18</v>
      </c>
      <c r="BF139" s="5">
        <v>4.5</v>
      </c>
      <c r="BG139" s="5">
        <v>0.2</v>
      </c>
      <c r="BH139" s="5">
        <v>12.1</v>
      </c>
      <c r="BI139" s="2">
        <v>0</v>
      </c>
      <c r="BJ139" s="2">
        <v>0</v>
      </c>
      <c r="BK139" s="5">
        <v>22.8</v>
      </c>
      <c r="BL139" s="5">
        <v>5.2</v>
      </c>
      <c r="BM139" s="2">
        <v>0</v>
      </c>
      <c r="BN139" s="5">
        <v>1</v>
      </c>
      <c r="BO139" s="5">
        <v>9910</v>
      </c>
      <c r="BP139" s="5">
        <v>873</v>
      </c>
      <c r="BQ139" s="5">
        <v>168</v>
      </c>
      <c r="BR139" s="5">
        <v>15</v>
      </c>
      <c r="BS139" s="5">
        <v>0.59</v>
      </c>
      <c r="BT139" s="5">
        <v>0.05</v>
      </c>
      <c r="BU139" s="5">
        <v>11872</v>
      </c>
      <c r="BV139" s="5">
        <v>201</v>
      </c>
      <c r="BW139" s="5">
        <v>0.71</v>
      </c>
      <c r="BX139" s="5">
        <v>72064</v>
      </c>
      <c r="BY139" s="5">
        <v>3159</v>
      </c>
      <c r="BZ139" s="5">
        <v>1221</v>
      </c>
      <c r="CA139" s="5">
        <v>54</v>
      </c>
      <c r="CB139" s="5">
        <v>0.97</v>
      </c>
      <c r="CC139" s="5">
        <v>0.04</v>
      </c>
      <c r="CD139" s="5">
        <v>83</v>
      </c>
      <c r="CE139" s="5">
        <v>77</v>
      </c>
      <c r="CF139" s="5">
        <v>7</v>
      </c>
      <c r="CG139" s="5">
        <v>9</v>
      </c>
      <c r="CH139" s="5">
        <v>6</v>
      </c>
      <c r="CI139" s="5">
        <v>1</v>
      </c>
      <c r="CJ139" s="5">
        <v>3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5">
        <v>2</v>
      </c>
      <c r="CR139" s="5">
        <v>11</v>
      </c>
      <c r="CS139" s="5">
        <v>0.81154999999999999</v>
      </c>
      <c r="CT139" s="5">
        <v>0.29185</v>
      </c>
      <c r="CU139" s="2" t="s">
        <v>142</v>
      </c>
    </row>
    <row r="140" spans="1:99" s="2" customFormat="1" x14ac:dyDescent="0.25">
      <c r="A140" s="2" t="s">
        <v>1188</v>
      </c>
      <c r="C140" s="2" t="s">
        <v>1189</v>
      </c>
      <c r="D140" s="2">
        <v>1954</v>
      </c>
      <c r="E140" s="2">
        <f t="shared" si="44"/>
        <v>61</v>
      </c>
      <c r="F140" s="2">
        <v>62</v>
      </c>
      <c r="G140" s="2">
        <v>66</v>
      </c>
      <c r="H140" s="2">
        <v>840000</v>
      </c>
      <c r="I140" s="2">
        <v>281800</v>
      </c>
      <c r="J140" s="2">
        <v>133990</v>
      </c>
      <c r="K140" s="2">
        <v>281800</v>
      </c>
      <c r="L140" s="2">
        <f t="shared" si="45"/>
        <v>12275179820</v>
      </c>
      <c r="M140" s="2">
        <v>12240</v>
      </c>
      <c r="N140" s="2">
        <f t="shared" si="46"/>
        <v>533174400</v>
      </c>
      <c r="O140" s="2">
        <f t="shared" si="47"/>
        <v>19.125</v>
      </c>
      <c r="P140" s="2">
        <f t="shared" si="48"/>
        <v>49533566.399999999</v>
      </c>
      <c r="Q140" s="2">
        <f t="shared" si="49"/>
        <v>49.533566400000005</v>
      </c>
      <c r="R140" s="2">
        <v>2828</v>
      </c>
      <c r="S140" s="2">
        <f t="shared" si="50"/>
        <v>7324.4917199999991</v>
      </c>
      <c r="T140" s="2">
        <f t="shared" si="51"/>
        <v>1809920</v>
      </c>
      <c r="U140" s="2">
        <f t="shared" si="52"/>
        <v>78844640000</v>
      </c>
      <c r="V140" s="2">
        <v>843700.25364000001</v>
      </c>
      <c r="W140" s="2">
        <f t="shared" si="53"/>
        <v>257.15983730947198</v>
      </c>
      <c r="X140" s="2">
        <f t="shared" si="54"/>
        <v>159.79176583789416</v>
      </c>
      <c r="Y140" s="2">
        <f t="shared" si="55"/>
        <v>10.30737874251539</v>
      </c>
      <c r="Z140" s="2">
        <f t="shared" si="56"/>
        <v>23.022822963743195</v>
      </c>
      <c r="AA140" s="2">
        <f t="shared" si="57"/>
        <v>1.5559607702221243</v>
      </c>
      <c r="AB140" s="2">
        <f t="shared" si="58"/>
        <v>1.1140075627617676</v>
      </c>
      <c r="AC140" s="2">
        <v>62</v>
      </c>
      <c r="AD140" s="2">
        <f t="shared" si="59"/>
        <v>0.37133585425392251</v>
      </c>
      <c r="AE140" s="2">
        <v>1423.06</v>
      </c>
      <c r="AF140" s="2">
        <f t="shared" si="60"/>
        <v>147.86928104575162</v>
      </c>
      <c r="AG140" s="2">
        <f t="shared" si="61"/>
        <v>8.8362781451895592E-2</v>
      </c>
      <c r="AH140" s="2">
        <f t="shared" si="62"/>
        <v>0.29970576639789287</v>
      </c>
      <c r="AI140" s="2">
        <f t="shared" si="63"/>
        <v>5836591001</v>
      </c>
      <c r="AJ140" s="2">
        <f t="shared" si="64"/>
        <v>165273985.19999999</v>
      </c>
      <c r="AK140" s="2">
        <f t="shared" si="65"/>
        <v>165.2739852</v>
      </c>
      <c r="AL140" s="2" t="s">
        <v>1190</v>
      </c>
      <c r="AM140" s="2" t="s">
        <v>1191</v>
      </c>
      <c r="AN140" s="2" t="s">
        <v>1192</v>
      </c>
      <c r="AO140" s="2" t="s">
        <v>1193</v>
      </c>
      <c r="AP140" s="2" t="s">
        <v>1194</v>
      </c>
      <c r="AQ140" s="2" t="s">
        <v>367</v>
      </c>
      <c r="AR140" s="2" t="s">
        <v>1195</v>
      </c>
      <c r="AS140" s="2">
        <v>3</v>
      </c>
      <c r="AT140" s="2" t="s">
        <v>1196</v>
      </c>
      <c r="AU140" s="2" t="s">
        <v>1197</v>
      </c>
      <c r="AV140" s="2">
        <v>9</v>
      </c>
      <c r="AW140" s="5">
        <v>63</v>
      </c>
      <c r="AX140" s="5">
        <v>35</v>
      </c>
      <c r="AY140" s="5">
        <v>2</v>
      </c>
      <c r="AZ140" s="5">
        <v>2.4</v>
      </c>
      <c r="BA140" s="5">
        <v>4.5</v>
      </c>
      <c r="BB140" s="5">
        <v>0.8</v>
      </c>
      <c r="BC140" s="5">
        <v>3.2</v>
      </c>
      <c r="BD140" s="5">
        <v>1.3</v>
      </c>
      <c r="BE140" s="5">
        <v>1.5</v>
      </c>
      <c r="BF140" s="5">
        <v>6.6</v>
      </c>
      <c r="BG140" s="5">
        <v>14.9</v>
      </c>
      <c r="BH140" s="5">
        <v>28</v>
      </c>
      <c r="BI140" s="5">
        <v>0.4</v>
      </c>
      <c r="BJ140" s="5">
        <v>0.2</v>
      </c>
      <c r="BK140" s="5">
        <v>32.299999999999997</v>
      </c>
      <c r="BL140" s="5">
        <v>2.6</v>
      </c>
      <c r="BM140" s="2">
        <v>0</v>
      </c>
      <c r="BN140" s="5">
        <v>1.2</v>
      </c>
      <c r="BO140" s="5">
        <v>81960</v>
      </c>
      <c r="BP140" s="5">
        <v>37760</v>
      </c>
      <c r="BQ140" s="5">
        <v>18</v>
      </c>
      <c r="BR140" s="5">
        <v>8</v>
      </c>
      <c r="BS140" s="5">
        <v>0.1</v>
      </c>
      <c r="BT140" s="5">
        <v>0.05</v>
      </c>
      <c r="BU140" s="5">
        <v>147415</v>
      </c>
      <c r="BV140" s="5">
        <v>32</v>
      </c>
      <c r="BW140" s="5">
        <v>0.19</v>
      </c>
      <c r="BX140" s="5">
        <v>2009240</v>
      </c>
      <c r="BY140" s="5">
        <v>348407</v>
      </c>
      <c r="BZ140" s="5">
        <v>438</v>
      </c>
      <c r="CA140" s="5">
        <v>76</v>
      </c>
      <c r="CB140" s="5">
        <v>1.59</v>
      </c>
      <c r="CC140" s="5">
        <v>0.28999999999999998</v>
      </c>
      <c r="CD140" s="5">
        <v>49</v>
      </c>
      <c r="CE140" s="5">
        <v>31</v>
      </c>
      <c r="CF140" s="5">
        <v>16</v>
      </c>
      <c r="CG140" s="5">
        <v>13</v>
      </c>
      <c r="CH140" s="5">
        <v>16</v>
      </c>
      <c r="CI140" s="5">
        <v>9</v>
      </c>
      <c r="CJ140" s="5">
        <v>14</v>
      </c>
      <c r="CK140" s="5">
        <v>1</v>
      </c>
      <c r="CL140" s="5">
        <v>1</v>
      </c>
      <c r="CM140" s="2">
        <v>0</v>
      </c>
      <c r="CN140" s="2">
        <v>0</v>
      </c>
      <c r="CO140" s="2">
        <v>0</v>
      </c>
      <c r="CP140" s="2">
        <v>0</v>
      </c>
      <c r="CQ140" s="5">
        <v>10</v>
      </c>
      <c r="CR140" s="5">
        <v>42</v>
      </c>
      <c r="CS140" s="5">
        <v>0.91022999999999998</v>
      </c>
      <c r="CT140" s="5">
        <v>0.56718000000000002</v>
      </c>
      <c r="CU140" s="2" t="s">
        <v>142</v>
      </c>
    </row>
    <row r="141" spans="1:99" s="2" customFormat="1" x14ac:dyDescent="0.25">
      <c r="A141" s="2" t="s">
        <v>1198</v>
      </c>
      <c r="C141" s="2" t="s">
        <v>1199</v>
      </c>
      <c r="D141" s="2">
        <v>1948</v>
      </c>
      <c r="E141" s="2">
        <f t="shared" si="44"/>
        <v>67</v>
      </c>
      <c r="F141" s="2">
        <v>42</v>
      </c>
      <c r="G141" s="2">
        <v>42</v>
      </c>
      <c r="H141" s="2">
        <v>120000</v>
      </c>
      <c r="I141" s="2">
        <v>101041</v>
      </c>
      <c r="J141" s="2">
        <v>41506</v>
      </c>
      <c r="K141" s="2">
        <v>101041</v>
      </c>
      <c r="L141" s="2">
        <f t="shared" si="45"/>
        <v>4401335855.9000006</v>
      </c>
      <c r="M141" s="2">
        <v>877</v>
      </c>
      <c r="N141" s="2">
        <f t="shared" si="46"/>
        <v>38202120</v>
      </c>
      <c r="O141" s="2">
        <f t="shared" si="47"/>
        <v>1.3703125</v>
      </c>
      <c r="P141" s="2">
        <f t="shared" si="48"/>
        <v>3549096.22</v>
      </c>
      <c r="Q141" s="2">
        <f t="shared" si="49"/>
        <v>3.54909622</v>
      </c>
      <c r="R141" s="2">
        <v>158</v>
      </c>
      <c r="S141" s="2">
        <f t="shared" si="50"/>
        <v>409.21841999999998</v>
      </c>
      <c r="T141" s="2">
        <f t="shared" si="51"/>
        <v>101120</v>
      </c>
      <c r="U141" s="2">
        <f t="shared" si="52"/>
        <v>4405040000</v>
      </c>
      <c r="V141" s="2">
        <v>140850.91305</v>
      </c>
      <c r="W141" s="2">
        <f t="shared" si="53"/>
        <v>42.931358297639996</v>
      </c>
      <c r="X141" s="2">
        <f t="shared" si="54"/>
        <v>26.676317826191703</v>
      </c>
      <c r="Y141" s="2">
        <f t="shared" si="55"/>
        <v>6.4285145847343452</v>
      </c>
      <c r="Z141" s="2">
        <f t="shared" si="56"/>
        <v>115.21182216850794</v>
      </c>
      <c r="AA141" s="2">
        <f t="shared" si="57"/>
        <v>0.83855515947497228</v>
      </c>
      <c r="AB141" s="2">
        <f t="shared" si="58"/>
        <v>8.2294158691791388</v>
      </c>
      <c r="AC141" s="2">
        <v>42</v>
      </c>
      <c r="AD141" s="2">
        <f t="shared" si="59"/>
        <v>2.7431386230597128</v>
      </c>
      <c r="AE141" s="2">
        <v>84.917299999999997</v>
      </c>
      <c r="AF141" s="2">
        <f t="shared" si="60"/>
        <v>115.30216647662486</v>
      </c>
      <c r="AG141" s="2">
        <f t="shared" si="61"/>
        <v>1.6519570877883596</v>
      </c>
      <c r="AH141" s="2">
        <f t="shared" si="62"/>
        <v>6.9322589938127427E-2</v>
      </c>
      <c r="AI141" s="2">
        <f t="shared" si="63"/>
        <v>1807997209.4000001</v>
      </c>
      <c r="AJ141" s="2">
        <f t="shared" si="64"/>
        <v>51196820.880000003</v>
      </c>
      <c r="AK141" s="2">
        <f t="shared" si="65"/>
        <v>51.196820880000004</v>
      </c>
      <c r="AL141" s="2" t="s">
        <v>1200</v>
      </c>
      <c r="AM141" s="2" t="s">
        <v>179</v>
      </c>
      <c r="AN141" s="2" t="s">
        <v>179</v>
      </c>
      <c r="AO141" s="2" t="s">
        <v>179</v>
      </c>
      <c r="AP141" s="2" t="s">
        <v>1201</v>
      </c>
      <c r="AQ141" s="2" t="s">
        <v>432</v>
      </c>
      <c r="AR141" s="2" t="s">
        <v>1202</v>
      </c>
      <c r="AS141" s="2">
        <v>1</v>
      </c>
      <c r="AT141" s="2" t="s">
        <v>1203</v>
      </c>
      <c r="AU141" s="2" t="s">
        <v>1204</v>
      </c>
      <c r="AV141" s="2">
        <v>9</v>
      </c>
      <c r="AW141" s="5">
        <v>30</v>
      </c>
      <c r="AX141" s="5">
        <v>70</v>
      </c>
      <c r="AY141" s="2">
        <v>0</v>
      </c>
      <c r="AZ141" s="5">
        <v>0.8</v>
      </c>
      <c r="BA141" s="5">
        <v>8.1</v>
      </c>
      <c r="BB141" s="2">
        <v>0</v>
      </c>
      <c r="BC141" s="5">
        <v>0.6</v>
      </c>
      <c r="BD141" s="5">
        <v>0.2</v>
      </c>
      <c r="BE141" s="5">
        <v>2.2000000000000002</v>
      </c>
      <c r="BF141" s="5">
        <v>22.9</v>
      </c>
      <c r="BG141" s="5">
        <v>4.2</v>
      </c>
      <c r="BH141" s="5">
        <v>12.4</v>
      </c>
      <c r="BI141" s="2">
        <v>0</v>
      </c>
      <c r="BJ141" s="5">
        <v>2.4</v>
      </c>
      <c r="BK141" s="5">
        <v>35.5</v>
      </c>
      <c r="BL141" s="5">
        <v>2.6</v>
      </c>
      <c r="BM141" s="2">
        <v>0</v>
      </c>
      <c r="BN141" s="5">
        <v>8</v>
      </c>
      <c r="BO141" s="5">
        <v>6144</v>
      </c>
      <c r="BP141" s="5">
        <v>2005</v>
      </c>
      <c r="BQ141" s="5">
        <v>43</v>
      </c>
      <c r="BR141" s="5">
        <v>14</v>
      </c>
      <c r="BS141" s="5">
        <v>0.19</v>
      </c>
      <c r="BT141" s="5">
        <v>0.06</v>
      </c>
      <c r="BU141" s="5">
        <v>10534</v>
      </c>
      <c r="BV141" s="5">
        <v>73</v>
      </c>
      <c r="BW141" s="5">
        <v>0.32</v>
      </c>
      <c r="BX141" s="5">
        <v>46467</v>
      </c>
      <c r="BY141" s="5">
        <v>6818</v>
      </c>
      <c r="BZ141" s="5">
        <v>323</v>
      </c>
      <c r="CA141" s="5">
        <v>47</v>
      </c>
      <c r="CB141" s="5">
        <v>0.62</v>
      </c>
      <c r="CC141" s="5">
        <v>0.1</v>
      </c>
      <c r="CD141" s="5">
        <v>16</v>
      </c>
      <c r="CE141" s="5">
        <v>13</v>
      </c>
      <c r="CF141" s="5">
        <v>16</v>
      </c>
      <c r="CG141" s="5">
        <v>16</v>
      </c>
      <c r="CH141" s="5">
        <v>29</v>
      </c>
      <c r="CI141" s="5">
        <v>11</v>
      </c>
      <c r="CJ141" s="5">
        <v>13</v>
      </c>
      <c r="CK141" s="5">
        <v>8</v>
      </c>
      <c r="CL141" s="2">
        <v>0</v>
      </c>
      <c r="CM141" s="2">
        <v>0</v>
      </c>
      <c r="CN141" s="2">
        <v>0</v>
      </c>
      <c r="CO141" s="2">
        <v>0</v>
      </c>
      <c r="CP141" s="5">
        <v>2</v>
      </c>
      <c r="CQ141" s="5">
        <v>20</v>
      </c>
      <c r="CR141" s="5">
        <v>57</v>
      </c>
      <c r="CS141" s="5">
        <v>0.52659999999999996</v>
      </c>
      <c r="CT141" s="5">
        <v>6.1960000000000001E-2</v>
      </c>
      <c r="CU141" s="2" t="s">
        <v>142</v>
      </c>
    </row>
    <row r="142" spans="1:99" s="2" customFormat="1" x14ac:dyDescent="0.25">
      <c r="A142" s="2" t="s">
        <v>1205</v>
      </c>
      <c r="C142" s="2" t="s">
        <v>1206</v>
      </c>
      <c r="D142" s="2">
        <v>1973</v>
      </c>
      <c r="E142" s="2">
        <f t="shared" si="44"/>
        <v>42</v>
      </c>
      <c r="F142" s="2">
        <v>67</v>
      </c>
      <c r="G142" s="2">
        <v>67</v>
      </c>
      <c r="H142" s="2">
        <v>8340</v>
      </c>
      <c r="I142" s="2">
        <v>7444</v>
      </c>
      <c r="J142" s="2">
        <v>657</v>
      </c>
      <c r="K142" s="2">
        <v>7444</v>
      </c>
      <c r="L142" s="2">
        <f t="shared" si="45"/>
        <v>324259895.60000002</v>
      </c>
      <c r="M142" s="2">
        <v>480</v>
      </c>
      <c r="N142" s="2">
        <f t="shared" si="46"/>
        <v>20908800</v>
      </c>
      <c r="O142" s="2">
        <f t="shared" si="47"/>
        <v>0.75</v>
      </c>
      <c r="P142" s="2">
        <f t="shared" si="48"/>
        <v>1942492.8</v>
      </c>
      <c r="Q142" s="2">
        <f t="shared" si="49"/>
        <v>1.9424928000000001</v>
      </c>
      <c r="R142" s="2">
        <v>16.07</v>
      </c>
      <c r="S142" s="2">
        <f t="shared" si="50"/>
        <v>41.621139299999996</v>
      </c>
      <c r="T142" s="2">
        <f t="shared" si="51"/>
        <v>10284.799999999999</v>
      </c>
      <c r="U142" s="2">
        <f t="shared" si="52"/>
        <v>448031600</v>
      </c>
      <c r="W142" s="2">
        <f t="shared" si="53"/>
        <v>0</v>
      </c>
      <c r="X142" s="2">
        <f t="shared" si="54"/>
        <v>0</v>
      </c>
      <c r="Y142" s="2">
        <f t="shared" si="55"/>
        <v>0</v>
      </c>
      <c r="Z142" s="2">
        <f t="shared" si="56"/>
        <v>15.508297731098869</v>
      </c>
      <c r="AA142" s="2">
        <f t="shared" si="57"/>
        <v>0</v>
      </c>
      <c r="AB142" s="2">
        <f t="shared" si="58"/>
        <v>0.69440139094472542</v>
      </c>
      <c r="AC142" s="2">
        <v>67</v>
      </c>
      <c r="AD142" s="2">
        <f t="shared" si="59"/>
        <v>0.23146713031490851</v>
      </c>
      <c r="AE142" s="2" t="s">
        <v>179</v>
      </c>
      <c r="AF142" s="2">
        <f t="shared" si="60"/>
        <v>21.426666666666666</v>
      </c>
      <c r="AG142" s="2">
        <f t="shared" si="61"/>
        <v>0.3005695798968725</v>
      </c>
      <c r="AH142" s="2">
        <f t="shared" si="62"/>
        <v>2.396966343728395</v>
      </c>
      <c r="AI142" s="2">
        <f t="shared" si="63"/>
        <v>28618854.300000001</v>
      </c>
      <c r="AJ142" s="2">
        <f t="shared" si="64"/>
        <v>810396.36</v>
      </c>
      <c r="AK142" s="2">
        <f t="shared" si="65"/>
        <v>0.81039636000000004</v>
      </c>
      <c r="AL142" s="2" t="s">
        <v>179</v>
      </c>
      <c r="AM142" s="2" t="s">
        <v>179</v>
      </c>
      <c r="AN142" s="2" t="s">
        <v>179</v>
      </c>
      <c r="AO142" s="2" t="s">
        <v>179</v>
      </c>
      <c r="AP142" s="2" t="s">
        <v>179</v>
      </c>
      <c r="AQ142" s="2" t="s">
        <v>179</v>
      </c>
      <c r="AR142" s="2" t="s">
        <v>179</v>
      </c>
      <c r="AS142" s="2">
        <v>0</v>
      </c>
      <c r="AT142" s="2" t="s">
        <v>179</v>
      </c>
      <c r="AU142" s="2" t="s">
        <v>179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 t="s">
        <v>142</v>
      </c>
    </row>
    <row r="143" spans="1:99" s="2" customFormat="1" x14ac:dyDescent="0.25">
      <c r="A143" s="2" t="s">
        <v>1207</v>
      </c>
      <c r="C143" s="2" t="s">
        <v>1208</v>
      </c>
      <c r="D143" s="2">
        <v>1948</v>
      </c>
      <c r="E143" s="2">
        <f t="shared" si="44"/>
        <v>67</v>
      </c>
      <c r="F143" s="2">
        <v>55</v>
      </c>
      <c r="G143" s="2">
        <v>55</v>
      </c>
      <c r="H143" s="2">
        <v>100019</v>
      </c>
      <c r="I143" s="2">
        <v>10634</v>
      </c>
      <c r="J143" s="2">
        <v>4800</v>
      </c>
      <c r="K143" s="2">
        <v>10634</v>
      </c>
      <c r="L143" s="2">
        <f t="shared" si="45"/>
        <v>463215976.60000002</v>
      </c>
      <c r="M143" s="2">
        <v>382</v>
      </c>
      <c r="N143" s="2">
        <f t="shared" si="46"/>
        <v>16639920</v>
      </c>
      <c r="O143" s="2">
        <f t="shared" si="47"/>
        <v>0.59687500000000004</v>
      </c>
      <c r="P143" s="2">
        <f t="shared" si="48"/>
        <v>1545900.52</v>
      </c>
      <c r="Q143" s="2">
        <f t="shared" si="49"/>
        <v>1.54590052</v>
      </c>
      <c r="R143" s="2">
        <v>37.799999999999997</v>
      </c>
      <c r="S143" s="2">
        <f t="shared" si="50"/>
        <v>97.901621999999989</v>
      </c>
      <c r="T143" s="2">
        <f t="shared" si="51"/>
        <v>24192</v>
      </c>
      <c r="U143" s="2">
        <f t="shared" si="52"/>
        <v>1053863999.9999999</v>
      </c>
      <c r="W143" s="2">
        <f t="shared" si="53"/>
        <v>0</v>
      </c>
      <c r="X143" s="2">
        <f t="shared" si="54"/>
        <v>0</v>
      </c>
      <c r="Y143" s="2">
        <f t="shared" si="55"/>
        <v>0</v>
      </c>
      <c r="Z143" s="2">
        <f t="shared" si="56"/>
        <v>27.837632428521292</v>
      </c>
      <c r="AA143" s="2">
        <f t="shared" si="57"/>
        <v>0</v>
      </c>
      <c r="AB143" s="2">
        <f t="shared" si="58"/>
        <v>1.5184163142829796</v>
      </c>
      <c r="AC143" s="2">
        <v>55</v>
      </c>
      <c r="AD143" s="2">
        <f t="shared" si="59"/>
        <v>0.50613877142765984</v>
      </c>
      <c r="AE143" s="2" t="s">
        <v>179</v>
      </c>
      <c r="AF143" s="2">
        <f t="shared" si="60"/>
        <v>63.329842931937172</v>
      </c>
      <c r="AG143" s="2">
        <f t="shared" si="61"/>
        <v>0.60478655461688824</v>
      </c>
      <c r="AH143" s="2">
        <f t="shared" si="62"/>
        <v>0.26110079477035164</v>
      </c>
      <c r="AI143" s="2">
        <f t="shared" si="63"/>
        <v>209087520</v>
      </c>
      <c r="AJ143" s="2">
        <f t="shared" si="64"/>
        <v>5920704</v>
      </c>
      <c r="AK143" s="2">
        <f t="shared" si="65"/>
        <v>5.9207039999999997</v>
      </c>
      <c r="AL143" s="2" t="s">
        <v>179</v>
      </c>
      <c r="AM143" s="2" t="s">
        <v>179</v>
      </c>
      <c r="AN143" s="2" t="s">
        <v>179</v>
      </c>
      <c r="AO143" s="2" t="s">
        <v>179</v>
      </c>
      <c r="AP143" s="2" t="s">
        <v>179</v>
      </c>
      <c r="AQ143" s="2" t="s">
        <v>179</v>
      </c>
      <c r="AR143" s="2" t="s">
        <v>179</v>
      </c>
      <c r="AS143" s="2">
        <v>0</v>
      </c>
      <c r="AT143" s="2" t="s">
        <v>179</v>
      </c>
      <c r="AU143" s="2" t="s">
        <v>179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 t="s">
        <v>142</v>
      </c>
    </row>
    <row r="144" spans="1:99" s="2" customFormat="1" x14ac:dyDescent="0.25">
      <c r="A144" s="2" t="s">
        <v>1209</v>
      </c>
      <c r="C144" s="2" t="s">
        <v>1210</v>
      </c>
      <c r="D144" s="2">
        <v>1950</v>
      </c>
      <c r="E144" s="2">
        <f t="shared" si="44"/>
        <v>65</v>
      </c>
      <c r="F144" s="2">
        <v>87</v>
      </c>
      <c r="G144" s="2">
        <v>95</v>
      </c>
      <c r="H144" s="2">
        <v>112300</v>
      </c>
      <c r="I144" s="2">
        <v>79336</v>
      </c>
      <c r="J144" s="2">
        <v>39360</v>
      </c>
      <c r="K144" s="2">
        <v>79336</v>
      </c>
      <c r="L144" s="2">
        <f t="shared" si="45"/>
        <v>3455868226.4000001</v>
      </c>
      <c r="M144" s="2">
        <v>2375</v>
      </c>
      <c r="N144" s="2">
        <f t="shared" si="46"/>
        <v>103455000</v>
      </c>
      <c r="O144" s="2">
        <f t="shared" si="47"/>
        <v>3.7109375</v>
      </c>
      <c r="P144" s="2">
        <f t="shared" si="48"/>
        <v>9611292.5</v>
      </c>
      <c r="Q144" s="2">
        <f t="shared" si="49"/>
        <v>9.6112925000000011</v>
      </c>
      <c r="R144" s="2">
        <v>244</v>
      </c>
      <c r="S144" s="2">
        <f t="shared" si="50"/>
        <v>631.95755999999994</v>
      </c>
      <c r="T144" s="2">
        <f t="shared" si="51"/>
        <v>156160</v>
      </c>
      <c r="U144" s="2">
        <f t="shared" si="52"/>
        <v>6802720000</v>
      </c>
      <c r="V144" s="2">
        <v>248093.10892999999</v>
      </c>
      <c r="W144" s="2">
        <f t="shared" si="53"/>
        <v>75.618779601863992</v>
      </c>
      <c r="X144" s="2">
        <f t="shared" si="54"/>
        <v>46.98734627268842</v>
      </c>
      <c r="Y144" s="2">
        <f t="shared" si="55"/>
        <v>6.880716400215876</v>
      </c>
      <c r="Z144" s="2">
        <f t="shared" si="56"/>
        <v>33.404554892465327</v>
      </c>
      <c r="AA144" s="2">
        <f t="shared" si="57"/>
        <v>1.5575516679217909</v>
      </c>
      <c r="AB144" s="2">
        <f t="shared" si="58"/>
        <v>1.1518812031884595</v>
      </c>
      <c r="AC144" s="2">
        <v>87</v>
      </c>
      <c r="AD144" s="2">
        <f t="shared" si="59"/>
        <v>0.38396040106281987</v>
      </c>
      <c r="AE144" s="2">
        <v>6.3148</v>
      </c>
      <c r="AF144" s="2">
        <f t="shared" si="60"/>
        <v>65.751578947368415</v>
      </c>
      <c r="AG144" s="2">
        <f t="shared" si="61"/>
        <v>0.29105522171261217</v>
      </c>
      <c r="AH144" s="2">
        <f t="shared" si="62"/>
        <v>0.19796781623661894</v>
      </c>
      <c r="AI144" s="2">
        <f t="shared" si="63"/>
        <v>1714517664</v>
      </c>
      <c r="AJ144" s="2">
        <f t="shared" si="64"/>
        <v>48549772.799999997</v>
      </c>
      <c r="AK144" s="2">
        <f t="shared" si="65"/>
        <v>48.5497728</v>
      </c>
      <c r="AL144" s="2" t="s">
        <v>1211</v>
      </c>
      <c r="AM144" s="2" t="s">
        <v>179</v>
      </c>
      <c r="AN144" s="2" t="s">
        <v>1212</v>
      </c>
      <c r="AO144" s="2" t="s">
        <v>1213</v>
      </c>
      <c r="AP144" s="2" t="s">
        <v>1214</v>
      </c>
      <c r="AQ144" s="2" t="s">
        <v>1215</v>
      </c>
      <c r="AR144" s="2" t="s">
        <v>879</v>
      </c>
      <c r="AS144" s="2">
        <v>2</v>
      </c>
      <c r="AT144" s="2" t="s">
        <v>1216</v>
      </c>
      <c r="AU144" s="2" t="s">
        <v>1217</v>
      </c>
      <c r="AV144" s="2">
        <v>5</v>
      </c>
      <c r="AW144" s="5">
        <v>53</v>
      </c>
      <c r="AX144" s="5">
        <v>47</v>
      </c>
      <c r="AY144" s="2">
        <v>0</v>
      </c>
      <c r="AZ144" s="5">
        <v>1</v>
      </c>
      <c r="BA144" s="2">
        <v>0</v>
      </c>
      <c r="BB144" s="2">
        <v>0</v>
      </c>
      <c r="BC144" s="5">
        <v>0.5</v>
      </c>
      <c r="BD144" s="2">
        <v>0</v>
      </c>
      <c r="BE144" s="5">
        <v>0.1</v>
      </c>
      <c r="BF144" s="5">
        <v>5.6</v>
      </c>
      <c r="BG144" s="5">
        <v>0.3</v>
      </c>
      <c r="BH144" s="2">
        <v>0</v>
      </c>
      <c r="BI144" s="5">
        <v>61.2</v>
      </c>
      <c r="BJ144" s="5">
        <v>11.5</v>
      </c>
      <c r="BK144" s="5">
        <v>0.7</v>
      </c>
      <c r="BL144" s="5">
        <v>18.100000000000001</v>
      </c>
      <c r="BM144" s="2">
        <v>0</v>
      </c>
      <c r="BN144" s="5">
        <v>0.9</v>
      </c>
      <c r="BO144" s="5">
        <v>1150</v>
      </c>
      <c r="BP144" s="5">
        <v>489</v>
      </c>
      <c r="BQ144" s="5">
        <v>1</v>
      </c>
      <c r="BR144" s="5">
        <v>1</v>
      </c>
      <c r="BS144" s="5">
        <v>0.06</v>
      </c>
      <c r="BT144" s="5">
        <v>0.02</v>
      </c>
      <c r="BU144" s="5">
        <v>1706</v>
      </c>
      <c r="BV144" s="5">
        <v>2</v>
      </c>
      <c r="BW144" s="5">
        <v>0.08</v>
      </c>
      <c r="BX144" s="5">
        <v>9664</v>
      </c>
      <c r="BY144" s="5">
        <v>3420</v>
      </c>
      <c r="BZ144" s="5">
        <v>11</v>
      </c>
      <c r="CA144" s="5">
        <v>4</v>
      </c>
      <c r="CB144" s="5">
        <v>1.74</v>
      </c>
      <c r="CC144" s="5">
        <v>0.63</v>
      </c>
      <c r="CD144" s="5">
        <v>4</v>
      </c>
      <c r="CE144" s="5">
        <v>1</v>
      </c>
      <c r="CF144" s="5">
        <v>28</v>
      </c>
      <c r="CG144" s="5">
        <v>16</v>
      </c>
      <c r="CH144" s="5">
        <v>25</v>
      </c>
      <c r="CI144" s="5">
        <v>2</v>
      </c>
      <c r="CJ144" s="5">
        <v>2</v>
      </c>
      <c r="CK144" s="5">
        <v>5</v>
      </c>
      <c r="CL144" s="2">
        <v>0</v>
      </c>
      <c r="CM144" s="5">
        <v>18</v>
      </c>
      <c r="CN144" s="5">
        <v>27</v>
      </c>
      <c r="CO144" s="5">
        <v>3</v>
      </c>
      <c r="CP144" s="5">
        <v>12</v>
      </c>
      <c r="CQ144" s="5">
        <v>16</v>
      </c>
      <c r="CR144" s="5">
        <v>42</v>
      </c>
      <c r="CS144" s="5">
        <v>6.1409999999999999E-2</v>
      </c>
      <c r="CT144" s="2">
        <v>0</v>
      </c>
      <c r="CU144" s="2" t="s">
        <v>142</v>
      </c>
    </row>
    <row r="145" spans="1:99" s="2" customFormat="1" x14ac:dyDescent="0.25">
      <c r="A145" s="2" t="s">
        <v>1218</v>
      </c>
      <c r="C145" s="2" t="s">
        <v>1219</v>
      </c>
      <c r="D145" s="2">
        <v>1969</v>
      </c>
      <c r="E145" s="2">
        <f t="shared" si="44"/>
        <v>46</v>
      </c>
      <c r="F145" s="2">
        <v>139</v>
      </c>
      <c r="G145" s="2">
        <v>140</v>
      </c>
      <c r="H145" s="2">
        <v>796007</v>
      </c>
      <c r="I145" s="2">
        <v>810000</v>
      </c>
      <c r="J145" s="2">
        <v>488760</v>
      </c>
      <c r="K145" s="2">
        <v>810000</v>
      </c>
      <c r="L145" s="2">
        <f t="shared" si="45"/>
        <v>35283519000</v>
      </c>
      <c r="M145" s="2">
        <v>18000</v>
      </c>
      <c r="N145" s="2">
        <f t="shared" si="46"/>
        <v>784080000</v>
      </c>
      <c r="O145" s="2">
        <f t="shared" si="47"/>
        <v>28.125</v>
      </c>
      <c r="P145" s="2">
        <f t="shared" si="48"/>
        <v>72843480</v>
      </c>
      <c r="Q145" s="2">
        <f t="shared" si="49"/>
        <v>72.84348</v>
      </c>
      <c r="R145" s="2">
        <v>4140</v>
      </c>
      <c r="S145" s="2">
        <f t="shared" si="50"/>
        <v>10722.558599999998</v>
      </c>
      <c r="T145" s="2">
        <f t="shared" si="51"/>
        <v>2649600</v>
      </c>
      <c r="U145" s="2">
        <f t="shared" si="52"/>
        <v>115423200000</v>
      </c>
      <c r="V145" s="2">
        <v>383694.70726</v>
      </c>
      <c r="W145" s="2">
        <f t="shared" si="53"/>
        <v>116.95014677284799</v>
      </c>
      <c r="X145" s="2">
        <f t="shared" si="54"/>
        <v>72.669475386800443</v>
      </c>
      <c r="Y145" s="2">
        <f t="shared" si="55"/>
        <v>3.8654523106329552</v>
      </c>
      <c r="Z145" s="2">
        <f t="shared" si="56"/>
        <v>44.999896694214875</v>
      </c>
      <c r="AA145" s="2">
        <f t="shared" si="57"/>
        <v>0.19398716803721389</v>
      </c>
      <c r="AB145" s="2">
        <f t="shared" si="58"/>
        <v>0.97122079196147215</v>
      </c>
      <c r="AC145" s="2">
        <v>139</v>
      </c>
      <c r="AD145" s="2">
        <f t="shared" si="59"/>
        <v>0.32374026398715738</v>
      </c>
      <c r="AE145" s="2">
        <v>0.96840000000000004</v>
      </c>
      <c r="AF145" s="2">
        <f t="shared" si="60"/>
        <v>147.19999999999999</v>
      </c>
      <c r="AG145" s="2">
        <f t="shared" si="61"/>
        <v>0.14242190062440285</v>
      </c>
      <c r="AH145" s="2">
        <f t="shared" si="62"/>
        <v>0.12082670082168821</v>
      </c>
      <c r="AI145" s="2">
        <f t="shared" si="63"/>
        <v>21290336724</v>
      </c>
      <c r="AJ145" s="2">
        <f t="shared" si="64"/>
        <v>602875684.79999995</v>
      </c>
      <c r="AK145" s="2">
        <f t="shared" si="65"/>
        <v>602.87568479999993</v>
      </c>
      <c r="AL145" s="2" t="s">
        <v>1220</v>
      </c>
      <c r="AM145" s="2" t="s">
        <v>1221</v>
      </c>
      <c r="AN145" s="2" t="s">
        <v>179</v>
      </c>
      <c r="AO145" s="2" t="s">
        <v>1222</v>
      </c>
      <c r="AP145" s="2" t="s">
        <v>1223</v>
      </c>
      <c r="AQ145" s="2" t="s">
        <v>1215</v>
      </c>
      <c r="AR145" s="2" t="s">
        <v>799</v>
      </c>
      <c r="AS145" s="2">
        <v>1</v>
      </c>
      <c r="AT145" s="2" t="s">
        <v>1224</v>
      </c>
      <c r="AU145" s="2" t="s">
        <v>1225</v>
      </c>
      <c r="AV145" s="2">
        <v>5</v>
      </c>
      <c r="AW145" s="5">
        <v>56</v>
      </c>
      <c r="AX145" s="5">
        <v>44</v>
      </c>
      <c r="AY145" s="2">
        <v>0</v>
      </c>
      <c r="AZ145" s="5">
        <v>2.1</v>
      </c>
      <c r="BA145" s="2">
        <v>0</v>
      </c>
      <c r="BB145" s="2">
        <v>0</v>
      </c>
      <c r="BC145" s="5">
        <v>0.1</v>
      </c>
      <c r="BD145" s="2">
        <v>0</v>
      </c>
      <c r="BE145" s="2">
        <v>0</v>
      </c>
      <c r="BF145" s="5">
        <v>5.7</v>
      </c>
      <c r="BG145" s="2">
        <v>0</v>
      </c>
      <c r="BH145" s="2">
        <v>0</v>
      </c>
      <c r="BI145" s="5">
        <v>63.7</v>
      </c>
      <c r="BJ145" s="5">
        <v>22.6</v>
      </c>
      <c r="BK145" s="2">
        <v>0</v>
      </c>
      <c r="BL145" s="5">
        <v>5.7</v>
      </c>
      <c r="BM145" s="2">
        <v>0</v>
      </c>
      <c r="BN145" s="5">
        <v>0.1</v>
      </c>
      <c r="BO145" s="5">
        <v>1424</v>
      </c>
      <c r="BP145" s="5">
        <v>375</v>
      </c>
      <c r="BQ145" s="5">
        <v>6</v>
      </c>
      <c r="BR145" s="5">
        <v>2</v>
      </c>
      <c r="BS145" s="5">
        <v>0.26</v>
      </c>
      <c r="BT145" s="5">
        <v>7.0000000000000007E-2</v>
      </c>
      <c r="BU145" s="5">
        <v>2094</v>
      </c>
      <c r="BV145" s="5">
        <v>9</v>
      </c>
      <c r="BW145" s="5">
        <v>0.39</v>
      </c>
      <c r="BX145" s="5">
        <v>3705</v>
      </c>
      <c r="BY145" s="5">
        <v>1847</v>
      </c>
      <c r="BZ145" s="5">
        <v>16</v>
      </c>
      <c r="CA145" s="5">
        <v>8</v>
      </c>
      <c r="CB145" s="5">
        <v>4.26</v>
      </c>
      <c r="CC145" s="5">
        <v>2.13</v>
      </c>
      <c r="CD145" s="5">
        <v>3</v>
      </c>
      <c r="CE145" s="5">
        <v>1</v>
      </c>
      <c r="CF145" s="5">
        <v>1</v>
      </c>
      <c r="CG145" s="2">
        <v>0</v>
      </c>
      <c r="CH145" s="5">
        <v>37</v>
      </c>
      <c r="CI145" s="5">
        <v>4</v>
      </c>
      <c r="CJ145" s="5">
        <v>4</v>
      </c>
      <c r="CK145" s="2">
        <v>0</v>
      </c>
      <c r="CL145" s="2">
        <v>0</v>
      </c>
      <c r="CM145" s="5">
        <v>43</v>
      </c>
      <c r="CN145" s="5">
        <v>56</v>
      </c>
      <c r="CO145" s="5">
        <v>9</v>
      </c>
      <c r="CP145" s="5">
        <v>31</v>
      </c>
      <c r="CQ145" s="5">
        <v>3</v>
      </c>
      <c r="CR145" s="5">
        <v>8</v>
      </c>
      <c r="CS145" s="5">
        <v>2.2710000000000001E-2</v>
      </c>
      <c r="CT145" s="2">
        <v>0</v>
      </c>
      <c r="CU145" s="2" t="s">
        <v>142</v>
      </c>
    </row>
    <row r="146" spans="1:99" s="2" customFormat="1" x14ac:dyDescent="0.25">
      <c r="A146" s="2" t="s">
        <v>557</v>
      </c>
      <c r="C146" s="2" t="s">
        <v>1226</v>
      </c>
      <c r="D146" s="2">
        <v>1950</v>
      </c>
      <c r="E146" s="2">
        <f t="shared" si="44"/>
        <v>65</v>
      </c>
      <c r="F146" s="2">
        <v>48</v>
      </c>
      <c r="G146" s="2">
        <v>48</v>
      </c>
      <c r="H146" s="2">
        <v>77792</v>
      </c>
      <c r="I146" s="2">
        <v>2150</v>
      </c>
      <c r="J146" s="2">
        <v>949</v>
      </c>
      <c r="K146" s="2">
        <v>2150</v>
      </c>
      <c r="L146" s="2">
        <f t="shared" si="45"/>
        <v>93653785</v>
      </c>
      <c r="M146" s="2">
        <v>949</v>
      </c>
      <c r="N146" s="2">
        <f t="shared" si="46"/>
        <v>41338440</v>
      </c>
      <c r="O146" s="2">
        <f t="shared" si="47"/>
        <v>1.4828125000000001</v>
      </c>
      <c r="P146" s="2">
        <f t="shared" si="48"/>
        <v>3840470.14</v>
      </c>
      <c r="Q146" s="2">
        <f t="shared" si="49"/>
        <v>3.8404701400000003</v>
      </c>
      <c r="R146" s="2">
        <v>32</v>
      </c>
      <c r="S146" s="2">
        <f t="shared" si="50"/>
        <v>82.879679999999993</v>
      </c>
      <c r="T146" s="2">
        <f t="shared" si="51"/>
        <v>20480</v>
      </c>
      <c r="U146" s="2">
        <f t="shared" si="52"/>
        <v>892160000</v>
      </c>
      <c r="W146" s="2">
        <f t="shared" si="53"/>
        <v>0</v>
      </c>
      <c r="X146" s="2">
        <f t="shared" si="54"/>
        <v>0</v>
      </c>
      <c r="Y146" s="2">
        <f t="shared" si="55"/>
        <v>0</v>
      </c>
      <c r="Z146" s="2">
        <f t="shared" si="56"/>
        <v>2.2655374755312487</v>
      </c>
      <c r="AA146" s="2">
        <f t="shared" si="57"/>
        <v>0</v>
      </c>
      <c r="AB146" s="2">
        <f t="shared" si="58"/>
        <v>0.14159609222070305</v>
      </c>
      <c r="AC146" s="2">
        <v>48</v>
      </c>
      <c r="AD146" s="2">
        <f t="shared" si="59"/>
        <v>4.7198697406901018E-2</v>
      </c>
      <c r="AE146" s="2" t="s">
        <v>179</v>
      </c>
      <c r="AF146" s="2">
        <f t="shared" si="60"/>
        <v>21.580611169652265</v>
      </c>
      <c r="AG146" s="2">
        <f t="shared" si="61"/>
        <v>3.1227675458128854E-2</v>
      </c>
      <c r="AH146" s="2">
        <f t="shared" si="62"/>
        <v>3.2808476829782407</v>
      </c>
      <c r="AI146" s="2">
        <f t="shared" si="63"/>
        <v>41338345.100000001</v>
      </c>
      <c r="AJ146" s="2">
        <f t="shared" si="64"/>
        <v>1170572.52</v>
      </c>
      <c r="AK146" s="2">
        <f t="shared" si="65"/>
        <v>1.1705725200000001</v>
      </c>
      <c r="AL146" s="2" t="s">
        <v>179</v>
      </c>
      <c r="AM146" s="2" t="s">
        <v>179</v>
      </c>
      <c r="AN146" s="2" t="s">
        <v>179</v>
      </c>
      <c r="AO146" s="2" t="s">
        <v>179</v>
      </c>
      <c r="AP146" s="2" t="s">
        <v>179</v>
      </c>
      <c r="AQ146" s="2" t="s">
        <v>179</v>
      </c>
      <c r="AR146" s="2" t="s">
        <v>179</v>
      </c>
      <c r="AS146" s="2">
        <v>0</v>
      </c>
      <c r="AT146" s="2" t="s">
        <v>179</v>
      </c>
      <c r="AU146" s="2" t="s">
        <v>179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 t="s">
        <v>142</v>
      </c>
    </row>
    <row r="147" spans="1:99" s="2" customFormat="1" x14ac:dyDescent="0.25">
      <c r="A147" s="2" t="s">
        <v>1227</v>
      </c>
      <c r="C147" s="2" t="s">
        <v>1228</v>
      </c>
      <c r="D147" s="2">
        <v>1964</v>
      </c>
      <c r="E147" s="2">
        <f t="shared" si="44"/>
        <v>51</v>
      </c>
      <c r="F147" s="2">
        <v>46</v>
      </c>
      <c r="G147" s="2">
        <v>46</v>
      </c>
      <c r="H147" s="2">
        <v>39603</v>
      </c>
      <c r="I147" s="2">
        <v>4472</v>
      </c>
      <c r="J147" s="2">
        <v>188</v>
      </c>
      <c r="K147" s="2">
        <v>4472</v>
      </c>
      <c r="L147" s="2">
        <f t="shared" si="45"/>
        <v>194799872.80000001</v>
      </c>
      <c r="M147" s="2">
        <v>357.8</v>
      </c>
      <c r="N147" s="2">
        <f t="shared" si="46"/>
        <v>15585768</v>
      </c>
      <c r="O147" s="2">
        <f t="shared" si="47"/>
        <v>0.55906250000000002</v>
      </c>
      <c r="P147" s="2">
        <f t="shared" si="48"/>
        <v>1447966.5080000001</v>
      </c>
      <c r="Q147" s="2">
        <f t="shared" si="49"/>
        <v>1.4479665080000002</v>
      </c>
      <c r="R147" s="2">
        <v>11.9</v>
      </c>
      <c r="S147" s="2">
        <f t="shared" si="50"/>
        <v>30.820881</v>
      </c>
      <c r="T147" s="2">
        <f t="shared" si="51"/>
        <v>7616</v>
      </c>
      <c r="U147" s="2">
        <f t="shared" si="52"/>
        <v>331772000</v>
      </c>
      <c r="W147" s="2">
        <f t="shared" si="53"/>
        <v>0</v>
      </c>
      <c r="X147" s="2">
        <f t="shared" si="54"/>
        <v>0</v>
      </c>
      <c r="Y147" s="2">
        <f t="shared" si="55"/>
        <v>0</v>
      </c>
      <c r="Z147" s="2">
        <f t="shared" si="56"/>
        <v>12.498573878425498</v>
      </c>
      <c r="AA147" s="2">
        <f t="shared" si="57"/>
        <v>0</v>
      </c>
      <c r="AB147" s="2">
        <f t="shared" si="58"/>
        <v>0.81512438337557602</v>
      </c>
      <c r="AC147" s="2">
        <v>46</v>
      </c>
      <c r="AD147" s="2">
        <f t="shared" si="59"/>
        <v>0.27170812779185866</v>
      </c>
      <c r="AE147" s="2" t="s">
        <v>179</v>
      </c>
      <c r="AF147" s="2">
        <f t="shared" si="60"/>
        <v>21.285634432643935</v>
      </c>
      <c r="AG147" s="2">
        <f t="shared" si="61"/>
        <v>0.28057037101689009</v>
      </c>
      <c r="AH147" s="2">
        <f t="shared" si="62"/>
        <v>6.244081388136248</v>
      </c>
      <c r="AI147" s="2">
        <f t="shared" si="63"/>
        <v>8189261.2000000002</v>
      </c>
      <c r="AJ147" s="2">
        <f t="shared" si="64"/>
        <v>231894.24</v>
      </c>
      <c r="AK147" s="2">
        <f t="shared" si="65"/>
        <v>0.23189424</v>
      </c>
      <c r="AL147" s="2" t="s">
        <v>179</v>
      </c>
      <c r="AM147" s="2" t="s">
        <v>179</v>
      </c>
      <c r="AN147" s="2" t="s">
        <v>179</v>
      </c>
      <c r="AO147" s="2" t="s">
        <v>179</v>
      </c>
      <c r="AP147" s="2" t="s">
        <v>179</v>
      </c>
      <c r="AQ147" s="2" t="s">
        <v>179</v>
      </c>
      <c r="AR147" s="2" t="s">
        <v>179</v>
      </c>
      <c r="AS147" s="2">
        <v>0</v>
      </c>
      <c r="AT147" s="2" t="s">
        <v>179</v>
      </c>
      <c r="AU147" s="2" t="s">
        <v>179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 t="s">
        <v>142</v>
      </c>
    </row>
    <row r="148" spans="1:99" s="2" customFormat="1" x14ac:dyDescent="0.25">
      <c r="A148" s="2" t="s">
        <v>1229</v>
      </c>
      <c r="C148" s="2" t="s">
        <v>1230</v>
      </c>
      <c r="D148" s="2">
        <v>1974</v>
      </c>
      <c r="E148" s="2">
        <f t="shared" si="44"/>
        <v>41</v>
      </c>
      <c r="F148" s="2">
        <v>55</v>
      </c>
      <c r="G148" s="2">
        <v>60</v>
      </c>
      <c r="H148" s="2">
        <v>45300</v>
      </c>
      <c r="I148" s="2">
        <v>182300</v>
      </c>
      <c r="J148" s="2">
        <v>77619</v>
      </c>
      <c r="K148" s="2">
        <v>182300</v>
      </c>
      <c r="L148" s="2">
        <f t="shared" si="45"/>
        <v>7940969770</v>
      </c>
      <c r="M148" s="2">
        <v>5440</v>
      </c>
      <c r="N148" s="2">
        <f t="shared" si="46"/>
        <v>236966400</v>
      </c>
      <c r="O148" s="2">
        <f t="shared" si="47"/>
        <v>8.5</v>
      </c>
      <c r="P148" s="2">
        <f t="shared" si="48"/>
        <v>22014918.400000002</v>
      </c>
      <c r="Q148" s="2">
        <f t="shared" si="49"/>
        <v>22.014918400000003</v>
      </c>
      <c r="R148" s="2">
        <v>130</v>
      </c>
      <c r="S148" s="2">
        <f t="shared" si="50"/>
        <v>336.69869999999997</v>
      </c>
      <c r="T148" s="2">
        <f t="shared" si="51"/>
        <v>83200</v>
      </c>
      <c r="U148" s="2">
        <f t="shared" si="52"/>
        <v>3624400000</v>
      </c>
      <c r="V148" s="2">
        <v>319772.57032</v>
      </c>
      <c r="W148" s="2">
        <f t="shared" si="53"/>
        <v>97.466679433536001</v>
      </c>
      <c r="X148" s="2">
        <f t="shared" si="54"/>
        <v>60.563006183186083</v>
      </c>
      <c r="Y148" s="2">
        <f t="shared" si="55"/>
        <v>5.8599312603068014</v>
      </c>
      <c r="Z148" s="2">
        <f t="shared" si="56"/>
        <v>33.510952481026848</v>
      </c>
      <c r="AA148" s="2">
        <f t="shared" si="57"/>
        <v>1.0180193082381477</v>
      </c>
      <c r="AB148" s="2">
        <f t="shared" si="58"/>
        <v>1.8278701353287372</v>
      </c>
      <c r="AC148" s="2">
        <v>55</v>
      </c>
      <c r="AD148" s="2">
        <f t="shared" si="59"/>
        <v>0.60929004510957907</v>
      </c>
      <c r="AE148" s="2">
        <v>143.73500000000001</v>
      </c>
      <c r="AF148" s="2">
        <f t="shared" si="60"/>
        <v>15.294117647058824</v>
      </c>
      <c r="AG148" s="2">
        <f t="shared" si="61"/>
        <v>0.19292514486531906</v>
      </c>
      <c r="AH148" s="2">
        <f t="shared" si="62"/>
        <v>0.22994126947527832</v>
      </c>
      <c r="AI148" s="2">
        <f t="shared" si="63"/>
        <v>3381075878.0999999</v>
      </c>
      <c r="AJ148" s="2">
        <f t="shared" si="64"/>
        <v>95741484.120000005</v>
      </c>
      <c r="AK148" s="2">
        <f t="shared" si="65"/>
        <v>95.74148412000001</v>
      </c>
      <c r="AL148" s="2" t="s">
        <v>1231</v>
      </c>
      <c r="AM148" s="2" t="s">
        <v>1232</v>
      </c>
      <c r="AN148" s="2" t="s">
        <v>1233</v>
      </c>
      <c r="AO148" s="2" t="s">
        <v>1234</v>
      </c>
      <c r="AP148" s="2" t="s">
        <v>1235</v>
      </c>
      <c r="AQ148" s="2" t="s">
        <v>432</v>
      </c>
      <c r="AR148" s="2" t="s">
        <v>268</v>
      </c>
      <c r="AS148" s="2">
        <v>1</v>
      </c>
      <c r="AT148" s="2" t="s">
        <v>1236</v>
      </c>
      <c r="AU148" s="2" t="s">
        <v>1237</v>
      </c>
      <c r="AV148" s="2">
        <v>9</v>
      </c>
      <c r="AW148" s="5">
        <v>85</v>
      </c>
      <c r="AX148" s="5">
        <v>14</v>
      </c>
      <c r="AY148" s="5">
        <v>1</v>
      </c>
      <c r="AZ148" s="5">
        <v>4.5999999999999996</v>
      </c>
      <c r="BA148" s="5">
        <v>6.6</v>
      </c>
      <c r="BB148" s="2">
        <v>0</v>
      </c>
      <c r="BC148" s="5">
        <v>0.2</v>
      </c>
      <c r="BD148" s="2">
        <v>0</v>
      </c>
      <c r="BE148" s="5">
        <v>1.1000000000000001</v>
      </c>
      <c r="BF148" s="5">
        <v>22.8</v>
      </c>
      <c r="BG148" s="5">
        <v>6.7</v>
      </c>
      <c r="BH148" s="5">
        <v>19.5</v>
      </c>
      <c r="BI148" s="2">
        <v>0</v>
      </c>
      <c r="BJ148" s="5">
        <v>1.7</v>
      </c>
      <c r="BK148" s="5">
        <v>30.1</v>
      </c>
      <c r="BL148" s="5">
        <v>1.3</v>
      </c>
      <c r="BM148" s="2">
        <v>0</v>
      </c>
      <c r="BN148" s="5">
        <v>5.3</v>
      </c>
      <c r="BO148" s="5">
        <v>16599</v>
      </c>
      <c r="BP148" s="5">
        <v>6857</v>
      </c>
      <c r="BQ148" s="5">
        <v>37</v>
      </c>
      <c r="BR148" s="5">
        <v>15</v>
      </c>
      <c r="BS148" s="5">
        <v>0.16</v>
      </c>
      <c r="BT148" s="5">
        <v>0.06</v>
      </c>
      <c r="BU148" s="5">
        <v>27871</v>
      </c>
      <c r="BV148" s="5">
        <v>62</v>
      </c>
      <c r="BW148" s="5">
        <v>0.26</v>
      </c>
      <c r="BX148" s="5">
        <v>84293</v>
      </c>
      <c r="BY148" s="5">
        <v>3636</v>
      </c>
      <c r="BZ148" s="5">
        <v>187</v>
      </c>
      <c r="CA148" s="5">
        <v>8</v>
      </c>
      <c r="CB148" s="5">
        <v>0.67</v>
      </c>
      <c r="CC148" s="5">
        <v>0.03</v>
      </c>
      <c r="CD148" s="5">
        <v>8</v>
      </c>
      <c r="CE148" s="5">
        <v>5</v>
      </c>
      <c r="CF148" s="5">
        <v>19</v>
      </c>
      <c r="CG148" s="5">
        <v>16</v>
      </c>
      <c r="CH148" s="5">
        <v>31</v>
      </c>
      <c r="CI148" s="5">
        <v>14</v>
      </c>
      <c r="CJ148" s="5">
        <v>17</v>
      </c>
      <c r="CK148" s="5">
        <v>6</v>
      </c>
      <c r="CL148" s="5">
        <v>1</v>
      </c>
      <c r="CM148" s="2">
        <v>0</v>
      </c>
      <c r="CN148" s="2">
        <v>0</v>
      </c>
      <c r="CO148" s="2">
        <v>0</v>
      </c>
      <c r="CP148" s="5">
        <v>1</v>
      </c>
      <c r="CQ148" s="5">
        <v>22</v>
      </c>
      <c r="CR148" s="5">
        <v>61</v>
      </c>
      <c r="CS148" s="5">
        <v>0.48053000000000001</v>
      </c>
      <c r="CT148" s="5">
        <v>4.0149999999999998E-2</v>
      </c>
      <c r="CU148" s="2" t="s">
        <v>142</v>
      </c>
    </row>
    <row r="149" spans="1:99" s="2" customFormat="1" x14ac:dyDescent="0.25">
      <c r="A149" s="2" t="s">
        <v>1238</v>
      </c>
      <c r="C149" s="2" t="s">
        <v>1239</v>
      </c>
      <c r="D149" s="2">
        <v>1956</v>
      </c>
      <c r="E149" s="2">
        <f t="shared" si="44"/>
        <v>59</v>
      </c>
      <c r="F149" s="2">
        <v>40</v>
      </c>
      <c r="G149" s="2">
        <v>40</v>
      </c>
      <c r="H149" s="2">
        <v>130000</v>
      </c>
      <c r="I149" s="2">
        <v>80000</v>
      </c>
      <c r="J149" s="2">
        <v>26960</v>
      </c>
      <c r="K149" s="2">
        <v>80000</v>
      </c>
      <c r="L149" s="2">
        <f t="shared" si="45"/>
        <v>3484792000</v>
      </c>
      <c r="M149" s="2">
        <v>2400</v>
      </c>
      <c r="N149" s="2">
        <f t="shared" si="46"/>
        <v>104544000</v>
      </c>
      <c r="O149" s="2">
        <f t="shared" si="47"/>
        <v>3.75</v>
      </c>
      <c r="P149" s="2">
        <f t="shared" si="48"/>
        <v>9712464</v>
      </c>
      <c r="Q149" s="2">
        <f t="shared" si="49"/>
        <v>9.7124640000000007</v>
      </c>
      <c r="R149" s="2">
        <v>182</v>
      </c>
      <c r="S149" s="2">
        <f t="shared" si="50"/>
        <v>471.37817999999999</v>
      </c>
      <c r="T149" s="2">
        <f t="shared" si="51"/>
        <v>116480</v>
      </c>
      <c r="U149" s="2">
        <f t="shared" si="52"/>
        <v>5074160000</v>
      </c>
      <c r="V149" s="2">
        <v>107686.80452999999</v>
      </c>
      <c r="W149" s="2">
        <f t="shared" si="53"/>
        <v>32.822938020743997</v>
      </c>
      <c r="X149" s="2">
        <f t="shared" si="54"/>
        <v>20.39523465715482</v>
      </c>
      <c r="Y149" s="2">
        <f t="shared" si="55"/>
        <v>2.9710340750478923</v>
      </c>
      <c r="Z149" s="2">
        <f t="shared" si="56"/>
        <v>33.333256810529541</v>
      </c>
      <c r="AA149" s="2">
        <f t="shared" si="57"/>
        <v>0.98701886327761101</v>
      </c>
      <c r="AB149" s="2">
        <f t="shared" si="58"/>
        <v>2.4999942607897152</v>
      </c>
      <c r="AC149" s="2">
        <v>40</v>
      </c>
      <c r="AD149" s="2">
        <f t="shared" si="59"/>
        <v>0.83333142026323848</v>
      </c>
      <c r="AE149" s="2">
        <v>82.192700000000002</v>
      </c>
      <c r="AF149" s="2">
        <f t="shared" si="60"/>
        <v>48.533333333333331</v>
      </c>
      <c r="AG149" s="2">
        <f t="shared" si="61"/>
        <v>0.28891736168423909</v>
      </c>
      <c r="AH149" s="2">
        <f t="shared" si="62"/>
        <v>0.29206359195651993</v>
      </c>
      <c r="AI149" s="2">
        <f t="shared" si="63"/>
        <v>1174374904</v>
      </c>
      <c r="AJ149" s="2">
        <f t="shared" si="64"/>
        <v>33254620.800000001</v>
      </c>
      <c r="AK149" s="2">
        <f t="shared" si="65"/>
        <v>33.254620799999998</v>
      </c>
      <c r="AL149" s="2" t="s">
        <v>1240</v>
      </c>
      <c r="AM149" s="2" t="s">
        <v>179</v>
      </c>
      <c r="AN149" s="2" t="s">
        <v>1241</v>
      </c>
      <c r="AO149" s="2" t="s">
        <v>1242</v>
      </c>
      <c r="AP149" s="2" t="s">
        <v>1243</v>
      </c>
      <c r="AQ149" s="2" t="s">
        <v>1244</v>
      </c>
      <c r="AR149" s="2" t="s">
        <v>1245</v>
      </c>
      <c r="AS149" s="2">
        <v>2</v>
      </c>
      <c r="AT149" s="2" t="s">
        <v>1246</v>
      </c>
      <c r="AU149" s="2" t="s">
        <v>1247</v>
      </c>
      <c r="AV149" s="2">
        <v>9</v>
      </c>
      <c r="AW149" s="5">
        <v>89</v>
      </c>
      <c r="AX149" s="5">
        <v>9</v>
      </c>
      <c r="AY149" s="5">
        <v>2</v>
      </c>
      <c r="AZ149" s="5">
        <v>1.7</v>
      </c>
      <c r="BA149" s="5">
        <v>8.4</v>
      </c>
      <c r="BB149" s="2">
        <v>0</v>
      </c>
      <c r="BC149" s="5">
        <v>0.1</v>
      </c>
      <c r="BD149" s="2">
        <v>0</v>
      </c>
      <c r="BE149" s="5">
        <v>0.9</v>
      </c>
      <c r="BF149" s="5">
        <v>22.4</v>
      </c>
      <c r="BG149" s="5">
        <v>5.0999999999999996</v>
      </c>
      <c r="BH149" s="5">
        <v>20.399999999999999</v>
      </c>
      <c r="BI149" s="2">
        <v>0</v>
      </c>
      <c r="BJ149" s="2">
        <v>0</v>
      </c>
      <c r="BK149" s="5">
        <v>37.200000000000003</v>
      </c>
      <c r="BL149" s="5">
        <v>2.1</v>
      </c>
      <c r="BM149" s="2">
        <v>0</v>
      </c>
      <c r="BN149" s="5">
        <v>1.6</v>
      </c>
      <c r="BO149" s="5">
        <v>14490</v>
      </c>
      <c r="BP149" s="5">
        <v>5144</v>
      </c>
      <c r="BQ149" s="5">
        <v>31</v>
      </c>
      <c r="BR149" s="5">
        <v>11</v>
      </c>
      <c r="BS149" s="5">
        <v>0.14000000000000001</v>
      </c>
      <c r="BT149" s="5">
        <v>0.05</v>
      </c>
      <c r="BU149" s="5">
        <v>25147</v>
      </c>
      <c r="BV149" s="5">
        <v>53</v>
      </c>
      <c r="BW149" s="5">
        <v>0.25</v>
      </c>
      <c r="BX149" s="5">
        <v>90290</v>
      </c>
      <c r="BY149" s="5">
        <v>4769</v>
      </c>
      <c r="BZ149" s="5">
        <v>191</v>
      </c>
      <c r="CA149" s="5">
        <v>10</v>
      </c>
      <c r="CB149" s="5">
        <v>1.26</v>
      </c>
      <c r="CC149" s="5">
        <v>7.0000000000000007E-2</v>
      </c>
      <c r="CD149" s="5">
        <v>9</v>
      </c>
      <c r="CE149" s="5">
        <v>5</v>
      </c>
      <c r="CF149" s="5">
        <v>26</v>
      </c>
      <c r="CG149" s="5">
        <v>21</v>
      </c>
      <c r="CH149" s="5">
        <v>27</v>
      </c>
      <c r="CI149" s="5">
        <v>13</v>
      </c>
      <c r="CJ149" s="5">
        <v>14</v>
      </c>
      <c r="CK149" s="5">
        <v>2</v>
      </c>
      <c r="CL149" s="5">
        <v>2</v>
      </c>
      <c r="CM149" s="2">
        <v>0</v>
      </c>
      <c r="CN149" s="2">
        <v>0</v>
      </c>
      <c r="CO149" s="2">
        <v>0</v>
      </c>
      <c r="CP149" s="2">
        <v>0</v>
      </c>
      <c r="CQ149" s="5">
        <v>24</v>
      </c>
      <c r="CR149" s="5">
        <v>58</v>
      </c>
      <c r="CS149" s="5">
        <v>0.28910999999999998</v>
      </c>
      <c r="CT149" s="2">
        <v>0</v>
      </c>
      <c r="CU149" s="2" t="s">
        <v>142</v>
      </c>
    </row>
    <row r="150" spans="1:99" s="2" customFormat="1" x14ac:dyDescent="0.25">
      <c r="A150" s="2" t="s">
        <v>1248</v>
      </c>
      <c r="C150" s="2" t="s">
        <v>1249</v>
      </c>
      <c r="D150" s="2">
        <v>1926</v>
      </c>
      <c r="E150" s="2">
        <f t="shared" si="44"/>
        <v>89</v>
      </c>
      <c r="F150" s="2">
        <v>43</v>
      </c>
      <c r="G150" s="2">
        <v>43</v>
      </c>
      <c r="H150" s="2">
        <v>62229</v>
      </c>
      <c r="I150" s="2">
        <v>9240</v>
      </c>
      <c r="J150" s="2">
        <v>5122</v>
      </c>
      <c r="K150" s="2">
        <v>9240</v>
      </c>
      <c r="L150" s="2">
        <f t="shared" si="45"/>
        <v>402493476</v>
      </c>
      <c r="M150" s="2">
        <v>379</v>
      </c>
      <c r="N150" s="2">
        <f t="shared" si="46"/>
        <v>16509240</v>
      </c>
      <c r="O150" s="2">
        <f t="shared" si="47"/>
        <v>0.59218749999999998</v>
      </c>
      <c r="P150" s="2">
        <f t="shared" si="48"/>
        <v>1533759.94</v>
      </c>
      <c r="Q150" s="2">
        <f t="shared" si="49"/>
        <v>1.5337599400000002</v>
      </c>
      <c r="R150" s="2">
        <v>82.8</v>
      </c>
      <c r="S150" s="2">
        <f t="shared" si="50"/>
        <v>214.45117199999999</v>
      </c>
      <c r="T150" s="2">
        <f t="shared" si="51"/>
        <v>52992</v>
      </c>
      <c r="U150" s="2">
        <f t="shared" si="52"/>
        <v>2308464000</v>
      </c>
      <c r="W150" s="2">
        <f t="shared" si="53"/>
        <v>0</v>
      </c>
      <c r="X150" s="2">
        <f t="shared" si="54"/>
        <v>0</v>
      </c>
      <c r="Y150" s="2">
        <f t="shared" si="55"/>
        <v>0</v>
      </c>
      <c r="Z150" s="2">
        <f t="shared" si="56"/>
        <v>24.379891260893899</v>
      </c>
      <c r="AA150" s="2">
        <f t="shared" si="57"/>
        <v>0</v>
      </c>
      <c r="AB150" s="2">
        <f t="shared" si="58"/>
        <v>1.7009226461088767</v>
      </c>
      <c r="AC150" s="2">
        <v>43</v>
      </c>
      <c r="AD150" s="2">
        <f t="shared" si="59"/>
        <v>0.56697421536962556</v>
      </c>
      <c r="AE150" s="2" t="s">
        <v>179</v>
      </c>
      <c r="AF150" s="2">
        <f t="shared" si="60"/>
        <v>139.82058047493405</v>
      </c>
      <c r="AG150" s="2">
        <f t="shared" si="61"/>
        <v>0.53175755902496424</v>
      </c>
      <c r="AH150" s="2">
        <f t="shared" si="62"/>
        <v>0.24276479341053359</v>
      </c>
      <c r="AI150" s="2">
        <f t="shared" si="63"/>
        <v>223113807.80000001</v>
      </c>
      <c r="AJ150" s="2">
        <f t="shared" si="64"/>
        <v>6317884.5600000005</v>
      </c>
      <c r="AK150" s="2">
        <f t="shared" si="65"/>
        <v>6.3178845600000004</v>
      </c>
      <c r="AL150" s="2" t="s">
        <v>179</v>
      </c>
      <c r="AM150" s="2" t="s">
        <v>179</v>
      </c>
      <c r="AN150" s="2" t="s">
        <v>179</v>
      </c>
      <c r="AO150" s="2" t="s">
        <v>179</v>
      </c>
      <c r="AP150" s="2" t="s">
        <v>179</v>
      </c>
      <c r="AQ150" s="2" t="s">
        <v>179</v>
      </c>
      <c r="AR150" s="2" t="s">
        <v>179</v>
      </c>
      <c r="AS150" s="2">
        <v>0</v>
      </c>
      <c r="AT150" s="2" t="s">
        <v>179</v>
      </c>
      <c r="AU150" s="2" t="s">
        <v>179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 t="s">
        <v>142</v>
      </c>
    </row>
    <row r="151" spans="1:99" s="2" customFormat="1" x14ac:dyDescent="0.25">
      <c r="A151" s="2" t="s">
        <v>1250</v>
      </c>
      <c r="B151" s="2" t="s">
        <v>1251</v>
      </c>
      <c r="C151" s="2" t="s">
        <v>1252</v>
      </c>
      <c r="D151" s="2">
        <v>1965</v>
      </c>
      <c r="E151" s="2">
        <f t="shared" si="44"/>
        <v>50</v>
      </c>
      <c r="F151" s="2">
        <v>83</v>
      </c>
      <c r="G151" s="2">
        <v>85</v>
      </c>
      <c r="H151" s="2">
        <v>0</v>
      </c>
      <c r="I151" s="2">
        <v>15850</v>
      </c>
      <c r="J151" s="2">
        <v>4910</v>
      </c>
      <c r="K151" s="2">
        <v>15850</v>
      </c>
      <c r="L151" s="2">
        <f t="shared" si="45"/>
        <v>690424415</v>
      </c>
      <c r="M151" s="2">
        <v>258</v>
      </c>
      <c r="N151" s="2">
        <f t="shared" si="46"/>
        <v>11238480</v>
      </c>
      <c r="O151" s="2">
        <f t="shared" si="47"/>
        <v>0.40312500000000001</v>
      </c>
      <c r="P151" s="2">
        <f t="shared" si="48"/>
        <v>1044089.88</v>
      </c>
      <c r="Q151" s="2">
        <f t="shared" si="49"/>
        <v>1.04408988</v>
      </c>
      <c r="R151" s="2">
        <v>832.7</v>
      </c>
      <c r="S151" s="2">
        <f t="shared" si="50"/>
        <v>2156.6846729999997</v>
      </c>
      <c r="T151" s="2">
        <f t="shared" si="51"/>
        <v>532928</v>
      </c>
      <c r="U151" s="2">
        <f t="shared" si="52"/>
        <v>23215676000</v>
      </c>
      <c r="W151" s="2">
        <f t="shared" si="53"/>
        <v>0</v>
      </c>
      <c r="X151" s="2">
        <f t="shared" si="54"/>
        <v>0</v>
      </c>
      <c r="Y151" s="2">
        <f t="shared" si="55"/>
        <v>0</v>
      </c>
      <c r="Z151" s="2">
        <f t="shared" si="56"/>
        <v>61.433967493824788</v>
      </c>
      <c r="AA151" s="2">
        <f t="shared" si="57"/>
        <v>0</v>
      </c>
      <c r="AB151" s="2">
        <f t="shared" si="58"/>
        <v>2.2205048491743899</v>
      </c>
      <c r="AC151" s="2">
        <v>83</v>
      </c>
      <c r="AD151" s="2">
        <f t="shared" si="59"/>
        <v>0.74016828305812998</v>
      </c>
      <c r="AE151" s="2" t="s">
        <v>179</v>
      </c>
      <c r="AF151" s="2">
        <f t="shared" si="60"/>
        <v>2065.6124031007753</v>
      </c>
      <c r="AG151" s="2">
        <f t="shared" si="61"/>
        <v>1.624053095180616</v>
      </c>
      <c r="AH151" s="2">
        <f t="shared" si="62"/>
        <v>0.17239484770028229</v>
      </c>
      <c r="AI151" s="2">
        <f t="shared" si="63"/>
        <v>213879109</v>
      </c>
      <c r="AJ151" s="2">
        <f t="shared" si="64"/>
        <v>6056386.7999999998</v>
      </c>
      <c r="AK151" s="2">
        <f t="shared" si="65"/>
        <v>6.0563867999999994</v>
      </c>
      <c r="AL151" s="2" t="s">
        <v>179</v>
      </c>
      <c r="AM151" s="2" t="s">
        <v>179</v>
      </c>
      <c r="AN151" s="2" t="s">
        <v>179</v>
      </c>
      <c r="AO151" s="2" t="s">
        <v>179</v>
      </c>
      <c r="AP151" s="2" t="s">
        <v>179</v>
      </c>
      <c r="AQ151" s="2" t="s">
        <v>179</v>
      </c>
      <c r="AR151" s="2" t="s">
        <v>179</v>
      </c>
      <c r="AS151" s="2">
        <v>0</v>
      </c>
      <c r="AT151" s="2" t="s">
        <v>179</v>
      </c>
      <c r="AU151" s="2" t="s">
        <v>179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 t="s">
        <v>142</v>
      </c>
    </row>
    <row r="152" spans="1:99" s="2" customFormat="1" x14ac:dyDescent="0.25">
      <c r="A152" s="2" t="s">
        <v>1253</v>
      </c>
      <c r="C152" s="2" t="s">
        <v>1254</v>
      </c>
      <c r="D152" s="2">
        <v>1964</v>
      </c>
      <c r="E152" s="2">
        <f t="shared" si="44"/>
        <v>51</v>
      </c>
      <c r="F152" s="2">
        <v>78</v>
      </c>
      <c r="G152" s="2">
        <v>78</v>
      </c>
      <c r="H152" s="2">
        <v>99580</v>
      </c>
      <c r="I152" s="2">
        <v>66700</v>
      </c>
      <c r="J152" s="2">
        <v>25600</v>
      </c>
      <c r="K152" s="2">
        <v>66700</v>
      </c>
      <c r="L152" s="2">
        <f t="shared" si="45"/>
        <v>2905445330</v>
      </c>
      <c r="M152" s="2">
        <v>1550</v>
      </c>
      <c r="N152" s="2">
        <f t="shared" si="46"/>
        <v>67518000</v>
      </c>
      <c r="O152" s="2">
        <f t="shared" si="47"/>
        <v>2.421875</v>
      </c>
      <c r="P152" s="2">
        <f t="shared" si="48"/>
        <v>6272633</v>
      </c>
      <c r="Q152" s="2">
        <f t="shared" si="49"/>
        <v>6.2726329999999999</v>
      </c>
      <c r="R152" s="2">
        <v>100</v>
      </c>
      <c r="S152" s="2">
        <f t="shared" si="50"/>
        <v>258.99899999999997</v>
      </c>
      <c r="T152" s="2">
        <f t="shared" si="51"/>
        <v>64000</v>
      </c>
      <c r="U152" s="2">
        <f t="shared" si="52"/>
        <v>2788000000</v>
      </c>
      <c r="V152" s="2">
        <v>71484.387459000005</v>
      </c>
      <c r="W152" s="2">
        <f t="shared" si="53"/>
        <v>21.788441297503201</v>
      </c>
      <c r="X152" s="2">
        <f t="shared" si="54"/>
        <v>13.538714078409848</v>
      </c>
      <c r="Y152" s="2">
        <f t="shared" si="55"/>
        <v>2.4541218076866067</v>
      </c>
      <c r="Z152" s="2">
        <f t="shared" si="56"/>
        <v>43.032159276044908</v>
      </c>
      <c r="AA152" s="2">
        <f t="shared" si="57"/>
        <v>0.69000793542150562</v>
      </c>
      <c r="AB152" s="2">
        <f t="shared" si="58"/>
        <v>1.6550830490786501</v>
      </c>
      <c r="AC152" s="2">
        <v>78</v>
      </c>
      <c r="AD152" s="2">
        <f t="shared" si="59"/>
        <v>0.55169434969288345</v>
      </c>
      <c r="AE152" s="2">
        <v>6.8571</v>
      </c>
      <c r="AF152" s="2">
        <f t="shared" si="60"/>
        <v>41.29032258064516</v>
      </c>
      <c r="AG152" s="2">
        <f t="shared" si="61"/>
        <v>0.46411841730492792</v>
      </c>
      <c r="AH152" s="2">
        <f t="shared" si="62"/>
        <v>0.19864507455532315</v>
      </c>
      <c r="AI152" s="2">
        <f t="shared" si="63"/>
        <v>1115133440</v>
      </c>
      <c r="AJ152" s="2">
        <f t="shared" si="64"/>
        <v>31577088</v>
      </c>
      <c r="AK152" s="2">
        <f t="shared" si="65"/>
        <v>31.577088</v>
      </c>
      <c r="AL152" s="2" t="s">
        <v>1255</v>
      </c>
      <c r="AM152" s="2" t="s">
        <v>179</v>
      </c>
      <c r="AN152" s="2" t="s">
        <v>179</v>
      </c>
      <c r="AO152" s="2" t="s">
        <v>1256</v>
      </c>
      <c r="AP152" s="2" t="s">
        <v>1257</v>
      </c>
      <c r="AQ152" s="2" t="s">
        <v>309</v>
      </c>
      <c r="AR152" s="2" t="s">
        <v>960</v>
      </c>
      <c r="AS152" s="2">
        <v>1</v>
      </c>
      <c r="AT152" s="2" t="s">
        <v>1258</v>
      </c>
      <c r="AU152" s="2" t="s">
        <v>1259</v>
      </c>
      <c r="AV152" s="2">
        <v>9</v>
      </c>
      <c r="AW152" s="5">
        <v>51</v>
      </c>
      <c r="AX152" s="5">
        <v>45</v>
      </c>
      <c r="AY152" s="5">
        <v>4</v>
      </c>
      <c r="AZ152" s="5">
        <v>2.4</v>
      </c>
      <c r="BA152" s="5">
        <v>0.1</v>
      </c>
      <c r="BB152" s="5">
        <v>0.1</v>
      </c>
      <c r="BC152" s="5">
        <v>0.4</v>
      </c>
      <c r="BD152" s="5">
        <v>0.3</v>
      </c>
      <c r="BE152" s="5">
        <v>1.4</v>
      </c>
      <c r="BF152" s="5">
        <v>2.7</v>
      </c>
      <c r="BG152" s="5">
        <v>1</v>
      </c>
      <c r="BH152" s="5">
        <v>0.2</v>
      </c>
      <c r="BI152" s="5">
        <v>10.8</v>
      </c>
      <c r="BJ152" s="5">
        <v>52.4</v>
      </c>
      <c r="BK152" s="5">
        <v>16.399999999999999</v>
      </c>
      <c r="BL152" s="5">
        <v>11.6</v>
      </c>
      <c r="BM152" s="2">
        <v>0</v>
      </c>
      <c r="BN152" s="5">
        <v>0.3</v>
      </c>
      <c r="BO152" s="5">
        <v>2314</v>
      </c>
      <c r="BP152" s="5">
        <v>1069</v>
      </c>
      <c r="BQ152" s="5">
        <v>10</v>
      </c>
      <c r="BR152" s="5">
        <v>5</v>
      </c>
      <c r="BS152" s="5">
        <v>0.13</v>
      </c>
      <c r="BT152" s="5">
        <v>0.06</v>
      </c>
      <c r="BU152" s="5">
        <v>5074</v>
      </c>
      <c r="BV152" s="5">
        <v>22</v>
      </c>
      <c r="BW152" s="5">
        <v>0.28000000000000003</v>
      </c>
      <c r="BX152" s="5">
        <v>8105</v>
      </c>
      <c r="BY152" s="5">
        <v>212</v>
      </c>
      <c r="BZ152" s="5">
        <v>36</v>
      </c>
      <c r="CA152" s="5">
        <v>1</v>
      </c>
      <c r="CB152" s="5">
        <v>1.42</v>
      </c>
      <c r="CC152" s="5">
        <v>0.04</v>
      </c>
      <c r="CD152" s="5">
        <v>22</v>
      </c>
      <c r="CE152" s="5">
        <v>13</v>
      </c>
      <c r="CF152" s="5">
        <v>29</v>
      </c>
      <c r="CG152" s="5">
        <v>17</v>
      </c>
      <c r="CH152" s="5">
        <v>24</v>
      </c>
      <c r="CI152" s="5">
        <v>1</v>
      </c>
      <c r="CJ152" s="5">
        <v>1</v>
      </c>
      <c r="CK152" s="2">
        <v>0</v>
      </c>
      <c r="CL152" s="2">
        <v>0</v>
      </c>
      <c r="CM152" s="5">
        <v>3</v>
      </c>
      <c r="CN152" s="5">
        <v>5</v>
      </c>
      <c r="CO152" s="5">
        <v>8</v>
      </c>
      <c r="CP152" s="5">
        <v>35</v>
      </c>
      <c r="CQ152" s="5">
        <v>13</v>
      </c>
      <c r="CR152" s="5">
        <v>29</v>
      </c>
      <c r="CS152" s="5">
        <v>6.5960000000000005E-2</v>
      </c>
      <c r="CT152" s="2">
        <v>0</v>
      </c>
      <c r="CU152" s="2" t="s">
        <v>142</v>
      </c>
    </row>
    <row r="153" spans="1:99" s="2" customFormat="1" x14ac:dyDescent="0.25">
      <c r="A153" s="2" t="s">
        <v>1260</v>
      </c>
      <c r="B153" s="2" t="s">
        <v>1261</v>
      </c>
      <c r="C153" s="2" t="s">
        <v>1262</v>
      </c>
      <c r="D153" s="2">
        <v>1966</v>
      </c>
      <c r="E153" s="2">
        <f t="shared" si="44"/>
        <v>49</v>
      </c>
      <c r="F153" s="2">
        <v>49</v>
      </c>
      <c r="G153" s="2">
        <v>49</v>
      </c>
      <c r="H153" s="2">
        <v>48244</v>
      </c>
      <c r="I153" s="2">
        <v>14107</v>
      </c>
      <c r="J153" s="2">
        <v>4757</v>
      </c>
      <c r="K153" s="2">
        <v>14107</v>
      </c>
      <c r="L153" s="2">
        <f t="shared" si="45"/>
        <v>614499509.30000007</v>
      </c>
      <c r="M153" s="2">
        <v>503</v>
      </c>
      <c r="N153" s="2">
        <f t="shared" si="46"/>
        <v>21910680</v>
      </c>
      <c r="O153" s="2">
        <f t="shared" si="47"/>
        <v>0.78593750000000007</v>
      </c>
      <c r="P153" s="2">
        <f t="shared" si="48"/>
        <v>2035570.58</v>
      </c>
      <c r="Q153" s="2">
        <f t="shared" si="49"/>
        <v>2.0355705799999999</v>
      </c>
      <c r="R153" s="2">
        <v>15.3</v>
      </c>
      <c r="S153" s="2">
        <f t="shared" si="50"/>
        <v>39.626846999999998</v>
      </c>
      <c r="T153" s="2">
        <f t="shared" si="51"/>
        <v>9792</v>
      </c>
      <c r="U153" s="2">
        <f t="shared" si="52"/>
        <v>426564000</v>
      </c>
      <c r="V153" s="2">
        <v>45318.027973999997</v>
      </c>
      <c r="W153" s="2">
        <f t="shared" si="53"/>
        <v>13.812934926475199</v>
      </c>
      <c r="X153" s="2">
        <f t="shared" si="54"/>
        <v>8.5829625901077566</v>
      </c>
      <c r="Y153" s="2">
        <f t="shared" si="55"/>
        <v>2.7311010818007766</v>
      </c>
      <c r="Z153" s="2">
        <f t="shared" si="56"/>
        <v>28.045661261996436</v>
      </c>
      <c r="AA153" s="2">
        <f t="shared" si="57"/>
        <v>2.3540772067056674</v>
      </c>
      <c r="AB153" s="2">
        <f t="shared" si="58"/>
        <v>1.717081301754884</v>
      </c>
      <c r="AC153" s="2">
        <v>49</v>
      </c>
      <c r="AD153" s="2">
        <f t="shared" si="59"/>
        <v>0.57236043391829461</v>
      </c>
      <c r="AE153" s="2" t="s">
        <v>179</v>
      </c>
      <c r="AF153" s="2">
        <f t="shared" si="60"/>
        <v>19.467196819085487</v>
      </c>
      <c r="AG153" s="2">
        <f t="shared" si="61"/>
        <v>0.53098616392594</v>
      </c>
      <c r="AH153" s="2">
        <f t="shared" si="62"/>
        <v>0.34691326141224615</v>
      </c>
      <c r="AI153" s="2">
        <f t="shared" si="63"/>
        <v>207214444.30000001</v>
      </c>
      <c r="AJ153" s="2">
        <f t="shared" si="64"/>
        <v>5867664.3600000003</v>
      </c>
      <c r="AK153" s="2">
        <f t="shared" si="65"/>
        <v>5.86766436</v>
      </c>
      <c r="AL153" s="2" t="s">
        <v>1263</v>
      </c>
      <c r="AM153" s="2" t="s">
        <v>179</v>
      </c>
      <c r="AN153" s="2" t="s">
        <v>179</v>
      </c>
      <c r="AO153" s="2" t="s">
        <v>1264</v>
      </c>
      <c r="AP153" s="2" t="s">
        <v>179</v>
      </c>
      <c r="AQ153" s="2" t="s">
        <v>179</v>
      </c>
      <c r="AR153" s="2" t="s">
        <v>179</v>
      </c>
      <c r="AS153" s="2">
        <v>0</v>
      </c>
      <c r="AT153" s="2" t="s">
        <v>179</v>
      </c>
      <c r="AU153" s="2" t="s">
        <v>179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 t="s">
        <v>142</v>
      </c>
    </row>
    <row r="154" spans="1:99" s="2" customFormat="1" x14ac:dyDescent="0.25">
      <c r="A154" s="2" t="s">
        <v>1265</v>
      </c>
      <c r="C154" s="2" t="s">
        <v>1266</v>
      </c>
      <c r="D154" s="2">
        <v>1922</v>
      </c>
      <c r="E154" s="2">
        <f t="shared" si="44"/>
        <v>93</v>
      </c>
      <c r="F154" s="2">
        <v>43</v>
      </c>
      <c r="G154" s="2">
        <v>43</v>
      </c>
      <c r="H154" s="2">
        <v>19978</v>
      </c>
      <c r="I154" s="2">
        <v>6800</v>
      </c>
      <c r="J154" s="2">
        <v>4725</v>
      </c>
      <c r="K154" s="2">
        <v>6800</v>
      </c>
      <c r="L154" s="2">
        <f t="shared" si="45"/>
        <v>296207320</v>
      </c>
      <c r="M154" s="2">
        <v>313</v>
      </c>
      <c r="N154" s="2">
        <f t="shared" si="46"/>
        <v>13634280</v>
      </c>
      <c r="O154" s="2">
        <f t="shared" si="47"/>
        <v>0.48906250000000001</v>
      </c>
      <c r="P154" s="2">
        <f t="shared" si="48"/>
        <v>1266667.18</v>
      </c>
      <c r="Q154" s="2">
        <f t="shared" si="49"/>
        <v>1.26666718</v>
      </c>
      <c r="R154" s="2">
        <v>15</v>
      </c>
      <c r="S154" s="2">
        <f t="shared" si="50"/>
        <v>38.849849999999996</v>
      </c>
      <c r="T154" s="2">
        <f t="shared" si="51"/>
        <v>9600</v>
      </c>
      <c r="U154" s="2">
        <f t="shared" si="52"/>
        <v>418200000</v>
      </c>
      <c r="W154" s="2">
        <f t="shared" si="53"/>
        <v>0</v>
      </c>
      <c r="X154" s="2">
        <f t="shared" si="54"/>
        <v>0</v>
      </c>
      <c r="Y154" s="2">
        <f t="shared" si="55"/>
        <v>0</v>
      </c>
      <c r="Z154" s="2">
        <f t="shared" si="56"/>
        <v>21.725189742325959</v>
      </c>
      <c r="AA154" s="2">
        <f t="shared" si="57"/>
        <v>0</v>
      </c>
      <c r="AB154" s="2">
        <f t="shared" si="58"/>
        <v>1.5157109122552994</v>
      </c>
      <c r="AC154" s="2">
        <v>43</v>
      </c>
      <c r="AD154" s="2">
        <f t="shared" si="59"/>
        <v>0.50523697075176655</v>
      </c>
      <c r="AE154" s="2" t="s">
        <v>179</v>
      </c>
      <c r="AF154" s="2">
        <f t="shared" si="60"/>
        <v>30.670926517571885</v>
      </c>
      <c r="AG154" s="2">
        <f t="shared" si="61"/>
        <v>0.52142628766698196</v>
      </c>
      <c r="AH154" s="2">
        <f t="shared" si="62"/>
        <v>0.21733446026924638</v>
      </c>
      <c r="AI154" s="2">
        <f t="shared" si="63"/>
        <v>205820527.5</v>
      </c>
      <c r="AJ154" s="2">
        <f t="shared" si="64"/>
        <v>5828193</v>
      </c>
      <c r="AK154" s="2">
        <f t="shared" si="65"/>
        <v>5.8281929999999997</v>
      </c>
      <c r="AL154" s="2" t="s">
        <v>179</v>
      </c>
      <c r="AM154" s="2" t="s">
        <v>179</v>
      </c>
      <c r="AN154" s="2" t="s">
        <v>179</v>
      </c>
      <c r="AO154" s="2" t="s">
        <v>179</v>
      </c>
      <c r="AP154" s="2" t="s">
        <v>179</v>
      </c>
      <c r="AQ154" s="2" t="s">
        <v>179</v>
      </c>
      <c r="AR154" s="2" t="s">
        <v>179</v>
      </c>
      <c r="AS154" s="2">
        <v>0</v>
      </c>
      <c r="AT154" s="2" t="s">
        <v>179</v>
      </c>
      <c r="AU154" s="2" t="s">
        <v>179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 t="s">
        <v>142</v>
      </c>
    </row>
    <row r="155" spans="1:99" s="2" customFormat="1" x14ac:dyDescent="0.25">
      <c r="A155" s="2" t="s">
        <v>1267</v>
      </c>
      <c r="C155" s="2" t="s">
        <v>1268</v>
      </c>
      <c r="D155" s="2">
        <v>1950</v>
      </c>
      <c r="E155" s="2">
        <f t="shared" si="44"/>
        <v>65</v>
      </c>
      <c r="F155" s="2">
        <v>50</v>
      </c>
      <c r="G155" s="2">
        <v>50</v>
      </c>
      <c r="H155" s="2">
        <v>19978</v>
      </c>
      <c r="I155" s="2">
        <v>15950</v>
      </c>
      <c r="J155" s="2">
        <v>10400</v>
      </c>
      <c r="K155" s="2">
        <v>15950</v>
      </c>
      <c r="L155" s="2">
        <f t="shared" si="45"/>
        <v>694780405</v>
      </c>
      <c r="M155" s="2">
        <v>699</v>
      </c>
      <c r="N155" s="2">
        <f t="shared" si="46"/>
        <v>30448440</v>
      </c>
      <c r="O155" s="2">
        <f t="shared" si="47"/>
        <v>1.0921875000000001</v>
      </c>
      <c r="P155" s="2">
        <f t="shared" si="48"/>
        <v>2828755.14</v>
      </c>
      <c r="Q155" s="2">
        <f t="shared" si="49"/>
        <v>2.8287551400000002</v>
      </c>
      <c r="R155" s="2">
        <v>34.200000000000003</v>
      </c>
      <c r="S155" s="2">
        <f t="shared" si="50"/>
        <v>88.577658</v>
      </c>
      <c r="T155" s="2">
        <f t="shared" si="51"/>
        <v>21888</v>
      </c>
      <c r="U155" s="2">
        <f t="shared" si="52"/>
        <v>953496000.00000012</v>
      </c>
      <c r="W155" s="2">
        <f t="shared" si="53"/>
        <v>0</v>
      </c>
      <c r="X155" s="2">
        <f t="shared" si="54"/>
        <v>0</v>
      </c>
      <c r="Y155" s="2">
        <f t="shared" si="55"/>
        <v>0</v>
      </c>
      <c r="Z155" s="2">
        <f t="shared" si="56"/>
        <v>22.818259490469792</v>
      </c>
      <c r="AA155" s="2">
        <f t="shared" si="57"/>
        <v>0</v>
      </c>
      <c r="AB155" s="2">
        <f t="shared" si="58"/>
        <v>1.3690955694281877</v>
      </c>
      <c r="AC155" s="2">
        <v>50</v>
      </c>
      <c r="AD155" s="2">
        <f t="shared" si="59"/>
        <v>0.45636518980939583</v>
      </c>
      <c r="AE155" s="2" t="s">
        <v>179</v>
      </c>
      <c r="AF155" s="2">
        <f t="shared" si="60"/>
        <v>31.313304721030043</v>
      </c>
      <c r="AG155" s="2">
        <f t="shared" si="61"/>
        <v>0.3664759165650518</v>
      </c>
      <c r="AH155" s="2">
        <f t="shared" si="62"/>
        <v>0.22051082023094137</v>
      </c>
      <c r="AI155" s="2">
        <f t="shared" si="63"/>
        <v>453022960</v>
      </c>
      <c r="AJ155" s="2">
        <f t="shared" si="64"/>
        <v>12828192</v>
      </c>
      <c r="AK155" s="2">
        <f t="shared" si="65"/>
        <v>12.828192</v>
      </c>
      <c r="AL155" s="2" t="s">
        <v>179</v>
      </c>
      <c r="AM155" s="2" t="s">
        <v>179</v>
      </c>
      <c r="AN155" s="2" t="s">
        <v>179</v>
      </c>
      <c r="AO155" s="2" t="s">
        <v>179</v>
      </c>
      <c r="AP155" s="2" t="s">
        <v>179</v>
      </c>
      <c r="AQ155" s="2" t="s">
        <v>179</v>
      </c>
      <c r="AR155" s="2" t="s">
        <v>179</v>
      </c>
      <c r="AS155" s="2">
        <v>0</v>
      </c>
      <c r="AT155" s="2" t="s">
        <v>179</v>
      </c>
      <c r="AU155" s="2" t="s">
        <v>179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 t="s">
        <v>142</v>
      </c>
    </row>
    <row r="156" spans="1:99" s="2" customFormat="1" x14ac:dyDescent="0.25">
      <c r="A156" s="2" t="s">
        <v>1269</v>
      </c>
      <c r="C156" s="2" t="s">
        <v>1270</v>
      </c>
      <c r="D156" s="2">
        <v>1948</v>
      </c>
      <c r="E156" s="2">
        <f t="shared" si="44"/>
        <v>67</v>
      </c>
      <c r="F156" s="2">
        <v>50</v>
      </c>
      <c r="G156" s="2">
        <v>50</v>
      </c>
      <c r="H156" s="2">
        <v>222020</v>
      </c>
      <c r="I156" s="2">
        <v>38242</v>
      </c>
      <c r="J156" s="2">
        <v>11400</v>
      </c>
      <c r="K156" s="2">
        <v>38242</v>
      </c>
      <c r="L156" s="2">
        <f t="shared" si="45"/>
        <v>1665817695.8</v>
      </c>
      <c r="M156" s="2">
        <v>954</v>
      </c>
      <c r="N156" s="2">
        <f t="shared" si="46"/>
        <v>41556240</v>
      </c>
      <c r="O156" s="2">
        <f t="shared" si="47"/>
        <v>1.4906250000000001</v>
      </c>
      <c r="P156" s="2">
        <f t="shared" si="48"/>
        <v>3860704.44</v>
      </c>
      <c r="Q156" s="2">
        <f t="shared" si="49"/>
        <v>3.8607044400000001</v>
      </c>
      <c r="R156" s="2">
        <v>115</v>
      </c>
      <c r="S156" s="2">
        <f t="shared" si="50"/>
        <v>297.84884999999997</v>
      </c>
      <c r="T156" s="2">
        <f t="shared" si="51"/>
        <v>73600</v>
      </c>
      <c r="U156" s="2">
        <f t="shared" si="52"/>
        <v>3206200000</v>
      </c>
      <c r="V156" s="2">
        <v>89865.205709000002</v>
      </c>
      <c r="W156" s="2">
        <f t="shared" si="53"/>
        <v>27.390914700103199</v>
      </c>
      <c r="X156" s="2">
        <f t="shared" si="54"/>
        <v>17.019930770050347</v>
      </c>
      <c r="Y156" s="2">
        <f t="shared" si="55"/>
        <v>3.9324947279917457</v>
      </c>
      <c r="Z156" s="2">
        <f t="shared" si="56"/>
        <v>40.085861853719202</v>
      </c>
      <c r="AA156" s="2">
        <f t="shared" si="57"/>
        <v>1.9479130717956725</v>
      </c>
      <c r="AB156" s="2">
        <f t="shared" si="58"/>
        <v>2.4051517112231524</v>
      </c>
      <c r="AC156" s="2">
        <v>50</v>
      </c>
      <c r="AD156" s="2">
        <f t="shared" si="59"/>
        <v>0.80171723707438403</v>
      </c>
      <c r="AE156" s="2" t="s">
        <v>179</v>
      </c>
      <c r="AF156" s="2">
        <f t="shared" si="60"/>
        <v>77.148846960167717</v>
      </c>
      <c r="AG156" s="2">
        <f t="shared" si="61"/>
        <v>0.55108495039867</v>
      </c>
      <c r="AH156" s="2">
        <f t="shared" si="62"/>
        <v>0.27455514820712645</v>
      </c>
      <c r="AI156" s="2">
        <f t="shared" si="63"/>
        <v>496582860</v>
      </c>
      <c r="AJ156" s="2">
        <f t="shared" si="64"/>
        <v>14061672</v>
      </c>
      <c r="AK156" s="2">
        <f t="shared" si="65"/>
        <v>14.061672</v>
      </c>
      <c r="AL156" s="2" t="s">
        <v>1271</v>
      </c>
      <c r="AM156" s="2" t="s">
        <v>1272</v>
      </c>
      <c r="AN156" s="2" t="s">
        <v>1273</v>
      </c>
      <c r="AO156" s="2" t="s">
        <v>1274</v>
      </c>
      <c r="AP156" s="2" t="s">
        <v>179</v>
      </c>
      <c r="AQ156" s="2" t="s">
        <v>179</v>
      </c>
      <c r="AR156" s="2" t="s">
        <v>179</v>
      </c>
      <c r="AS156" s="2">
        <v>0</v>
      </c>
      <c r="AT156" s="2" t="s">
        <v>179</v>
      </c>
      <c r="AU156" s="2" t="s">
        <v>179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 t="s">
        <v>142</v>
      </c>
    </row>
    <row r="157" spans="1:99" s="2" customFormat="1" x14ac:dyDescent="0.25">
      <c r="A157" s="2" t="s">
        <v>1275</v>
      </c>
      <c r="C157" s="2" t="s">
        <v>1276</v>
      </c>
      <c r="D157" s="2">
        <v>1962</v>
      </c>
      <c r="E157" s="2">
        <f t="shared" si="44"/>
        <v>53</v>
      </c>
      <c r="F157" s="2">
        <v>109</v>
      </c>
      <c r="G157" s="2">
        <v>112</v>
      </c>
      <c r="H157" s="2">
        <v>480387</v>
      </c>
      <c r="I157" s="2">
        <v>720000</v>
      </c>
      <c r="J157" s="2">
        <v>317750</v>
      </c>
      <c r="K157" s="2">
        <v>720000</v>
      </c>
      <c r="L157" s="2">
        <f t="shared" si="45"/>
        <v>31363128000</v>
      </c>
      <c r="M157" s="2">
        <v>15250</v>
      </c>
      <c r="N157" s="2">
        <f t="shared" si="46"/>
        <v>664290000</v>
      </c>
      <c r="O157" s="2">
        <f t="shared" si="47"/>
        <v>23.828125</v>
      </c>
      <c r="P157" s="2">
        <f t="shared" si="48"/>
        <v>61714615</v>
      </c>
      <c r="Q157" s="2">
        <f t="shared" si="49"/>
        <v>61.714615000000002</v>
      </c>
      <c r="R157" s="2">
        <v>1107</v>
      </c>
      <c r="S157" s="2">
        <f t="shared" si="50"/>
        <v>2867.1189299999996</v>
      </c>
      <c r="T157" s="2">
        <f t="shared" si="51"/>
        <v>708480</v>
      </c>
      <c r="U157" s="2">
        <f t="shared" si="52"/>
        <v>30863160000</v>
      </c>
      <c r="V157" s="2">
        <v>739193.41030999995</v>
      </c>
      <c r="W157" s="2">
        <f t="shared" si="53"/>
        <v>225.30615146248797</v>
      </c>
      <c r="X157" s="2">
        <f t="shared" si="54"/>
        <v>139.99879675225213</v>
      </c>
      <c r="Y157" s="2">
        <f t="shared" si="55"/>
        <v>8.0904732896319391</v>
      </c>
      <c r="Z157" s="2">
        <f t="shared" si="56"/>
        <v>47.213006367700856</v>
      </c>
      <c r="AA157" s="2">
        <f t="shared" si="57"/>
        <v>0.57485111485155038</v>
      </c>
      <c r="AB157" s="2">
        <f t="shared" si="58"/>
        <v>1.2994405422302986</v>
      </c>
      <c r="AC157" s="2">
        <v>109</v>
      </c>
      <c r="AD157" s="2">
        <f t="shared" si="59"/>
        <v>0.43314684741009962</v>
      </c>
      <c r="AE157" s="2">
        <v>12.7248</v>
      </c>
      <c r="AF157" s="2">
        <f t="shared" si="60"/>
        <v>46.457704918032789</v>
      </c>
      <c r="AG157" s="2">
        <f t="shared" si="61"/>
        <v>0.16234101121037114</v>
      </c>
      <c r="AH157" s="2">
        <f t="shared" si="62"/>
        <v>0.15746003828613114</v>
      </c>
      <c r="AI157" s="2">
        <f t="shared" si="63"/>
        <v>13841158225</v>
      </c>
      <c r="AJ157" s="2">
        <f t="shared" si="64"/>
        <v>391938270</v>
      </c>
      <c r="AK157" s="2">
        <f t="shared" si="65"/>
        <v>391.93826999999999</v>
      </c>
      <c r="AL157" s="2" t="s">
        <v>1277</v>
      </c>
      <c r="AM157" s="2" t="s">
        <v>1278</v>
      </c>
      <c r="AN157" s="2" t="s">
        <v>1279</v>
      </c>
      <c r="AO157" s="2" t="s">
        <v>1280</v>
      </c>
      <c r="AP157" s="2" t="s">
        <v>1281</v>
      </c>
      <c r="AQ157" s="2" t="s">
        <v>798</v>
      </c>
      <c r="AR157" s="2" t="s">
        <v>787</v>
      </c>
      <c r="AS157" s="2">
        <v>3</v>
      </c>
      <c r="AT157" s="2" t="s">
        <v>1282</v>
      </c>
      <c r="AU157" s="2" t="s">
        <v>1283</v>
      </c>
      <c r="AV157" s="2">
        <v>9</v>
      </c>
      <c r="AW157" s="5">
        <v>75</v>
      </c>
      <c r="AX157" s="5">
        <v>24</v>
      </c>
      <c r="AY157" s="5">
        <v>1</v>
      </c>
      <c r="AZ157" s="5">
        <v>0.7</v>
      </c>
      <c r="BA157" s="2">
        <v>0</v>
      </c>
      <c r="BB157" s="2">
        <v>0</v>
      </c>
      <c r="BC157" s="5">
        <v>0.5</v>
      </c>
      <c r="BD157" s="5">
        <v>0.1</v>
      </c>
      <c r="BE157" s="5">
        <v>0.2</v>
      </c>
      <c r="BF157" s="5">
        <v>3.2</v>
      </c>
      <c r="BG157" s="5">
        <v>2.2000000000000002</v>
      </c>
      <c r="BH157" s="5">
        <v>0.1</v>
      </c>
      <c r="BI157" s="5">
        <v>32.5</v>
      </c>
      <c r="BJ157" s="5">
        <v>50.7</v>
      </c>
      <c r="BK157" s="5">
        <v>3.8</v>
      </c>
      <c r="BL157" s="5">
        <v>5.8</v>
      </c>
      <c r="BM157" s="2">
        <v>0</v>
      </c>
      <c r="BN157" s="5">
        <v>0.1</v>
      </c>
      <c r="BO157" s="5">
        <v>2896</v>
      </c>
      <c r="BP157" s="5">
        <v>2565</v>
      </c>
      <c r="BQ157" s="5">
        <v>2</v>
      </c>
      <c r="BR157" s="5">
        <v>2</v>
      </c>
      <c r="BS157" s="5">
        <v>0.03</v>
      </c>
      <c r="BT157" s="5">
        <v>0.03</v>
      </c>
      <c r="BU157" s="5">
        <v>6316</v>
      </c>
      <c r="BV157" s="5">
        <v>4</v>
      </c>
      <c r="BW157" s="5">
        <v>7.0000000000000007E-2</v>
      </c>
      <c r="BX157" s="5">
        <v>29509</v>
      </c>
      <c r="BY157" s="5">
        <v>14404</v>
      </c>
      <c r="BZ157" s="5">
        <v>17</v>
      </c>
      <c r="CA157" s="5">
        <v>8</v>
      </c>
      <c r="CB157" s="5">
        <v>2.64</v>
      </c>
      <c r="CC157" s="5">
        <v>1.27</v>
      </c>
      <c r="CD157" s="5">
        <v>10</v>
      </c>
      <c r="CE157" s="5">
        <v>4</v>
      </c>
      <c r="CF157" s="5">
        <v>15</v>
      </c>
      <c r="CG157" s="5">
        <v>6</v>
      </c>
      <c r="CH157" s="5">
        <v>36</v>
      </c>
      <c r="CI157" s="5">
        <v>1</v>
      </c>
      <c r="CJ157" s="5">
        <v>2</v>
      </c>
      <c r="CK157" s="2">
        <v>0</v>
      </c>
      <c r="CL157" s="2">
        <v>0</v>
      </c>
      <c r="CM157" s="5">
        <v>14</v>
      </c>
      <c r="CN157" s="5">
        <v>19</v>
      </c>
      <c r="CO157" s="5">
        <v>19</v>
      </c>
      <c r="CP157" s="5">
        <v>63</v>
      </c>
      <c r="CQ157" s="5">
        <v>4</v>
      </c>
      <c r="CR157" s="5">
        <v>8</v>
      </c>
      <c r="CS157" s="2">
        <v>0</v>
      </c>
      <c r="CT157" s="2">
        <v>0</v>
      </c>
      <c r="CU157" s="2" t="s">
        <v>142</v>
      </c>
    </row>
    <row r="158" spans="1:99" s="2" customFormat="1" x14ac:dyDescent="0.25">
      <c r="A158" s="2" t="s">
        <v>1284</v>
      </c>
      <c r="C158" s="2" t="s">
        <v>1285</v>
      </c>
      <c r="D158" s="2">
        <v>1956</v>
      </c>
      <c r="E158" s="2">
        <f t="shared" si="44"/>
        <v>59</v>
      </c>
      <c r="F158" s="2">
        <v>20</v>
      </c>
      <c r="G158" s="2">
        <v>20</v>
      </c>
      <c r="H158" s="2">
        <v>0</v>
      </c>
      <c r="I158" s="2">
        <v>3250</v>
      </c>
      <c r="J158" s="2">
        <v>3250</v>
      </c>
      <c r="K158" s="2">
        <v>3250</v>
      </c>
      <c r="L158" s="2">
        <f t="shared" si="45"/>
        <v>141569675</v>
      </c>
      <c r="M158" s="2">
        <v>348</v>
      </c>
      <c r="N158" s="2">
        <f t="shared" si="46"/>
        <v>15158880</v>
      </c>
      <c r="O158" s="2">
        <f t="shared" si="47"/>
        <v>0.54375000000000007</v>
      </c>
      <c r="P158" s="2">
        <f t="shared" si="48"/>
        <v>1408307.28</v>
      </c>
      <c r="Q158" s="2">
        <f t="shared" si="49"/>
        <v>1.4083072800000001</v>
      </c>
      <c r="R158" s="2">
        <v>0</v>
      </c>
      <c r="S158" s="2">
        <f t="shared" si="50"/>
        <v>0</v>
      </c>
      <c r="T158" s="2">
        <f t="shared" si="51"/>
        <v>0</v>
      </c>
      <c r="U158" s="2">
        <f t="shared" si="52"/>
        <v>0</v>
      </c>
      <c r="V158" s="2">
        <v>63699.471246000001</v>
      </c>
      <c r="W158" s="2">
        <f t="shared" si="53"/>
        <v>19.415598835780798</v>
      </c>
      <c r="X158" s="2">
        <f t="shared" si="54"/>
        <v>12.064297657164925</v>
      </c>
      <c r="Y158" s="2">
        <f t="shared" si="55"/>
        <v>4.6152684705213485</v>
      </c>
      <c r="Z158" s="2">
        <f t="shared" si="56"/>
        <v>9.3390590201914652</v>
      </c>
      <c r="AA158" s="2">
        <f t="shared" si="57"/>
        <v>4.8432324893873231</v>
      </c>
      <c r="AB158" s="2">
        <f t="shared" si="58"/>
        <v>1.4008588530287198</v>
      </c>
      <c r="AC158" s="2">
        <v>20</v>
      </c>
      <c r="AD158" s="2">
        <f t="shared" si="59"/>
        <v>0.46695295100957324</v>
      </c>
      <c r="AE158" s="2">
        <v>122.152</v>
      </c>
      <c r="AF158" s="2">
        <f t="shared" si="60"/>
        <v>0</v>
      </c>
      <c r="AG158" s="2">
        <f t="shared" si="61"/>
        <v>0.21257638189741224</v>
      </c>
      <c r="AH158" s="2">
        <f t="shared" si="62"/>
        <v>0.35130307497736235</v>
      </c>
      <c r="AI158" s="2">
        <f t="shared" si="63"/>
        <v>141569675</v>
      </c>
      <c r="AJ158" s="2">
        <f t="shared" si="64"/>
        <v>4008810</v>
      </c>
      <c r="AK158" s="2">
        <f t="shared" si="65"/>
        <v>4.0088100000000004</v>
      </c>
      <c r="AL158" s="2" t="s">
        <v>1286</v>
      </c>
      <c r="AM158" s="2" t="s">
        <v>179</v>
      </c>
      <c r="AN158" s="2" t="s">
        <v>1287</v>
      </c>
      <c r="AO158" s="2" t="s">
        <v>1288</v>
      </c>
      <c r="AP158" s="2" t="s">
        <v>1289</v>
      </c>
      <c r="AQ158" s="2" t="s">
        <v>1290</v>
      </c>
      <c r="AR158" s="2" t="s">
        <v>1291</v>
      </c>
      <c r="AS158" s="2">
        <v>1</v>
      </c>
      <c r="AT158" s="2" t="s">
        <v>1292</v>
      </c>
      <c r="AU158" s="2" t="s">
        <v>1293</v>
      </c>
      <c r="AV158" s="2">
        <v>10</v>
      </c>
      <c r="AW158" s="5">
        <v>100</v>
      </c>
      <c r="AX158" s="2">
        <v>0</v>
      </c>
      <c r="AY158" s="2">
        <v>0</v>
      </c>
      <c r="AZ158" s="5">
        <v>1.3</v>
      </c>
      <c r="BA158" s="5">
        <v>5.2</v>
      </c>
      <c r="BB158" s="5">
        <v>0.1</v>
      </c>
      <c r="BC158" s="5">
        <v>0.1</v>
      </c>
      <c r="BD158" s="2">
        <v>0</v>
      </c>
      <c r="BE158" s="5">
        <v>0.3</v>
      </c>
      <c r="BF158" s="5">
        <v>23.8</v>
      </c>
      <c r="BG158" s="5">
        <v>3</v>
      </c>
      <c r="BH158" s="2">
        <v>0</v>
      </c>
      <c r="BI158" s="5">
        <v>11.9</v>
      </c>
      <c r="BJ158" s="5">
        <v>6</v>
      </c>
      <c r="BK158" s="5">
        <v>34.1</v>
      </c>
      <c r="BL158" s="5">
        <v>13.7</v>
      </c>
      <c r="BM158" s="2">
        <v>0</v>
      </c>
      <c r="BN158" s="5">
        <v>0.5</v>
      </c>
      <c r="BO158" s="5">
        <v>9051</v>
      </c>
      <c r="BP158" s="5">
        <v>977</v>
      </c>
      <c r="BQ158" s="5">
        <v>94</v>
      </c>
      <c r="BR158" s="5">
        <v>10</v>
      </c>
      <c r="BS158" s="5">
        <v>0.56999999999999995</v>
      </c>
      <c r="BT158" s="5">
        <v>0.06</v>
      </c>
      <c r="BU158" s="5">
        <v>10787</v>
      </c>
      <c r="BV158" s="5">
        <v>112</v>
      </c>
      <c r="BW158" s="5">
        <v>0.68</v>
      </c>
      <c r="BX158" s="5">
        <v>32342</v>
      </c>
      <c r="BY158" s="5">
        <v>4369</v>
      </c>
      <c r="BZ158" s="5">
        <v>337</v>
      </c>
      <c r="CA158" s="5">
        <v>46</v>
      </c>
      <c r="CB158" s="5">
        <v>0.3</v>
      </c>
      <c r="CC158" s="5">
        <v>0.04</v>
      </c>
      <c r="CD158" s="5">
        <v>4</v>
      </c>
      <c r="CE158" s="5">
        <v>3</v>
      </c>
      <c r="CF158" s="5">
        <v>69</v>
      </c>
      <c r="CG158" s="5">
        <v>38</v>
      </c>
      <c r="CH158" s="5">
        <v>10</v>
      </c>
      <c r="CI158" s="5">
        <v>4</v>
      </c>
      <c r="CJ158" s="5">
        <v>8</v>
      </c>
      <c r="CK158" s="2">
        <v>0</v>
      </c>
      <c r="CL158" s="2">
        <v>0</v>
      </c>
      <c r="CM158" s="5">
        <v>2</v>
      </c>
      <c r="CN158" s="5">
        <v>4</v>
      </c>
      <c r="CO158" s="5">
        <v>1</v>
      </c>
      <c r="CP158" s="5">
        <v>3</v>
      </c>
      <c r="CQ158" s="5">
        <v>10</v>
      </c>
      <c r="CR158" s="5">
        <v>43</v>
      </c>
      <c r="CS158" s="5">
        <v>0.96303000000000005</v>
      </c>
      <c r="CT158" s="5">
        <v>0.97353999999999996</v>
      </c>
      <c r="CU158" s="2" t="s">
        <v>142</v>
      </c>
    </row>
    <row r="159" spans="1:99" s="2" customFormat="1" x14ac:dyDescent="0.25">
      <c r="A159" s="2" t="s">
        <v>1294</v>
      </c>
      <c r="C159" s="2" t="s">
        <v>1295</v>
      </c>
      <c r="D159" s="2">
        <v>1968</v>
      </c>
      <c r="E159" s="2">
        <f t="shared" si="44"/>
        <v>47</v>
      </c>
      <c r="F159" s="2">
        <v>111</v>
      </c>
      <c r="G159" s="2">
        <v>111</v>
      </c>
      <c r="H159" s="2">
        <v>313545</v>
      </c>
      <c r="I159" s="2">
        <v>100500</v>
      </c>
      <c r="J159" s="2">
        <v>59800</v>
      </c>
      <c r="K159" s="2">
        <v>100500</v>
      </c>
      <c r="L159" s="2">
        <f t="shared" si="45"/>
        <v>4377769950</v>
      </c>
      <c r="M159" s="2">
        <v>2020</v>
      </c>
      <c r="N159" s="2">
        <f t="shared" si="46"/>
        <v>87991200</v>
      </c>
      <c r="O159" s="2">
        <f t="shared" si="47"/>
        <v>3.15625</v>
      </c>
      <c r="P159" s="2">
        <f t="shared" si="48"/>
        <v>8174657.2000000002</v>
      </c>
      <c r="Q159" s="2">
        <f t="shared" si="49"/>
        <v>8.1746572000000004</v>
      </c>
      <c r="R159" s="2">
        <v>266</v>
      </c>
      <c r="S159" s="2">
        <f t="shared" si="50"/>
        <v>688.93733999999995</v>
      </c>
      <c r="T159" s="2">
        <f t="shared" si="51"/>
        <v>170240</v>
      </c>
      <c r="U159" s="2">
        <f t="shared" si="52"/>
        <v>7416080000</v>
      </c>
      <c r="V159" s="2">
        <v>81476.818073999995</v>
      </c>
      <c r="W159" s="2">
        <f t="shared" si="53"/>
        <v>24.834134148955197</v>
      </c>
      <c r="X159" s="2">
        <f t="shared" si="54"/>
        <v>15.431220482307156</v>
      </c>
      <c r="Y159" s="2">
        <f t="shared" si="55"/>
        <v>2.450242897639991</v>
      </c>
      <c r="Z159" s="2">
        <f t="shared" si="56"/>
        <v>49.752361031557705</v>
      </c>
      <c r="AA159" s="2">
        <f t="shared" si="57"/>
        <v>0.33667876595487567</v>
      </c>
      <c r="AB159" s="2">
        <f t="shared" si="58"/>
        <v>1.3446584062583162</v>
      </c>
      <c r="AC159" s="2">
        <v>111</v>
      </c>
      <c r="AD159" s="2">
        <f t="shared" si="59"/>
        <v>0.44821946875277213</v>
      </c>
      <c r="AE159" s="2">
        <v>8.6534999999999993</v>
      </c>
      <c r="AF159" s="2">
        <f t="shared" si="60"/>
        <v>84.277227722772281</v>
      </c>
      <c r="AG159" s="2">
        <f t="shared" si="61"/>
        <v>0.47004509326990251</v>
      </c>
      <c r="AH159" s="2">
        <f t="shared" si="62"/>
        <v>0.11082462072936532</v>
      </c>
      <c r="AI159" s="2">
        <f t="shared" si="63"/>
        <v>2604882020</v>
      </c>
      <c r="AJ159" s="2">
        <f t="shared" si="64"/>
        <v>73762104</v>
      </c>
      <c r="AK159" s="2">
        <f t="shared" si="65"/>
        <v>73.762103999999994</v>
      </c>
      <c r="AL159" s="2" t="s">
        <v>1296</v>
      </c>
      <c r="AM159" s="2" t="s">
        <v>179</v>
      </c>
      <c r="AN159" s="2" t="s">
        <v>1297</v>
      </c>
      <c r="AO159" s="2" t="s">
        <v>1298</v>
      </c>
      <c r="AP159" s="2" t="s">
        <v>1299</v>
      </c>
      <c r="AQ159" s="2" t="s">
        <v>1300</v>
      </c>
      <c r="AR159" s="2" t="s">
        <v>139</v>
      </c>
      <c r="AS159" s="2">
        <v>1</v>
      </c>
      <c r="AT159" s="2" t="s">
        <v>1301</v>
      </c>
      <c r="AU159" s="2" t="s">
        <v>1302</v>
      </c>
      <c r="AV159" s="2">
        <v>4</v>
      </c>
      <c r="AW159" s="5">
        <v>65</v>
      </c>
      <c r="AX159" s="5">
        <v>34</v>
      </c>
      <c r="AY159" s="2">
        <v>0</v>
      </c>
      <c r="AZ159" s="5">
        <v>0.7</v>
      </c>
      <c r="BA159" s="5">
        <v>0.1</v>
      </c>
      <c r="BB159" s="2">
        <v>0</v>
      </c>
      <c r="BC159" s="5">
        <v>0.5</v>
      </c>
      <c r="BD159" s="2">
        <v>0</v>
      </c>
      <c r="BE159" s="5">
        <v>0.3</v>
      </c>
      <c r="BF159" s="2">
        <v>0</v>
      </c>
      <c r="BG159" s="2">
        <v>0</v>
      </c>
      <c r="BH159" s="2">
        <v>0</v>
      </c>
      <c r="BI159" s="5">
        <v>8.3000000000000007</v>
      </c>
      <c r="BJ159" s="5">
        <v>49.8</v>
      </c>
      <c r="BK159" s="5">
        <v>1.5</v>
      </c>
      <c r="BL159" s="5">
        <v>36.9</v>
      </c>
      <c r="BM159" s="2">
        <v>0</v>
      </c>
      <c r="BN159" s="5">
        <v>1.8</v>
      </c>
      <c r="BO159" s="5">
        <v>1640</v>
      </c>
      <c r="BP159" s="5">
        <v>1844</v>
      </c>
      <c r="BQ159" s="5">
        <v>2</v>
      </c>
      <c r="BR159" s="5">
        <v>2</v>
      </c>
      <c r="BS159" s="5">
        <v>7.0000000000000007E-2</v>
      </c>
      <c r="BT159" s="5">
        <v>0.08</v>
      </c>
      <c r="BU159" s="5">
        <v>4024</v>
      </c>
      <c r="BV159" s="5">
        <v>4</v>
      </c>
      <c r="BW159" s="5">
        <v>0.17</v>
      </c>
      <c r="BX159" s="5">
        <v>11255</v>
      </c>
      <c r="BY159" s="5">
        <v>420</v>
      </c>
      <c r="BZ159" s="5">
        <v>11</v>
      </c>
      <c r="CA159" s="2">
        <v>0</v>
      </c>
      <c r="CB159" s="5">
        <v>1.54</v>
      </c>
      <c r="CC159" s="5">
        <v>0.06</v>
      </c>
      <c r="CD159" s="5">
        <v>9</v>
      </c>
      <c r="CE159" s="5">
        <v>4</v>
      </c>
      <c r="CF159" s="5">
        <v>30</v>
      </c>
      <c r="CG159" s="5">
        <v>13</v>
      </c>
      <c r="CH159" s="5">
        <v>27</v>
      </c>
      <c r="CI159" s="2">
        <v>0</v>
      </c>
      <c r="CJ159" s="2">
        <v>0</v>
      </c>
      <c r="CK159" s="5">
        <v>3</v>
      </c>
      <c r="CL159" s="2">
        <v>0</v>
      </c>
      <c r="CM159" s="5">
        <v>4</v>
      </c>
      <c r="CN159" s="5">
        <v>5</v>
      </c>
      <c r="CO159" s="5">
        <v>13</v>
      </c>
      <c r="CP159" s="5">
        <v>46</v>
      </c>
      <c r="CQ159" s="5">
        <v>14</v>
      </c>
      <c r="CR159" s="5">
        <v>32</v>
      </c>
      <c r="CS159" s="2">
        <v>0</v>
      </c>
      <c r="CT159" s="2">
        <v>0</v>
      </c>
      <c r="CU159" s="2" t="s">
        <v>142</v>
      </c>
    </row>
    <row r="160" spans="1:99" s="2" customFormat="1" x14ac:dyDescent="0.25">
      <c r="A160" s="2" t="s">
        <v>1303</v>
      </c>
      <c r="C160" s="2" t="s">
        <v>1304</v>
      </c>
      <c r="D160" s="2">
        <v>1952</v>
      </c>
      <c r="E160" s="2">
        <f t="shared" si="44"/>
        <v>63</v>
      </c>
      <c r="F160" s="2">
        <v>38</v>
      </c>
      <c r="G160" s="2">
        <v>38</v>
      </c>
      <c r="H160" s="2">
        <v>49656</v>
      </c>
      <c r="I160" s="2">
        <v>14391</v>
      </c>
      <c r="J160" s="2">
        <v>6950</v>
      </c>
      <c r="K160" s="2">
        <v>14391</v>
      </c>
      <c r="L160" s="2">
        <f t="shared" si="45"/>
        <v>626870520.89999998</v>
      </c>
      <c r="M160" s="2">
        <v>800</v>
      </c>
      <c r="N160" s="2">
        <f t="shared" si="46"/>
        <v>34848000</v>
      </c>
      <c r="O160" s="2">
        <f t="shared" si="47"/>
        <v>1.25</v>
      </c>
      <c r="P160" s="2">
        <f t="shared" si="48"/>
        <v>3237488</v>
      </c>
      <c r="Q160" s="2">
        <f t="shared" si="49"/>
        <v>3.2374880000000004</v>
      </c>
      <c r="R160" s="2">
        <v>35</v>
      </c>
      <c r="S160" s="2">
        <f t="shared" si="50"/>
        <v>90.649649999999994</v>
      </c>
      <c r="T160" s="2">
        <f t="shared" si="51"/>
        <v>22400</v>
      </c>
      <c r="U160" s="2">
        <f t="shared" si="52"/>
        <v>975800000</v>
      </c>
      <c r="V160" s="2">
        <v>53639.526029000001</v>
      </c>
      <c r="W160" s="2">
        <f t="shared" si="53"/>
        <v>16.349327533639197</v>
      </c>
      <c r="X160" s="2">
        <f t="shared" si="54"/>
        <v>10.159004392736426</v>
      </c>
      <c r="Y160" s="2">
        <f t="shared" si="55"/>
        <v>2.5632484404727172</v>
      </c>
      <c r="Z160" s="2">
        <f t="shared" si="56"/>
        <v>17.988708703512398</v>
      </c>
      <c r="AA160" s="2">
        <f t="shared" si="57"/>
        <v>1.9071417678938898</v>
      </c>
      <c r="AB160" s="2">
        <f t="shared" si="58"/>
        <v>1.4201612134351891</v>
      </c>
      <c r="AC160" s="2">
        <v>38</v>
      </c>
      <c r="AD160" s="2">
        <f t="shared" si="59"/>
        <v>0.47338707114506312</v>
      </c>
      <c r="AE160" s="2">
        <v>24.237300000000001</v>
      </c>
      <c r="AF160" s="2">
        <f t="shared" si="60"/>
        <v>28</v>
      </c>
      <c r="AG160" s="2">
        <f t="shared" si="61"/>
        <v>0.27005766519996338</v>
      </c>
      <c r="AH160" s="2">
        <f t="shared" si="62"/>
        <v>0.37765153185361039</v>
      </c>
      <c r="AI160" s="2">
        <f t="shared" si="63"/>
        <v>302741305</v>
      </c>
      <c r="AJ160" s="2">
        <f t="shared" si="64"/>
        <v>8572686</v>
      </c>
      <c r="AK160" s="2">
        <f t="shared" si="65"/>
        <v>8.5726859999999991</v>
      </c>
      <c r="AL160" s="2" t="s">
        <v>1305</v>
      </c>
      <c r="AM160" s="2" t="s">
        <v>179</v>
      </c>
      <c r="AN160" s="2" t="s">
        <v>179</v>
      </c>
      <c r="AO160" s="2" t="s">
        <v>1306</v>
      </c>
      <c r="AP160" s="2" t="s">
        <v>1307</v>
      </c>
      <c r="AQ160" s="2" t="s">
        <v>432</v>
      </c>
      <c r="AR160" s="2" t="s">
        <v>1308</v>
      </c>
      <c r="AS160" s="2">
        <v>1</v>
      </c>
      <c r="AT160" s="2" t="s">
        <v>1309</v>
      </c>
      <c r="AU160" s="2" t="s">
        <v>1310</v>
      </c>
      <c r="AV160" s="2">
        <v>9</v>
      </c>
      <c r="AW160" s="5">
        <v>92</v>
      </c>
      <c r="AX160" s="5">
        <v>7</v>
      </c>
      <c r="AY160" s="5">
        <v>1</v>
      </c>
      <c r="AZ160" s="5">
        <v>2.4</v>
      </c>
      <c r="BA160" s="5">
        <v>3.8</v>
      </c>
      <c r="BB160" s="2">
        <v>0</v>
      </c>
      <c r="BC160" s="5">
        <v>0.3</v>
      </c>
      <c r="BD160" s="2">
        <v>0</v>
      </c>
      <c r="BE160" s="5">
        <v>0.5</v>
      </c>
      <c r="BF160" s="5">
        <v>37.299999999999997</v>
      </c>
      <c r="BG160" s="5">
        <v>5.6</v>
      </c>
      <c r="BH160" s="5">
        <v>13.5</v>
      </c>
      <c r="BI160" s="2">
        <v>0</v>
      </c>
      <c r="BJ160" s="2">
        <v>0</v>
      </c>
      <c r="BK160" s="5">
        <v>33.9</v>
      </c>
      <c r="BL160" s="5">
        <v>2.5</v>
      </c>
      <c r="BM160" s="2">
        <v>0</v>
      </c>
      <c r="BN160" s="5">
        <v>0.2</v>
      </c>
      <c r="BO160" s="5">
        <v>5089</v>
      </c>
      <c r="BP160" s="5">
        <v>1414</v>
      </c>
      <c r="BQ160" s="5">
        <v>47</v>
      </c>
      <c r="BR160" s="5">
        <v>13</v>
      </c>
      <c r="BS160" s="5">
        <v>0.18</v>
      </c>
      <c r="BT160" s="5">
        <v>0.05</v>
      </c>
      <c r="BU160" s="5">
        <v>8766</v>
      </c>
      <c r="BV160" s="5">
        <v>80</v>
      </c>
      <c r="BW160" s="5">
        <v>0.31</v>
      </c>
      <c r="BX160" s="5">
        <v>29923</v>
      </c>
      <c r="BY160" s="5">
        <v>1141</v>
      </c>
      <c r="BZ160" s="5">
        <v>275</v>
      </c>
      <c r="CA160" s="5">
        <v>10</v>
      </c>
      <c r="CB160" s="5">
        <v>1.41</v>
      </c>
      <c r="CC160" s="5">
        <v>0.06</v>
      </c>
      <c r="CD160" s="5">
        <v>20</v>
      </c>
      <c r="CE160" s="5">
        <v>14</v>
      </c>
      <c r="CF160" s="5">
        <v>21</v>
      </c>
      <c r="CG160" s="5">
        <v>17</v>
      </c>
      <c r="CH160" s="5">
        <v>22</v>
      </c>
      <c r="CI160" s="5">
        <v>10</v>
      </c>
      <c r="CJ160" s="5">
        <v>11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5">
        <v>27</v>
      </c>
      <c r="CR160" s="5">
        <v>59</v>
      </c>
      <c r="CS160" s="5">
        <v>0.46499000000000001</v>
      </c>
      <c r="CT160" s="5">
        <v>4.0570000000000002E-2</v>
      </c>
      <c r="CU160" s="2" t="s">
        <v>142</v>
      </c>
    </row>
    <row r="161" spans="1:99" s="2" customFormat="1" x14ac:dyDescent="0.25">
      <c r="A161" s="2" t="s">
        <v>1311</v>
      </c>
      <c r="C161" s="2" t="s">
        <v>1312</v>
      </c>
      <c r="D161" s="2">
        <v>1940</v>
      </c>
      <c r="E161" s="2">
        <f t="shared" si="44"/>
        <v>75</v>
      </c>
      <c r="F161" s="2">
        <v>75</v>
      </c>
      <c r="G161" s="2">
        <v>75</v>
      </c>
      <c r="H161" s="2">
        <v>0</v>
      </c>
      <c r="I161" s="2">
        <v>13600</v>
      </c>
      <c r="J161" s="2">
        <v>11507</v>
      </c>
      <c r="K161" s="2">
        <v>13600</v>
      </c>
      <c r="L161" s="2">
        <f t="shared" si="45"/>
        <v>592414640</v>
      </c>
      <c r="M161" s="2">
        <v>498</v>
      </c>
      <c r="N161" s="2">
        <f t="shared" si="46"/>
        <v>21692880</v>
      </c>
      <c r="O161" s="2">
        <f t="shared" si="47"/>
        <v>0.77812500000000007</v>
      </c>
      <c r="P161" s="2">
        <f t="shared" si="48"/>
        <v>2015336.28</v>
      </c>
      <c r="Q161" s="2">
        <f t="shared" si="49"/>
        <v>2.0153362800000001</v>
      </c>
      <c r="R161" s="2">
        <v>1062</v>
      </c>
      <c r="S161" s="2">
        <f t="shared" si="50"/>
        <v>2750.5693799999999</v>
      </c>
      <c r="T161" s="2">
        <f t="shared" si="51"/>
        <v>679680</v>
      </c>
      <c r="U161" s="2">
        <f t="shared" si="52"/>
        <v>29608560000</v>
      </c>
      <c r="V161" s="2">
        <v>44410.162366999997</v>
      </c>
      <c r="W161" s="2">
        <f t="shared" si="53"/>
        <v>13.536217489461599</v>
      </c>
      <c r="X161" s="2">
        <f t="shared" si="54"/>
        <v>8.4110182913355978</v>
      </c>
      <c r="Y161" s="2">
        <f t="shared" si="55"/>
        <v>2.6897904868035178</v>
      </c>
      <c r="Z161" s="2">
        <f t="shared" si="56"/>
        <v>27.309174254409744</v>
      </c>
      <c r="AA161" s="2">
        <f t="shared" si="57"/>
        <v>0.95368092995196752</v>
      </c>
      <c r="AB161" s="2">
        <f t="shared" si="58"/>
        <v>1.0923669701763898</v>
      </c>
      <c r="AC161" s="2">
        <v>75</v>
      </c>
      <c r="AD161" s="2">
        <f t="shared" si="59"/>
        <v>0.36412232339212991</v>
      </c>
      <c r="AE161" s="2" t="s">
        <v>179</v>
      </c>
      <c r="AF161" s="2">
        <f t="shared" si="60"/>
        <v>1364.8192771084337</v>
      </c>
      <c r="AG161" s="2">
        <f t="shared" si="61"/>
        <v>0.51963142829739917</v>
      </c>
      <c r="AH161" s="2">
        <f t="shared" si="62"/>
        <v>0.14198854142028017</v>
      </c>
      <c r="AI161" s="2">
        <f t="shared" si="63"/>
        <v>501243769.30000001</v>
      </c>
      <c r="AJ161" s="2">
        <f t="shared" si="64"/>
        <v>14193654.359999999</v>
      </c>
      <c r="AK161" s="2">
        <f t="shared" si="65"/>
        <v>14.19365436</v>
      </c>
      <c r="AL161" s="2" t="s">
        <v>1313</v>
      </c>
      <c r="AM161" s="2" t="s">
        <v>1314</v>
      </c>
      <c r="AN161" s="2" t="s">
        <v>1315</v>
      </c>
      <c r="AO161" s="2" t="s">
        <v>1316</v>
      </c>
      <c r="AP161" s="2" t="s">
        <v>1317</v>
      </c>
      <c r="AQ161" s="2" t="s">
        <v>1318</v>
      </c>
      <c r="AR161" s="2" t="s">
        <v>179</v>
      </c>
      <c r="AS161" s="2">
        <v>3</v>
      </c>
      <c r="AT161" s="2" t="s">
        <v>1319</v>
      </c>
      <c r="AU161" s="2" t="s">
        <v>1320</v>
      </c>
      <c r="AV161" s="2">
        <v>5</v>
      </c>
      <c r="AW161" s="5">
        <v>60</v>
      </c>
      <c r="AX161" s="5">
        <v>39</v>
      </c>
      <c r="AY161" s="5">
        <v>1</v>
      </c>
      <c r="AZ161" s="2">
        <v>0</v>
      </c>
      <c r="BA161" s="2">
        <v>0</v>
      </c>
      <c r="BB161" s="2">
        <v>0</v>
      </c>
      <c r="BC161" s="5">
        <v>0.1</v>
      </c>
      <c r="BD161" s="2">
        <v>0</v>
      </c>
      <c r="BE161" s="5">
        <v>0.1</v>
      </c>
      <c r="BF161" s="5">
        <v>0.1</v>
      </c>
      <c r="BG161" s="5">
        <v>1.9</v>
      </c>
      <c r="BH161" s="2">
        <v>0</v>
      </c>
      <c r="BI161" s="5">
        <v>4.5</v>
      </c>
      <c r="BJ161" s="5">
        <v>69.5</v>
      </c>
      <c r="BK161" s="5">
        <v>5.4</v>
      </c>
      <c r="BL161" s="5">
        <v>18.2</v>
      </c>
      <c r="BM161" s="2">
        <v>0</v>
      </c>
      <c r="BN161" s="5">
        <v>0.1</v>
      </c>
      <c r="BO161" s="5">
        <v>3622</v>
      </c>
      <c r="BP161" s="5">
        <v>692</v>
      </c>
      <c r="BQ161" s="5">
        <v>1</v>
      </c>
      <c r="BR161" s="2">
        <v>0</v>
      </c>
      <c r="BS161" s="5">
        <v>0.03</v>
      </c>
      <c r="BT161" s="5">
        <v>0.01</v>
      </c>
      <c r="BU161" s="5">
        <v>5055</v>
      </c>
      <c r="BV161" s="5">
        <v>1</v>
      </c>
      <c r="BW161" s="5">
        <v>0.05</v>
      </c>
      <c r="BX161" s="5">
        <v>67558</v>
      </c>
      <c r="BY161" s="5">
        <v>8765</v>
      </c>
      <c r="BZ161" s="5">
        <v>14</v>
      </c>
      <c r="CA161" s="5">
        <v>2</v>
      </c>
      <c r="CB161" s="5">
        <v>755.48</v>
      </c>
      <c r="CC161" s="5">
        <v>105.32</v>
      </c>
      <c r="CD161" s="5">
        <v>6</v>
      </c>
      <c r="CE161" s="5">
        <v>5</v>
      </c>
      <c r="CF161" s="5">
        <v>73</v>
      </c>
      <c r="CG161" s="5">
        <v>30</v>
      </c>
      <c r="CH161" s="5">
        <v>7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5">
        <v>1</v>
      </c>
      <c r="CO161" s="5">
        <v>4</v>
      </c>
      <c r="CP161" s="5">
        <v>29</v>
      </c>
      <c r="CQ161" s="5">
        <v>9</v>
      </c>
      <c r="CR161" s="5">
        <v>35</v>
      </c>
      <c r="CS161" s="2">
        <v>0</v>
      </c>
      <c r="CT161" s="2">
        <v>0</v>
      </c>
      <c r="CU161" s="2" t="s">
        <v>142</v>
      </c>
    </row>
    <row r="162" spans="1:99" s="2" customFormat="1" x14ac:dyDescent="0.25">
      <c r="A162" s="2" t="s">
        <v>1321</v>
      </c>
      <c r="C162" s="2" t="s">
        <v>1322</v>
      </c>
      <c r="D162" s="2">
        <v>1953</v>
      </c>
      <c r="E162" s="2">
        <f t="shared" si="44"/>
        <v>62</v>
      </c>
      <c r="F162" s="2">
        <v>71</v>
      </c>
      <c r="G162" s="2">
        <v>75</v>
      </c>
      <c r="H162" s="2">
        <v>134500</v>
      </c>
      <c r="I162" s="2">
        <v>150000</v>
      </c>
      <c r="J162" s="2">
        <v>57927</v>
      </c>
      <c r="K162" s="2">
        <v>150000</v>
      </c>
      <c r="L162" s="2">
        <f t="shared" si="45"/>
        <v>6533985000</v>
      </c>
      <c r="M162" s="2">
        <v>4690</v>
      </c>
      <c r="N162" s="2">
        <f t="shared" si="46"/>
        <v>204296400</v>
      </c>
      <c r="O162" s="2">
        <f t="shared" si="47"/>
        <v>7.328125</v>
      </c>
      <c r="P162" s="2">
        <f t="shared" si="48"/>
        <v>18979773.400000002</v>
      </c>
      <c r="Q162" s="2">
        <f t="shared" si="49"/>
        <v>18.979773400000003</v>
      </c>
      <c r="R162" s="2">
        <v>360</v>
      </c>
      <c r="S162" s="2">
        <f t="shared" si="50"/>
        <v>932.39639999999997</v>
      </c>
      <c r="T162" s="2">
        <f t="shared" si="51"/>
        <v>230400</v>
      </c>
      <c r="U162" s="2">
        <f t="shared" si="52"/>
        <v>10036800000</v>
      </c>
      <c r="W162" s="2">
        <f t="shared" si="53"/>
        <v>0</v>
      </c>
      <c r="X162" s="2">
        <f t="shared" si="54"/>
        <v>0</v>
      </c>
      <c r="Y162" s="2">
        <f t="shared" si="55"/>
        <v>0</v>
      </c>
      <c r="Z162" s="2">
        <f t="shared" si="56"/>
        <v>31.982869007970773</v>
      </c>
      <c r="AA162" s="2">
        <f t="shared" si="57"/>
        <v>0</v>
      </c>
      <c r="AB162" s="2">
        <f t="shared" si="58"/>
        <v>1.3513888313227087</v>
      </c>
      <c r="AC162" s="2">
        <v>71</v>
      </c>
      <c r="AD162" s="2">
        <f t="shared" si="59"/>
        <v>0.45046294377423624</v>
      </c>
      <c r="AE162" s="2" t="s">
        <v>179</v>
      </c>
      <c r="AF162" s="2">
        <f t="shared" si="60"/>
        <v>49.125799573560769</v>
      </c>
      <c r="AG162" s="2">
        <f t="shared" si="61"/>
        <v>0.19830447324892123</v>
      </c>
      <c r="AH162" s="2">
        <f t="shared" si="62"/>
        <v>0.26563045959859732</v>
      </c>
      <c r="AI162" s="2">
        <f t="shared" si="63"/>
        <v>2523294327.3000002</v>
      </c>
      <c r="AJ162" s="2">
        <f t="shared" si="64"/>
        <v>71451795.960000008</v>
      </c>
      <c r="AK162" s="2">
        <f t="shared" si="65"/>
        <v>71.451795960000013</v>
      </c>
      <c r="AL162" s="2" t="s">
        <v>179</v>
      </c>
      <c r="AM162" s="2" t="s">
        <v>179</v>
      </c>
      <c r="AN162" s="2" t="s">
        <v>179</v>
      </c>
      <c r="AO162" s="2" t="s">
        <v>179</v>
      </c>
      <c r="AP162" s="2" t="s">
        <v>179</v>
      </c>
      <c r="AQ162" s="2" t="s">
        <v>179</v>
      </c>
      <c r="AR162" s="2" t="s">
        <v>179</v>
      </c>
      <c r="AS162" s="2">
        <v>0</v>
      </c>
      <c r="AT162" s="2" t="s">
        <v>179</v>
      </c>
      <c r="AU162" s="2" t="s">
        <v>179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 t="s">
        <v>142</v>
      </c>
    </row>
    <row r="163" spans="1:99" s="2" customFormat="1" x14ac:dyDescent="0.25">
      <c r="A163" s="2" t="s">
        <v>1323</v>
      </c>
      <c r="B163" s="2" t="s">
        <v>1324</v>
      </c>
      <c r="C163" s="2" t="s">
        <v>1325</v>
      </c>
      <c r="D163" s="2">
        <v>1939</v>
      </c>
      <c r="E163" s="2">
        <f t="shared" si="44"/>
        <v>76</v>
      </c>
      <c r="F163" s="2">
        <v>16</v>
      </c>
      <c r="G163" s="2">
        <v>16</v>
      </c>
      <c r="H163" s="2">
        <v>0</v>
      </c>
      <c r="I163" s="2">
        <v>22545</v>
      </c>
      <c r="J163" s="2">
        <v>17788</v>
      </c>
      <c r="K163" s="2">
        <v>22545</v>
      </c>
      <c r="L163" s="2">
        <f t="shared" si="45"/>
        <v>982057945.5</v>
      </c>
      <c r="M163" s="2">
        <v>1227</v>
      </c>
      <c r="N163" s="2">
        <f t="shared" si="46"/>
        <v>53448120</v>
      </c>
      <c r="O163" s="2">
        <f t="shared" si="47"/>
        <v>1.9171875</v>
      </c>
      <c r="P163" s="2">
        <f t="shared" si="48"/>
        <v>4965497.22</v>
      </c>
      <c r="Q163" s="2">
        <f t="shared" si="49"/>
        <v>4.9654972200000005</v>
      </c>
      <c r="R163" s="2">
        <v>3.01</v>
      </c>
      <c r="S163" s="2">
        <f t="shared" si="50"/>
        <v>7.7958698999999987</v>
      </c>
      <c r="T163" s="2">
        <f t="shared" si="51"/>
        <v>1926.3999999999999</v>
      </c>
      <c r="U163" s="2">
        <f t="shared" si="52"/>
        <v>83918800</v>
      </c>
      <c r="V163" s="2">
        <v>45635.634459000001</v>
      </c>
      <c r="W163" s="2">
        <f t="shared" si="53"/>
        <v>13.909741383103199</v>
      </c>
      <c r="X163" s="2">
        <f t="shared" si="54"/>
        <v>8.6431153527278468</v>
      </c>
      <c r="Y163" s="2">
        <f t="shared" si="55"/>
        <v>1.7608914106914459</v>
      </c>
      <c r="Z163" s="2">
        <f t="shared" si="56"/>
        <v>18.374040948493604</v>
      </c>
      <c r="AA163" s="2">
        <f t="shared" si="57"/>
        <v>0.63395703063010622</v>
      </c>
      <c r="AB163" s="2">
        <f t="shared" si="58"/>
        <v>3.4451326778425511</v>
      </c>
      <c r="AC163" s="2">
        <v>16</v>
      </c>
      <c r="AD163" s="2">
        <f t="shared" si="59"/>
        <v>1.1483775592808503</v>
      </c>
      <c r="AE163" s="2">
        <v>25.239699999999999</v>
      </c>
      <c r="AF163" s="2">
        <f t="shared" si="60"/>
        <v>1.5700081499592502</v>
      </c>
      <c r="AG163" s="2">
        <f t="shared" si="61"/>
        <v>0.22273266399287264</v>
      </c>
      <c r="AH163" s="2">
        <f t="shared" si="62"/>
        <v>0.2263098778397965</v>
      </c>
      <c r="AI163" s="2">
        <f t="shared" si="63"/>
        <v>774843501.20000005</v>
      </c>
      <c r="AJ163" s="2">
        <f t="shared" si="64"/>
        <v>21941142.240000002</v>
      </c>
      <c r="AK163" s="2">
        <f t="shared" si="65"/>
        <v>21.941142240000001</v>
      </c>
      <c r="AL163" s="2" t="s">
        <v>1326</v>
      </c>
      <c r="AM163" s="2" t="s">
        <v>1327</v>
      </c>
      <c r="AN163" s="2" t="s">
        <v>1328</v>
      </c>
      <c r="AO163" s="2" t="s">
        <v>1329</v>
      </c>
      <c r="AP163" s="2" t="s">
        <v>1330</v>
      </c>
      <c r="AQ163" s="2" t="s">
        <v>1331</v>
      </c>
      <c r="AR163" s="2" t="s">
        <v>722</v>
      </c>
      <c r="AS163" s="2">
        <v>1</v>
      </c>
      <c r="AT163" s="2" t="s">
        <v>1332</v>
      </c>
      <c r="AU163" s="2" t="s">
        <v>1333</v>
      </c>
      <c r="AV163" s="2">
        <v>10</v>
      </c>
      <c r="AW163" s="5">
        <v>46</v>
      </c>
      <c r="AX163" s="5">
        <v>48</v>
      </c>
      <c r="AY163" s="5">
        <v>6</v>
      </c>
      <c r="AZ163" s="5">
        <v>10.199999999999999</v>
      </c>
      <c r="BA163" s="5">
        <v>0.5</v>
      </c>
      <c r="BB163" s="2">
        <v>0</v>
      </c>
      <c r="BC163" s="2">
        <v>0</v>
      </c>
      <c r="BD163" s="2">
        <v>0</v>
      </c>
      <c r="BE163" s="2">
        <v>0</v>
      </c>
      <c r="BF163" s="5">
        <v>1.8</v>
      </c>
      <c r="BG163" s="5">
        <v>0.4</v>
      </c>
      <c r="BH163" s="2">
        <v>0</v>
      </c>
      <c r="BI163" s="5">
        <v>12.4</v>
      </c>
      <c r="BJ163" s="5">
        <v>1.1000000000000001</v>
      </c>
      <c r="BK163" s="5">
        <v>6</v>
      </c>
      <c r="BL163" s="5">
        <v>65.3</v>
      </c>
      <c r="BM163" s="5">
        <v>1.7</v>
      </c>
      <c r="BN163" s="5">
        <v>0.7</v>
      </c>
      <c r="BO163" s="5">
        <v>377</v>
      </c>
      <c r="BP163" s="5">
        <v>53</v>
      </c>
      <c r="BQ163" s="5">
        <v>13</v>
      </c>
      <c r="BR163" s="5">
        <v>2</v>
      </c>
      <c r="BS163" s="5">
        <v>0.55000000000000004</v>
      </c>
      <c r="BT163" s="5">
        <v>0.08</v>
      </c>
      <c r="BU163" s="5">
        <v>578</v>
      </c>
      <c r="BV163" s="5">
        <v>19</v>
      </c>
      <c r="BW163" s="5">
        <v>0.84</v>
      </c>
      <c r="BX163" s="5">
        <v>1792</v>
      </c>
      <c r="BY163" s="5">
        <v>50</v>
      </c>
      <c r="BZ163" s="5">
        <v>60</v>
      </c>
      <c r="CA163" s="5">
        <v>2</v>
      </c>
      <c r="CB163" s="5">
        <v>0.08</v>
      </c>
      <c r="CC163" s="2">
        <v>0</v>
      </c>
      <c r="CD163" s="5">
        <v>22</v>
      </c>
      <c r="CE163" s="5">
        <v>11</v>
      </c>
      <c r="CF163" s="5">
        <v>64</v>
      </c>
      <c r="CG163" s="5">
        <v>62</v>
      </c>
      <c r="CH163" s="5">
        <v>6</v>
      </c>
      <c r="CI163" s="2">
        <v>0</v>
      </c>
      <c r="CJ163" s="5">
        <v>1</v>
      </c>
      <c r="CK163" s="2">
        <v>0</v>
      </c>
      <c r="CL163" s="2">
        <v>0</v>
      </c>
      <c r="CM163" s="5">
        <v>1</v>
      </c>
      <c r="CN163" s="5">
        <v>4</v>
      </c>
      <c r="CO163" s="2">
        <v>0</v>
      </c>
      <c r="CP163" s="2">
        <v>0</v>
      </c>
      <c r="CQ163" s="5">
        <v>5</v>
      </c>
      <c r="CR163" s="5">
        <v>23</v>
      </c>
      <c r="CS163" s="5">
        <v>0.38950000000000001</v>
      </c>
      <c r="CT163" s="5">
        <v>4.8829999999999998E-2</v>
      </c>
      <c r="CU163" s="2" t="s">
        <v>142</v>
      </c>
    </row>
    <row r="164" spans="1:99" s="2" customFormat="1" x14ac:dyDescent="0.25">
      <c r="A164" s="2" t="s">
        <v>1334</v>
      </c>
      <c r="B164" s="2" t="s">
        <v>1324</v>
      </c>
      <c r="C164" s="2" t="s">
        <v>1335</v>
      </c>
      <c r="D164" s="2">
        <v>1936</v>
      </c>
      <c r="E164" s="2">
        <f t="shared" si="44"/>
        <v>79</v>
      </c>
      <c r="F164" s="2">
        <v>15</v>
      </c>
      <c r="G164" s="2">
        <v>15</v>
      </c>
      <c r="H164" s="2">
        <v>0</v>
      </c>
      <c r="I164" s="2">
        <v>7350</v>
      </c>
      <c r="J164" s="2">
        <v>3185</v>
      </c>
      <c r="K164" s="2">
        <v>7350</v>
      </c>
      <c r="L164" s="2">
        <f t="shared" si="45"/>
        <v>320165265</v>
      </c>
      <c r="M164" s="2">
        <v>490</v>
      </c>
      <c r="N164" s="2">
        <f t="shared" si="46"/>
        <v>21344400</v>
      </c>
      <c r="O164" s="2">
        <f t="shared" si="47"/>
        <v>0.765625</v>
      </c>
      <c r="P164" s="2">
        <f t="shared" si="48"/>
        <v>1982961.4000000001</v>
      </c>
      <c r="Q164" s="2">
        <f t="shared" si="49"/>
        <v>1.9829614000000002</v>
      </c>
      <c r="R164" s="2">
        <v>0.8</v>
      </c>
      <c r="S164" s="2">
        <f t="shared" si="50"/>
        <v>2.0719919999999998</v>
      </c>
      <c r="T164" s="2">
        <f t="shared" si="51"/>
        <v>512</v>
      </c>
      <c r="U164" s="2">
        <f t="shared" si="52"/>
        <v>22304000</v>
      </c>
      <c r="V164" s="2">
        <v>24641.835795999999</v>
      </c>
      <c r="W164" s="2">
        <f t="shared" si="53"/>
        <v>7.5108315506207992</v>
      </c>
      <c r="X164" s="2">
        <f t="shared" si="54"/>
        <v>4.6670158487476243</v>
      </c>
      <c r="Y164" s="2">
        <f t="shared" si="55"/>
        <v>1.5046163711290679</v>
      </c>
      <c r="Z164" s="2">
        <f t="shared" si="56"/>
        <v>14.999965564738291</v>
      </c>
      <c r="AA164" s="2">
        <f t="shared" si="57"/>
        <v>1.9118176783544445</v>
      </c>
      <c r="AB164" s="2">
        <f t="shared" si="58"/>
        <v>2.9999931129476582</v>
      </c>
      <c r="AC164" s="2">
        <v>15</v>
      </c>
      <c r="AD164" s="2">
        <f t="shared" si="59"/>
        <v>0.99999770431588608</v>
      </c>
      <c r="AE164" s="2" t="s">
        <v>179</v>
      </c>
      <c r="AF164" s="2">
        <f t="shared" si="60"/>
        <v>1.0448979591836736</v>
      </c>
      <c r="AG164" s="2">
        <f t="shared" si="61"/>
        <v>0.28773569063140525</v>
      </c>
      <c r="AH164" s="2">
        <f t="shared" si="62"/>
        <v>0.50474579738126779</v>
      </c>
      <c r="AI164" s="2">
        <f t="shared" si="63"/>
        <v>138738281.5</v>
      </c>
      <c r="AJ164" s="2">
        <f t="shared" si="64"/>
        <v>3928633.8000000003</v>
      </c>
      <c r="AK164" s="2">
        <f t="shared" si="65"/>
        <v>3.9286338000000001</v>
      </c>
      <c r="AL164" s="2" t="s">
        <v>1336</v>
      </c>
      <c r="AM164" s="2" t="s">
        <v>1327</v>
      </c>
      <c r="AN164" s="2" t="s">
        <v>1337</v>
      </c>
      <c r="AO164" s="2" t="s">
        <v>1338</v>
      </c>
      <c r="AP164" s="2" t="s">
        <v>179</v>
      </c>
      <c r="AQ164" s="2" t="s">
        <v>179</v>
      </c>
      <c r="AR164" s="2" t="s">
        <v>179</v>
      </c>
      <c r="AS164" s="2">
        <v>0</v>
      </c>
      <c r="AT164" s="2" t="s">
        <v>179</v>
      </c>
      <c r="AU164" s="2" t="s">
        <v>179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 t="s">
        <v>142</v>
      </c>
    </row>
    <row r="165" spans="1:99" s="2" customFormat="1" x14ac:dyDescent="0.25">
      <c r="A165" s="2" t="s">
        <v>1339</v>
      </c>
      <c r="C165" s="2" t="s">
        <v>1340</v>
      </c>
      <c r="D165" s="2">
        <v>1955</v>
      </c>
      <c r="E165" s="2">
        <f t="shared" si="44"/>
        <v>60</v>
      </c>
      <c r="F165" s="2">
        <v>19</v>
      </c>
      <c r="G165" s="2">
        <v>19</v>
      </c>
      <c r="H165" s="2">
        <v>0</v>
      </c>
      <c r="I165" s="2">
        <v>3500</v>
      </c>
      <c r="J165" s="2">
        <v>1848</v>
      </c>
      <c r="K165" s="2">
        <v>3500</v>
      </c>
      <c r="L165" s="2">
        <f t="shared" si="45"/>
        <v>152459650</v>
      </c>
      <c r="M165" s="2">
        <v>342.98183605999998</v>
      </c>
      <c r="N165" s="2">
        <f t="shared" si="46"/>
        <v>14940288.778773598</v>
      </c>
      <c r="O165" s="2">
        <f t="shared" si="47"/>
        <v>0.53590911884375003</v>
      </c>
      <c r="P165" s="2">
        <f t="shared" si="48"/>
        <v>1387999.4730777715</v>
      </c>
      <c r="Q165" s="2">
        <f t="shared" si="49"/>
        <v>1.3879994730777716</v>
      </c>
      <c r="R165" s="2">
        <v>0</v>
      </c>
      <c r="S165" s="2">
        <f t="shared" si="50"/>
        <v>0</v>
      </c>
      <c r="T165" s="2">
        <f t="shared" si="51"/>
        <v>0</v>
      </c>
      <c r="U165" s="2">
        <f t="shared" si="52"/>
        <v>0</v>
      </c>
      <c r="V165" s="2">
        <v>40296.369623999999</v>
      </c>
      <c r="W165" s="2">
        <f t="shared" si="53"/>
        <v>12.282333461395199</v>
      </c>
      <c r="X165" s="2">
        <f t="shared" si="54"/>
        <v>7.6318906285678558</v>
      </c>
      <c r="Y165" s="2">
        <f t="shared" si="55"/>
        <v>2.9409058732541249</v>
      </c>
      <c r="Z165" s="2">
        <f t="shared" si="56"/>
        <v>10.204598602980614</v>
      </c>
      <c r="AA165" s="2">
        <f t="shared" si="57"/>
        <v>5.3882384315771779</v>
      </c>
      <c r="AB165" s="2">
        <f t="shared" si="58"/>
        <v>1.6112524109969391</v>
      </c>
      <c r="AC165" s="2">
        <v>19</v>
      </c>
      <c r="AD165" s="2">
        <f t="shared" si="59"/>
        <v>0.53708413699897972</v>
      </c>
      <c r="AE165" s="2" t="s">
        <v>179</v>
      </c>
      <c r="AF165" s="2">
        <f t="shared" si="60"/>
        <v>0</v>
      </c>
      <c r="AG165" s="2">
        <f t="shared" si="61"/>
        <v>0.23397091793683344</v>
      </c>
      <c r="AH165" s="2">
        <f t="shared" si="62"/>
        <v>0.60891296652655502</v>
      </c>
      <c r="AI165" s="2">
        <f t="shared" si="63"/>
        <v>80498695.200000003</v>
      </c>
      <c r="AJ165" s="2">
        <f t="shared" si="64"/>
        <v>2279471.04</v>
      </c>
      <c r="AK165" s="2">
        <f t="shared" si="65"/>
        <v>2.2794710400000002</v>
      </c>
      <c r="AL165" s="2" t="s">
        <v>179</v>
      </c>
      <c r="AM165" s="2" t="s">
        <v>179</v>
      </c>
      <c r="AN165" s="2" t="s">
        <v>179</v>
      </c>
      <c r="AO165" s="2" t="s">
        <v>179</v>
      </c>
      <c r="AP165" s="2" t="s">
        <v>1341</v>
      </c>
      <c r="AQ165" s="2" t="s">
        <v>1342</v>
      </c>
      <c r="AR165" s="2" t="s">
        <v>179</v>
      </c>
      <c r="AS165" s="2">
        <v>1</v>
      </c>
      <c r="AT165" s="2" t="s">
        <v>1343</v>
      </c>
      <c r="AU165" s="2" t="s">
        <v>1344</v>
      </c>
      <c r="AV165" s="2">
        <v>4</v>
      </c>
      <c r="AW165" s="5">
        <v>70</v>
      </c>
      <c r="AX165" s="5">
        <v>29</v>
      </c>
      <c r="AY165" s="5">
        <v>2</v>
      </c>
      <c r="AZ165" s="5">
        <v>0.3</v>
      </c>
      <c r="BA165" s="2">
        <v>0</v>
      </c>
      <c r="BB165" s="2">
        <v>0</v>
      </c>
      <c r="BC165" s="5">
        <v>0.1</v>
      </c>
      <c r="BD165" s="2">
        <v>0</v>
      </c>
      <c r="BE165" s="5">
        <v>0.1</v>
      </c>
      <c r="BF165" s="5">
        <v>0.6</v>
      </c>
      <c r="BG165" s="5">
        <v>0.4</v>
      </c>
      <c r="BH165" s="2">
        <v>0</v>
      </c>
      <c r="BI165" s="5">
        <v>29.1</v>
      </c>
      <c r="BJ165" s="5">
        <v>3</v>
      </c>
      <c r="BK165" s="5">
        <v>9.4</v>
      </c>
      <c r="BL165" s="5">
        <v>55.6</v>
      </c>
      <c r="BM165" s="2">
        <v>0</v>
      </c>
      <c r="BN165" s="5">
        <v>1.6</v>
      </c>
      <c r="BO165" s="5">
        <v>1624</v>
      </c>
      <c r="BP165" s="5">
        <v>1051</v>
      </c>
      <c r="BQ165" s="5">
        <v>4</v>
      </c>
      <c r="BR165" s="5">
        <v>3</v>
      </c>
      <c r="BS165" s="5">
        <v>0.19</v>
      </c>
      <c r="BT165" s="5">
        <v>0.13</v>
      </c>
      <c r="BU165" s="5">
        <v>4338</v>
      </c>
      <c r="BV165" s="5">
        <v>11</v>
      </c>
      <c r="BW165" s="5">
        <v>0.52</v>
      </c>
      <c r="BX165" s="5">
        <v>48248</v>
      </c>
      <c r="BY165" s="5">
        <v>16843</v>
      </c>
      <c r="BZ165" s="5">
        <v>117</v>
      </c>
      <c r="CA165" s="5">
        <v>41</v>
      </c>
      <c r="CB165" s="5">
        <v>549.92999999999995</v>
      </c>
      <c r="CC165" s="5">
        <v>203.75</v>
      </c>
      <c r="CD165" s="5">
        <v>23</v>
      </c>
      <c r="CE165" s="5">
        <v>7</v>
      </c>
      <c r="CF165" s="5">
        <v>54</v>
      </c>
      <c r="CG165" s="5">
        <v>48</v>
      </c>
      <c r="CH165" s="5">
        <v>8</v>
      </c>
      <c r="CI165" s="2">
        <v>0</v>
      </c>
      <c r="CJ165" s="2">
        <v>0</v>
      </c>
      <c r="CK165" s="5">
        <v>1</v>
      </c>
      <c r="CL165" s="2">
        <v>0</v>
      </c>
      <c r="CM165" s="5">
        <v>4</v>
      </c>
      <c r="CN165" s="5">
        <v>10</v>
      </c>
      <c r="CO165" s="2">
        <v>0</v>
      </c>
      <c r="CP165" s="5">
        <v>2</v>
      </c>
      <c r="CQ165" s="5">
        <v>9</v>
      </c>
      <c r="CR165" s="5">
        <v>33</v>
      </c>
      <c r="CS165" s="2">
        <v>0</v>
      </c>
      <c r="CT165" s="2">
        <v>0</v>
      </c>
      <c r="CU165" s="2" t="s">
        <v>633</v>
      </c>
    </row>
    <row r="166" spans="1:99" s="2" customFormat="1" x14ac:dyDescent="0.25">
      <c r="A166" s="2" t="s">
        <v>1345</v>
      </c>
      <c r="B166" s="2" t="s">
        <v>1346</v>
      </c>
      <c r="C166" s="2" t="s">
        <v>1347</v>
      </c>
      <c r="D166" s="2">
        <v>1935</v>
      </c>
      <c r="E166" s="2">
        <f t="shared" si="44"/>
        <v>80</v>
      </c>
      <c r="F166" s="2">
        <v>9</v>
      </c>
      <c r="G166" s="2">
        <v>9</v>
      </c>
      <c r="H166" s="2">
        <v>0</v>
      </c>
      <c r="I166" s="2">
        <v>13500</v>
      </c>
      <c r="J166" s="2">
        <v>8864</v>
      </c>
      <c r="K166" s="2">
        <v>13500</v>
      </c>
      <c r="L166" s="2">
        <f t="shared" si="45"/>
        <v>588058650</v>
      </c>
      <c r="M166" s="2">
        <v>630</v>
      </c>
      <c r="N166" s="2">
        <f t="shared" si="46"/>
        <v>27442800</v>
      </c>
      <c r="O166" s="2">
        <f t="shared" si="47"/>
        <v>0.984375</v>
      </c>
      <c r="P166" s="2">
        <f t="shared" si="48"/>
        <v>2549521.8000000003</v>
      </c>
      <c r="Q166" s="2">
        <f t="shared" si="49"/>
        <v>2.5495217999999999</v>
      </c>
      <c r="R166" s="2">
        <v>0</v>
      </c>
      <c r="S166" s="2">
        <f t="shared" si="50"/>
        <v>0</v>
      </c>
      <c r="T166" s="2">
        <f t="shared" si="51"/>
        <v>0</v>
      </c>
      <c r="U166" s="2">
        <f t="shared" si="52"/>
        <v>0</v>
      </c>
      <c r="W166" s="2">
        <f t="shared" si="53"/>
        <v>0</v>
      </c>
      <c r="X166" s="2">
        <f t="shared" si="54"/>
        <v>0</v>
      </c>
      <c r="Y166" s="2">
        <f t="shared" si="55"/>
        <v>0</v>
      </c>
      <c r="Z166" s="2">
        <f t="shared" si="56"/>
        <v>21.428522235340417</v>
      </c>
      <c r="AA166" s="2">
        <f t="shared" si="57"/>
        <v>0</v>
      </c>
      <c r="AB166" s="2">
        <f t="shared" si="58"/>
        <v>7.1428407451134728</v>
      </c>
      <c r="AC166" s="2">
        <v>9</v>
      </c>
      <c r="AD166" s="2">
        <f t="shared" si="59"/>
        <v>2.380946915037824</v>
      </c>
      <c r="AE166" s="2" t="s">
        <v>179</v>
      </c>
      <c r="AF166" s="2">
        <f t="shared" si="60"/>
        <v>0</v>
      </c>
      <c r="AG166" s="2">
        <f t="shared" si="61"/>
        <v>0.36251289558481703</v>
      </c>
      <c r="AH166" s="2">
        <f t="shared" si="62"/>
        <v>0.2331829919084264</v>
      </c>
      <c r="AI166" s="2">
        <f t="shared" si="63"/>
        <v>386114953.60000002</v>
      </c>
      <c r="AJ166" s="2">
        <f t="shared" si="64"/>
        <v>10933566.720000001</v>
      </c>
      <c r="AK166" s="2">
        <f t="shared" si="65"/>
        <v>10.93356672</v>
      </c>
      <c r="AL166" s="2" t="s">
        <v>179</v>
      </c>
      <c r="AM166" s="2" t="s">
        <v>179</v>
      </c>
      <c r="AN166" s="2" t="s">
        <v>179</v>
      </c>
      <c r="AO166" s="2" t="s">
        <v>179</v>
      </c>
      <c r="AP166" s="2" t="s">
        <v>179</v>
      </c>
      <c r="AQ166" s="2" t="s">
        <v>179</v>
      </c>
      <c r="AR166" s="2" t="s">
        <v>179</v>
      </c>
      <c r="AS166" s="2">
        <v>0</v>
      </c>
      <c r="AT166" s="2" t="s">
        <v>179</v>
      </c>
      <c r="AU166" s="2" t="s">
        <v>179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 t="s">
        <v>142</v>
      </c>
    </row>
    <row r="167" spans="1:99" s="2" customFormat="1" x14ac:dyDescent="0.25">
      <c r="A167" s="2" t="s">
        <v>1348</v>
      </c>
      <c r="C167" s="2" t="s">
        <v>1349</v>
      </c>
      <c r="D167" s="2">
        <v>1905</v>
      </c>
      <c r="E167" s="2">
        <f t="shared" si="44"/>
        <v>110</v>
      </c>
      <c r="F167" s="2">
        <v>24</v>
      </c>
      <c r="G167" s="2">
        <v>24</v>
      </c>
      <c r="H167" s="2">
        <v>0</v>
      </c>
      <c r="I167" s="2">
        <v>16000</v>
      </c>
      <c r="J167" s="2">
        <v>7000</v>
      </c>
      <c r="K167" s="2">
        <v>16000</v>
      </c>
      <c r="L167" s="2">
        <f t="shared" si="45"/>
        <v>696958400</v>
      </c>
      <c r="M167" s="2">
        <v>609</v>
      </c>
      <c r="N167" s="2">
        <f t="shared" si="46"/>
        <v>26528040</v>
      </c>
      <c r="O167" s="2">
        <f t="shared" si="47"/>
        <v>0.95156250000000009</v>
      </c>
      <c r="P167" s="2">
        <f t="shared" si="48"/>
        <v>2464537.7400000002</v>
      </c>
      <c r="Q167" s="2">
        <f t="shared" si="49"/>
        <v>2.4645377399999999</v>
      </c>
      <c r="R167" s="2">
        <v>42.6</v>
      </c>
      <c r="S167" s="2">
        <f t="shared" si="50"/>
        <v>110.333574</v>
      </c>
      <c r="T167" s="2">
        <f t="shared" si="51"/>
        <v>27264</v>
      </c>
      <c r="U167" s="2">
        <f t="shared" si="52"/>
        <v>1187688000</v>
      </c>
      <c r="V167" s="2">
        <v>97539.605091999998</v>
      </c>
      <c r="W167" s="2">
        <f t="shared" si="53"/>
        <v>29.730071632041597</v>
      </c>
      <c r="X167" s="2">
        <f t="shared" si="54"/>
        <v>18.473415966794249</v>
      </c>
      <c r="Y167" s="2">
        <f t="shared" si="55"/>
        <v>5.3422364999094176</v>
      </c>
      <c r="Z167" s="2">
        <f t="shared" si="56"/>
        <v>26.272517683175991</v>
      </c>
      <c r="AA167" s="2">
        <f t="shared" si="57"/>
        <v>3.4432281758047614</v>
      </c>
      <c r="AB167" s="2">
        <f t="shared" si="58"/>
        <v>3.2840647103969989</v>
      </c>
      <c r="AC167" s="2">
        <v>24</v>
      </c>
      <c r="AD167" s="2">
        <f t="shared" si="59"/>
        <v>1.0946882367989996</v>
      </c>
      <c r="AE167" s="2" t="s">
        <v>179</v>
      </c>
      <c r="AF167" s="2">
        <f t="shared" si="60"/>
        <v>44.768472906403943</v>
      </c>
      <c r="AG167" s="2">
        <f t="shared" si="61"/>
        <v>0.45205841671350089</v>
      </c>
      <c r="AH167" s="2">
        <f t="shared" si="62"/>
        <v>0.28543374841910696</v>
      </c>
      <c r="AI167" s="2">
        <f t="shared" si="63"/>
        <v>304919300</v>
      </c>
      <c r="AJ167" s="2">
        <f t="shared" si="64"/>
        <v>8634360</v>
      </c>
      <c r="AK167" s="2">
        <f t="shared" si="65"/>
        <v>8.6343599999999991</v>
      </c>
      <c r="AL167" s="2" t="s">
        <v>1350</v>
      </c>
      <c r="AM167" s="2" t="s">
        <v>1351</v>
      </c>
      <c r="AN167" s="2" t="s">
        <v>1352</v>
      </c>
      <c r="AO167" s="2" t="s">
        <v>1353</v>
      </c>
      <c r="AP167" s="2" t="s">
        <v>179</v>
      </c>
      <c r="AQ167" s="2" t="s">
        <v>179</v>
      </c>
      <c r="AR167" s="2" t="s">
        <v>179</v>
      </c>
      <c r="AS167" s="2">
        <v>0</v>
      </c>
      <c r="AT167" s="2" t="s">
        <v>179</v>
      </c>
      <c r="AU167" s="2" t="s">
        <v>179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 t="s">
        <v>142</v>
      </c>
    </row>
    <row r="168" spans="1:99" s="2" customFormat="1" x14ac:dyDescent="0.25">
      <c r="A168" s="2" t="s">
        <v>1354</v>
      </c>
      <c r="C168" s="2" t="s">
        <v>1355</v>
      </c>
      <c r="D168" s="2">
        <v>1969</v>
      </c>
      <c r="E168" s="2">
        <f t="shared" si="44"/>
        <v>46</v>
      </c>
      <c r="F168" s="2">
        <v>100</v>
      </c>
      <c r="G168" s="2">
        <v>100</v>
      </c>
      <c r="H168" s="2">
        <v>673209</v>
      </c>
      <c r="I168" s="2">
        <v>2045000</v>
      </c>
      <c r="J168" s="2">
        <v>1788000</v>
      </c>
      <c r="K168" s="2">
        <v>2045000</v>
      </c>
      <c r="L168" s="2">
        <f t="shared" si="45"/>
        <v>89079995500</v>
      </c>
      <c r="M168" s="2">
        <v>82600</v>
      </c>
      <c r="N168" s="2">
        <f t="shared" si="46"/>
        <v>3598056000</v>
      </c>
      <c r="O168" s="2">
        <f t="shared" si="47"/>
        <v>129.0625</v>
      </c>
      <c r="P168" s="2">
        <f t="shared" si="48"/>
        <v>334270636</v>
      </c>
      <c r="Q168" s="2">
        <f t="shared" si="49"/>
        <v>334.27063600000002</v>
      </c>
      <c r="R168" s="2">
        <v>16583</v>
      </c>
      <c r="S168" s="2">
        <f t="shared" si="50"/>
        <v>42949.804169999996</v>
      </c>
      <c r="T168" s="2">
        <f t="shared" si="51"/>
        <v>10613120</v>
      </c>
      <c r="U168" s="2">
        <f t="shared" si="52"/>
        <v>462334040000</v>
      </c>
      <c r="V168" s="2">
        <v>3989502.7738999999</v>
      </c>
      <c r="W168" s="2">
        <f t="shared" si="53"/>
        <v>1216.0004454847199</v>
      </c>
      <c r="X168" s="2">
        <f t="shared" si="54"/>
        <v>755.58788836001668</v>
      </c>
      <c r="Y168" s="2">
        <f t="shared" si="55"/>
        <v>18.762016404521042</v>
      </c>
      <c r="Z168" s="2">
        <f t="shared" si="56"/>
        <v>24.757812413147544</v>
      </c>
      <c r="AA168" s="2">
        <f t="shared" si="57"/>
        <v>0.55135854218239522</v>
      </c>
      <c r="AB168" s="2">
        <f t="shared" si="58"/>
        <v>0.7427343723944263</v>
      </c>
      <c r="AC168" s="2">
        <v>100</v>
      </c>
      <c r="AD168" s="2">
        <f t="shared" si="59"/>
        <v>0.24757812413147545</v>
      </c>
      <c r="AE168" s="2">
        <v>7085.11</v>
      </c>
      <c r="AF168" s="2">
        <f t="shared" si="60"/>
        <v>128.48813559322033</v>
      </c>
      <c r="AG168" s="2">
        <f t="shared" si="61"/>
        <v>3.6578320196214105E-2</v>
      </c>
      <c r="AH168" s="2">
        <f t="shared" si="62"/>
        <v>0.15156488736801044</v>
      </c>
      <c r="AI168" s="2">
        <f t="shared" si="63"/>
        <v>77885101200</v>
      </c>
      <c r="AJ168" s="2">
        <f t="shared" si="64"/>
        <v>2205462240</v>
      </c>
      <c r="AK168" s="2">
        <f t="shared" si="65"/>
        <v>2205.4622399999998</v>
      </c>
      <c r="AL168" s="2" t="s">
        <v>1356</v>
      </c>
      <c r="AM168" s="2" t="s">
        <v>179</v>
      </c>
      <c r="AN168" s="2" t="s">
        <v>1357</v>
      </c>
      <c r="AO168" s="2" t="s">
        <v>1358</v>
      </c>
      <c r="AP168" s="2" t="s">
        <v>1359</v>
      </c>
      <c r="AQ168" s="2" t="s">
        <v>1360</v>
      </c>
      <c r="AR168" s="2" t="s">
        <v>1361</v>
      </c>
      <c r="AS168" s="2">
        <v>5</v>
      </c>
      <c r="AT168" s="2" t="s">
        <v>1362</v>
      </c>
      <c r="AU168" s="2" t="s">
        <v>1363</v>
      </c>
      <c r="AV168" s="2">
        <v>9</v>
      </c>
      <c r="AW168" s="5">
        <v>86</v>
      </c>
      <c r="AX168" s="5">
        <v>13</v>
      </c>
      <c r="AY168" s="5">
        <v>1</v>
      </c>
      <c r="AZ168" s="5">
        <v>4.2</v>
      </c>
      <c r="BA168" s="5">
        <v>2.5</v>
      </c>
      <c r="BB168" s="5">
        <v>0.4</v>
      </c>
      <c r="BC168" s="5">
        <v>3.2</v>
      </c>
      <c r="BD168" s="5">
        <v>1.4</v>
      </c>
      <c r="BE168" s="5">
        <v>1.8</v>
      </c>
      <c r="BF168" s="5">
        <v>14.3</v>
      </c>
      <c r="BG168" s="5">
        <v>3.8</v>
      </c>
      <c r="BH168" s="5">
        <v>5</v>
      </c>
      <c r="BI168" s="5">
        <v>1.7</v>
      </c>
      <c r="BJ168" s="5">
        <v>11.6</v>
      </c>
      <c r="BK168" s="5">
        <v>40.700000000000003</v>
      </c>
      <c r="BL168" s="5">
        <v>8.8000000000000007</v>
      </c>
      <c r="BM168" s="2">
        <v>0</v>
      </c>
      <c r="BN168" s="5">
        <v>0.6</v>
      </c>
      <c r="BO168" s="5">
        <v>611708</v>
      </c>
      <c r="BP168" s="5">
        <v>207494</v>
      </c>
      <c r="BQ168" s="5">
        <v>14</v>
      </c>
      <c r="BR168" s="5">
        <v>5</v>
      </c>
      <c r="BS168" s="5">
        <v>0.1</v>
      </c>
      <c r="BT168" s="5">
        <v>0.03</v>
      </c>
      <c r="BU168" s="5">
        <v>957788</v>
      </c>
      <c r="BV168" s="5">
        <v>22</v>
      </c>
      <c r="BW168" s="5">
        <v>0.15</v>
      </c>
      <c r="BX168" s="5">
        <v>15118996</v>
      </c>
      <c r="BY168" s="5">
        <v>1290650</v>
      </c>
      <c r="BZ168" s="5">
        <v>350</v>
      </c>
      <c r="CA168" s="5">
        <v>30</v>
      </c>
      <c r="CB168" s="5">
        <v>2.4</v>
      </c>
      <c r="CC168" s="5">
        <v>0.22</v>
      </c>
      <c r="CD168" s="5">
        <v>59</v>
      </c>
      <c r="CE168" s="5">
        <v>55</v>
      </c>
      <c r="CF168" s="5">
        <v>17</v>
      </c>
      <c r="CG168" s="5">
        <v>12</v>
      </c>
      <c r="CH168" s="5">
        <v>11</v>
      </c>
      <c r="CI168" s="5">
        <v>3</v>
      </c>
      <c r="CJ168" s="5">
        <v>5</v>
      </c>
      <c r="CK168" s="2">
        <v>0</v>
      </c>
      <c r="CL168" s="5">
        <v>1</v>
      </c>
      <c r="CM168" s="2">
        <v>0</v>
      </c>
      <c r="CN168" s="2">
        <v>0</v>
      </c>
      <c r="CO168" s="5">
        <v>1</v>
      </c>
      <c r="CP168" s="5">
        <v>2</v>
      </c>
      <c r="CQ168" s="5">
        <v>8</v>
      </c>
      <c r="CR168" s="5">
        <v>26</v>
      </c>
      <c r="CS168" s="5">
        <v>0.92979000000000001</v>
      </c>
      <c r="CT168" s="5">
        <v>0.72338999999999998</v>
      </c>
      <c r="CU168" s="2" t="s">
        <v>142</v>
      </c>
    </row>
    <row r="169" spans="1:99" s="2" customFormat="1" x14ac:dyDescent="0.25">
      <c r="A169" s="2" t="s">
        <v>1364</v>
      </c>
      <c r="C169" s="2" t="s">
        <v>1365</v>
      </c>
      <c r="D169" s="2">
        <v>1964</v>
      </c>
      <c r="E169" s="2">
        <f t="shared" si="44"/>
        <v>51</v>
      </c>
      <c r="F169" s="2">
        <v>93</v>
      </c>
      <c r="G169" s="2">
        <v>96</v>
      </c>
      <c r="H169" s="2">
        <v>313757</v>
      </c>
      <c r="I169" s="2">
        <v>170735</v>
      </c>
      <c r="J169" s="2">
        <v>44100</v>
      </c>
      <c r="K169" s="2">
        <v>170735</v>
      </c>
      <c r="L169" s="2">
        <f t="shared" si="45"/>
        <v>7437199526.5</v>
      </c>
      <c r="M169" s="2">
        <v>2661</v>
      </c>
      <c r="N169" s="2">
        <f t="shared" si="46"/>
        <v>115913160</v>
      </c>
      <c r="O169" s="2">
        <f t="shared" si="47"/>
        <v>4.1578125000000004</v>
      </c>
      <c r="P169" s="2">
        <f t="shared" si="48"/>
        <v>10768694.460000001</v>
      </c>
      <c r="Q169" s="2">
        <f t="shared" si="49"/>
        <v>10.768694460000001</v>
      </c>
      <c r="R169" s="2">
        <v>471</v>
      </c>
      <c r="S169" s="2">
        <f t="shared" si="50"/>
        <v>1219.8852899999999</v>
      </c>
      <c r="T169" s="2">
        <f t="shared" si="51"/>
        <v>301440</v>
      </c>
      <c r="U169" s="2">
        <f t="shared" si="52"/>
        <v>13131480000</v>
      </c>
      <c r="V169" s="2">
        <v>132911.04341000001</v>
      </c>
      <c r="W169" s="2">
        <f t="shared" si="53"/>
        <v>40.511286031368002</v>
      </c>
      <c r="X169" s="2">
        <f t="shared" si="54"/>
        <v>25.172554155593545</v>
      </c>
      <c r="Y169" s="2">
        <f t="shared" si="55"/>
        <v>3.4824861170412746</v>
      </c>
      <c r="Z169" s="2">
        <f t="shared" si="56"/>
        <v>64.161821888903731</v>
      </c>
      <c r="AA169" s="2">
        <f t="shared" si="57"/>
        <v>0.74474111134142018</v>
      </c>
      <c r="AB169" s="2">
        <f t="shared" si="58"/>
        <v>2.0697361899646367</v>
      </c>
      <c r="AC169" s="2">
        <v>93</v>
      </c>
      <c r="AD169" s="2">
        <f t="shared" si="59"/>
        <v>0.68991206332154553</v>
      </c>
      <c r="AE169" s="2">
        <v>54.3553</v>
      </c>
      <c r="AF169" s="2">
        <f t="shared" si="60"/>
        <v>113.28072153325817</v>
      </c>
      <c r="AG169" s="2">
        <f t="shared" si="61"/>
        <v>0.52814815013082894</v>
      </c>
      <c r="AH169" s="2">
        <f t="shared" si="62"/>
        <v>0.19796679556474145</v>
      </c>
      <c r="AI169" s="2">
        <f t="shared" si="63"/>
        <v>1920991590</v>
      </c>
      <c r="AJ169" s="2">
        <f t="shared" si="64"/>
        <v>54396468</v>
      </c>
      <c r="AK169" s="2">
        <f t="shared" si="65"/>
        <v>54.396467999999999</v>
      </c>
      <c r="AL169" s="2" t="s">
        <v>1366</v>
      </c>
      <c r="AM169" s="2" t="s">
        <v>1367</v>
      </c>
      <c r="AN169" s="2" t="s">
        <v>1368</v>
      </c>
      <c r="AO169" s="2" t="s">
        <v>1369</v>
      </c>
      <c r="AP169" s="2" t="s">
        <v>1370</v>
      </c>
      <c r="AQ169" s="2" t="s">
        <v>778</v>
      </c>
      <c r="AR169" s="2" t="s">
        <v>217</v>
      </c>
      <c r="AS169" s="2">
        <v>2</v>
      </c>
      <c r="AT169" s="2" t="s">
        <v>1371</v>
      </c>
      <c r="AU169" s="2" t="s">
        <v>1372</v>
      </c>
      <c r="AV169" s="2">
        <v>9</v>
      </c>
      <c r="AW169" s="5">
        <v>53</v>
      </c>
      <c r="AX169" s="5">
        <v>45</v>
      </c>
      <c r="AY169" s="5">
        <v>1</v>
      </c>
      <c r="AZ169" s="5">
        <v>1.4</v>
      </c>
      <c r="BA169" s="2">
        <v>0</v>
      </c>
      <c r="BB169" s="5">
        <v>0.1</v>
      </c>
      <c r="BC169" s="5">
        <v>0.4</v>
      </c>
      <c r="BD169" s="2">
        <v>0</v>
      </c>
      <c r="BE169" s="5">
        <v>0.2</v>
      </c>
      <c r="BF169" s="5">
        <v>10.9</v>
      </c>
      <c r="BG169" s="5">
        <v>25.3</v>
      </c>
      <c r="BH169" s="5">
        <v>0.2</v>
      </c>
      <c r="BI169" s="5">
        <v>17.600000000000001</v>
      </c>
      <c r="BJ169" s="5">
        <v>29.1</v>
      </c>
      <c r="BK169" s="5">
        <v>10.9</v>
      </c>
      <c r="BL169" s="5">
        <v>3.7</v>
      </c>
      <c r="BM169" s="2">
        <v>0</v>
      </c>
      <c r="BN169" s="5">
        <v>0.2</v>
      </c>
      <c r="BO169" s="5">
        <v>3989</v>
      </c>
      <c r="BP169" s="5">
        <v>2792</v>
      </c>
      <c r="BQ169" s="5">
        <v>3</v>
      </c>
      <c r="BR169" s="5">
        <v>2</v>
      </c>
      <c r="BS169" s="5">
        <v>7.0000000000000007E-2</v>
      </c>
      <c r="BT169" s="5">
        <v>0.05</v>
      </c>
      <c r="BU169" s="5">
        <v>9557</v>
      </c>
      <c r="BV169" s="5">
        <v>8</v>
      </c>
      <c r="BW169" s="5">
        <v>0.16</v>
      </c>
      <c r="BX169" s="5">
        <v>67646</v>
      </c>
      <c r="BY169" s="5">
        <v>3438</v>
      </c>
      <c r="BZ169" s="5">
        <v>53</v>
      </c>
      <c r="CA169" s="5">
        <v>3</v>
      </c>
      <c r="CB169" s="5">
        <v>1.43</v>
      </c>
      <c r="CC169" s="5">
        <v>0.08</v>
      </c>
      <c r="CD169" s="5">
        <v>7</v>
      </c>
      <c r="CE169" s="5">
        <v>4</v>
      </c>
      <c r="CF169" s="5">
        <v>30</v>
      </c>
      <c r="CG169" s="5">
        <v>19</v>
      </c>
      <c r="CH169" s="5">
        <v>28</v>
      </c>
      <c r="CI169" s="5">
        <v>13</v>
      </c>
      <c r="CJ169" s="5">
        <v>16</v>
      </c>
      <c r="CK169" s="2">
        <v>0</v>
      </c>
      <c r="CL169" s="2">
        <v>0</v>
      </c>
      <c r="CM169" s="5">
        <v>6</v>
      </c>
      <c r="CN169" s="5">
        <v>10</v>
      </c>
      <c r="CO169" s="5">
        <v>6</v>
      </c>
      <c r="CP169" s="5">
        <v>27</v>
      </c>
      <c r="CQ169" s="5">
        <v>11</v>
      </c>
      <c r="CR169" s="5">
        <v>25</v>
      </c>
      <c r="CS169" s="5">
        <v>0.18187999999999999</v>
      </c>
      <c r="CT169" s="2">
        <v>0</v>
      </c>
      <c r="CU169" s="2" t="s">
        <v>142</v>
      </c>
    </row>
    <row r="170" spans="1:99" s="2" customFormat="1" x14ac:dyDescent="0.25">
      <c r="A170" s="2" t="s">
        <v>1373</v>
      </c>
      <c r="B170" s="2" t="s">
        <v>1374</v>
      </c>
      <c r="C170" s="2" t="s">
        <v>1375</v>
      </c>
      <c r="D170" s="2">
        <v>1941</v>
      </c>
      <c r="E170" s="2">
        <f t="shared" si="44"/>
        <v>74</v>
      </c>
      <c r="F170" s="2">
        <v>130</v>
      </c>
      <c r="G170" s="2">
        <v>188.5</v>
      </c>
      <c r="H170" s="2">
        <v>515000</v>
      </c>
      <c r="I170" s="2">
        <v>556220</v>
      </c>
      <c r="J170" s="2">
        <v>458030</v>
      </c>
      <c r="K170" s="2">
        <v>556220</v>
      </c>
      <c r="L170" s="2">
        <f t="shared" si="45"/>
        <v>24228887578</v>
      </c>
      <c r="M170" s="2">
        <v>17624</v>
      </c>
      <c r="N170" s="2">
        <f t="shared" si="46"/>
        <v>767701440</v>
      </c>
      <c r="O170" s="2">
        <f t="shared" si="47"/>
        <v>27.537500000000001</v>
      </c>
      <c r="P170" s="2">
        <f t="shared" si="48"/>
        <v>71321860.640000001</v>
      </c>
      <c r="Q170" s="2">
        <f t="shared" si="49"/>
        <v>71.321860639999997</v>
      </c>
      <c r="R170" s="2">
        <v>13310</v>
      </c>
      <c r="S170" s="2">
        <f t="shared" si="50"/>
        <v>34472.766899999995</v>
      </c>
      <c r="T170" s="2">
        <f t="shared" si="51"/>
        <v>8518400</v>
      </c>
      <c r="U170" s="2">
        <f t="shared" si="52"/>
        <v>371082800000</v>
      </c>
      <c r="V170" s="2">
        <v>1020010.3142</v>
      </c>
      <c r="W170" s="2">
        <f t="shared" si="53"/>
        <v>310.89914376816</v>
      </c>
      <c r="X170" s="2">
        <f t="shared" si="54"/>
        <v>193.18383344759482</v>
      </c>
      <c r="Y170" s="2">
        <f t="shared" si="55"/>
        <v>10.384918315822981</v>
      </c>
      <c r="Z170" s="2">
        <f t="shared" si="56"/>
        <v>31.560299767055277</v>
      </c>
      <c r="AA170" s="2">
        <f t="shared" si="57"/>
        <v>0.55029236791561409</v>
      </c>
      <c r="AB170" s="2">
        <f t="shared" si="58"/>
        <v>0.72831461000896791</v>
      </c>
      <c r="AC170" s="2">
        <v>130</v>
      </c>
      <c r="AD170" s="2">
        <f t="shared" si="59"/>
        <v>0.24277153666965598</v>
      </c>
      <c r="AE170" s="2">
        <v>796.49900000000002</v>
      </c>
      <c r="AF170" s="2">
        <f t="shared" si="60"/>
        <v>483.34089877439857</v>
      </c>
      <c r="AG170" s="2">
        <f t="shared" si="61"/>
        <v>0.10094629654382332</v>
      </c>
      <c r="AH170" s="2">
        <f t="shared" si="62"/>
        <v>0.12623989599984392</v>
      </c>
      <c r="AI170" s="2">
        <f t="shared" si="63"/>
        <v>19951740997</v>
      </c>
      <c r="AJ170" s="2">
        <f t="shared" si="64"/>
        <v>564970844.39999998</v>
      </c>
      <c r="AK170" s="2">
        <f t="shared" si="65"/>
        <v>564.97084440000003</v>
      </c>
      <c r="AL170" s="2" t="s">
        <v>1376</v>
      </c>
      <c r="AM170" s="2" t="s">
        <v>1377</v>
      </c>
      <c r="AN170" s="2" t="s">
        <v>1378</v>
      </c>
      <c r="AO170" s="2" t="s">
        <v>1379</v>
      </c>
      <c r="AP170" s="2" t="s">
        <v>1380</v>
      </c>
      <c r="AQ170" s="2" t="s">
        <v>778</v>
      </c>
      <c r="AR170" s="2" t="s">
        <v>1381</v>
      </c>
      <c r="AS170" s="2">
        <v>5</v>
      </c>
      <c r="AT170" s="2" t="s">
        <v>1382</v>
      </c>
      <c r="AU170" s="2" t="s">
        <v>1383</v>
      </c>
      <c r="AV170" s="2">
        <v>9</v>
      </c>
      <c r="AW170" s="5">
        <v>89</v>
      </c>
      <c r="AX170" s="5">
        <v>11</v>
      </c>
      <c r="AY170" s="5">
        <v>1</v>
      </c>
      <c r="AZ170" s="5">
        <v>0.8</v>
      </c>
      <c r="BA170" s="5">
        <v>0.1</v>
      </c>
      <c r="BB170" s="2">
        <v>0</v>
      </c>
      <c r="BC170" s="5">
        <v>0.5</v>
      </c>
      <c r="BD170" s="5">
        <v>0.1</v>
      </c>
      <c r="BE170" s="5">
        <v>0.3</v>
      </c>
      <c r="BF170" s="5">
        <v>0.8</v>
      </c>
      <c r="BG170" s="5">
        <v>0.8</v>
      </c>
      <c r="BH170" s="2">
        <v>0</v>
      </c>
      <c r="BI170" s="5">
        <v>14.4</v>
      </c>
      <c r="BJ170" s="5">
        <v>29.6</v>
      </c>
      <c r="BK170" s="5">
        <v>7.9</v>
      </c>
      <c r="BL170" s="5">
        <v>44.2</v>
      </c>
      <c r="BM170" s="2">
        <v>0</v>
      </c>
      <c r="BN170" s="5">
        <v>0.5</v>
      </c>
      <c r="BO170" s="5">
        <v>8139</v>
      </c>
      <c r="BP170" s="5">
        <v>8766</v>
      </c>
      <c r="BQ170" s="2">
        <v>0</v>
      </c>
      <c r="BR170" s="2">
        <v>0</v>
      </c>
      <c r="BS170" s="5">
        <v>0.01</v>
      </c>
      <c r="BT170" s="5">
        <v>0.01</v>
      </c>
      <c r="BU170" s="5">
        <v>18615</v>
      </c>
      <c r="BV170" s="2">
        <v>0</v>
      </c>
      <c r="BW170" s="5">
        <v>0.01</v>
      </c>
      <c r="BX170" s="5">
        <v>1008557</v>
      </c>
      <c r="BY170" s="5">
        <v>297122</v>
      </c>
      <c r="BZ170" s="5">
        <v>19</v>
      </c>
      <c r="CA170" s="5">
        <v>6</v>
      </c>
      <c r="CB170" s="5">
        <v>1.42</v>
      </c>
      <c r="CC170" s="5">
        <v>0.44</v>
      </c>
      <c r="CD170" s="5">
        <v>15</v>
      </c>
      <c r="CE170" s="5">
        <v>8</v>
      </c>
      <c r="CF170" s="5">
        <v>40</v>
      </c>
      <c r="CG170" s="5">
        <v>22</v>
      </c>
      <c r="CH170" s="5">
        <v>22</v>
      </c>
      <c r="CI170" s="5">
        <v>2</v>
      </c>
      <c r="CJ170" s="5">
        <v>1</v>
      </c>
      <c r="CK170" s="5">
        <v>1</v>
      </c>
      <c r="CL170" s="2">
        <v>0</v>
      </c>
      <c r="CM170" s="5">
        <v>6</v>
      </c>
      <c r="CN170" s="5">
        <v>10</v>
      </c>
      <c r="CO170" s="5">
        <v>7</v>
      </c>
      <c r="CP170" s="5">
        <v>32</v>
      </c>
      <c r="CQ170" s="5">
        <v>8</v>
      </c>
      <c r="CR170" s="5">
        <v>26</v>
      </c>
      <c r="CS170" s="5">
        <v>0.22908999999999999</v>
      </c>
      <c r="CT170" s="5">
        <v>1.2E-2</v>
      </c>
      <c r="CU170" s="2" t="s">
        <v>142</v>
      </c>
    </row>
    <row r="171" spans="1:99" s="2" customFormat="1" x14ac:dyDescent="0.25">
      <c r="A171" s="2" t="s">
        <v>1384</v>
      </c>
      <c r="C171" s="2" t="s">
        <v>1385</v>
      </c>
      <c r="D171" s="2">
        <v>1961</v>
      </c>
      <c r="E171" s="2">
        <f t="shared" si="44"/>
        <v>54</v>
      </c>
      <c r="F171" s="2">
        <v>57</v>
      </c>
      <c r="G171" s="2">
        <v>60</v>
      </c>
      <c r="H171" s="2">
        <v>14639</v>
      </c>
      <c r="I171" s="2">
        <v>21716</v>
      </c>
      <c r="J171" s="2">
        <v>10038</v>
      </c>
      <c r="K171" s="2">
        <v>21716</v>
      </c>
      <c r="L171" s="2">
        <f t="shared" si="45"/>
        <v>945946788.39999998</v>
      </c>
      <c r="M171" s="2">
        <v>651</v>
      </c>
      <c r="N171" s="2">
        <f t="shared" si="46"/>
        <v>28357560</v>
      </c>
      <c r="O171" s="2">
        <f t="shared" si="47"/>
        <v>1.0171875000000001</v>
      </c>
      <c r="P171" s="2">
        <f t="shared" si="48"/>
        <v>2634505.86</v>
      </c>
      <c r="Q171" s="2">
        <f t="shared" si="49"/>
        <v>2.63450586</v>
      </c>
      <c r="R171" s="2">
        <v>11</v>
      </c>
      <c r="S171" s="2">
        <f t="shared" si="50"/>
        <v>28.489889999999999</v>
      </c>
      <c r="T171" s="2">
        <f t="shared" si="51"/>
        <v>7040</v>
      </c>
      <c r="U171" s="2">
        <f t="shared" si="52"/>
        <v>306680000</v>
      </c>
      <c r="V171" s="2">
        <v>72976.382551999995</v>
      </c>
      <c r="W171" s="2">
        <f t="shared" si="53"/>
        <v>22.243201401849596</v>
      </c>
      <c r="X171" s="2">
        <f t="shared" si="54"/>
        <v>13.821288997053488</v>
      </c>
      <c r="Y171" s="2">
        <f t="shared" si="55"/>
        <v>3.8658286548866307</v>
      </c>
      <c r="Z171" s="2">
        <f t="shared" si="56"/>
        <v>33.357834327071863</v>
      </c>
      <c r="AA171" s="2">
        <f t="shared" si="57"/>
        <v>1.7964618163604043</v>
      </c>
      <c r="AB171" s="2">
        <f t="shared" si="58"/>
        <v>1.7556754908985193</v>
      </c>
      <c r="AC171" s="2">
        <v>57</v>
      </c>
      <c r="AD171" s="2">
        <f t="shared" si="59"/>
        <v>0.58522516363283972</v>
      </c>
      <c r="AE171" s="2" t="s">
        <v>179</v>
      </c>
      <c r="AF171" s="2">
        <f t="shared" si="60"/>
        <v>10.814132104454686</v>
      </c>
      <c r="AG171" s="2">
        <f t="shared" si="61"/>
        <v>0.55514811057968561</v>
      </c>
      <c r="AH171" s="2">
        <f t="shared" si="62"/>
        <v>0.21277464052787751</v>
      </c>
      <c r="AI171" s="2">
        <f t="shared" si="63"/>
        <v>437254276.19999999</v>
      </c>
      <c r="AJ171" s="2">
        <f t="shared" si="64"/>
        <v>12381672.24</v>
      </c>
      <c r="AK171" s="2">
        <f t="shared" si="65"/>
        <v>12.38167224</v>
      </c>
      <c r="AL171" s="2" t="s">
        <v>1386</v>
      </c>
      <c r="AM171" s="2" t="s">
        <v>1387</v>
      </c>
      <c r="AN171" s="2" t="s">
        <v>1388</v>
      </c>
      <c r="AO171" s="2" t="s">
        <v>1389</v>
      </c>
      <c r="AP171" s="2" t="s">
        <v>179</v>
      </c>
      <c r="AQ171" s="2" t="s">
        <v>179</v>
      </c>
      <c r="AR171" s="2" t="s">
        <v>179</v>
      </c>
      <c r="AS171" s="2">
        <v>0</v>
      </c>
      <c r="AT171" s="2" t="s">
        <v>179</v>
      </c>
      <c r="AU171" s="2" t="s">
        <v>179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 t="s">
        <v>142</v>
      </c>
    </row>
    <row r="172" spans="1:99" s="2" customFormat="1" x14ac:dyDescent="0.25">
      <c r="A172" s="2" t="s">
        <v>1390</v>
      </c>
      <c r="B172" s="2" t="s">
        <v>1391</v>
      </c>
      <c r="C172" s="2" t="s">
        <v>1392</v>
      </c>
      <c r="D172" s="2">
        <v>1939</v>
      </c>
      <c r="E172" s="2">
        <f t="shared" si="44"/>
        <v>76</v>
      </c>
      <c r="F172" s="2">
        <v>40</v>
      </c>
      <c r="G172" s="2">
        <v>40</v>
      </c>
      <c r="H172" s="2">
        <v>145470</v>
      </c>
      <c r="I172" s="2">
        <v>2792</v>
      </c>
      <c r="J172" s="2">
        <v>753</v>
      </c>
      <c r="K172" s="2">
        <v>2792</v>
      </c>
      <c r="L172" s="2">
        <f t="shared" si="45"/>
        <v>121619240.8</v>
      </c>
      <c r="M172" s="2">
        <v>2642</v>
      </c>
      <c r="N172" s="2">
        <f t="shared" si="46"/>
        <v>115085520</v>
      </c>
      <c r="O172" s="2">
        <f t="shared" si="47"/>
        <v>4.1281249999999998</v>
      </c>
      <c r="P172" s="2">
        <f t="shared" si="48"/>
        <v>10691804.120000001</v>
      </c>
      <c r="Q172" s="2">
        <f t="shared" si="49"/>
        <v>10.69180412</v>
      </c>
      <c r="R172" s="2">
        <v>138</v>
      </c>
      <c r="S172" s="2">
        <f t="shared" si="50"/>
        <v>357.41861999999998</v>
      </c>
      <c r="T172" s="2">
        <f t="shared" si="51"/>
        <v>88320</v>
      </c>
      <c r="U172" s="2">
        <f t="shared" si="52"/>
        <v>3847440000</v>
      </c>
      <c r="W172" s="2">
        <f t="shared" si="53"/>
        <v>0</v>
      </c>
      <c r="X172" s="2">
        <f t="shared" si="54"/>
        <v>0</v>
      </c>
      <c r="Y172" s="2">
        <f t="shared" si="55"/>
        <v>0</v>
      </c>
      <c r="Z172" s="2">
        <f t="shared" si="56"/>
        <v>1.0567727443035404</v>
      </c>
      <c r="AA172" s="2">
        <f t="shared" si="57"/>
        <v>0</v>
      </c>
      <c r="AB172" s="2">
        <f t="shared" si="58"/>
        <v>7.9257955822765541E-2</v>
      </c>
      <c r="AC172" s="2">
        <v>40</v>
      </c>
      <c r="AD172" s="2">
        <f t="shared" si="59"/>
        <v>2.6419318607588511E-2</v>
      </c>
      <c r="AE172" s="2" t="s">
        <v>179</v>
      </c>
      <c r="AF172" s="2">
        <f t="shared" si="60"/>
        <v>33.429220287660861</v>
      </c>
      <c r="AG172" s="2">
        <f t="shared" si="61"/>
        <v>8.7300495756131042E-3</v>
      </c>
      <c r="AH172" s="2">
        <f t="shared" si="62"/>
        <v>11.511287620754995</v>
      </c>
      <c r="AI172" s="2">
        <f t="shared" si="63"/>
        <v>32800604.699999999</v>
      </c>
      <c r="AJ172" s="2">
        <f t="shared" si="64"/>
        <v>928810.44000000006</v>
      </c>
      <c r="AK172" s="2">
        <f t="shared" si="65"/>
        <v>0.92881044000000001</v>
      </c>
      <c r="AL172" s="2" t="s">
        <v>179</v>
      </c>
      <c r="AM172" s="2" t="s">
        <v>179</v>
      </c>
      <c r="AN172" s="2" t="s">
        <v>179</v>
      </c>
      <c r="AO172" s="2" t="s">
        <v>179</v>
      </c>
      <c r="AP172" s="2" t="s">
        <v>179</v>
      </c>
      <c r="AQ172" s="2" t="s">
        <v>179</v>
      </c>
      <c r="AR172" s="2" t="s">
        <v>179</v>
      </c>
      <c r="AS172" s="2">
        <v>0</v>
      </c>
      <c r="AT172" s="2" t="s">
        <v>179</v>
      </c>
      <c r="AU172" s="2" t="s">
        <v>179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 t="s">
        <v>142</v>
      </c>
    </row>
    <row r="173" spans="1:99" s="2" customFormat="1" x14ac:dyDescent="0.25">
      <c r="A173" s="2" t="s">
        <v>1393</v>
      </c>
      <c r="C173" s="2" t="s">
        <v>1394</v>
      </c>
      <c r="D173" s="2">
        <v>1958</v>
      </c>
      <c r="E173" s="2">
        <f t="shared" si="44"/>
        <v>57</v>
      </c>
      <c r="F173" s="2">
        <v>81</v>
      </c>
      <c r="G173" s="2">
        <v>81</v>
      </c>
      <c r="H173" s="2">
        <v>1853758</v>
      </c>
      <c r="I173" s="2">
        <v>531000</v>
      </c>
      <c r="J173" s="2">
        <v>300000</v>
      </c>
      <c r="K173" s="2">
        <v>531000</v>
      </c>
      <c r="L173" s="2">
        <f t="shared" si="45"/>
        <v>23130306900</v>
      </c>
      <c r="M173" s="2">
        <v>44100</v>
      </c>
      <c r="N173" s="2">
        <f t="shared" si="46"/>
        <v>1920996000</v>
      </c>
      <c r="O173" s="2">
        <f t="shared" si="47"/>
        <v>68.90625</v>
      </c>
      <c r="P173" s="2">
        <f t="shared" si="48"/>
        <v>178466526</v>
      </c>
      <c r="Q173" s="2">
        <f t="shared" si="49"/>
        <v>178.46652600000002</v>
      </c>
      <c r="R173" s="2">
        <v>16656</v>
      </c>
      <c r="S173" s="2">
        <f t="shared" si="50"/>
        <v>43138.873439999996</v>
      </c>
      <c r="T173" s="2">
        <f t="shared" si="51"/>
        <v>10659840</v>
      </c>
      <c r="U173" s="2">
        <f t="shared" si="52"/>
        <v>464369280000</v>
      </c>
      <c r="V173" s="2">
        <v>1107438.3296000001</v>
      </c>
      <c r="W173" s="2">
        <f t="shared" si="53"/>
        <v>337.54720286207998</v>
      </c>
      <c r="X173" s="2">
        <f t="shared" si="54"/>
        <v>209.74217499626243</v>
      </c>
      <c r="Y173" s="2">
        <f t="shared" si="55"/>
        <v>7.1277263820503975</v>
      </c>
      <c r="Z173" s="2">
        <f t="shared" si="56"/>
        <v>12.040788684619853</v>
      </c>
      <c r="AA173" s="2">
        <f t="shared" si="57"/>
        <v>0.91218126185556314</v>
      </c>
      <c r="AB173" s="2">
        <f t="shared" si="58"/>
        <v>0.44595513646740192</v>
      </c>
      <c r="AC173" s="2">
        <v>81</v>
      </c>
      <c r="AD173" s="2">
        <f t="shared" si="59"/>
        <v>0.14865171215580067</v>
      </c>
      <c r="AE173" s="2">
        <v>1076.69</v>
      </c>
      <c r="AF173" s="2">
        <f t="shared" si="60"/>
        <v>241.71972789115645</v>
      </c>
      <c r="AG173" s="2">
        <f t="shared" si="61"/>
        <v>2.4346534532649421E-2</v>
      </c>
      <c r="AH173" s="2">
        <f t="shared" si="62"/>
        <v>0.48228460939780132</v>
      </c>
      <c r="AI173" s="2">
        <f t="shared" si="63"/>
        <v>13067970000</v>
      </c>
      <c r="AJ173" s="2">
        <f t="shared" si="64"/>
        <v>370044000</v>
      </c>
      <c r="AK173" s="2">
        <f t="shared" si="65"/>
        <v>370.04399999999998</v>
      </c>
      <c r="AL173" s="2" t="s">
        <v>1395</v>
      </c>
      <c r="AM173" s="2" t="s">
        <v>179</v>
      </c>
      <c r="AN173" s="2" t="s">
        <v>1396</v>
      </c>
      <c r="AO173" s="2" t="s">
        <v>1397</v>
      </c>
      <c r="AP173" s="2" t="s">
        <v>1398</v>
      </c>
      <c r="AQ173" s="2" t="s">
        <v>1399</v>
      </c>
      <c r="AR173" s="2" t="s">
        <v>1400</v>
      </c>
      <c r="AS173" s="2">
        <v>5</v>
      </c>
      <c r="AT173" s="2" t="s">
        <v>1401</v>
      </c>
      <c r="AU173" s="2" t="s">
        <v>1402</v>
      </c>
      <c r="AV173" s="2">
        <v>10</v>
      </c>
      <c r="AW173" s="5">
        <v>80</v>
      </c>
      <c r="AX173" s="5">
        <v>19</v>
      </c>
      <c r="AY173" s="2">
        <v>0</v>
      </c>
      <c r="AZ173" s="5">
        <v>0.6</v>
      </c>
      <c r="BA173" s="5">
        <v>0.3</v>
      </c>
      <c r="BB173" s="2">
        <v>0</v>
      </c>
      <c r="BC173" s="5">
        <v>0.2</v>
      </c>
      <c r="BD173" s="5">
        <v>0.1</v>
      </c>
      <c r="BE173" s="5">
        <v>0.2</v>
      </c>
      <c r="BF173" s="5">
        <v>4.0999999999999996</v>
      </c>
      <c r="BG173" s="5">
        <v>12.2</v>
      </c>
      <c r="BH173" s="5">
        <v>0.4</v>
      </c>
      <c r="BI173" s="5">
        <v>54.4</v>
      </c>
      <c r="BJ173" s="5">
        <v>10.199999999999999</v>
      </c>
      <c r="BK173" s="5">
        <v>9.6999999999999993</v>
      </c>
      <c r="BL173" s="5">
        <v>7</v>
      </c>
      <c r="BM173" s="2">
        <v>0</v>
      </c>
      <c r="BN173" s="5">
        <v>0.7</v>
      </c>
      <c r="BO173" s="5">
        <v>17389</v>
      </c>
      <c r="BP173" s="5">
        <v>11627</v>
      </c>
      <c r="BQ173" s="2">
        <v>0</v>
      </c>
      <c r="BR173" s="2">
        <v>0</v>
      </c>
      <c r="BS173" s="5">
        <v>0.01</v>
      </c>
      <c r="BT173" s="5">
        <v>0.01</v>
      </c>
      <c r="BU173" s="5">
        <v>33857</v>
      </c>
      <c r="BV173" s="5">
        <v>1</v>
      </c>
      <c r="BW173" s="5">
        <v>0.02</v>
      </c>
      <c r="BX173" s="5">
        <v>597242</v>
      </c>
      <c r="BY173" s="5">
        <v>78141</v>
      </c>
      <c r="BZ173" s="5">
        <v>14</v>
      </c>
      <c r="CA173" s="5">
        <v>2</v>
      </c>
      <c r="CB173" s="5">
        <v>0.62</v>
      </c>
      <c r="CC173" s="5">
        <v>0.09</v>
      </c>
      <c r="CD173" s="5">
        <v>23</v>
      </c>
      <c r="CE173" s="5">
        <v>13</v>
      </c>
      <c r="CF173" s="5">
        <v>26</v>
      </c>
      <c r="CG173" s="5">
        <v>23</v>
      </c>
      <c r="CH173" s="5">
        <v>19</v>
      </c>
      <c r="CI173" s="5">
        <v>4</v>
      </c>
      <c r="CJ173" s="5">
        <v>5</v>
      </c>
      <c r="CK173" s="5">
        <v>1</v>
      </c>
      <c r="CL173" s="2">
        <v>0</v>
      </c>
      <c r="CM173" s="5">
        <v>17</v>
      </c>
      <c r="CN173" s="5">
        <v>21</v>
      </c>
      <c r="CO173" s="5">
        <v>2</v>
      </c>
      <c r="CP173" s="5">
        <v>7</v>
      </c>
      <c r="CQ173" s="5">
        <v>9</v>
      </c>
      <c r="CR173" s="5">
        <v>31</v>
      </c>
      <c r="CS173" s="5">
        <v>0.96091000000000004</v>
      </c>
      <c r="CT173" s="5">
        <v>0.97201000000000004</v>
      </c>
      <c r="CU173" s="2" t="s">
        <v>142</v>
      </c>
    </row>
    <row r="174" spans="1:99" s="2" customFormat="1" x14ac:dyDescent="0.25">
      <c r="A174" s="2" t="s">
        <v>1403</v>
      </c>
      <c r="C174" s="2" t="s">
        <v>1404</v>
      </c>
      <c r="D174" s="2">
        <v>1965</v>
      </c>
      <c r="E174" s="2">
        <f t="shared" si="44"/>
        <v>50</v>
      </c>
      <c r="F174" s="2">
        <v>17</v>
      </c>
      <c r="G174" s="2">
        <v>20</v>
      </c>
      <c r="H174" s="2">
        <v>87141</v>
      </c>
      <c r="I174" s="2">
        <v>7316</v>
      </c>
      <c r="J174" s="2">
        <v>2780</v>
      </c>
      <c r="K174" s="2">
        <v>7316</v>
      </c>
      <c r="L174" s="2">
        <f t="shared" si="45"/>
        <v>318684228.40000004</v>
      </c>
      <c r="M174" s="2">
        <v>637</v>
      </c>
      <c r="N174" s="2">
        <f t="shared" si="46"/>
        <v>27747720</v>
      </c>
      <c r="O174" s="2">
        <f t="shared" si="47"/>
        <v>0.99531250000000004</v>
      </c>
      <c r="P174" s="2">
        <f t="shared" si="48"/>
        <v>2577849.8200000003</v>
      </c>
      <c r="Q174" s="2">
        <f t="shared" si="49"/>
        <v>2.57784982</v>
      </c>
      <c r="R174" s="2">
        <v>152</v>
      </c>
      <c r="S174" s="2">
        <f t="shared" si="50"/>
        <v>393.67847999999998</v>
      </c>
      <c r="T174" s="2">
        <f t="shared" si="51"/>
        <v>97280</v>
      </c>
      <c r="U174" s="2">
        <f t="shared" si="52"/>
        <v>4237760000</v>
      </c>
      <c r="V174" s="2">
        <v>27533.442416000002</v>
      </c>
      <c r="W174" s="2">
        <f t="shared" si="53"/>
        <v>8.3921932483968007</v>
      </c>
      <c r="X174" s="2">
        <f t="shared" si="54"/>
        <v>5.214668792935905</v>
      </c>
      <c r="Y174" s="2">
        <f t="shared" si="55"/>
        <v>1.4744890804681248</v>
      </c>
      <c r="Z174" s="2">
        <f t="shared" si="56"/>
        <v>11.485059976098938</v>
      </c>
      <c r="AA174" s="2">
        <f t="shared" si="57"/>
        <v>2.4473640024832362</v>
      </c>
      <c r="AB174" s="2">
        <f t="shared" si="58"/>
        <v>2.0267752898998128</v>
      </c>
      <c r="AC174" s="2">
        <v>17</v>
      </c>
      <c r="AD174" s="2">
        <f t="shared" si="59"/>
        <v>0.67559176329993753</v>
      </c>
      <c r="AE174" s="2">
        <v>172.31</v>
      </c>
      <c r="AF174" s="2">
        <f t="shared" si="60"/>
        <v>152.71585557299844</v>
      </c>
      <c r="AG174" s="2">
        <f t="shared" si="61"/>
        <v>0.19322577782889849</v>
      </c>
      <c r="AH174" s="2">
        <f t="shared" si="62"/>
        <v>0.75176258059609335</v>
      </c>
      <c r="AI174" s="2">
        <f t="shared" si="63"/>
        <v>121096522</v>
      </c>
      <c r="AJ174" s="2">
        <f t="shared" si="64"/>
        <v>3429074.4</v>
      </c>
      <c r="AK174" s="2">
        <f t="shared" si="65"/>
        <v>3.4290743999999997</v>
      </c>
      <c r="AL174" s="2" t="s">
        <v>1405</v>
      </c>
      <c r="AM174" s="2" t="s">
        <v>179</v>
      </c>
      <c r="AN174" s="2" t="s">
        <v>179</v>
      </c>
      <c r="AO174" s="2" t="s">
        <v>1406</v>
      </c>
      <c r="AP174" s="2" t="s">
        <v>1407</v>
      </c>
      <c r="AQ174" s="2" t="s">
        <v>1408</v>
      </c>
      <c r="AR174" s="2" t="s">
        <v>1409</v>
      </c>
      <c r="AS174" s="2">
        <v>2</v>
      </c>
      <c r="AT174" s="2" t="s">
        <v>1410</v>
      </c>
      <c r="AU174" s="2" t="s">
        <v>1411</v>
      </c>
      <c r="AV174" s="2">
        <v>10</v>
      </c>
      <c r="AW174" s="5">
        <v>75</v>
      </c>
      <c r="AX174" s="5">
        <v>25</v>
      </c>
      <c r="AY174" s="2">
        <v>0</v>
      </c>
      <c r="AZ174" s="5">
        <v>0.1</v>
      </c>
      <c r="BA174" s="2">
        <v>0</v>
      </c>
      <c r="BB174" s="2">
        <v>0</v>
      </c>
      <c r="BC174" s="2">
        <v>0</v>
      </c>
      <c r="BD174" s="2">
        <v>0</v>
      </c>
      <c r="BE174" s="5">
        <v>0.1</v>
      </c>
      <c r="BF174" s="5">
        <v>2</v>
      </c>
      <c r="BG174" s="5">
        <v>6.2</v>
      </c>
      <c r="BH174" s="5">
        <v>0.1</v>
      </c>
      <c r="BI174" s="5">
        <v>65.599999999999994</v>
      </c>
      <c r="BJ174" s="5">
        <v>5.2</v>
      </c>
      <c r="BK174" s="5">
        <v>12.3</v>
      </c>
      <c r="BL174" s="5">
        <v>8</v>
      </c>
      <c r="BM174" s="2">
        <v>0</v>
      </c>
      <c r="BN174" s="5">
        <v>0.3</v>
      </c>
      <c r="BO174" s="5">
        <v>1732</v>
      </c>
      <c r="BP174" s="5">
        <v>843</v>
      </c>
      <c r="BQ174" s="5">
        <v>4</v>
      </c>
      <c r="BR174" s="5">
        <v>2</v>
      </c>
      <c r="BS174" s="5">
        <v>0.17</v>
      </c>
      <c r="BT174" s="5">
        <v>0.08</v>
      </c>
      <c r="BU174" s="5">
        <v>4133</v>
      </c>
      <c r="BV174" s="5">
        <v>9</v>
      </c>
      <c r="BW174" s="5">
        <v>0.41</v>
      </c>
      <c r="BX174" s="5">
        <v>28241</v>
      </c>
      <c r="BY174" s="5">
        <v>10341</v>
      </c>
      <c r="BZ174" s="5">
        <v>64</v>
      </c>
      <c r="CA174" s="5">
        <v>24</v>
      </c>
      <c r="CB174" s="5">
        <v>0.19</v>
      </c>
      <c r="CC174" s="5">
        <v>7.0000000000000007E-2</v>
      </c>
      <c r="CD174" s="5">
        <v>18</v>
      </c>
      <c r="CE174" s="5">
        <v>6</v>
      </c>
      <c r="CF174" s="5">
        <v>27</v>
      </c>
      <c r="CG174" s="5">
        <v>20</v>
      </c>
      <c r="CH174" s="5">
        <v>21</v>
      </c>
      <c r="CI174" s="5">
        <v>3</v>
      </c>
      <c r="CJ174" s="5">
        <v>4</v>
      </c>
      <c r="CK174" s="2">
        <v>0</v>
      </c>
      <c r="CL174" s="2">
        <v>0</v>
      </c>
      <c r="CM174" s="5">
        <v>22</v>
      </c>
      <c r="CN174" s="5">
        <v>38</v>
      </c>
      <c r="CO174" s="5">
        <v>1</v>
      </c>
      <c r="CP174" s="5">
        <v>5</v>
      </c>
      <c r="CQ174" s="5">
        <v>7</v>
      </c>
      <c r="CR174" s="5">
        <v>29</v>
      </c>
      <c r="CS174" s="5">
        <v>0.92286999999999997</v>
      </c>
      <c r="CT174" s="5">
        <v>0.94442000000000004</v>
      </c>
      <c r="CU174" s="2" t="s">
        <v>142</v>
      </c>
    </row>
    <row r="175" spans="1:99" s="2" customFormat="1" x14ac:dyDescent="0.25">
      <c r="A175" s="2" t="s">
        <v>1412</v>
      </c>
      <c r="C175" s="2" t="s">
        <v>1413</v>
      </c>
      <c r="D175" s="2">
        <v>1958</v>
      </c>
      <c r="E175" s="2">
        <f t="shared" si="44"/>
        <v>57</v>
      </c>
      <c r="F175" s="2">
        <v>82</v>
      </c>
      <c r="G175" s="2">
        <v>82</v>
      </c>
      <c r="H175" s="2">
        <v>0</v>
      </c>
      <c r="I175" s="2">
        <v>105000</v>
      </c>
      <c r="J175" s="2">
        <v>39000</v>
      </c>
      <c r="K175" s="2">
        <v>105000</v>
      </c>
      <c r="L175" s="2">
        <f t="shared" si="45"/>
        <v>4573789500</v>
      </c>
      <c r="M175" s="2">
        <v>1900</v>
      </c>
      <c r="N175" s="2">
        <f t="shared" si="46"/>
        <v>82764000</v>
      </c>
      <c r="O175" s="2">
        <f t="shared" si="47"/>
        <v>2.96875</v>
      </c>
      <c r="P175" s="2">
        <f t="shared" si="48"/>
        <v>7689034</v>
      </c>
      <c r="Q175" s="2">
        <f t="shared" si="49"/>
        <v>7.6890340000000004</v>
      </c>
      <c r="R175" s="2">
        <v>42</v>
      </c>
      <c r="S175" s="2">
        <f t="shared" si="50"/>
        <v>108.77958</v>
      </c>
      <c r="T175" s="2">
        <f t="shared" si="51"/>
        <v>26880</v>
      </c>
      <c r="U175" s="2">
        <f t="shared" si="52"/>
        <v>1170960000</v>
      </c>
      <c r="W175" s="2">
        <f t="shared" si="53"/>
        <v>0</v>
      </c>
      <c r="X175" s="2">
        <f t="shared" si="54"/>
        <v>0</v>
      </c>
      <c r="Y175" s="2">
        <f t="shared" si="55"/>
        <v>0</v>
      </c>
      <c r="Z175" s="2">
        <f t="shared" si="56"/>
        <v>55.263031027983182</v>
      </c>
      <c r="AA175" s="2">
        <f t="shared" si="57"/>
        <v>0</v>
      </c>
      <c r="AB175" s="2">
        <f t="shared" si="58"/>
        <v>2.0218182083408482</v>
      </c>
      <c r="AC175" s="2">
        <v>82</v>
      </c>
      <c r="AD175" s="2">
        <f t="shared" si="59"/>
        <v>0.67393940278028275</v>
      </c>
      <c r="AE175" s="2" t="s">
        <v>179</v>
      </c>
      <c r="AF175" s="2">
        <f t="shared" si="60"/>
        <v>14.147368421052631</v>
      </c>
      <c r="AG175" s="2">
        <f t="shared" si="61"/>
        <v>0.53834342543380154</v>
      </c>
      <c r="AH175" s="2">
        <f t="shared" si="62"/>
        <v>0.15983616917073479</v>
      </c>
      <c r="AI175" s="2">
        <f t="shared" si="63"/>
        <v>1698836100</v>
      </c>
      <c r="AJ175" s="2">
        <f t="shared" si="64"/>
        <v>48105720</v>
      </c>
      <c r="AK175" s="2">
        <f t="shared" si="65"/>
        <v>48.105719999999998</v>
      </c>
      <c r="AL175" s="2" t="s">
        <v>179</v>
      </c>
      <c r="AM175" s="2" t="s">
        <v>179</v>
      </c>
      <c r="AN175" s="2" t="s">
        <v>179</v>
      </c>
      <c r="AO175" s="2" t="s">
        <v>179</v>
      </c>
      <c r="AP175" s="2" t="s">
        <v>179</v>
      </c>
      <c r="AQ175" s="2" t="s">
        <v>179</v>
      </c>
      <c r="AR175" s="2" t="s">
        <v>179</v>
      </c>
      <c r="AS175" s="2">
        <v>0</v>
      </c>
      <c r="AT175" s="2" t="s">
        <v>179</v>
      </c>
      <c r="AU175" s="2" t="s">
        <v>179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 t="s">
        <v>142</v>
      </c>
    </row>
    <row r="176" spans="1:99" s="2" customFormat="1" x14ac:dyDescent="0.25">
      <c r="A176" s="2" t="s">
        <v>1414</v>
      </c>
      <c r="C176" s="2" t="s">
        <v>1415</v>
      </c>
      <c r="D176" s="2">
        <v>1929</v>
      </c>
      <c r="E176" s="2">
        <f t="shared" si="44"/>
        <v>86</v>
      </c>
      <c r="F176" s="2">
        <v>57</v>
      </c>
      <c r="G176" s="2">
        <v>57</v>
      </c>
      <c r="H176" s="2">
        <v>0</v>
      </c>
      <c r="I176" s="2">
        <v>35000</v>
      </c>
      <c r="J176" s="2">
        <v>13386</v>
      </c>
      <c r="K176" s="2">
        <v>35000</v>
      </c>
      <c r="L176" s="2">
        <f t="shared" si="45"/>
        <v>1524596500</v>
      </c>
      <c r="M176" s="2">
        <v>650</v>
      </c>
      <c r="N176" s="2">
        <f t="shared" si="46"/>
        <v>28314000</v>
      </c>
      <c r="O176" s="2">
        <f t="shared" si="47"/>
        <v>1.015625</v>
      </c>
      <c r="P176" s="2">
        <f t="shared" si="48"/>
        <v>2630459</v>
      </c>
      <c r="Q176" s="2">
        <f t="shared" si="49"/>
        <v>2.6304590000000001</v>
      </c>
      <c r="R176" s="2">
        <v>42</v>
      </c>
      <c r="S176" s="2">
        <f t="shared" si="50"/>
        <v>108.77958</v>
      </c>
      <c r="T176" s="2">
        <f t="shared" si="51"/>
        <v>26880</v>
      </c>
      <c r="U176" s="2">
        <f t="shared" si="52"/>
        <v>1170960000</v>
      </c>
      <c r="W176" s="2">
        <f t="shared" si="53"/>
        <v>0</v>
      </c>
      <c r="X176" s="2">
        <f t="shared" si="54"/>
        <v>0</v>
      </c>
      <c r="Y176" s="2">
        <f t="shared" si="55"/>
        <v>0</v>
      </c>
      <c r="Z176" s="2">
        <f t="shared" si="56"/>
        <v>53.846030232393872</v>
      </c>
      <c r="AA176" s="2">
        <f t="shared" si="57"/>
        <v>0</v>
      </c>
      <c r="AB176" s="2">
        <f t="shared" si="58"/>
        <v>2.8340015911786249</v>
      </c>
      <c r="AC176" s="2">
        <v>57</v>
      </c>
      <c r="AD176" s="2">
        <f t="shared" si="59"/>
        <v>0.94466719705954161</v>
      </c>
      <c r="AE176" s="2" t="s">
        <v>179</v>
      </c>
      <c r="AF176" s="2">
        <f t="shared" si="60"/>
        <v>41.353846153846156</v>
      </c>
      <c r="AG176" s="2">
        <f t="shared" si="61"/>
        <v>0.8968060415108402</v>
      </c>
      <c r="AH176" s="2">
        <f t="shared" si="62"/>
        <v>0.15931204197937071</v>
      </c>
      <c r="AI176" s="2">
        <f t="shared" si="63"/>
        <v>583092821.39999998</v>
      </c>
      <c r="AJ176" s="2">
        <f t="shared" si="64"/>
        <v>16511363.279999999</v>
      </c>
      <c r="AK176" s="2">
        <f t="shared" si="65"/>
        <v>16.511363279999998</v>
      </c>
      <c r="AL176" s="2" t="s">
        <v>179</v>
      </c>
      <c r="AM176" s="2" t="s">
        <v>179</v>
      </c>
      <c r="AN176" s="2" t="s">
        <v>179</v>
      </c>
      <c r="AO176" s="2" t="s">
        <v>179</v>
      </c>
      <c r="AP176" s="2" t="s">
        <v>179</v>
      </c>
      <c r="AQ176" s="2" t="s">
        <v>179</v>
      </c>
      <c r="AR176" s="2" t="s">
        <v>179</v>
      </c>
      <c r="AS176" s="2">
        <v>0</v>
      </c>
      <c r="AT176" s="2" t="s">
        <v>179</v>
      </c>
      <c r="AU176" s="2" t="s">
        <v>179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 t="s">
        <v>142</v>
      </c>
    </row>
    <row r="177" spans="1:99" s="2" customFormat="1" x14ac:dyDescent="0.25">
      <c r="A177" s="2" t="s">
        <v>1416</v>
      </c>
      <c r="C177" s="2" t="s">
        <v>1417</v>
      </c>
      <c r="D177" s="2">
        <v>1969</v>
      </c>
      <c r="E177" s="2">
        <f t="shared" si="44"/>
        <v>46</v>
      </c>
      <c r="F177" s="2">
        <v>79</v>
      </c>
      <c r="G177" s="2">
        <v>84</v>
      </c>
      <c r="H177" s="2">
        <v>635000</v>
      </c>
      <c r="I177" s="2">
        <v>240640</v>
      </c>
      <c r="J177" s="2">
        <v>136823</v>
      </c>
      <c r="K177" s="2">
        <v>240640</v>
      </c>
      <c r="L177" s="2">
        <f t="shared" si="45"/>
        <v>10482254336</v>
      </c>
      <c r="M177" s="2">
        <v>1350</v>
      </c>
      <c r="N177" s="2">
        <f t="shared" si="46"/>
        <v>58806000</v>
      </c>
      <c r="O177" s="2">
        <f t="shared" si="47"/>
        <v>2.109375</v>
      </c>
      <c r="P177" s="2">
        <f t="shared" si="48"/>
        <v>5463261</v>
      </c>
      <c r="Q177" s="2">
        <f t="shared" si="49"/>
        <v>5.4632610000000001</v>
      </c>
      <c r="R177" s="2">
        <v>15451</v>
      </c>
      <c r="S177" s="2">
        <f t="shared" si="50"/>
        <v>40017.935489999996</v>
      </c>
      <c r="T177" s="2">
        <f t="shared" si="51"/>
        <v>9888640</v>
      </c>
      <c r="U177" s="2">
        <f t="shared" si="52"/>
        <v>430773880000</v>
      </c>
      <c r="V177" s="2">
        <v>699937.10748000001</v>
      </c>
      <c r="W177" s="2">
        <f t="shared" si="53"/>
        <v>213.34083035990398</v>
      </c>
      <c r="X177" s="2">
        <f t="shared" si="54"/>
        <v>132.56388853406713</v>
      </c>
      <c r="Y177" s="2">
        <f t="shared" si="55"/>
        <v>25.74796427212782</v>
      </c>
      <c r="Z177" s="2">
        <f t="shared" si="56"/>
        <v>178.25144264190729</v>
      </c>
      <c r="AA177" s="2">
        <f t="shared" si="57"/>
        <v>1.264103868554826</v>
      </c>
      <c r="AB177" s="2">
        <f t="shared" si="58"/>
        <v>6.7690421256420494</v>
      </c>
      <c r="AC177" s="2">
        <v>79</v>
      </c>
      <c r="AD177" s="2">
        <f t="shared" si="59"/>
        <v>2.2563473752140162</v>
      </c>
      <c r="AE177" s="2">
        <v>1181.43</v>
      </c>
      <c r="AF177" s="2">
        <f t="shared" si="60"/>
        <v>7324.9185185185188</v>
      </c>
      <c r="AG177" s="2">
        <f t="shared" si="61"/>
        <v>2.0600021900946754</v>
      </c>
      <c r="AH177" s="2">
        <f t="shared" si="62"/>
        <v>3.2371343794688208E-2</v>
      </c>
      <c r="AI177" s="2">
        <f t="shared" si="63"/>
        <v>5959996197.6999998</v>
      </c>
      <c r="AJ177" s="2">
        <f t="shared" si="64"/>
        <v>168768434.03999999</v>
      </c>
      <c r="AK177" s="2">
        <f t="shared" si="65"/>
        <v>168.76843403999999</v>
      </c>
      <c r="AL177" s="2" t="s">
        <v>1418</v>
      </c>
      <c r="AM177" s="2" t="s">
        <v>1419</v>
      </c>
      <c r="AN177" s="2" t="s">
        <v>179</v>
      </c>
      <c r="AO177" s="2" t="s">
        <v>1420</v>
      </c>
      <c r="AP177" s="2" t="s">
        <v>1421</v>
      </c>
      <c r="AQ177" s="2" t="s">
        <v>778</v>
      </c>
      <c r="AR177" s="2" t="s">
        <v>616</v>
      </c>
      <c r="AS177" s="2">
        <v>5</v>
      </c>
      <c r="AT177" s="2" t="s">
        <v>1422</v>
      </c>
      <c r="AU177" s="2" t="s">
        <v>1423</v>
      </c>
      <c r="AV177" s="2">
        <v>9</v>
      </c>
      <c r="AW177" s="5">
        <v>89</v>
      </c>
      <c r="AX177" s="5">
        <v>11</v>
      </c>
      <c r="AY177" s="5">
        <v>1</v>
      </c>
      <c r="AZ177" s="5">
        <v>0.9</v>
      </c>
      <c r="BA177" s="5">
        <v>0.1</v>
      </c>
      <c r="BB177" s="2">
        <v>0</v>
      </c>
      <c r="BC177" s="5">
        <v>0.5</v>
      </c>
      <c r="BD177" s="5">
        <v>0.1</v>
      </c>
      <c r="BE177" s="5">
        <v>0.3</v>
      </c>
      <c r="BF177" s="5">
        <v>1.8</v>
      </c>
      <c r="BG177" s="5">
        <v>2.5</v>
      </c>
      <c r="BH177" s="5">
        <v>0.1</v>
      </c>
      <c r="BI177" s="5">
        <v>14.4</v>
      </c>
      <c r="BJ177" s="5">
        <v>30.2</v>
      </c>
      <c r="BK177" s="5">
        <v>8.6999999999999993</v>
      </c>
      <c r="BL177" s="5">
        <v>40</v>
      </c>
      <c r="BM177" s="2">
        <v>0</v>
      </c>
      <c r="BN177" s="5">
        <v>0.5</v>
      </c>
      <c r="BO177" s="5">
        <v>19061</v>
      </c>
      <c r="BP177" s="5">
        <v>14144</v>
      </c>
      <c r="BQ177" s="2">
        <v>0</v>
      </c>
      <c r="BR177" s="2">
        <v>0</v>
      </c>
      <c r="BS177" s="5">
        <v>0.01</v>
      </c>
      <c r="BT177" s="5">
        <v>0.01</v>
      </c>
      <c r="BU177" s="5">
        <v>45354</v>
      </c>
      <c r="BV177" s="5">
        <v>1</v>
      </c>
      <c r="BW177" s="5">
        <v>0.03</v>
      </c>
      <c r="BX177" s="5">
        <v>1170491</v>
      </c>
      <c r="BY177" s="5">
        <v>163553</v>
      </c>
      <c r="BZ177" s="5">
        <v>20</v>
      </c>
      <c r="CA177" s="5">
        <v>3</v>
      </c>
      <c r="CB177" s="5">
        <v>1.1200000000000001</v>
      </c>
      <c r="CC177" s="5">
        <v>0.16</v>
      </c>
      <c r="CD177" s="5">
        <v>14</v>
      </c>
      <c r="CE177" s="5">
        <v>7</v>
      </c>
      <c r="CF177" s="5">
        <v>33</v>
      </c>
      <c r="CG177" s="5">
        <v>20</v>
      </c>
      <c r="CH177" s="5">
        <v>26</v>
      </c>
      <c r="CI177" s="5">
        <v>6</v>
      </c>
      <c r="CJ177" s="5">
        <v>7</v>
      </c>
      <c r="CK177" s="2">
        <v>0</v>
      </c>
      <c r="CL177" s="2">
        <v>0</v>
      </c>
      <c r="CM177" s="5">
        <v>5</v>
      </c>
      <c r="CN177" s="5">
        <v>8</v>
      </c>
      <c r="CO177" s="5">
        <v>7</v>
      </c>
      <c r="CP177" s="5">
        <v>30</v>
      </c>
      <c r="CQ177" s="5">
        <v>9</v>
      </c>
      <c r="CR177" s="5">
        <v>27</v>
      </c>
      <c r="CS177" s="5">
        <v>0.40494999999999998</v>
      </c>
      <c r="CT177" s="5">
        <v>6.5579999999999999E-2</v>
      </c>
      <c r="CU177" s="2" t="s">
        <v>142</v>
      </c>
    </row>
    <row r="178" spans="1:99" s="2" customFormat="1" x14ac:dyDescent="0.25">
      <c r="A178" s="2" t="s">
        <v>1424</v>
      </c>
      <c r="C178" s="2" t="s">
        <v>1425</v>
      </c>
      <c r="D178" s="2">
        <v>1970</v>
      </c>
      <c r="E178" s="2">
        <f t="shared" si="44"/>
        <v>45</v>
      </c>
      <c r="F178" s="2">
        <v>8</v>
      </c>
      <c r="G178" s="2">
        <v>8</v>
      </c>
      <c r="H178" s="2">
        <v>0</v>
      </c>
      <c r="I178" s="2">
        <v>1500</v>
      </c>
      <c r="J178" s="2">
        <v>360</v>
      </c>
      <c r="K178" s="2">
        <v>1500</v>
      </c>
      <c r="L178" s="2">
        <f t="shared" si="45"/>
        <v>65339850</v>
      </c>
      <c r="M178" s="2">
        <v>472.63320470999997</v>
      </c>
      <c r="N178" s="2">
        <f t="shared" si="46"/>
        <v>20587902.397167597</v>
      </c>
      <c r="O178" s="2">
        <f t="shared" si="47"/>
        <v>0.738489382359375</v>
      </c>
      <c r="P178" s="2">
        <f t="shared" si="48"/>
        <v>1912680.4108127106</v>
      </c>
      <c r="Q178" s="2">
        <f t="shared" si="49"/>
        <v>1.9126804108127107</v>
      </c>
      <c r="R178" s="2">
        <v>0</v>
      </c>
      <c r="S178" s="2">
        <f t="shared" si="50"/>
        <v>0</v>
      </c>
      <c r="T178" s="2">
        <f t="shared" si="51"/>
        <v>0</v>
      </c>
      <c r="U178" s="2">
        <f t="shared" si="52"/>
        <v>0</v>
      </c>
      <c r="V178" s="2">
        <v>133866.78085000001</v>
      </c>
      <c r="W178" s="2">
        <f t="shared" si="53"/>
        <v>40.802594803079998</v>
      </c>
      <c r="X178" s="2">
        <f t="shared" si="54"/>
        <v>25.353565092304905</v>
      </c>
      <c r="Y178" s="2">
        <f t="shared" si="55"/>
        <v>8.3226468850677122</v>
      </c>
      <c r="Z178" s="2">
        <f t="shared" si="56"/>
        <v>3.1737011736071374</v>
      </c>
      <c r="AA178" s="2">
        <f t="shared" si="57"/>
        <v>91.886808962988184</v>
      </c>
      <c r="AB178" s="2">
        <f t="shared" si="58"/>
        <v>1.1901379401026766</v>
      </c>
      <c r="AC178" s="2">
        <v>8</v>
      </c>
      <c r="AD178" s="2">
        <f t="shared" si="59"/>
        <v>0.39671264670089218</v>
      </c>
      <c r="AE178" s="2" t="s">
        <v>179</v>
      </c>
      <c r="AF178" s="2">
        <f t="shared" si="60"/>
        <v>0</v>
      </c>
      <c r="AG178" s="2">
        <f t="shared" si="61"/>
        <v>6.1987686874975377E-2</v>
      </c>
      <c r="AH178" s="2">
        <f t="shared" si="62"/>
        <v>4.3073265404760663</v>
      </c>
      <c r="AI178" s="2">
        <f t="shared" si="63"/>
        <v>15681564</v>
      </c>
      <c r="AJ178" s="2">
        <f t="shared" si="64"/>
        <v>444052.8</v>
      </c>
      <c r="AK178" s="2">
        <f t="shared" si="65"/>
        <v>0.44405279999999997</v>
      </c>
      <c r="AL178" s="2" t="s">
        <v>179</v>
      </c>
      <c r="AM178" s="2" t="s">
        <v>179</v>
      </c>
      <c r="AN178" s="2" t="s">
        <v>179</v>
      </c>
      <c r="AO178" s="2" t="s">
        <v>179</v>
      </c>
      <c r="AP178" s="2" t="s">
        <v>1426</v>
      </c>
      <c r="AQ178" s="2" t="s">
        <v>1427</v>
      </c>
      <c r="AR178" s="2" t="s">
        <v>179</v>
      </c>
      <c r="AS178" s="2">
        <v>0</v>
      </c>
      <c r="AT178" s="2" t="s">
        <v>1428</v>
      </c>
      <c r="AU178" s="2" t="s">
        <v>1429</v>
      </c>
      <c r="AV178" s="2">
        <v>10</v>
      </c>
      <c r="AW178" s="5">
        <v>91</v>
      </c>
      <c r="AX178" s="5">
        <v>9</v>
      </c>
      <c r="AY178" s="2">
        <v>0</v>
      </c>
      <c r="AZ178" s="5">
        <v>10.3</v>
      </c>
      <c r="BA178" s="5">
        <v>21.3</v>
      </c>
      <c r="BB178" s="2">
        <v>0</v>
      </c>
      <c r="BC178" s="2">
        <v>0</v>
      </c>
      <c r="BD178" s="2">
        <v>0</v>
      </c>
      <c r="BE178" s="5">
        <v>0.2</v>
      </c>
      <c r="BF178" s="5">
        <v>25.3</v>
      </c>
      <c r="BG178" s="5">
        <v>1.7</v>
      </c>
      <c r="BH178" s="5">
        <v>2</v>
      </c>
      <c r="BI178" s="5">
        <v>25.1</v>
      </c>
      <c r="BJ178" s="5">
        <v>11.7</v>
      </c>
      <c r="BK178" s="5">
        <v>0.3</v>
      </c>
      <c r="BL178" s="5">
        <v>2</v>
      </c>
      <c r="BM178" s="2">
        <v>0</v>
      </c>
      <c r="BN178" s="2">
        <v>0</v>
      </c>
      <c r="BO178" s="5">
        <v>2124</v>
      </c>
      <c r="BP178" s="5">
        <v>173</v>
      </c>
      <c r="BQ178" s="5">
        <v>101</v>
      </c>
      <c r="BR178" s="5">
        <v>8</v>
      </c>
      <c r="BS178" s="5">
        <v>0.68</v>
      </c>
      <c r="BT178" s="5">
        <v>0.06</v>
      </c>
      <c r="BU178" s="5">
        <v>2638</v>
      </c>
      <c r="BV178" s="5">
        <v>126</v>
      </c>
      <c r="BW178" s="5">
        <v>0.85</v>
      </c>
      <c r="BX178" s="5">
        <v>1609</v>
      </c>
      <c r="BY178" s="5">
        <v>691</v>
      </c>
      <c r="BZ178" s="5">
        <v>77</v>
      </c>
      <c r="CA178" s="5">
        <v>33</v>
      </c>
      <c r="CB178" s="5">
        <v>18.04</v>
      </c>
      <c r="CC178" s="5">
        <v>8.08</v>
      </c>
      <c r="CD178" s="5">
        <v>6</v>
      </c>
      <c r="CE178" s="5">
        <v>2</v>
      </c>
      <c r="CF178" s="5">
        <v>4</v>
      </c>
      <c r="CG178" s="5">
        <v>2</v>
      </c>
      <c r="CH178" s="5">
        <v>46</v>
      </c>
      <c r="CI178" s="5">
        <v>20</v>
      </c>
      <c r="CJ178" s="5">
        <v>31</v>
      </c>
      <c r="CK178" s="2">
        <v>0</v>
      </c>
      <c r="CL178" s="2">
        <v>0</v>
      </c>
      <c r="CM178" s="5">
        <v>17</v>
      </c>
      <c r="CN178" s="5">
        <v>35</v>
      </c>
      <c r="CO178" s="5">
        <v>5</v>
      </c>
      <c r="CP178" s="5">
        <v>25</v>
      </c>
      <c r="CQ178" s="5">
        <v>2</v>
      </c>
      <c r="CR178" s="5">
        <v>6</v>
      </c>
      <c r="CS178" s="5">
        <v>1</v>
      </c>
      <c r="CT178" s="5">
        <v>1</v>
      </c>
      <c r="CU178" s="2" t="s">
        <v>633</v>
      </c>
    </row>
    <row r="179" spans="1:99" s="2" customFormat="1" x14ac:dyDescent="0.25">
      <c r="A179" s="2" t="s">
        <v>1430</v>
      </c>
      <c r="C179" s="2" t="s">
        <v>1431</v>
      </c>
      <c r="D179" s="2">
        <v>1971</v>
      </c>
      <c r="E179" s="2">
        <f t="shared" si="44"/>
        <v>44</v>
      </c>
      <c r="F179" s="2">
        <v>16</v>
      </c>
      <c r="G179" s="2">
        <v>16</v>
      </c>
      <c r="H179" s="2">
        <v>0</v>
      </c>
      <c r="I179" s="2">
        <v>6400</v>
      </c>
      <c r="J179" s="2">
        <v>6400</v>
      </c>
      <c r="K179" s="2">
        <v>6400</v>
      </c>
      <c r="L179" s="2">
        <f t="shared" si="45"/>
        <v>278783360</v>
      </c>
      <c r="M179" s="2">
        <v>1000</v>
      </c>
      <c r="N179" s="2">
        <f t="shared" si="46"/>
        <v>43560000</v>
      </c>
      <c r="O179" s="2">
        <f t="shared" si="47"/>
        <v>1.5625</v>
      </c>
      <c r="P179" s="2">
        <f t="shared" si="48"/>
        <v>4046860</v>
      </c>
      <c r="Q179" s="2">
        <f t="shared" si="49"/>
        <v>4.0468600000000006</v>
      </c>
      <c r="R179" s="2">
        <v>0</v>
      </c>
      <c r="S179" s="2">
        <f t="shared" si="50"/>
        <v>0</v>
      </c>
      <c r="T179" s="2">
        <f t="shared" si="51"/>
        <v>0</v>
      </c>
      <c r="U179" s="2">
        <f t="shared" si="52"/>
        <v>0</v>
      </c>
      <c r="V179" s="2">
        <v>36274.288532999999</v>
      </c>
      <c r="W179" s="2">
        <f t="shared" si="53"/>
        <v>11.056403144858399</v>
      </c>
      <c r="X179" s="2">
        <f t="shared" si="54"/>
        <v>6.8701326024190026</v>
      </c>
      <c r="Y179" s="2">
        <f t="shared" si="55"/>
        <v>1.55042108797225</v>
      </c>
      <c r="Z179" s="2">
        <f t="shared" si="56"/>
        <v>6.3999853076216713</v>
      </c>
      <c r="AA179" s="2">
        <f t="shared" si="57"/>
        <v>1.4005601966664436</v>
      </c>
      <c r="AB179" s="2">
        <f t="shared" si="58"/>
        <v>1.1999972451790635</v>
      </c>
      <c r="AC179" s="2">
        <v>16</v>
      </c>
      <c r="AD179" s="2">
        <f t="shared" si="59"/>
        <v>0.39999908172635446</v>
      </c>
      <c r="AE179" s="2" t="s">
        <v>179</v>
      </c>
      <c r="AF179" s="2">
        <f t="shared" si="60"/>
        <v>0</v>
      </c>
      <c r="AG179" s="2">
        <f t="shared" si="61"/>
        <v>8.5937059601913043E-2</v>
      </c>
      <c r="AH179" s="2">
        <f t="shared" si="62"/>
        <v>0.51263245046535011</v>
      </c>
      <c r="AI179" s="2">
        <f t="shared" si="63"/>
        <v>278783360</v>
      </c>
      <c r="AJ179" s="2">
        <f t="shared" si="64"/>
        <v>7894272</v>
      </c>
      <c r="AK179" s="2">
        <f t="shared" si="65"/>
        <v>7.894272</v>
      </c>
      <c r="AL179" s="2" t="s">
        <v>1432</v>
      </c>
      <c r="AM179" s="2" t="s">
        <v>179</v>
      </c>
      <c r="AN179" s="2" t="s">
        <v>179</v>
      </c>
      <c r="AO179" s="2" t="s">
        <v>1433</v>
      </c>
      <c r="AP179" s="2" t="s">
        <v>179</v>
      </c>
      <c r="AQ179" s="2" t="s">
        <v>179</v>
      </c>
      <c r="AR179" s="2" t="s">
        <v>179</v>
      </c>
      <c r="AS179" s="2">
        <v>0</v>
      </c>
      <c r="AT179" s="2" t="s">
        <v>179</v>
      </c>
      <c r="AU179" s="2" t="s">
        <v>179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 t="s">
        <v>142</v>
      </c>
    </row>
    <row r="180" spans="1:99" s="2" customFormat="1" x14ac:dyDescent="0.25">
      <c r="A180" s="2" t="s">
        <v>1434</v>
      </c>
      <c r="C180" s="2" t="s">
        <v>1435</v>
      </c>
      <c r="D180" s="2">
        <v>1943</v>
      </c>
      <c r="E180" s="2">
        <f t="shared" si="44"/>
        <v>72</v>
      </c>
      <c r="F180" s="2">
        <v>46</v>
      </c>
      <c r="G180" s="2">
        <v>49</v>
      </c>
      <c r="H180" s="2">
        <v>39149</v>
      </c>
      <c r="I180" s="2">
        <v>36000</v>
      </c>
      <c r="J180" s="2">
        <v>24700</v>
      </c>
      <c r="K180" s="2">
        <v>36000</v>
      </c>
      <c r="L180" s="2">
        <f t="shared" si="45"/>
        <v>1568156400</v>
      </c>
      <c r="M180" s="2">
        <v>1516</v>
      </c>
      <c r="N180" s="2">
        <f t="shared" si="46"/>
        <v>66036960</v>
      </c>
      <c r="O180" s="2">
        <f t="shared" si="47"/>
        <v>2.3687499999999999</v>
      </c>
      <c r="P180" s="2">
        <f t="shared" si="48"/>
        <v>6135039.7599999998</v>
      </c>
      <c r="Q180" s="2">
        <f t="shared" si="49"/>
        <v>6.1350397600000006</v>
      </c>
      <c r="R180" s="2">
        <v>37</v>
      </c>
      <c r="S180" s="2">
        <f t="shared" si="50"/>
        <v>95.829629999999995</v>
      </c>
      <c r="T180" s="2">
        <f t="shared" si="51"/>
        <v>23680</v>
      </c>
      <c r="U180" s="2">
        <f t="shared" si="52"/>
        <v>1031560000</v>
      </c>
      <c r="V180" s="2">
        <v>97273.730582000004</v>
      </c>
      <c r="W180" s="2">
        <f t="shared" si="53"/>
        <v>29.6490330813936</v>
      </c>
      <c r="X180" s="2">
        <f t="shared" si="54"/>
        <v>18.42306092984731</v>
      </c>
      <c r="Y180" s="2">
        <f t="shared" si="55"/>
        <v>3.3767331000729048</v>
      </c>
      <c r="Z180" s="2">
        <f t="shared" si="56"/>
        <v>23.746647332039512</v>
      </c>
      <c r="AA180" s="2">
        <f t="shared" si="57"/>
        <v>0.97315376965764488</v>
      </c>
      <c r="AB180" s="2">
        <f t="shared" si="58"/>
        <v>1.548694391219968</v>
      </c>
      <c r="AC180" s="2">
        <v>46</v>
      </c>
      <c r="AD180" s="2">
        <f t="shared" si="59"/>
        <v>0.5162314637399894</v>
      </c>
      <c r="AE180" s="2" t="s">
        <v>179</v>
      </c>
      <c r="AF180" s="2">
        <f t="shared" si="60"/>
        <v>15.620052770448549</v>
      </c>
      <c r="AG180" s="2">
        <f t="shared" si="61"/>
        <v>0.25897283718748254</v>
      </c>
      <c r="AH180" s="2">
        <f t="shared" si="62"/>
        <v>0.20136700758684262</v>
      </c>
      <c r="AI180" s="2">
        <f t="shared" si="63"/>
        <v>1075929530</v>
      </c>
      <c r="AJ180" s="2">
        <f t="shared" si="64"/>
        <v>30466956</v>
      </c>
      <c r="AK180" s="2">
        <f t="shared" si="65"/>
        <v>30.466956</v>
      </c>
      <c r="AL180" s="2" t="s">
        <v>1436</v>
      </c>
      <c r="AM180" s="2" t="s">
        <v>1437</v>
      </c>
      <c r="AN180" s="2" t="s">
        <v>1438</v>
      </c>
      <c r="AO180" s="2" t="s">
        <v>1439</v>
      </c>
      <c r="AP180" s="2" t="s">
        <v>179</v>
      </c>
      <c r="AQ180" s="2" t="s">
        <v>179</v>
      </c>
      <c r="AR180" s="2" t="s">
        <v>179</v>
      </c>
      <c r="AS180" s="2">
        <v>0</v>
      </c>
      <c r="AT180" s="2" t="s">
        <v>179</v>
      </c>
      <c r="AU180" s="2" t="s">
        <v>179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 t="s">
        <v>142</v>
      </c>
    </row>
    <row r="181" spans="1:99" s="2" customFormat="1" x14ac:dyDescent="0.25">
      <c r="A181" s="2" t="s">
        <v>1440</v>
      </c>
      <c r="C181" s="2" t="s">
        <v>1441</v>
      </c>
      <c r="D181" s="2">
        <v>1973</v>
      </c>
      <c r="E181" s="2">
        <f t="shared" si="44"/>
        <v>42</v>
      </c>
      <c r="F181" s="2">
        <v>46</v>
      </c>
      <c r="G181" s="2">
        <v>54</v>
      </c>
      <c r="H181" s="2">
        <v>38000</v>
      </c>
      <c r="I181" s="2">
        <v>47600</v>
      </c>
      <c r="J181" s="2">
        <v>40100</v>
      </c>
      <c r="K181" s="2">
        <v>47600</v>
      </c>
      <c r="L181" s="2">
        <f t="shared" si="45"/>
        <v>2073451240</v>
      </c>
      <c r="M181" s="2">
        <v>2000</v>
      </c>
      <c r="N181" s="2">
        <f t="shared" si="46"/>
        <v>87120000</v>
      </c>
      <c r="O181" s="2">
        <f t="shared" si="47"/>
        <v>3.125</v>
      </c>
      <c r="P181" s="2">
        <f t="shared" si="48"/>
        <v>8093720</v>
      </c>
      <c r="Q181" s="2">
        <f t="shared" si="49"/>
        <v>8.0937200000000011</v>
      </c>
      <c r="R181" s="2">
        <v>36</v>
      </c>
      <c r="S181" s="2">
        <f t="shared" si="50"/>
        <v>93.239639999999994</v>
      </c>
      <c r="T181" s="2">
        <f t="shared" si="51"/>
        <v>23040</v>
      </c>
      <c r="U181" s="2">
        <f t="shared" si="52"/>
        <v>1003680000</v>
      </c>
      <c r="W181" s="2">
        <f t="shared" si="53"/>
        <v>0</v>
      </c>
      <c r="X181" s="2">
        <f t="shared" si="54"/>
        <v>0</v>
      </c>
      <c r="Y181" s="2">
        <f t="shared" si="55"/>
        <v>0</v>
      </c>
      <c r="Z181" s="2">
        <f t="shared" si="56"/>
        <v>23.799945362718091</v>
      </c>
      <c r="AA181" s="2">
        <f t="shared" si="57"/>
        <v>0</v>
      </c>
      <c r="AB181" s="2">
        <f t="shared" si="58"/>
        <v>1.5521703497424841</v>
      </c>
      <c r="AC181" s="2">
        <v>46</v>
      </c>
      <c r="AD181" s="2">
        <f t="shared" si="59"/>
        <v>0.51739011658082812</v>
      </c>
      <c r="AE181" s="2" t="s">
        <v>179</v>
      </c>
      <c r="AF181" s="2">
        <f t="shared" si="60"/>
        <v>11.52</v>
      </c>
      <c r="AG181" s="2">
        <f t="shared" si="61"/>
        <v>0.22597608232405253</v>
      </c>
      <c r="AH181" s="2">
        <f t="shared" si="62"/>
        <v>0.16363330089667036</v>
      </c>
      <c r="AI181" s="2">
        <f t="shared" si="63"/>
        <v>1746751990</v>
      </c>
      <c r="AJ181" s="2">
        <f t="shared" si="64"/>
        <v>49462548</v>
      </c>
      <c r="AK181" s="2">
        <f t="shared" si="65"/>
        <v>49.462547999999998</v>
      </c>
      <c r="AL181" s="2" t="s">
        <v>179</v>
      </c>
      <c r="AM181" s="2" t="s">
        <v>179</v>
      </c>
      <c r="AN181" s="2" t="s">
        <v>179</v>
      </c>
      <c r="AO181" s="2" t="s">
        <v>179</v>
      </c>
      <c r="AP181" s="2" t="s">
        <v>179</v>
      </c>
      <c r="AQ181" s="2" t="s">
        <v>179</v>
      </c>
      <c r="AR181" s="2" t="s">
        <v>179</v>
      </c>
      <c r="AS181" s="2">
        <v>0</v>
      </c>
      <c r="AT181" s="2" t="s">
        <v>179</v>
      </c>
      <c r="AU181" s="2" t="s">
        <v>179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 t="s">
        <v>142</v>
      </c>
    </row>
    <row r="182" spans="1:99" s="2" customFormat="1" x14ac:dyDescent="0.25">
      <c r="A182" s="2" t="s">
        <v>1442</v>
      </c>
      <c r="C182" s="2" t="s">
        <v>1443</v>
      </c>
      <c r="D182" s="2">
        <v>1957</v>
      </c>
      <c r="E182" s="2">
        <f t="shared" si="44"/>
        <v>58</v>
      </c>
      <c r="F182" s="2">
        <v>36</v>
      </c>
      <c r="G182" s="2">
        <v>36</v>
      </c>
      <c r="H182" s="2">
        <v>15378</v>
      </c>
      <c r="I182" s="2">
        <v>4100</v>
      </c>
      <c r="J182" s="2">
        <v>2700</v>
      </c>
      <c r="K182" s="2">
        <v>4100</v>
      </c>
      <c r="L182" s="2">
        <f t="shared" si="45"/>
        <v>178595590</v>
      </c>
      <c r="M182" s="2">
        <v>275</v>
      </c>
      <c r="N182" s="2">
        <f t="shared" si="46"/>
        <v>11979000</v>
      </c>
      <c r="O182" s="2">
        <f t="shared" si="47"/>
        <v>0.4296875</v>
      </c>
      <c r="P182" s="2">
        <f t="shared" si="48"/>
        <v>1112886.5</v>
      </c>
      <c r="Q182" s="2">
        <f t="shared" si="49"/>
        <v>1.1128865000000001</v>
      </c>
      <c r="R182" s="2">
        <v>5555</v>
      </c>
      <c r="S182" s="2">
        <f t="shared" si="50"/>
        <v>14387.394449999998</v>
      </c>
      <c r="T182" s="2">
        <f t="shared" si="51"/>
        <v>3555200</v>
      </c>
      <c r="U182" s="2">
        <f t="shared" si="52"/>
        <v>154873400000</v>
      </c>
      <c r="W182" s="2">
        <f t="shared" si="53"/>
        <v>0</v>
      </c>
      <c r="X182" s="2">
        <f t="shared" si="54"/>
        <v>0</v>
      </c>
      <c r="Y182" s="2">
        <f t="shared" si="55"/>
        <v>0</v>
      </c>
      <c r="Z182" s="2">
        <f t="shared" si="56"/>
        <v>14.909056682527757</v>
      </c>
      <c r="AA182" s="2">
        <f t="shared" si="57"/>
        <v>0</v>
      </c>
      <c r="AB182" s="2">
        <f t="shared" si="58"/>
        <v>1.2424213902106465</v>
      </c>
      <c r="AC182" s="2">
        <v>36</v>
      </c>
      <c r="AD182" s="2">
        <f t="shared" si="59"/>
        <v>0.41414046340354882</v>
      </c>
      <c r="AE182" s="2" t="s">
        <v>179</v>
      </c>
      <c r="AF182" s="2">
        <f t="shared" si="60"/>
        <v>12928</v>
      </c>
      <c r="AG182" s="2">
        <f t="shared" si="61"/>
        <v>0.38175552565544374</v>
      </c>
      <c r="AH182" s="2">
        <f t="shared" si="62"/>
        <v>0.33416041215519116</v>
      </c>
      <c r="AI182" s="2">
        <f t="shared" si="63"/>
        <v>117611730</v>
      </c>
      <c r="AJ182" s="2">
        <f t="shared" si="64"/>
        <v>3330396</v>
      </c>
      <c r="AK182" s="2">
        <f t="shared" si="65"/>
        <v>3.3303959999999999</v>
      </c>
      <c r="AL182" s="2" t="s">
        <v>179</v>
      </c>
      <c r="AM182" s="2" t="s">
        <v>179</v>
      </c>
      <c r="AN182" s="2" t="s">
        <v>179</v>
      </c>
      <c r="AO182" s="2" t="s">
        <v>179</v>
      </c>
      <c r="AP182" s="2" t="s">
        <v>179</v>
      </c>
      <c r="AQ182" s="2" t="s">
        <v>179</v>
      </c>
      <c r="AR182" s="2" t="s">
        <v>179</v>
      </c>
      <c r="AS182" s="2">
        <v>0</v>
      </c>
      <c r="AT182" s="2" t="s">
        <v>179</v>
      </c>
      <c r="AU182" s="2" t="s">
        <v>179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 t="s">
        <v>142</v>
      </c>
    </row>
    <row r="183" spans="1:99" s="2" customFormat="1" x14ac:dyDescent="0.25">
      <c r="A183" s="2" t="s">
        <v>1444</v>
      </c>
      <c r="C183" s="2" t="s">
        <v>1445</v>
      </c>
      <c r="D183" s="2">
        <v>1953</v>
      </c>
      <c r="E183" s="2">
        <f t="shared" si="44"/>
        <v>62</v>
      </c>
      <c r="F183" s="2">
        <v>14</v>
      </c>
      <c r="G183" s="2">
        <v>14</v>
      </c>
      <c r="H183" s="2">
        <v>0</v>
      </c>
      <c r="I183" s="2">
        <v>3595</v>
      </c>
      <c r="J183" s="2">
        <v>2568</v>
      </c>
      <c r="K183" s="2">
        <v>3595</v>
      </c>
      <c r="L183" s="2">
        <f t="shared" si="45"/>
        <v>156597840.5</v>
      </c>
      <c r="M183" s="2">
        <v>642</v>
      </c>
      <c r="N183" s="2">
        <f t="shared" si="46"/>
        <v>27965520</v>
      </c>
      <c r="O183" s="2">
        <f t="shared" si="47"/>
        <v>1.003125</v>
      </c>
      <c r="P183" s="2">
        <f t="shared" si="48"/>
        <v>2598084.12</v>
      </c>
      <c r="Q183" s="2">
        <f t="shared" si="49"/>
        <v>2.5980841200000002</v>
      </c>
      <c r="R183" s="2">
        <v>0</v>
      </c>
      <c r="S183" s="2">
        <f t="shared" si="50"/>
        <v>0</v>
      </c>
      <c r="T183" s="2">
        <f t="shared" si="51"/>
        <v>0</v>
      </c>
      <c r="U183" s="2">
        <f t="shared" si="52"/>
        <v>0</v>
      </c>
      <c r="V183" s="2">
        <v>16790.587910999999</v>
      </c>
      <c r="W183" s="2">
        <f t="shared" si="53"/>
        <v>5.1177711952727991</v>
      </c>
      <c r="X183" s="2">
        <f t="shared" si="54"/>
        <v>3.1800366068159338</v>
      </c>
      <c r="Y183" s="2">
        <f t="shared" si="55"/>
        <v>0.89567231920909085</v>
      </c>
      <c r="Z183" s="2">
        <f t="shared" si="56"/>
        <v>5.5996756184043779</v>
      </c>
      <c r="AA183" s="2">
        <f t="shared" si="57"/>
        <v>1.6156739921130365</v>
      </c>
      <c r="AB183" s="2">
        <f t="shared" si="58"/>
        <v>1.1999304896580811</v>
      </c>
      <c r="AC183" s="2">
        <v>14</v>
      </c>
      <c r="AD183" s="2">
        <f t="shared" si="59"/>
        <v>0.39997682988602701</v>
      </c>
      <c r="AE183" s="2" t="s">
        <v>179</v>
      </c>
      <c r="AF183" s="2">
        <f t="shared" si="60"/>
        <v>0</v>
      </c>
      <c r="AG183" s="2">
        <f t="shared" si="61"/>
        <v>9.3841916477845982E-2</v>
      </c>
      <c r="AH183" s="2">
        <f t="shared" si="62"/>
        <v>0.82021192074456006</v>
      </c>
      <c r="AI183" s="2">
        <f t="shared" si="63"/>
        <v>111861823.2</v>
      </c>
      <c r="AJ183" s="2">
        <f t="shared" si="64"/>
        <v>3167576.64</v>
      </c>
      <c r="AK183" s="2">
        <f t="shared" si="65"/>
        <v>3.1675766400000001</v>
      </c>
      <c r="AL183" s="2" t="s">
        <v>1446</v>
      </c>
      <c r="AM183" s="2" t="s">
        <v>179</v>
      </c>
      <c r="AN183" s="2" t="s">
        <v>1447</v>
      </c>
      <c r="AO183" s="2" t="s">
        <v>1448</v>
      </c>
      <c r="AP183" s="2" t="s">
        <v>179</v>
      </c>
      <c r="AQ183" s="2" t="s">
        <v>179</v>
      </c>
      <c r="AR183" s="2" t="s">
        <v>179</v>
      </c>
      <c r="AS183" s="2">
        <v>0</v>
      </c>
      <c r="AT183" s="2" t="s">
        <v>179</v>
      </c>
      <c r="AU183" s="2" t="s">
        <v>179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 t="s">
        <v>142</v>
      </c>
    </row>
    <row r="184" spans="1:99" s="2" customFormat="1" x14ac:dyDescent="0.25">
      <c r="A184" s="2" t="s">
        <v>1449</v>
      </c>
      <c r="C184" s="2" t="s">
        <v>1450</v>
      </c>
      <c r="D184" s="2">
        <v>1934</v>
      </c>
      <c r="E184" s="2">
        <f t="shared" si="44"/>
        <v>81</v>
      </c>
      <c r="F184" s="2">
        <v>16</v>
      </c>
      <c r="G184" s="2">
        <v>16</v>
      </c>
      <c r="H184" s="2">
        <v>0</v>
      </c>
      <c r="I184" s="2">
        <v>4100</v>
      </c>
      <c r="J184" s="2">
        <v>2250</v>
      </c>
      <c r="K184" s="2">
        <v>4100</v>
      </c>
      <c r="L184" s="2">
        <f t="shared" si="45"/>
        <v>178595590</v>
      </c>
      <c r="M184" s="2">
        <v>370</v>
      </c>
      <c r="N184" s="2">
        <f t="shared" si="46"/>
        <v>16117200</v>
      </c>
      <c r="O184" s="2">
        <f t="shared" si="47"/>
        <v>0.578125</v>
      </c>
      <c r="P184" s="2">
        <f t="shared" si="48"/>
        <v>1497338.2</v>
      </c>
      <c r="Q184" s="2">
        <f t="shared" si="49"/>
        <v>1.4973382000000002</v>
      </c>
      <c r="R184" s="2">
        <v>0.6</v>
      </c>
      <c r="S184" s="2">
        <f t="shared" si="50"/>
        <v>1.5539939999999999</v>
      </c>
      <c r="T184" s="2">
        <f t="shared" si="51"/>
        <v>384</v>
      </c>
      <c r="U184" s="2">
        <f t="shared" si="52"/>
        <v>16728000</v>
      </c>
      <c r="V184" s="2">
        <v>19391.443521000001</v>
      </c>
      <c r="W184" s="2">
        <f t="shared" si="53"/>
        <v>5.9105119852007997</v>
      </c>
      <c r="X184" s="2">
        <f t="shared" si="54"/>
        <v>3.6726230542162743</v>
      </c>
      <c r="Y184" s="2">
        <f t="shared" si="55"/>
        <v>1.3625738229863673</v>
      </c>
      <c r="Z184" s="2">
        <f t="shared" si="56"/>
        <v>11.08105564241928</v>
      </c>
      <c r="AA184" s="2">
        <f t="shared" si="57"/>
        <v>2.1296609719207447</v>
      </c>
      <c r="AB184" s="2">
        <f t="shared" si="58"/>
        <v>2.0776979329536149</v>
      </c>
      <c r="AC184" s="2">
        <v>16</v>
      </c>
      <c r="AD184" s="2">
        <f t="shared" si="59"/>
        <v>0.69256597765120498</v>
      </c>
      <c r="AE184" s="2" t="s">
        <v>179</v>
      </c>
      <c r="AF184" s="2">
        <f t="shared" si="60"/>
        <v>1.0378378378378379</v>
      </c>
      <c r="AG184" s="2">
        <f t="shared" si="61"/>
        <v>0.24461426874693418</v>
      </c>
      <c r="AH184" s="2">
        <f t="shared" si="62"/>
        <v>0.53951717453419956</v>
      </c>
      <c r="AI184" s="2">
        <f t="shared" si="63"/>
        <v>98009775</v>
      </c>
      <c r="AJ184" s="2">
        <f t="shared" si="64"/>
        <v>2775330</v>
      </c>
      <c r="AK184" s="2">
        <f t="shared" si="65"/>
        <v>2.7753299999999999</v>
      </c>
      <c r="AL184" s="2" t="s">
        <v>1451</v>
      </c>
      <c r="AM184" s="2" t="s">
        <v>179</v>
      </c>
      <c r="AN184" s="2" t="s">
        <v>1452</v>
      </c>
      <c r="AO184" s="2" t="s">
        <v>1453</v>
      </c>
      <c r="AP184" s="2" t="s">
        <v>179</v>
      </c>
      <c r="AQ184" s="2" t="s">
        <v>179</v>
      </c>
      <c r="AR184" s="2" t="s">
        <v>179</v>
      </c>
      <c r="AS184" s="2">
        <v>0</v>
      </c>
      <c r="AT184" s="2" t="s">
        <v>179</v>
      </c>
      <c r="AU184" s="2" t="s">
        <v>179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 t="s">
        <v>142</v>
      </c>
    </row>
    <row r="185" spans="1:99" s="2" customFormat="1" x14ac:dyDescent="0.25">
      <c r="A185" s="2" t="s">
        <v>1454</v>
      </c>
      <c r="C185" s="2" t="s">
        <v>1455</v>
      </c>
      <c r="D185" s="2">
        <v>1926</v>
      </c>
      <c r="E185" s="2">
        <f t="shared" si="44"/>
        <v>89</v>
      </c>
      <c r="F185" s="2">
        <v>20</v>
      </c>
      <c r="G185" s="2">
        <v>20</v>
      </c>
      <c r="H185" s="2">
        <v>0</v>
      </c>
      <c r="I185" s="2">
        <v>2480</v>
      </c>
      <c r="J185" s="2">
        <v>2032</v>
      </c>
      <c r="K185" s="2">
        <v>2480</v>
      </c>
      <c r="L185" s="2">
        <f t="shared" si="45"/>
        <v>108028552</v>
      </c>
      <c r="M185" s="2">
        <v>300</v>
      </c>
      <c r="N185" s="2">
        <f t="shared" si="46"/>
        <v>13068000</v>
      </c>
      <c r="O185" s="2">
        <f t="shared" si="47"/>
        <v>0.46875</v>
      </c>
      <c r="P185" s="2">
        <f t="shared" si="48"/>
        <v>1214058</v>
      </c>
      <c r="Q185" s="2">
        <f t="shared" si="49"/>
        <v>1.2140580000000001</v>
      </c>
      <c r="R185" s="2">
        <v>0</v>
      </c>
      <c r="S185" s="2">
        <f t="shared" si="50"/>
        <v>0</v>
      </c>
      <c r="T185" s="2">
        <f t="shared" si="51"/>
        <v>0</v>
      </c>
      <c r="U185" s="2">
        <f t="shared" si="52"/>
        <v>0</v>
      </c>
      <c r="V185" s="2">
        <v>18331.670264</v>
      </c>
      <c r="W185" s="2">
        <f t="shared" si="53"/>
        <v>5.5874930964671998</v>
      </c>
      <c r="X185" s="2">
        <f t="shared" si="54"/>
        <v>3.4719083579800163</v>
      </c>
      <c r="Y185" s="2">
        <f t="shared" si="55"/>
        <v>1.4305141999268749</v>
      </c>
      <c r="Z185" s="2">
        <f t="shared" si="56"/>
        <v>8.2666476890113252</v>
      </c>
      <c r="AA185" s="2">
        <f t="shared" si="57"/>
        <v>2.2292623630703376</v>
      </c>
      <c r="AB185" s="2">
        <f t="shared" si="58"/>
        <v>1.2399971533516987</v>
      </c>
      <c r="AC185" s="2">
        <v>20</v>
      </c>
      <c r="AD185" s="2">
        <f t="shared" si="59"/>
        <v>0.41333238445056625</v>
      </c>
      <c r="AE185" s="2">
        <v>643.95299999999997</v>
      </c>
      <c r="AF185" s="2">
        <f t="shared" si="60"/>
        <v>0</v>
      </c>
      <c r="AG185" s="2">
        <f t="shared" si="61"/>
        <v>0.20266106224425623</v>
      </c>
      <c r="AH185" s="2">
        <f t="shared" si="62"/>
        <v>0.48437711854993709</v>
      </c>
      <c r="AI185" s="2">
        <f t="shared" si="63"/>
        <v>88513716.799999997</v>
      </c>
      <c r="AJ185" s="2">
        <f t="shared" si="64"/>
        <v>2506431.36</v>
      </c>
      <c r="AK185" s="2">
        <f t="shared" si="65"/>
        <v>2.5064313599999997</v>
      </c>
      <c r="AL185" s="2" t="s">
        <v>1456</v>
      </c>
      <c r="AM185" s="2" t="s">
        <v>1457</v>
      </c>
      <c r="AN185" s="2" t="s">
        <v>1458</v>
      </c>
      <c r="AO185" s="2" t="s">
        <v>1459</v>
      </c>
      <c r="AP185" s="2" t="s">
        <v>1460</v>
      </c>
      <c r="AQ185" s="2" t="s">
        <v>1331</v>
      </c>
      <c r="AR185" s="2" t="s">
        <v>1461</v>
      </c>
      <c r="AS185" s="2">
        <v>1</v>
      </c>
      <c r="AT185" s="2" t="s">
        <v>1462</v>
      </c>
      <c r="AU185" s="2" t="s">
        <v>1463</v>
      </c>
      <c r="AV185" s="2">
        <v>10</v>
      </c>
      <c r="AW185" s="5">
        <v>73</v>
      </c>
      <c r="AX185" s="5">
        <v>27</v>
      </c>
      <c r="AY185" s="5">
        <v>1</v>
      </c>
      <c r="AZ185" s="5">
        <v>1.5</v>
      </c>
      <c r="BA185" s="5">
        <v>0.6</v>
      </c>
      <c r="BB185" s="5">
        <v>1.3</v>
      </c>
      <c r="BC185" s="5">
        <v>1.9</v>
      </c>
      <c r="BD185" s="5">
        <v>2.7</v>
      </c>
      <c r="BE185" s="5">
        <v>2.9</v>
      </c>
      <c r="BF185" s="5">
        <v>1.1000000000000001</v>
      </c>
      <c r="BG185" s="5">
        <v>1.8</v>
      </c>
      <c r="BH185" s="5">
        <v>0.2</v>
      </c>
      <c r="BI185" s="5">
        <v>17.399999999999999</v>
      </c>
      <c r="BJ185" s="5">
        <v>3.3</v>
      </c>
      <c r="BK185" s="5">
        <v>9.4</v>
      </c>
      <c r="BL185" s="5">
        <v>53.8</v>
      </c>
      <c r="BM185" s="5">
        <v>0.3</v>
      </c>
      <c r="BN185" s="5">
        <v>1.9</v>
      </c>
      <c r="BO185" s="5">
        <v>7371</v>
      </c>
      <c r="BP185" s="5">
        <v>1627</v>
      </c>
      <c r="BQ185" s="5">
        <v>11</v>
      </c>
      <c r="BR185" s="5">
        <v>2</v>
      </c>
      <c r="BS185" s="5">
        <v>0.41</v>
      </c>
      <c r="BT185" s="5">
        <v>0.09</v>
      </c>
      <c r="BU185" s="5">
        <v>10790</v>
      </c>
      <c r="BV185" s="5">
        <v>16</v>
      </c>
      <c r="BW185" s="5">
        <v>0.6</v>
      </c>
      <c r="BX185" s="5">
        <v>308420</v>
      </c>
      <c r="BY185" s="5">
        <v>56099</v>
      </c>
      <c r="BZ185" s="5">
        <v>458</v>
      </c>
      <c r="CA185" s="5">
        <v>83</v>
      </c>
      <c r="CB185" s="5">
        <v>0.54</v>
      </c>
      <c r="CC185" s="5">
        <v>0.1</v>
      </c>
      <c r="CD185" s="5">
        <v>72</v>
      </c>
      <c r="CE185" s="5">
        <v>44</v>
      </c>
      <c r="CF185" s="5">
        <v>22</v>
      </c>
      <c r="CG185" s="5">
        <v>35</v>
      </c>
      <c r="CH185" s="5">
        <v>3</v>
      </c>
      <c r="CI185" s="2">
        <v>0</v>
      </c>
      <c r="CJ185" s="2">
        <v>0</v>
      </c>
      <c r="CK185" s="2">
        <v>0</v>
      </c>
      <c r="CL185" s="2">
        <v>0</v>
      </c>
      <c r="CM185" s="5">
        <v>1</v>
      </c>
      <c r="CN185" s="5">
        <v>4</v>
      </c>
      <c r="CO185" s="2">
        <v>0</v>
      </c>
      <c r="CP185" s="5">
        <v>1</v>
      </c>
      <c r="CQ185" s="5">
        <v>2</v>
      </c>
      <c r="CR185" s="5">
        <v>16</v>
      </c>
      <c r="CS185" s="5">
        <v>0.87544</v>
      </c>
      <c r="CT185" s="5">
        <v>0.90952999999999995</v>
      </c>
      <c r="CU185" s="2" t="s">
        <v>142</v>
      </c>
    </row>
    <row r="186" spans="1:99" s="2" customFormat="1" x14ac:dyDescent="0.25">
      <c r="A186" s="2" t="s">
        <v>1464</v>
      </c>
      <c r="C186" s="2" t="s">
        <v>1465</v>
      </c>
      <c r="D186" s="2">
        <v>1914</v>
      </c>
      <c r="E186" s="2">
        <f t="shared" si="44"/>
        <v>101</v>
      </c>
      <c r="F186" s="2">
        <v>9</v>
      </c>
      <c r="G186" s="2">
        <v>9</v>
      </c>
      <c r="H186" s="2">
        <v>0</v>
      </c>
      <c r="I186" s="2">
        <v>4500</v>
      </c>
      <c r="J186" s="2">
        <v>4014</v>
      </c>
      <c r="K186" s="2">
        <v>4500</v>
      </c>
      <c r="L186" s="2">
        <f t="shared" si="45"/>
        <v>196019550</v>
      </c>
      <c r="M186" s="2">
        <v>575</v>
      </c>
      <c r="N186" s="2">
        <f t="shared" si="46"/>
        <v>25047000</v>
      </c>
      <c r="O186" s="2">
        <f t="shared" si="47"/>
        <v>0.8984375</v>
      </c>
      <c r="P186" s="2">
        <f t="shared" si="48"/>
        <v>2326944.5</v>
      </c>
      <c r="Q186" s="2">
        <f t="shared" si="49"/>
        <v>2.3269445000000002</v>
      </c>
      <c r="R186" s="2">
        <v>9</v>
      </c>
      <c r="S186" s="2">
        <f t="shared" si="50"/>
        <v>23.309909999999999</v>
      </c>
      <c r="T186" s="2">
        <f t="shared" si="51"/>
        <v>5760</v>
      </c>
      <c r="U186" s="2">
        <f t="shared" si="52"/>
        <v>250920000</v>
      </c>
      <c r="V186" s="2">
        <v>38264.917552999999</v>
      </c>
      <c r="W186" s="2">
        <f t="shared" si="53"/>
        <v>11.663146870154399</v>
      </c>
      <c r="X186" s="2">
        <f t="shared" si="54"/>
        <v>7.2471457950328819</v>
      </c>
      <c r="Y186" s="2">
        <f t="shared" si="55"/>
        <v>2.1568384803528371</v>
      </c>
      <c r="Z186" s="2">
        <f t="shared" si="56"/>
        <v>7.8260689902982392</v>
      </c>
      <c r="AA186" s="2">
        <f t="shared" si="57"/>
        <v>2.3556255941208399</v>
      </c>
      <c r="AB186" s="2">
        <f t="shared" si="58"/>
        <v>2.6086896634327466</v>
      </c>
      <c r="AC186" s="2">
        <v>9</v>
      </c>
      <c r="AD186" s="2">
        <f t="shared" si="59"/>
        <v>0.86956322114424878</v>
      </c>
      <c r="AE186" s="2">
        <v>587.33399999999995</v>
      </c>
      <c r="AF186" s="2">
        <f t="shared" si="60"/>
        <v>10.017391304347827</v>
      </c>
      <c r="AG186" s="2">
        <f t="shared" si="61"/>
        <v>0.13858341613667458</v>
      </c>
      <c r="AH186" s="2">
        <f t="shared" si="62"/>
        <v>0.46997693515507932</v>
      </c>
      <c r="AI186" s="2">
        <f t="shared" si="63"/>
        <v>174849438.59999999</v>
      </c>
      <c r="AJ186" s="2">
        <f t="shared" si="64"/>
        <v>4951188.72</v>
      </c>
      <c r="AK186" s="2">
        <f t="shared" si="65"/>
        <v>4.9511887199999993</v>
      </c>
      <c r="AL186" s="2" t="s">
        <v>1386</v>
      </c>
      <c r="AM186" s="2" t="s">
        <v>1466</v>
      </c>
      <c r="AN186" s="2" t="s">
        <v>1467</v>
      </c>
      <c r="AO186" s="2" t="s">
        <v>1468</v>
      </c>
      <c r="AP186" s="2" t="s">
        <v>1469</v>
      </c>
      <c r="AQ186" s="2" t="s">
        <v>1331</v>
      </c>
      <c r="AR186" s="2" t="s">
        <v>753</v>
      </c>
      <c r="AS186" s="2">
        <v>2</v>
      </c>
      <c r="AT186" s="2" t="s">
        <v>1470</v>
      </c>
      <c r="AU186" s="2" t="s">
        <v>1471</v>
      </c>
      <c r="AV186" s="2">
        <v>10</v>
      </c>
      <c r="AW186" s="5">
        <v>40</v>
      </c>
      <c r="AX186" s="5">
        <v>58</v>
      </c>
      <c r="AY186" s="5">
        <v>1</v>
      </c>
      <c r="AZ186" s="5">
        <v>8.5</v>
      </c>
      <c r="BA186" s="5">
        <v>5.8</v>
      </c>
      <c r="BB186" s="5">
        <v>0.3</v>
      </c>
      <c r="BC186" s="5">
        <v>1.4</v>
      </c>
      <c r="BD186" s="5">
        <v>1.5</v>
      </c>
      <c r="BE186" s="5">
        <v>1.9</v>
      </c>
      <c r="BF186" s="5">
        <v>2.2999999999999998</v>
      </c>
      <c r="BG186" s="5">
        <v>1.9</v>
      </c>
      <c r="BH186" s="5">
        <v>0.4</v>
      </c>
      <c r="BI186" s="5">
        <v>12.1</v>
      </c>
      <c r="BJ186" s="5">
        <v>29.6</v>
      </c>
      <c r="BK186" s="5">
        <v>6.8</v>
      </c>
      <c r="BL186" s="5">
        <v>23.8</v>
      </c>
      <c r="BM186" s="5">
        <v>0.7</v>
      </c>
      <c r="BN186" s="5">
        <v>2.9</v>
      </c>
      <c r="BO186" s="5">
        <v>5606</v>
      </c>
      <c r="BP186" s="5">
        <v>1271</v>
      </c>
      <c r="BQ186" s="5">
        <v>11</v>
      </c>
      <c r="BR186" s="5">
        <v>2</v>
      </c>
      <c r="BS186" s="5">
        <v>0.37</v>
      </c>
      <c r="BT186" s="5">
        <v>0.08</v>
      </c>
      <c r="BU186" s="5">
        <v>7905</v>
      </c>
      <c r="BV186" s="5">
        <v>15</v>
      </c>
      <c r="BW186" s="5">
        <v>0.52</v>
      </c>
      <c r="BX186" s="5">
        <v>174400</v>
      </c>
      <c r="BY186" s="5">
        <v>43604</v>
      </c>
      <c r="BZ186" s="5">
        <v>341</v>
      </c>
      <c r="CA186" s="5">
        <v>85</v>
      </c>
      <c r="CB186" s="5">
        <v>0.33</v>
      </c>
      <c r="CC186" s="5">
        <v>0.09</v>
      </c>
      <c r="CD186" s="5">
        <v>66</v>
      </c>
      <c r="CE186" s="5">
        <v>30</v>
      </c>
      <c r="CF186" s="5">
        <v>22</v>
      </c>
      <c r="CG186" s="5">
        <v>29</v>
      </c>
      <c r="CH186" s="5">
        <v>6</v>
      </c>
      <c r="CI186" s="2">
        <v>0</v>
      </c>
      <c r="CJ186" s="5">
        <v>1</v>
      </c>
      <c r="CK186" s="5">
        <v>1</v>
      </c>
      <c r="CL186" s="2">
        <v>0</v>
      </c>
      <c r="CM186" s="5">
        <v>1</v>
      </c>
      <c r="CN186" s="5">
        <v>4</v>
      </c>
      <c r="CO186" s="5">
        <v>2</v>
      </c>
      <c r="CP186" s="5">
        <v>21</v>
      </c>
      <c r="CQ186" s="5">
        <v>2</v>
      </c>
      <c r="CR186" s="5">
        <v>14</v>
      </c>
      <c r="CS186" s="5">
        <v>0.95277000000000001</v>
      </c>
      <c r="CT186" s="5">
        <v>0.96613000000000004</v>
      </c>
      <c r="CU186" s="2" t="s">
        <v>142</v>
      </c>
    </row>
    <row r="187" spans="1:99" s="2" customFormat="1" x14ac:dyDescent="0.25">
      <c r="A187" s="2" t="s">
        <v>1472</v>
      </c>
      <c r="C187" s="2" t="s">
        <v>1473</v>
      </c>
      <c r="D187" s="2">
        <v>1953</v>
      </c>
      <c r="E187" s="2">
        <f t="shared" si="44"/>
        <v>62</v>
      </c>
      <c r="F187" s="2">
        <v>53</v>
      </c>
      <c r="G187" s="2">
        <v>53</v>
      </c>
      <c r="H187" s="2">
        <v>42000</v>
      </c>
      <c r="I187" s="2">
        <v>10580</v>
      </c>
      <c r="J187" s="2">
        <v>8500</v>
      </c>
      <c r="K187" s="2">
        <v>10580</v>
      </c>
      <c r="L187" s="2">
        <f t="shared" si="45"/>
        <v>460863742</v>
      </c>
      <c r="M187" s="2">
        <v>550</v>
      </c>
      <c r="N187" s="2">
        <f t="shared" si="46"/>
        <v>23958000</v>
      </c>
      <c r="O187" s="2">
        <f t="shared" si="47"/>
        <v>0.859375</v>
      </c>
      <c r="P187" s="2">
        <f t="shared" si="48"/>
        <v>2225773</v>
      </c>
      <c r="Q187" s="2">
        <f t="shared" si="49"/>
        <v>2.2257730000000002</v>
      </c>
      <c r="R187" s="2">
        <v>17</v>
      </c>
      <c r="S187" s="2">
        <f t="shared" si="50"/>
        <v>44.029829999999997</v>
      </c>
      <c r="T187" s="2">
        <f t="shared" si="51"/>
        <v>10880</v>
      </c>
      <c r="U187" s="2">
        <f t="shared" si="52"/>
        <v>473960000</v>
      </c>
      <c r="V187" s="2">
        <v>53677.355809000001</v>
      </c>
      <c r="W187" s="2">
        <f t="shared" si="53"/>
        <v>16.3608580505832</v>
      </c>
      <c r="X187" s="2">
        <f t="shared" si="54"/>
        <v>10.166169126089747</v>
      </c>
      <c r="Y187" s="2">
        <f t="shared" si="55"/>
        <v>3.0935741697302239</v>
      </c>
      <c r="Z187" s="2">
        <f t="shared" si="56"/>
        <v>19.236319475749227</v>
      </c>
      <c r="AA187" s="2">
        <f t="shared" si="57"/>
        <v>1.5604686168242505</v>
      </c>
      <c r="AB187" s="2">
        <f t="shared" si="58"/>
        <v>1.0888482722122204</v>
      </c>
      <c r="AC187" s="2">
        <v>53</v>
      </c>
      <c r="AD187" s="2">
        <f t="shared" si="59"/>
        <v>0.3629494240707401</v>
      </c>
      <c r="AE187" s="2" t="s">
        <v>179</v>
      </c>
      <c r="AF187" s="2">
        <f t="shared" si="60"/>
        <v>19.781818181818181</v>
      </c>
      <c r="AG187" s="2">
        <f t="shared" si="61"/>
        <v>0.34829091751376878</v>
      </c>
      <c r="AH187" s="2">
        <f t="shared" si="62"/>
        <v>0.21229014419270967</v>
      </c>
      <c r="AI187" s="2">
        <f t="shared" si="63"/>
        <v>370259150</v>
      </c>
      <c r="AJ187" s="2">
        <f t="shared" si="64"/>
        <v>10484580</v>
      </c>
      <c r="AK187" s="2">
        <f t="shared" si="65"/>
        <v>10.484579999999999</v>
      </c>
      <c r="AL187" s="2" t="s">
        <v>1474</v>
      </c>
      <c r="AM187" s="2" t="s">
        <v>179</v>
      </c>
      <c r="AN187" s="2" t="s">
        <v>1475</v>
      </c>
      <c r="AO187" s="2" t="s">
        <v>1476</v>
      </c>
      <c r="AP187" s="2" t="s">
        <v>179</v>
      </c>
      <c r="AQ187" s="2" t="s">
        <v>179</v>
      </c>
      <c r="AR187" s="2" t="s">
        <v>179</v>
      </c>
      <c r="AS187" s="2">
        <v>0</v>
      </c>
      <c r="AT187" s="2" t="s">
        <v>179</v>
      </c>
      <c r="AU187" s="2" t="s">
        <v>179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 t="s">
        <v>142</v>
      </c>
    </row>
    <row r="188" spans="1:99" s="2" customFormat="1" x14ac:dyDescent="0.25">
      <c r="A188" s="2" t="s">
        <v>1477</v>
      </c>
      <c r="C188" s="2" t="s">
        <v>1478</v>
      </c>
      <c r="D188" s="2">
        <v>1968</v>
      </c>
      <c r="E188" s="2">
        <f t="shared" si="44"/>
        <v>47</v>
      </c>
      <c r="F188" s="2">
        <v>65</v>
      </c>
      <c r="G188" s="2">
        <v>66</v>
      </c>
      <c r="H188" s="2">
        <v>73239</v>
      </c>
      <c r="I188" s="2">
        <v>57032</v>
      </c>
      <c r="J188" s="2">
        <v>37814</v>
      </c>
      <c r="K188" s="2">
        <v>57032</v>
      </c>
      <c r="L188" s="2">
        <f t="shared" si="45"/>
        <v>2484308216.8000002</v>
      </c>
      <c r="M188" s="2">
        <v>2012</v>
      </c>
      <c r="N188" s="2">
        <f t="shared" si="46"/>
        <v>87642720</v>
      </c>
      <c r="O188" s="2">
        <f t="shared" si="47"/>
        <v>3.1437500000000003</v>
      </c>
      <c r="P188" s="2">
        <f t="shared" si="48"/>
        <v>8142282.3200000003</v>
      </c>
      <c r="Q188" s="2">
        <f t="shared" si="49"/>
        <v>8.1422823199999996</v>
      </c>
      <c r="R188" s="2">
        <v>39</v>
      </c>
      <c r="S188" s="2">
        <f t="shared" si="50"/>
        <v>101.00961</v>
      </c>
      <c r="T188" s="2">
        <f t="shared" si="51"/>
        <v>24960</v>
      </c>
      <c r="U188" s="2">
        <f t="shared" si="52"/>
        <v>1087320000</v>
      </c>
      <c r="V188" s="2">
        <v>102109.76811</v>
      </c>
      <c r="W188" s="2">
        <f t="shared" si="53"/>
        <v>31.123057319927998</v>
      </c>
      <c r="X188" s="2">
        <f t="shared" si="54"/>
        <v>19.338977421425341</v>
      </c>
      <c r="Y188" s="2">
        <f t="shared" si="55"/>
        <v>3.0768339953764401</v>
      </c>
      <c r="Z188" s="2">
        <f t="shared" si="56"/>
        <v>28.345859379991861</v>
      </c>
      <c r="AA188" s="2">
        <f t="shared" si="57"/>
        <v>0.66726373271616024</v>
      </c>
      <c r="AB188" s="2">
        <f t="shared" si="58"/>
        <v>1.3082704329227013</v>
      </c>
      <c r="AC188" s="2">
        <v>65</v>
      </c>
      <c r="AD188" s="2">
        <f t="shared" si="59"/>
        <v>0.4360901443075671</v>
      </c>
      <c r="AE188" s="2" t="s">
        <v>179</v>
      </c>
      <c r="AF188" s="2">
        <f t="shared" si="60"/>
        <v>12.405566600397615</v>
      </c>
      <c r="AG188" s="2">
        <f t="shared" si="61"/>
        <v>0.26833489491940354</v>
      </c>
      <c r="AH188" s="2">
        <f t="shared" si="62"/>
        <v>0.17456670910647432</v>
      </c>
      <c r="AI188" s="2">
        <f t="shared" si="63"/>
        <v>1647174058.6000001</v>
      </c>
      <c r="AJ188" s="2">
        <f t="shared" si="64"/>
        <v>46642812.719999999</v>
      </c>
      <c r="AK188" s="2">
        <f t="shared" si="65"/>
        <v>46.642812720000002</v>
      </c>
      <c r="AL188" s="2" t="s">
        <v>1479</v>
      </c>
      <c r="AM188" s="2" t="s">
        <v>179</v>
      </c>
      <c r="AN188" s="2" t="s">
        <v>1480</v>
      </c>
      <c r="AO188" s="2" t="s">
        <v>1481</v>
      </c>
      <c r="AP188" s="2" t="s">
        <v>179</v>
      </c>
      <c r="AQ188" s="2" t="s">
        <v>179</v>
      </c>
      <c r="AR188" s="2" t="s">
        <v>179</v>
      </c>
      <c r="AS188" s="2">
        <v>0</v>
      </c>
      <c r="AT188" s="2" t="s">
        <v>179</v>
      </c>
      <c r="AU188" s="2" t="s">
        <v>179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 t="s">
        <v>142</v>
      </c>
    </row>
    <row r="189" spans="1:99" s="2" customFormat="1" x14ac:dyDescent="0.25">
      <c r="A189" s="2" t="s">
        <v>1482</v>
      </c>
      <c r="B189" s="2" t="s">
        <v>1483</v>
      </c>
      <c r="C189" s="2" t="s">
        <v>1484</v>
      </c>
      <c r="D189" s="2">
        <v>1952</v>
      </c>
      <c r="E189" s="2">
        <f t="shared" si="44"/>
        <v>63</v>
      </c>
      <c r="F189" s="2">
        <v>100</v>
      </c>
      <c r="G189" s="2">
        <v>105</v>
      </c>
      <c r="H189" s="2">
        <v>161000</v>
      </c>
      <c r="I189" s="2">
        <v>360000</v>
      </c>
      <c r="J189" s="2">
        <v>204000</v>
      </c>
      <c r="K189" s="2">
        <v>360000</v>
      </c>
      <c r="L189" s="2">
        <f t="shared" si="45"/>
        <v>15681564000</v>
      </c>
      <c r="M189" s="2">
        <v>7820</v>
      </c>
      <c r="N189" s="2">
        <f t="shared" si="46"/>
        <v>340639200</v>
      </c>
      <c r="O189" s="2">
        <f t="shared" si="47"/>
        <v>12.21875</v>
      </c>
      <c r="P189" s="2">
        <f t="shared" si="48"/>
        <v>31646445.199999999</v>
      </c>
      <c r="Q189" s="2">
        <f t="shared" si="49"/>
        <v>31.646445200000002</v>
      </c>
      <c r="R189" s="2">
        <v>3524</v>
      </c>
      <c r="S189" s="2">
        <f t="shared" si="50"/>
        <v>9127.1247599999988</v>
      </c>
      <c r="T189" s="2">
        <f t="shared" si="51"/>
        <v>2255360</v>
      </c>
      <c r="U189" s="2">
        <f t="shared" si="52"/>
        <v>98249120000</v>
      </c>
      <c r="V189" s="2">
        <v>386488.57244000002</v>
      </c>
      <c r="W189" s="2">
        <f t="shared" si="53"/>
        <v>117.801716879712</v>
      </c>
      <c r="X189" s="2">
        <f t="shared" si="54"/>
        <v>73.198616688701364</v>
      </c>
      <c r="Y189" s="2">
        <f t="shared" si="55"/>
        <v>5.9072322292597219</v>
      </c>
      <c r="Z189" s="2">
        <f t="shared" si="56"/>
        <v>46.035699942930819</v>
      </c>
      <c r="AA189" s="2">
        <f t="shared" si="57"/>
        <v>0.46815464901674653</v>
      </c>
      <c r="AB189" s="2">
        <f t="shared" si="58"/>
        <v>1.3810709982879246</v>
      </c>
      <c r="AC189" s="2">
        <v>100</v>
      </c>
      <c r="AD189" s="2">
        <f t="shared" si="59"/>
        <v>0.46035699942930819</v>
      </c>
      <c r="AE189" s="2">
        <v>60.908499999999997</v>
      </c>
      <c r="AF189" s="2">
        <f t="shared" si="60"/>
        <v>288.40920716112532</v>
      </c>
      <c r="AG189" s="2">
        <f t="shared" si="61"/>
        <v>0.22105120521031002</v>
      </c>
      <c r="AH189" s="2">
        <f t="shared" si="62"/>
        <v>0.12576582784749921</v>
      </c>
      <c r="AI189" s="2">
        <f t="shared" si="63"/>
        <v>8886219600</v>
      </c>
      <c r="AJ189" s="2">
        <f t="shared" si="64"/>
        <v>251629920</v>
      </c>
      <c r="AK189" s="2">
        <f t="shared" si="65"/>
        <v>251.62992</v>
      </c>
      <c r="AL189" s="2" t="s">
        <v>1485</v>
      </c>
      <c r="AM189" s="2" t="s">
        <v>1486</v>
      </c>
      <c r="AN189" s="2" t="s">
        <v>1487</v>
      </c>
      <c r="AO189" s="2" t="s">
        <v>1488</v>
      </c>
      <c r="AP189" s="2" t="s">
        <v>1489</v>
      </c>
      <c r="AQ189" s="2" t="s">
        <v>878</v>
      </c>
      <c r="AR189" s="2" t="s">
        <v>1490</v>
      </c>
      <c r="AS189" s="2">
        <v>3</v>
      </c>
      <c r="AT189" s="2" t="s">
        <v>1491</v>
      </c>
      <c r="AU189" s="2" t="s">
        <v>1492</v>
      </c>
      <c r="AV189" s="2">
        <v>5</v>
      </c>
      <c r="AW189" s="5">
        <v>85</v>
      </c>
      <c r="AX189" s="5">
        <v>14</v>
      </c>
      <c r="AY189" s="5">
        <v>1</v>
      </c>
      <c r="AZ189" s="5">
        <v>0.4</v>
      </c>
      <c r="BA189" s="5">
        <v>0.1</v>
      </c>
      <c r="BB189" s="2">
        <v>0</v>
      </c>
      <c r="BC189" s="5">
        <v>0.1</v>
      </c>
      <c r="BD189" s="2">
        <v>0</v>
      </c>
      <c r="BE189" s="5">
        <v>0.1</v>
      </c>
      <c r="BF189" s="2">
        <v>0</v>
      </c>
      <c r="BG189" s="2">
        <v>0</v>
      </c>
      <c r="BH189" s="2">
        <v>0</v>
      </c>
      <c r="BI189" s="5">
        <v>10.5</v>
      </c>
      <c r="BJ189" s="5">
        <v>48.3</v>
      </c>
      <c r="BK189" s="5">
        <v>0.7</v>
      </c>
      <c r="BL189" s="5">
        <v>38.4</v>
      </c>
      <c r="BM189" s="2">
        <v>0</v>
      </c>
      <c r="BN189" s="5">
        <v>1.5</v>
      </c>
      <c r="BO189" s="5">
        <v>5218</v>
      </c>
      <c r="BP189" s="5">
        <v>2043</v>
      </c>
      <c r="BQ189" s="5">
        <v>1</v>
      </c>
      <c r="BR189" s="2">
        <v>0</v>
      </c>
      <c r="BS189" s="5">
        <v>0.05</v>
      </c>
      <c r="BT189" s="5">
        <v>0.02</v>
      </c>
      <c r="BU189" s="5">
        <v>7511</v>
      </c>
      <c r="BV189" s="5">
        <v>2</v>
      </c>
      <c r="BW189" s="5">
        <v>0.08</v>
      </c>
      <c r="BX189" s="5">
        <v>33368</v>
      </c>
      <c r="BY189" s="5">
        <v>4909</v>
      </c>
      <c r="BZ189" s="5">
        <v>8</v>
      </c>
      <c r="CA189" s="5">
        <v>1</v>
      </c>
      <c r="CB189" s="5">
        <v>0.69</v>
      </c>
      <c r="CC189" s="5">
        <v>0.1</v>
      </c>
      <c r="CD189" s="5">
        <v>4</v>
      </c>
      <c r="CE189" s="5">
        <v>2</v>
      </c>
      <c r="CF189" s="5">
        <v>37</v>
      </c>
      <c r="CG189" s="5">
        <v>15</v>
      </c>
      <c r="CH189" s="5">
        <v>28</v>
      </c>
      <c r="CI189" s="2">
        <v>0</v>
      </c>
      <c r="CJ189" s="2">
        <v>0</v>
      </c>
      <c r="CK189" s="5">
        <v>5</v>
      </c>
      <c r="CL189" s="2">
        <v>0</v>
      </c>
      <c r="CM189" s="5">
        <v>6</v>
      </c>
      <c r="CN189" s="5">
        <v>9</v>
      </c>
      <c r="CO189" s="5">
        <v>15</v>
      </c>
      <c r="CP189" s="5">
        <v>55</v>
      </c>
      <c r="CQ189" s="5">
        <v>5</v>
      </c>
      <c r="CR189" s="5">
        <v>19</v>
      </c>
      <c r="CS189" s="5">
        <v>2.6419999999999999E-2</v>
      </c>
      <c r="CT189" s="2">
        <v>0</v>
      </c>
      <c r="CU189" s="2" t="s">
        <v>142</v>
      </c>
    </row>
    <row r="190" spans="1:99" s="2" customFormat="1" x14ac:dyDescent="0.25">
      <c r="A190" s="2" t="s">
        <v>1493</v>
      </c>
      <c r="C190" s="2" t="s">
        <v>1494</v>
      </c>
      <c r="D190" s="2">
        <v>1971</v>
      </c>
      <c r="E190" s="2">
        <f t="shared" si="44"/>
        <v>44</v>
      </c>
      <c r="F190" s="2">
        <v>16</v>
      </c>
      <c r="G190" s="2">
        <v>16</v>
      </c>
      <c r="H190" s="2">
        <v>0</v>
      </c>
      <c r="I190" s="2">
        <v>6400</v>
      </c>
      <c r="J190" s="2">
        <v>6400</v>
      </c>
      <c r="K190" s="2">
        <v>6400</v>
      </c>
      <c r="L190" s="2">
        <f t="shared" si="45"/>
        <v>278783360</v>
      </c>
      <c r="M190" s="2">
        <v>1000</v>
      </c>
      <c r="N190" s="2">
        <f t="shared" si="46"/>
        <v>43560000</v>
      </c>
      <c r="O190" s="2">
        <f t="shared" si="47"/>
        <v>1.5625</v>
      </c>
      <c r="P190" s="2">
        <f t="shared" si="48"/>
        <v>4046860</v>
      </c>
      <c r="Q190" s="2">
        <f t="shared" si="49"/>
        <v>4.0468600000000006</v>
      </c>
      <c r="R190" s="2">
        <v>0</v>
      </c>
      <c r="S190" s="2">
        <f t="shared" si="50"/>
        <v>0</v>
      </c>
      <c r="T190" s="2">
        <f t="shared" si="51"/>
        <v>0</v>
      </c>
      <c r="U190" s="2">
        <f t="shared" si="52"/>
        <v>0</v>
      </c>
      <c r="V190" s="2">
        <v>23981.415626000002</v>
      </c>
      <c r="W190" s="2">
        <f t="shared" si="53"/>
        <v>7.3095354828048</v>
      </c>
      <c r="X190" s="2">
        <f t="shared" si="54"/>
        <v>4.5419362310706441</v>
      </c>
      <c r="Y190" s="2">
        <f t="shared" si="55"/>
        <v>1.0250040458313192</v>
      </c>
      <c r="Z190" s="2">
        <f t="shared" si="56"/>
        <v>6.3999853076216713</v>
      </c>
      <c r="AA190" s="2">
        <f t="shared" si="57"/>
        <v>0.92592901318890453</v>
      </c>
      <c r="AB190" s="2">
        <f t="shared" si="58"/>
        <v>1.1999972451790635</v>
      </c>
      <c r="AC190" s="2">
        <v>16</v>
      </c>
      <c r="AD190" s="2">
        <f t="shared" si="59"/>
        <v>0.39999908172635446</v>
      </c>
      <c r="AE190" s="2" t="s">
        <v>179</v>
      </c>
      <c r="AF190" s="2">
        <f t="shared" si="60"/>
        <v>0</v>
      </c>
      <c r="AG190" s="2">
        <f t="shared" si="61"/>
        <v>8.5937059601913043E-2</v>
      </c>
      <c r="AH190" s="2">
        <f t="shared" si="62"/>
        <v>0.51263245046535011</v>
      </c>
      <c r="AI190" s="2">
        <f t="shared" si="63"/>
        <v>278783360</v>
      </c>
      <c r="AJ190" s="2">
        <f t="shared" si="64"/>
        <v>7894272</v>
      </c>
      <c r="AK190" s="2">
        <f t="shared" si="65"/>
        <v>7.894272</v>
      </c>
      <c r="AL190" s="2" t="s">
        <v>1495</v>
      </c>
      <c r="AM190" s="2" t="s">
        <v>179</v>
      </c>
      <c r="AN190" s="2" t="s">
        <v>1496</v>
      </c>
      <c r="AO190" s="2" t="s">
        <v>1497</v>
      </c>
      <c r="AP190" s="2" t="s">
        <v>179</v>
      </c>
      <c r="AQ190" s="2" t="s">
        <v>179</v>
      </c>
      <c r="AR190" s="2" t="s">
        <v>179</v>
      </c>
      <c r="AS190" s="2">
        <v>0</v>
      </c>
      <c r="AT190" s="2" t="s">
        <v>179</v>
      </c>
      <c r="AU190" s="2" t="s">
        <v>179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 t="s">
        <v>142</v>
      </c>
    </row>
    <row r="191" spans="1:99" s="2" customFormat="1" x14ac:dyDescent="0.25">
      <c r="A191" s="2" t="s">
        <v>1498</v>
      </c>
      <c r="B191" s="2" t="s">
        <v>1499</v>
      </c>
      <c r="C191" s="2" t="s">
        <v>1500</v>
      </c>
      <c r="D191" s="2">
        <v>1957</v>
      </c>
      <c r="E191" s="2">
        <f t="shared" si="44"/>
        <v>58</v>
      </c>
      <c r="F191" s="2">
        <v>18</v>
      </c>
      <c r="G191" s="2">
        <v>18</v>
      </c>
      <c r="H191" s="2">
        <v>500</v>
      </c>
      <c r="I191" s="2">
        <v>191</v>
      </c>
      <c r="J191" s="2">
        <v>100</v>
      </c>
      <c r="K191" s="2">
        <v>191</v>
      </c>
      <c r="L191" s="2">
        <f t="shared" si="45"/>
        <v>8319940.9000000004</v>
      </c>
      <c r="M191" s="2">
        <v>646.12270639999997</v>
      </c>
      <c r="N191" s="2">
        <f t="shared" si="46"/>
        <v>28145105.090783998</v>
      </c>
      <c r="O191" s="2">
        <f t="shared" si="47"/>
        <v>1.0095667287500001</v>
      </c>
      <c r="P191" s="2">
        <f t="shared" si="48"/>
        <v>2614768.1356219039</v>
      </c>
      <c r="Q191" s="2">
        <f t="shared" si="49"/>
        <v>2.6147681356219041</v>
      </c>
      <c r="R191" s="2">
        <v>0</v>
      </c>
      <c r="S191" s="2">
        <f t="shared" si="50"/>
        <v>0</v>
      </c>
      <c r="T191" s="2">
        <f t="shared" si="51"/>
        <v>0</v>
      </c>
      <c r="U191" s="2">
        <f t="shared" si="52"/>
        <v>0</v>
      </c>
      <c r="V191" s="2">
        <v>75693.237244000004</v>
      </c>
      <c r="W191" s="2">
        <f t="shared" si="53"/>
        <v>23.071298711971199</v>
      </c>
      <c r="X191" s="2">
        <f t="shared" si="54"/>
        <v>14.335844974590138</v>
      </c>
      <c r="Y191" s="2">
        <f t="shared" si="55"/>
        <v>4.0248559486289937</v>
      </c>
      <c r="Z191" s="2">
        <f t="shared" si="56"/>
        <v>0.29560880562227254</v>
      </c>
      <c r="AA191" s="2">
        <f t="shared" si="57"/>
        <v>187.04234127810096</v>
      </c>
      <c r="AB191" s="2">
        <f t="shared" si="58"/>
        <v>4.9268134270378759E-2</v>
      </c>
      <c r="AC191" s="2">
        <v>18</v>
      </c>
      <c r="AD191" s="2">
        <f t="shared" si="59"/>
        <v>1.6422711423459586E-2</v>
      </c>
      <c r="AE191" s="2">
        <v>12.485900000000001</v>
      </c>
      <c r="AF191" s="2">
        <f t="shared" si="60"/>
        <v>0</v>
      </c>
      <c r="AG191" s="2">
        <f t="shared" si="61"/>
        <v>4.9381170263869244E-3</v>
      </c>
      <c r="AH191" s="2">
        <f t="shared" si="62"/>
        <v>21.198301842120699</v>
      </c>
      <c r="AI191" s="2">
        <f t="shared" si="63"/>
        <v>4355990</v>
      </c>
      <c r="AJ191" s="2">
        <f t="shared" si="64"/>
        <v>123348</v>
      </c>
      <c r="AK191" s="2">
        <f t="shared" si="65"/>
        <v>0.123348</v>
      </c>
      <c r="AL191" s="2" t="s">
        <v>179</v>
      </c>
      <c r="AM191" s="2" t="s">
        <v>179</v>
      </c>
      <c r="AN191" s="2" t="s">
        <v>179</v>
      </c>
      <c r="AO191" s="2" t="s">
        <v>179</v>
      </c>
      <c r="AP191" s="2" t="s">
        <v>590</v>
      </c>
      <c r="AQ191" s="2" t="s">
        <v>432</v>
      </c>
      <c r="AR191" s="2" t="s">
        <v>162</v>
      </c>
      <c r="AS191" s="2">
        <v>1</v>
      </c>
      <c r="AT191" s="2" t="s">
        <v>591</v>
      </c>
      <c r="AU191" s="2" t="s">
        <v>592</v>
      </c>
      <c r="AV191" s="2">
        <v>9</v>
      </c>
      <c r="AW191" s="5">
        <v>100</v>
      </c>
      <c r="AX191" s="2">
        <v>0</v>
      </c>
      <c r="AY191" s="2">
        <v>0</v>
      </c>
      <c r="AZ191" s="5">
        <v>6.6</v>
      </c>
      <c r="BA191" s="5">
        <v>4.5</v>
      </c>
      <c r="BB191" s="2">
        <v>0</v>
      </c>
      <c r="BC191" s="2">
        <v>0</v>
      </c>
      <c r="BD191" s="2">
        <v>0</v>
      </c>
      <c r="BE191" s="5">
        <v>0.9</v>
      </c>
      <c r="BF191" s="5">
        <v>48.9</v>
      </c>
      <c r="BG191" s="5">
        <v>7</v>
      </c>
      <c r="BH191" s="5">
        <v>18.5</v>
      </c>
      <c r="BI191" s="2">
        <v>0</v>
      </c>
      <c r="BJ191" s="2">
        <v>0</v>
      </c>
      <c r="BK191" s="5">
        <v>11.8</v>
      </c>
      <c r="BL191" s="5">
        <v>1.6</v>
      </c>
      <c r="BM191" s="2">
        <v>0</v>
      </c>
      <c r="BN191" s="5">
        <v>0.2</v>
      </c>
      <c r="BO191" s="5">
        <v>3950</v>
      </c>
      <c r="BP191" s="5">
        <v>1126</v>
      </c>
      <c r="BQ191" s="5">
        <v>49</v>
      </c>
      <c r="BR191" s="5">
        <v>14</v>
      </c>
      <c r="BS191" s="5">
        <v>0.21</v>
      </c>
      <c r="BT191" s="5">
        <v>0.06</v>
      </c>
      <c r="BU191" s="5">
        <v>7041</v>
      </c>
      <c r="BV191" s="5">
        <v>87</v>
      </c>
      <c r="BW191" s="5">
        <v>0.37</v>
      </c>
      <c r="BX191" s="5">
        <v>10014</v>
      </c>
      <c r="BY191" s="5">
        <v>235</v>
      </c>
      <c r="BZ191" s="5">
        <v>124</v>
      </c>
      <c r="CA191" s="5">
        <v>3</v>
      </c>
      <c r="CB191" s="5">
        <v>0.91</v>
      </c>
      <c r="CC191" s="5">
        <v>0.02</v>
      </c>
      <c r="CD191" s="5">
        <v>10</v>
      </c>
      <c r="CE191" s="5">
        <v>9</v>
      </c>
      <c r="CF191" s="5">
        <v>14</v>
      </c>
      <c r="CG191" s="5">
        <v>14</v>
      </c>
      <c r="CH191" s="5">
        <v>37</v>
      </c>
      <c r="CI191" s="5">
        <v>23</v>
      </c>
      <c r="CJ191" s="5">
        <v>34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5">
        <v>15</v>
      </c>
      <c r="CR191" s="5">
        <v>44</v>
      </c>
      <c r="CS191" s="5">
        <v>0.36703999999999998</v>
      </c>
      <c r="CT191" s="5">
        <v>2.4240000000000001E-2</v>
      </c>
      <c r="CU191" s="2" t="s">
        <v>633</v>
      </c>
    </row>
    <row r="192" spans="1:99" s="2" customFormat="1" x14ac:dyDescent="0.25">
      <c r="A192" s="2" t="s">
        <v>1501</v>
      </c>
      <c r="C192" s="2" t="s">
        <v>1502</v>
      </c>
      <c r="D192" s="2">
        <v>1937</v>
      </c>
      <c r="E192" s="2">
        <f t="shared" si="44"/>
        <v>78</v>
      </c>
      <c r="F192" s="2">
        <v>8</v>
      </c>
      <c r="G192" s="2">
        <v>8</v>
      </c>
      <c r="H192" s="2">
        <v>0</v>
      </c>
      <c r="I192" s="2">
        <v>969</v>
      </c>
      <c r="J192" s="2">
        <v>969</v>
      </c>
      <c r="K192" s="2">
        <v>969</v>
      </c>
      <c r="L192" s="2">
        <f t="shared" si="45"/>
        <v>42209543.100000001</v>
      </c>
      <c r="M192" s="2">
        <v>323</v>
      </c>
      <c r="N192" s="2">
        <f t="shared" si="46"/>
        <v>14069880</v>
      </c>
      <c r="O192" s="2">
        <f t="shared" si="47"/>
        <v>0.50468750000000007</v>
      </c>
      <c r="P192" s="2">
        <f t="shared" si="48"/>
        <v>1307135.78</v>
      </c>
      <c r="Q192" s="2">
        <f t="shared" si="49"/>
        <v>1.3071357800000001</v>
      </c>
      <c r="R192" s="2">
        <v>0</v>
      </c>
      <c r="S192" s="2">
        <f t="shared" si="50"/>
        <v>0</v>
      </c>
      <c r="T192" s="2">
        <f t="shared" si="51"/>
        <v>0</v>
      </c>
      <c r="U192" s="2">
        <f t="shared" si="52"/>
        <v>0</v>
      </c>
      <c r="V192" s="2">
        <v>65210.497596000001</v>
      </c>
      <c r="W192" s="2">
        <f t="shared" si="53"/>
        <v>19.876159667260801</v>
      </c>
      <c r="X192" s="2">
        <f t="shared" si="54"/>
        <v>12.350476981696826</v>
      </c>
      <c r="Y192" s="2">
        <f t="shared" si="55"/>
        <v>4.9041869418792192</v>
      </c>
      <c r="Z192" s="2">
        <f t="shared" si="56"/>
        <v>2.9999931129476587</v>
      </c>
      <c r="AA192" s="2">
        <f t="shared" si="57"/>
        <v>16.629400298628031</v>
      </c>
      <c r="AB192" s="2">
        <f t="shared" si="58"/>
        <v>1.1249974173553721</v>
      </c>
      <c r="AC192" s="2">
        <v>8</v>
      </c>
      <c r="AD192" s="2">
        <f t="shared" si="59"/>
        <v>0.37499913911845734</v>
      </c>
      <c r="AE192" s="2" t="s">
        <v>179</v>
      </c>
      <c r="AF192" s="2">
        <f t="shared" si="60"/>
        <v>0</v>
      </c>
      <c r="AG192" s="2">
        <f t="shared" si="61"/>
        <v>7.0879477836113272E-2</v>
      </c>
      <c r="AH192" s="2">
        <f t="shared" si="62"/>
        <v>1.0936158943260801</v>
      </c>
      <c r="AI192" s="2">
        <f t="shared" si="63"/>
        <v>42209543.100000001</v>
      </c>
      <c r="AJ192" s="2">
        <f t="shared" si="64"/>
        <v>1195242.1200000001</v>
      </c>
      <c r="AK192" s="2">
        <f t="shared" si="65"/>
        <v>1.1952421200000001</v>
      </c>
      <c r="AL192" s="2" t="s">
        <v>1503</v>
      </c>
      <c r="AM192" s="2" t="s">
        <v>179</v>
      </c>
      <c r="AN192" s="2" t="s">
        <v>179</v>
      </c>
      <c r="AO192" s="2" t="s">
        <v>179</v>
      </c>
      <c r="AP192" s="2" t="s">
        <v>179</v>
      </c>
      <c r="AQ192" s="2" t="s">
        <v>179</v>
      </c>
      <c r="AR192" s="2" t="s">
        <v>179</v>
      </c>
      <c r="AS192" s="2">
        <v>0</v>
      </c>
      <c r="AT192" s="2" t="s">
        <v>179</v>
      </c>
      <c r="AU192" s="2" t="s">
        <v>179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 t="s">
        <v>142</v>
      </c>
    </row>
    <row r="193" spans="1:99" s="2" customFormat="1" x14ac:dyDescent="0.25">
      <c r="A193" s="2" t="s">
        <v>1504</v>
      </c>
      <c r="C193" s="2" t="s">
        <v>1505</v>
      </c>
      <c r="D193" s="2">
        <v>1974</v>
      </c>
      <c r="E193" s="2">
        <f t="shared" si="44"/>
        <v>41</v>
      </c>
      <c r="F193" s="2">
        <v>180</v>
      </c>
      <c r="G193" s="2">
        <v>180</v>
      </c>
      <c r="H193" s="2">
        <v>77900</v>
      </c>
      <c r="I193" s="2">
        <v>69249</v>
      </c>
      <c r="J193" s="2">
        <v>46077</v>
      </c>
      <c r="K193" s="2">
        <v>69249</v>
      </c>
      <c r="L193" s="2">
        <f t="shared" si="45"/>
        <v>3016479515.0999999</v>
      </c>
      <c r="M193" s="2">
        <v>896</v>
      </c>
      <c r="N193" s="2">
        <f t="shared" si="46"/>
        <v>39029760</v>
      </c>
      <c r="O193" s="2">
        <f t="shared" si="47"/>
        <v>1.4000000000000001</v>
      </c>
      <c r="P193" s="2">
        <f t="shared" si="48"/>
        <v>3625986.56</v>
      </c>
      <c r="Q193" s="2">
        <f t="shared" si="49"/>
        <v>3.6259865600000003</v>
      </c>
      <c r="R193" s="2">
        <v>0.28999999999999998</v>
      </c>
      <c r="S193" s="2">
        <f t="shared" si="50"/>
        <v>0.75109709999999985</v>
      </c>
      <c r="T193" s="2">
        <f t="shared" si="51"/>
        <v>185.6</v>
      </c>
      <c r="U193" s="2">
        <f t="shared" si="52"/>
        <v>8085199.9999999991</v>
      </c>
      <c r="V193" s="2">
        <v>48612.295721000002</v>
      </c>
      <c r="W193" s="2">
        <f t="shared" si="53"/>
        <v>14.817027735760799</v>
      </c>
      <c r="X193" s="2">
        <f t="shared" si="54"/>
        <v>9.2068771357830741</v>
      </c>
      <c r="Y193" s="2">
        <f t="shared" si="55"/>
        <v>2.195042280553182</v>
      </c>
      <c r="Z193" s="2">
        <f t="shared" si="56"/>
        <v>77.286652930994194</v>
      </c>
      <c r="AA193" s="2">
        <f t="shared" si="57"/>
        <v>0.26070225434077837</v>
      </c>
      <c r="AB193" s="2">
        <f t="shared" si="58"/>
        <v>1.2881108821832365</v>
      </c>
      <c r="AC193" s="2">
        <v>180</v>
      </c>
      <c r="AD193" s="2">
        <f t="shared" si="59"/>
        <v>0.42937029406107885</v>
      </c>
      <c r="AE193" s="2">
        <v>11.6653</v>
      </c>
      <c r="AF193" s="2">
        <f t="shared" si="60"/>
        <v>0.20714285714285713</v>
      </c>
      <c r="AG193" s="2">
        <f t="shared" si="61"/>
        <v>1.0963570350769964</v>
      </c>
      <c r="AH193" s="2">
        <f t="shared" si="62"/>
        <v>6.379841404493572E-2</v>
      </c>
      <c r="AI193" s="2">
        <f t="shared" si="63"/>
        <v>2007109512.3</v>
      </c>
      <c r="AJ193" s="2">
        <f t="shared" si="64"/>
        <v>56835057.960000001</v>
      </c>
      <c r="AK193" s="2">
        <f t="shared" si="65"/>
        <v>56.83505796</v>
      </c>
      <c r="AL193" s="2" t="s">
        <v>1506</v>
      </c>
      <c r="AM193" s="2" t="s">
        <v>179</v>
      </c>
      <c r="AN193" s="2" t="s">
        <v>1507</v>
      </c>
      <c r="AO193" s="2" t="s">
        <v>1508</v>
      </c>
      <c r="AP193" s="2" t="s">
        <v>1509</v>
      </c>
      <c r="AQ193" s="2" t="s">
        <v>1510</v>
      </c>
      <c r="AR193" s="2" t="s">
        <v>1511</v>
      </c>
      <c r="AS193" s="2">
        <v>2</v>
      </c>
      <c r="AT193" s="2" t="s">
        <v>1512</v>
      </c>
      <c r="AU193" s="2" t="s">
        <v>1513</v>
      </c>
      <c r="AV193" s="2">
        <v>5</v>
      </c>
      <c r="AW193" s="5">
        <v>94</v>
      </c>
      <c r="AX193" s="5">
        <v>6</v>
      </c>
      <c r="AY193" s="2">
        <v>0</v>
      </c>
      <c r="AZ193" s="5">
        <v>0.3</v>
      </c>
      <c r="BA193" s="2">
        <v>0</v>
      </c>
      <c r="BB193" s="2">
        <v>0</v>
      </c>
      <c r="BC193" s="5">
        <v>0.1</v>
      </c>
      <c r="BD193" s="2">
        <v>0</v>
      </c>
      <c r="BE193" s="5">
        <v>0.3</v>
      </c>
      <c r="BF193" s="2">
        <v>0</v>
      </c>
      <c r="BG193" s="5">
        <v>0.1</v>
      </c>
      <c r="BH193" s="5">
        <v>0.1</v>
      </c>
      <c r="BI193" s="5">
        <v>2.6</v>
      </c>
      <c r="BJ193" s="5">
        <v>26.1</v>
      </c>
      <c r="BK193" s="5">
        <v>1.8</v>
      </c>
      <c r="BL193" s="5">
        <v>68.3</v>
      </c>
      <c r="BM193" s="2">
        <v>0</v>
      </c>
      <c r="BN193" s="5">
        <v>0.2</v>
      </c>
      <c r="BO193" s="5">
        <v>2505</v>
      </c>
      <c r="BP193" s="5">
        <v>1381</v>
      </c>
      <c r="BQ193" s="5">
        <v>1</v>
      </c>
      <c r="BR193" s="2">
        <v>0</v>
      </c>
      <c r="BS193" s="5">
        <v>0.03</v>
      </c>
      <c r="BT193" s="5">
        <v>0.02</v>
      </c>
      <c r="BU193" s="5">
        <v>3598</v>
      </c>
      <c r="BV193" s="5">
        <v>1</v>
      </c>
      <c r="BW193" s="5">
        <v>0.05</v>
      </c>
      <c r="BX193" s="5">
        <v>31641</v>
      </c>
      <c r="BY193" s="5">
        <v>2587</v>
      </c>
      <c r="BZ193" s="5">
        <v>10</v>
      </c>
      <c r="CA193" s="5">
        <v>1</v>
      </c>
      <c r="CB193" s="5">
        <v>3.27</v>
      </c>
      <c r="CC193" s="5">
        <v>0.28000000000000003</v>
      </c>
      <c r="CD193" s="5">
        <v>2</v>
      </c>
      <c r="CE193" s="5">
        <v>1</v>
      </c>
      <c r="CF193" s="5">
        <v>57</v>
      </c>
      <c r="CG193" s="5">
        <v>24</v>
      </c>
      <c r="CH193" s="5">
        <v>16</v>
      </c>
      <c r="CI193" s="2">
        <v>0</v>
      </c>
      <c r="CJ193" s="2">
        <v>0</v>
      </c>
      <c r="CK193" s="5">
        <v>1</v>
      </c>
      <c r="CL193" s="2">
        <v>0</v>
      </c>
      <c r="CM193" s="5">
        <v>2</v>
      </c>
      <c r="CN193" s="5">
        <v>3</v>
      </c>
      <c r="CO193" s="5">
        <v>5</v>
      </c>
      <c r="CP193" s="5">
        <v>20</v>
      </c>
      <c r="CQ193" s="5">
        <v>18</v>
      </c>
      <c r="CR193" s="5">
        <v>51</v>
      </c>
      <c r="CS193" s="5">
        <v>1.874E-2</v>
      </c>
      <c r="CT193" s="2">
        <v>0</v>
      </c>
      <c r="CU193" s="2" t="s">
        <v>142</v>
      </c>
    </row>
    <row r="194" spans="1:99" s="2" customFormat="1" x14ac:dyDescent="0.25">
      <c r="A194" s="2" t="s">
        <v>1514</v>
      </c>
      <c r="B194" s="2" t="s">
        <v>1515</v>
      </c>
      <c r="C194" s="2" t="s">
        <v>1516</v>
      </c>
      <c r="D194" s="2">
        <v>1973</v>
      </c>
      <c r="E194" s="2">
        <f t="shared" si="44"/>
        <v>42</v>
      </c>
      <c r="F194" s="2">
        <v>30</v>
      </c>
      <c r="G194" s="2">
        <v>34</v>
      </c>
      <c r="H194" s="2">
        <v>49800</v>
      </c>
      <c r="I194" s="2">
        <v>34700</v>
      </c>
      <c r="J194" s="2">
        <v>17838</v>
      </c>
      <c r="K194" s="2">
        <v>34700</v>
      </c>
      <c r="L194" s="2">
        <f t="shared" si="45"/>
        <v>1511528530</v>
      </c>
      <c r="M194" s="2">
        <v>1913</v>
      </c>
      <c r="N194" s="2">
        <f t="shared" si="46"/>
        <v>83330280</v>
      </c>
      <c r="O194" s="2">
        <f t="shared" si="47"/>
        <v>2.9890625000000002</v>
      </c>
      <c r="P194" s="2">
        <f t="shared" si="48"/>
        <v>7741643.1800000006</v>
      </c>
      <c r="Q194" s="2">
        <f t="shared" si="49"/>
        <v>7.7416431800000005</v>
      </c>
      <c r="R194" s="2">
        <v>0</v>
      </c>
      <c r="S194" s="2">
        <f t="shared" si="50"/>
        <v>0</v>
      </c>
      <c r="T194" s="2">
        <f t="shared" si="51"/>
        <v>0</v>
      </c>
      <c r="U194" s="2">
        <f t="shared" si="52"/>
        <v>0</v>
      </c>
      <c r="V194" s="2">
        <v>64456.334912999999</v>
      </c>
      <c r="W194" s="2">
        <f t="shared" si="53"/>
        <v>19.646290881482397</v>
      </c>
      <c r="X194" s="2">
        <f t="shared" si="54"/>
        <v>12.207643094512722</v>
      </c>
      <c r="Y194" s="2">
        <f t="shared" si="55"/>
        <v>1.9918603464347227</v>
      </c>
      <c r="Z194" s="2">
        <f t="shared" si="56"/>
        <v>18.139006973215498</v>
      </c>
      <c r="AA194" s="2">
        <f t="shared" si="57"/>
        <v>0.89289892108294933</v>
      </c>
      <c r="AB194" s="2">
        <f t="shared" si="58"/>
        <v>1.8139006973215497</v>
      </c>
      <c r="AC194" s="2">
        <v>30</v>
      </c>
      <c r="AD194" s="2">
        <f t="shared" si="59"/>
        <v>0.60463356577384997</v>
      </c>
      <c r="AE194" s="2">
        <v>99.680700000000002</v>
      </c>
      <c r="AF194" s="2">
        <f t="shared" si="60"/>
        <v>0</v>
      </c>
      <c r="AG194" s="2">
        <f t="shared" si="61"/>
        <v>0.1760992618983539</v>
      </c>
      <c r="AH194" s="2">
        <f t="shared" si="62"/>
        <v>0.35184783145741527</v>
      </c>
      <c r="AI194" s="2">
        <f t="shared" si="63"/>
        <v>777021496.20000005</v>
      </c>
      <c r="AJ194" s="2">
        <f t="shared" si="64"/>
        <v>22002816.240000002</v>
      </c>
      <c r="AK194" s="2">
        <f t="shared" si="65"/>
        <v>22.002816240000001</v>
      </c>
      <c r="AL194" s="2" t="s">
        <v>1517</v>
      </c>
      <c r="AM194" s="2" t="s">
        <v>179</v>
      </c>
      <c r="AN194" s="2" t="s">
        <v>1518</v>
      </c>
      <c r="AO194" s="2" t="s">
        <v>1519</v>
      </c>
      <c r="AP194" s="2" t="s">
        <v>1520</v>
      </c>
      <c r="AQ194" s="2" t="s">
        <v>1521</v>
      </c>
      <c r="AR194" s="2" t="s">
        <v>1522</v>
      </c>
      <c r="AS194" s="2">
        <v>1</v>
      </c>
      <c r="AT194" s="2" t="s">
        <v>1523</v>
      </c>
      <c r="AU194" s="2" t="s">
        <v>1524</v>
      </c>
      <c r="AV194" s="2">
        <v>5</v>
      </c>
      <c r="AW194" s="5">
        <v>36</v>
      </c>
      <c r="AX194" s="5">
        <v>63</v>
      </c>
      <c r="AY194" s="5">
        <v>2</v>
      </c>
      <c r="AZ194" s="5">
        <v>2.5</v>
      </c>
      <c r="BA194" s="5">
        <v>3.6</v>
      </c>
      <c r="BB194" s="5">
        <v>0.1</v>
      </c>
      <c r="BC194" s="5">
        <v>1.8</v>
      </c>
      <c r="BD194" s="5">
        <v>0.4</v>
      </c>
      <c r="BE194" s="5">
        <v>1.4</v>
      </c>
      <c r="BF194" s="5">
        <v>9.8000000000000007</v>
      </c>
      <c r="BG194" s="5">
        <v>0.1</v>
      </c>
      <c r="BH194" s="5">
        <v>1.6</v>
      </c>
      <c r="BI194" s="2">
        <v>0</v>
      </c>
      <c r="BJ194" s="2">
        <v>0</v>
      </c>
      <c r="BK194" s="5">
        <v>75.599999999999994</v>
      </c>
      <c r="BL194" s="5">
        <v>2.5</v>
      </c>
      <c r="BM194" s="2">
        <v>0</v>
      </c>
      <c r="BN194" s="5">
        <v>0.5</v>
      </c>
      <c r="BO194" s="5">
        <v>59762</v>
      </c>
      <c r="BP194" s="5">
        <v>7567</v>
      </c>
      <c r="BQ194" s="5">
        <v>142</v>
      </c>
      <c r="BR194" s="5">
        <v>18</v>
      </c>
      <c r="BS194" s="5">
        <v>0.5</v>
      </c>
      <c r="BT194" s="5">
        <v>0.06</v>
      </c>
      <c r="BU194" s="5">
        <v>74438</v>
      </c>
      <c r="BV194" s="5">
        <v>177</v>
      </c>
      <c r="BW194" s="5">
        <v>0.62</v>
      </c>
      <c r="BX194" s="5">
        <v>258352</v>
      </c>
      <c r="BY194" s="5">
        <v>23673</v>
      </c>
      <c r="BZ194" s="5">
        <v>615</v>
      </c>
      <c r="CA194" s="5">
        <v>56</v>
      </c>
      <c r="CB194" s="5">
        <v>2.95</v>
      </c>
      <c r="CC194" s="5">
        <v>0.28999999999999998</v>
      </c>
      <c r="CD194" s="5">
        <v>13</v>
      </c>
      <c r="CE194" s="5">
        <v>7</v>
      </c>
      <c r="CF194" s="5">
        <v>32</v>
      </c>
      <c r="CG194" s="5">
        <v>20</v>
      </c>
      <c r="CH194" s="5">
        <v>15</v>
      </c>
      <c r="CI194" s="5">
        <v>1</v>
      </c>
      <c r="CJ194" s="5">
        <v>1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5">
        <v>39</v>
      </c>
      <c r="CR194" s="5">
        <v>72</v>
      </c>
      <c r="CS194" s="5">
        <v>0.35082000000000002</v>
      </c>
      <c r="CT194" s="5">
        <v>3.1199999999999999E-2</v>
      </c>
      <c r="CU194" s="2" t="s">
        <v>142</v>
      </c>
    </row>
    <row r="195" spans="1:99" s="2" customFormat="1" x14ac:dyDescent="0.25">
      <c r="A195" s="2" t="s">
        <v>1525</v>
      </c>
      <c r="B195" s="2" t="s">
        <v>1526</v>
      </c>
      <c r="C195" s="2" t="s">
        <v>1527</v>
      </c>
      <c r="D195" s="2">
        <v>1975</v>
      </c>
      <c r="E195" s="2">
        <f t="shared" ref="E195:E220" si="66">2015-D195</f>
        <v>40</v>
      </c>
      <c r="F195" s="2">
        <v>54</v>
      </c>
      <c r="G195" s="2">
        <v>60</v>
      </c>
      <c r="H195" s="2">
        <v>21840</v>
      </c>
      <c r="I195" s="2">
        <v>50300</v>
      </c>
      <c r="J195" s="2">
        <v>23587</v>
      </c>
      <c r="K195" s="2">
        <v>50300</v>
      </c>
      <c r="L195" s="2">
        <f t="shared" ref="L195:L250" si="67">K195*43559.9</f>
        <v>2191062970</v>
      </c>
      <c r="M195" s="2">
        <v>1365</v>
      </c>
      <c r="N195" s="2">
        <f t="shared" ref="N195:N250" si="68">M195*43560</f>
        <v>59459400</v>
      </c>
      <c r="O195" s="2">
        <f t="shared" ref="O195:O250" si="69">M195*0.0015625</f>
        <v>2.1328125</v>
      </c>
      <c r="P195" s="2">
        <f t="shared" ref="P195:P250" si="70">M195*4046.86</f>
        <v>5523963.9000000004</v>
      </c>
      <c r="Q195" s="2">
        <f t="shared" ref="Q195:Q250" si="71">M195*0.00404686</f>
        <v>5.5239639</v>
      </c>
      <c r="R195" s="2">
        <v>21.8</v>
      </c>
      <c r="S195" s="2">
        <f t="shared" ref="S195:S250" si="72">R195*2.58999</f>
        <v>56.461781999999999</v>
      </c>
      <c r="T195" s="2">
        <f t="shared" ref="T195:T250" si="73">R195*640</f>
        <v>13952</v>
      </c>
      <c r="U195" s="2">
        <f t="shared" ref="U195:U250" si="74">R195*27880000</f>
        <v>607784000</v>
      </c>
      <c r="V195" s="2">
        <v>127485.9529</v>
      </c>
      <c r="W195" s="2">
        <f t="shared" ref="W195:W250" si="75">V195*0.0003048</f>
        <v>38.85771844392</v>
      </c>
      <c r="X195" s="2">
        <f t="shared" ref="X195:X250" si="76">V195*0.000189394</f>
        <v>24.1450745635426</v>
      </c>
      <c r="Y195" s="2">
        <f t="shared" ref="Y195:Y250" si="77">X195/(2*(SQRT(3.1416*O195)))</f>
        <v>4.6638736077592382</v>
      </c>
      <c r="Z195" s="2">
        <f t="shared" ref="Z195:Z250" si="78">L195/N195</f>
        <v>36.849732254277711</v>
      </c>
      <c r="AA195" s="2">
        <f t="shared" ref="AA195:AA250" si="79">W195/AK195</f>
        <v>1.3355879066056844</v>
      </c>
      <c r="AB195" s="2">
        <f t="shared" ref="AB195:AB250" si="80">3*Z195/AC195</f>
        <v>2.0472073474598727</v>
      </c>
      <c r="AC195" s="2">
        <v>54</v>
      </c>
      <c r="AD195" s="2">
        <f t="shared" ref="AD195:AD250" si="81">Z195/AC195</f>
        <v>0.68240244915329096</v>
      </c>
      <c r="AE195" s="2">
        <v>11.6114</v>
      </c>
      <c r="AF195" s="2">
        <f t="shared" ref="AF195:AF250" si="82">T195/M195</f>
        <v>10.22124542124542</v>
      </c>
      <c r="AG195" s="2">
        <f t="shared" ref="AG195:AG250" si="83">50*Z195*SQRT(3.1416)*(SQRT(N195))^-1</f>
        <v>0.42351570913790559</v>
      </c>
      <c r="AH195" s="2">
        <f t="shared" ref="AH195:AH250" si="84">P195/AJ195</f>
        <v>0.18986548044538509</v>
      </c>
      <c r="AI195" s="2">
        <f t="shared" ref="AI195:AI250" si="85">J195*43559.9</f>
        <v>1027447361.3000001</v>
      </c>
      <c r="AJ195" s="2">
        <f t="shared" ref="AJ195:AJ250" si="86">J195*1233.48</f>
        <v>29094092.760000002</v>
      </c>
      <c r="AK195" s="2">
        <f t="shared" ref="AK195:AK250" si="87">AJ195/10^6</f>
        <v>29.094092760000002</v>
      </c>
      <c r="AL195" s="2" t="s">
        <v>1528</v>
      </c>
      <c r="AM195" s="2" t="s">
        <v>1529</v>
      </c>
      <c r="AN195" s="2" t="s">
        <v>1530</v>
      </c>
      <c r="AO195" s="2" t="s">
        <v>1531</v>
      </c>
      <c r="AP195" s="2" t="s">
        <v>1532</v>
      </c>
      <c r="AQ195" s="2" t="s">
        <v>320</v>
      </c>
      <c r="AR195" s="2" t="s">
        <v>1033</v>
      </c>
      <c r="AS195" s="2">
        <v>1</v>
      </c>
      <c r="AT195" s="2" t="s">
        <v>1533</v>
      </c>
      <c r="AU195" s="2" t="s">
        <v>1534</v>
      </c>
      <c r="AV195" s="2">
        <v>9</v>
      </c>
      <c r="AW195" s="5">
        <v>73</v>
      </c>
      <c r="AX195" s="5">
        <v>27</v>
      </c>
      <c r="AY195" s="2">
        <v>0</v>
      </c>
      <c r="AZ195" s="5">
        <v>8.5</v>
      </c>
      <c r="BA195" s="5">
        <v>3</v>
      </c>
      <c r="BB195" s="2">
        <v>0</v>
      </c>
      <c r="BC195" s="5">
        <v>0.1</v>
      </c>
      <c r="BD195" s="2">
        <v>0</v>
      </c>
      <c r="BE195" s="5">
        <v>0.3</v>
      </c>
      <c r="BF195" s="5">
        <v>19.8</v>
      </c>
      <c r="BG195" s="5">
        <v>4.4000000000000004</v>
      </c>
      <c r="BH195" s="5">
        <v>6.7</v>
      </c>
      <c r="BI195" s="2">
        <v>0</v>
      </c>
      <c r="BJ195" s="2">
        <v>0</v>
      </c>
      <c r="BK195" s="5">
        <v>54.5</v>
      </c>
      <c r="BL195" s="5">
        <v>2.2000000000000002</v>
      </c>
      <c r="BM195" s="2">
        <v>0</v>
      </c>
      <c r="BN195" s="5">
        <v>0.4</v>
      </c>
      <c r="BO195" s="5">
        <v>2948</v>
      </c>
      <c r="BP195" s="5">
        <v>892</v>
      </c>
      <c r="BQ195" s="5">
        <v>44</v>
      </c>
      <c r="BR195" s="5">
        <v>13</v>
      </c>
      <c r="BS195" s="5">
        <v>0.15</v>
      </c>
      <c r="BT195" s="5">
        <v>0.04</v>
      </c>
      <c r="BU195" s="5">
        <v>5010</v>
      </c>
      <c r="BV195" s="5">
        <v>75</v>
      </c>
      <c r="BW195" s="5">
        <v>0.25</v>
      </c>
      <c r="BX195" s="5">
        <v>10456</v>
      </c>
      <c r="BY195" s="5">
        <v>317</v>
      </c>
      <c r="BZ195" s="5">
        <v>156</v>
      </c>
      <c r="CA195" s="5">
        <v>5</v>
      </c>
      <c r="CB195" s="5">
        <v>1.06</v>
      </c>
      <c r="CC195" s="5">
        <v>0.03</v>
      </c>
      <c r="CD195" s="5">
        <v>5</v>
      </c>
      <c r="CE195" s="5">
        <v>3</v>
      </c>
      <c r="CF195" s="5">
        <v>19</v>
      </c>
      <c r="CG195" s="5">
        <v>12</v>
      </c>
      <c r="CH195" s="5">
        <v>28</v>
      </c>
      <c r="CI195" s="5">
        <v>7</v>
      </c>
      <c r="CJ195" s="5">
        <v>6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5">
        <v>40</v>
      </c>
      <c r="CR195" s="5">
        <v>80</v>
      </c>
      <c r="CS195" s="5">
        <v>8.3860000000000004E-2</v>
      </c>
      <c r="CT195" s="2">
        <v>0</v>
      </c>
      <c r="CU195" s="2" t="s">
        <v>142</v>
      </c>
    </row>
    <row r="196" spans="1:99" s="2" customFormat="1" x14ac:dyDescent="0.25">
      <c r="A196" s="2" t="s">
        <v>1535</v>
      </c>
      <c r="C196" s="2" t="s">
        <v>1536</v>
      </c>
      <c r="D196" s="2">
        <v>1923</v>
      </c>
      <c r="E196" s="2">
        <f t="shared" si="66"/>
        <v>92</v>
      </c>
      <c r="F196" s="2">
        <v>110</v>
      </c>
      <c r="G196" s="2">
        <v>115</v>
      </c>
      <c r="H196" s="2">
        <v>534400</v>
      </c>
      <c r="I196" s="2">
        <v>1078000</v>
      </c>
      <c r="J196" s="2">
        <v>268000</v>
      </c>
      <c r="K196" s="2">
        <v>1078000</v>
      </c>
      <c r="L196" s="2">
        <f t="shared" si="67"/>
        <v>46957572200</v>
      </c>
      <c r="M196" s="2">
        <v>16540</v>
      </c>
      <c r="N196" s="2">
        <f t="shared" si="68"/>
        <v>720482400</v>
      </c>
      <c r="O196" s="2">
        <f t="shared" si="69"/>
        <v>25.84375</v>
      </c>
      <c r="P196" s="2">
        <f t="shared" si="70"/>
        <v>66935064.399999999</v>
      </c>
      <c r="Q196" s="2">
        <f t="shared" si="71"/>
        <v>66.935064400000002</v>
      </c>
      <c r="R196" s="2">
        <v>3.26</v>
      </c>
      <c r="S196" s="2">
        <f t="shared" si="72"/>
        <v>8.4433673999999996</v>
      </c>
      <c r="T196" s="2">
        <f t="shared" si="73"/>
        <v>2086.3999999999996</v>
      </c>
      <c r="U196" s="2">
        <f t="shared" si="74"/>
        <v>90888800</v>
      </c>
      <c r="V196" s="2">
        <v>838868.64309000003</v>
      </c>
      <c r="W196" s="2">
        <f t="shared" si="75"/>
        <v>255.687162413832</v>
      </c>
      <c r="X196" s="2">
        <f t="shared" si="76"/>
        <v>158.87668778938746</v>
      </c>
      <c r="Y196" s="2">
        <f t="shared" si="77"/>
        <v>8.816109421425578</v>
      </c>
      <c r="Z196" s="2">
        <f t="shared" si="78"/>
        <v>65.175182905231267</v>
      </c>
      <c r="AA196" s="2">
        <f t="shared" si="79"/>
        <v>0.77346740617684517</v>
      </c>
      <c r="AB196" s="2">
        <f t="shared" si="80"/>
        <v>1.7775049883244889</v>
      </c>
      <c r="AC196" s="2">
        <v>110</v>
      </c>
      <c r="AD196" s="2">
        <f t="shared" si="81"/>
        <v>0.59250166277482974</v>
      </c>
      <c r="AE196" s="2">
        <v>158.321</v>
      </c>
      <c r="AF196" s="2">
        <f t="shared" si="82"/>
        <v>0.12614268440145102</v>
      </c>
      <c r="AG196" s="2">
        <f t="shared" si="83"/>
        <v>0.21518699405749689</v>
      </c>
      <c r="AH196" s="2">
        <f t="shared" si="84"/>
        <v>0.20248216670320932</v>
      </c>
      <c r="AI196" s="2">
        <f t="shared" si="85"/>
        <v>11674053200</v>
      </c>
      <c r="AJ196" s="2">
        <f t="shared" si="86"/>
        <v>330572640</v>
      </c>
      <c r="AK196" s="2">
        <f t="shared" si="87"/>
        <v>330.57263999999998</v>
      </c>
      <c r="AL196" s="2" t="s">
        <v>1537</v>
      </c>
      <c r="AM196" s="2" t="s">
        <v>179</v>
      </c>
      <c r="AN196" s="2" t="s">
        <v>1538</v>
      </c>
      <c r="AO196" s="2" t="s">
        <v>1539</v>
      </c>
      <c r="AP196" s="2" t="s">
        <v>1540</v>
      </c>
      <c r="AQ196" s="2" t="s">
        <v>686</v>
      </c>
      <c r="AR196" s="2" t="s">
        <v>1143</v>
      </c>
      <c r="AS196" s="2">
        <v>3</v>
      </c>
      <c r="AT196" s="2" t="s">
        <v>1541</v>
      </c>
      <c r="AU196" s="2" t="s">
        <v>1542</v>
      </c>
      <c r="AV196" s="2">
        <v>5</v>
      </c>
      <c r="AW196" s="5">
        <v>99</v>
      </c>
      <c r="AX196" s="5">
        <v>1</v>
      </c>
      <c r="AY196" s="2">
        <v>0</v>
      </c>
      <c r="AZ196" s="5">
        <v>0.5</v>
      </c>
      <c r="BA196" s="5">
        <v>0.1</v>
      </c>
      <c r="BB196" s="2">
        <v>0</v>
      </c>
      <c r="BC196" s="5">
        <v>0.1</v>
      </c>
      <c r="BD196" s="2">
        <v>0</v>
      </c>
      <c r="BE196" s="5">
        <v>0.1</v>
      </c>
      <c r="BF196" s="5">
        <v>0.1</v>
      </c>
      <c r="BG196" s="5">
        <v>0.3</v>
      </c>
      <c r="BH196" s="5">
        <v>0.2</v>
      </c>
      <c r="BI196" s="5">
        <v>36.700000000000003</v>
      </c>
      <c r="BJ196" s="5">
        <v>35.700000000000003</v>
      </c>
      <c r="BK196" s="5">
        <v>4.9000000000000004</v>
      </c>
      <c r="BL196" s="5">
        <v>20.100000000000001</v>
      </c>
      <c r="BM196" s="2">
        <v>0</v>
      </c>
      <c r="BN196" s="5">
        <v>1.3</v>
      </c>
      <c r="BO196" s="5">
        <v>4325</v>
      </c>
      <c r="BP196" s="5">
        <v>2287</v>
      </c>
      <c r="BQ196" s="5">
        <v>1</v>
      </c>
      <c r="BR196" s="2">
        <v>0</v>
      </c>
      <c r="BS196" s="5">
        <v>0.04</v>
      </c>
      <c r="BT196" s="5">
        <v>0.02</v>
      </c>
      <c r="BU196" s="5">
        <v>7450</v>
      </c>
      <c r="BV196" s="5">
        <v>1</v>
      </c>
      <c r="BW196" s="5">
        <v>7.0000000000000007E-2</v>
      </c>
      <c r="BX196" s="5">
        <v>160490</v>
      </c>
      <c r="BY196" s="5">
        <v>46090</v>
      </c>
      <c r="BZ196" s="5">
        <v>32</v>
      </c>
      <c r="CA196" s="5">
        <v>9</v>
      </c>
      <c r="CB196" s="5">
        <v>1.1299999999999999</v>
      </c>
      <c r="CC196" s="5">
        <v>0.33</v>
      </c>
      <c r="CD196" s="5">
        <v>1</v>
      </c>
      <c r="CE196" s="5">
        <v>1</v>
      </c>
      <c r="CF196" s="5">
        <v>29</v>
      </c>
      <c r="CG196" s="5">
        <v>13</v>
      </c>
      <c r="CH196" s="5">
        <v>31</v>
      </c>
      <c r="CI196" s="2">
        <v>0</v>
      </c>
      <c r="CJ196" s="5">
        <v>1</v>
      </c>
      <c r="CK196" s="5">
        <v>4</v>
      </c>
      <c r="CL196" s="2">
        <v>0</v>
      </c>
      <c r="CM196" s="5">
        <v>21</v>
      </c>
      <c r="CN196" s="5">
        <v>34</v>
      </c>
      <c r="CO196" s="5">
        <v>8</v>
      </c>
      <c r="CP196" s="5">
        <v>37</v>
      </c>
      <c r="CQ196" s="5">
        <v>5</v>
      </c>
      <c r="CR196" s="5">
        <v>15</v>
      </c>
      <c r="CS196" s="5">
        <v>6.5449999999999994E-2</v>
      </c>
      <c r="CT196" s="2">
        <v>0</v>
      </c>
      <c r="CU196" s="2" t="s">
        <v>142</v>
      </c>
    </row>
    <row r="197" spans="1:99" s="2" customFormat="1" x14ac:dyDescent="0.25">
      <c r="A197" s="2" t="s">
        <v>1543</v>
      </c>
      <c r="B197" s="2" t="s">
        <v>1543</v>
      </c>
      <c r="C197" s="2" t="s">
        <v>1544</v>
      </c>
      <c r="D197" s="2">
        <v>1967</v>
      </c>
      <c r="E197" s="2">
        <f t="shared" si="66"/>
        <v>48</v>
      </c>
      <c r="F197" s="2">
        <v>92</v>
      </c>
      <c r="G197" s="2">
        <v>96</v>
      </c>
      <c r="H197" s="2">
        <v>4450</v>
      </c>
      <c r="I197" s="2">
        <v>457800</v>
      </c>
      <c r="J197" s="2">
        <v>189100</v>
      </c>
      <c r="K197" s="2">
        <v>457800</v>
      </c>
      <c r="L197" s="2">
        <f t="shared" si="67"/>
        <v>19941722220</v>
      </c>
      <c r="M197" s="2">
        <v>5993</v>
      </c>
      <c r="N197" s="2">
        <f t="shared" si="68"/>
        <v>261055080</v>
      </c>
      <c r="O197" s="2">
        <f t="shared" si="69"/>
        <v>9.3640625000000011</v>
      </c>
      <c r="P197" s="2">
        <f t="shared" si="70"/>
        <v>24252831.98</v>
      </c>
      <c r="Q197" s="2">
        <f t="shared" si="71"/>
        <v>24.25283198</v>
      </c>
      <c r="R197" s="2">
        <v>175</v>
      </c>
      <c r="S197" s="2">
        <f t="shared" si="72"/>
        <v>453.24824999999998</v>
      </c>
      <c r="T197" s="2">
        <f t="shared" si="73"/>
        <v>112000</v>
      </c>
      <c r="U197" s="2">
        <f t="shared" si="74"/>
        <v>4879000000</v>
      </c>
      <c r="V197" s="2">
        <v>296095.88409000001</v>
      </c>
      <c r="W197" s="2">
        <f t="shared" si="75"/>
        <v>90.250025470631996</v>
      </c>
      <c r="X197" s="2">
        <f t="shared" si="76"/>
        <v>56.078783871341464</v>
      </c>
      <c r="Y197" s="2">
        <f t="shared" si="77"/>
        <v>5.1696482638504397</v>
      </c>
      <c r="Z197" s="2">
        <f t="shared" si="78"/>
        <v>76.388945275456805</v>
      </c>
      <c r="AA197" s="2">
        <f t="shared" si="79"/>
        <v>0.38692223896111805</v>
      </c>
      <c r="AB197" s="2">
        <f t="shared" si="80"/>
        <v>2.490943867677939</v>
      </c>
      <c r="AC197" s="2">
        <v>92</v>
      </c>
      <c r="AD197" s="2">
        <f t="shared" si="81"/>
        <v>0.8303146225593131</v>
      </c>
      <c r="AE197" s="2">
        <v>176.91399999999999</v>
      </c>
      <c r="AF197" s="2">
        <f t="shared" si="82"/>
        <v>18.688469881528452</v>
      </c>
      <c r="AG197" s="2">
        <f t="shared" si="83"/>
        <v>0.41899601039824602</v>
      </c>
      <c r="AH197" s="2">
        <f t="shared" si="84"/>
        <v>0.10397736734050024</v>
      </c>
      <c r="AI197" s="2">
        <f t="shared" si="85"/>
        <v>8237177090</v>
      </c>
      <c r="AJ197" s="2">
        <f t="shared" si="86"/>
        <v>233251068</v>
      </c>
      <c r="AK197" s="2">
        <f t="shared" si="87"/>
        <v>233.251068</v>
      </c>
      <c r="AL197" s="2" t="s">
        <v>1545</v>
      </c>
      <c r="AM197" s="2" t="s">
        <v>1546</v>
      </c>
      <c r="AN197" s="2" t="s">
        <v>1547</v>
      </c>
      <c r="AO197" s="2" t="s">
        <v>1548</v>
      </c>
      <c r="AP197" s="2" t="s">
        <v>1549</v>
      </c>
      <c r="AQ197" s="2" t="s">
        <v>445</v>
      </c>
      <c r="AR197" s="2" t="s">
        <v>299</v>
      </c>
      <c r="AS197" s="2">
        <v>2</v>
      </c>
      <c r="AT197" s="2" t="s">
        <v>1550</v>
      </c>
      <c r="AU197" s="2" t="s">
        <v>1551</v>
      </c>
      <c r="AV197" s="2">
        <v>9</v>
      </c>
      <c r="AW197" s="5">
        <v>91</v>
      </c>
      <c r="AX197" s="5">
        <v>7</v>
      </c>
      <c r="AY197" s="5">
        <v>1</v>
      </c>
      <c r="AZ197" s="5">
        <v>1.1000000000000001</v>
      </c>
      <c r="BA197" s="5">
        <v>7.8</v>
      </c>
      <c r="BB197" s="2">
        <v>0</v>
      </c>
      <c r="BC197" s="2">
        <v>0</v>
      </c>
      <c r="BD197" s="2">
        <v>0</v>
      </c>
      <c r="BE197" s="5">
        <v>0.5</v>
      </c>
      <c r="BF197" s="5">
        <v>19.899999999999999</v>
      </c>
      <c r="BG197" s="5">
        <v>1.9</v>
      </c>
      <c r="BH197" s="5">
        <v>0.3</v>
      </c>
      <c r="BI197" s="5">
        <v>0.2</v>
      </c>
      <c r="BJ197" s="5">
        <v>0.8</v>
      </c>
      <c r="BK197" s="5">
        <v>53.4</v>
      </c>
      <c r="BL197" s="5">
        <v>14.1</v>
      </c>
      <c r="BM197" s="2">
        <v>0</v>
      </c>
      <c r="BN197" s="5">
        <v>0.1</v>
      </c>
      <c r="BO197" s="5">
        <v>28254</v>
      </c>
      <c r="BP197" s="5">
        <v>4880</v>
      </c>
      <c r="BQ197" s="5">
        <v>85</v>
      </c>
      <c r="BR197" s="5">
        <v>15</v>
      </c>
      <c r="BS197" s="5">
        <v>0.32</v>
      </c>
      <c r="BT197" s="5">
        <v>0.05</v>
      </c>
      <c r="BU197" s="5">
        <v>40084</v>
      </c>
      <c r="BV197" s="5">
        <v>120</v>
      </c>
      <c r="BW197" s="5">
        <v>0.45</v>
      </c>
      <c r="BX197" s="5">
        <v>155011</v>
      </c>
      <c r="BY197" s="5">
        <v>19020</v>
      </c>
      <c r="BZ197" s="5">
        <v>465</v>
      </c>
      <c r="CA197" s="5">
        <v>57</v>
      </c>
      <c r="CB197" s="5">
        <v>0.99</v>
      </c>
      <c r="CC197" s="5">
        <v>0.13</v>
      </c>
      <c r="CD197" s="5">
        <v>2</v>
      </c>
      <c r="CE197" s="5">
        <v>2</v>
      </c>
      <c r="CF197" s="5">
        <v>51</v>
      </c>
      <c r="CG197" s="5">
        <v>24</v>
      </c>
      <c r="CH197" s="5">
        <v>26</v>
      </c>
      <c r="CI197" s="5">
        <v>4</v>
      </c>
      <c r="CJ197" s="5">
        <v>8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5">
        <v>1</v>
      </c>
      <c r="CQ197" s="5">
        <v>17</v>
      </c>
      <c r="CR197" s="5">
        <v>66</v>
      </c>
      <c r="CS197" s="5">
        <v>0.61346000000000001</v>
      </c>
      <c r="CT197" s="5">
        <v>0.19825999999999999</v>
      </c>
      <c r="CU197" s="2" t="s">
        <v>142</v>
      </c>
    </row>
    <row r="198" spans="1:99" s="2" customFormat="1" x14ac:dyDescent="0.25">
      <c r="A198" s="2" t="s">
        <v>1552</v>
      </c>
      <c r="C198" s="2" t="s">
        <v>1553</v>
      </c>
      <c r="D198" s="2">
        <v>1977</v>
      </c>
      <c r="E198" s="2">
        <f t="shared" si="66"/>
        <v>38</v>
      </c>
      <c r="F198" s="2">
        <v>102</v>
      </c>
      <c r="G198" s="2">
        <v>106</v>
      </c>
      <c r="H198" s="2">
        <v>1152</v>
      </c>
      <c r="I198" s="2">
        <v>88628</v>
      </c>
      <c r="J198" s="2">
        <v>71400</v>
      </c>
      <c r="K198" s="2">
        <v>88628</v>
      </c>
      <c r="L198" s="2">
        <f t="shared" si="67"/>
        <v>3860626817.2000003</v>
      </c>
      <c r="M198" s="2">
        <v>2400</v>
      </c>
      <c r="N198" s="2">
        <f t="shared" si="68"/>
        <v>104544000</v>
      </c>
      <c r="O198" s="2">
        <f t="shared" si="69"/>
        <v>3.75</v>
      </c>
      <c r="P198" s="2">
        <f t="shared" si="70"/>
        <v>9712464</v>
      </c>
      <c r="Q198" s="2">
        <f t="shared" si="71"/>
        <v>9.7124640000000007</v>
      </c>
      <c r="R198" s="2">
        <v>6.3</v>
      </c>
      <c r="S198" s="2">
        <f t="shared" si="72"/>
        <v>16.316936999999999</v>
      </c>
      <c r="T198" s="2">
        <f t="shared" si="73"/>
        <v>4032</v>
      </c>
      <c r="U198" s="2">
        <f t="shared" si="74"/>
        <v>175644000</v>
      </c>
      <c r="V198" s="2">
        <v>97683.200633</v>
      </c>
      <c r="W198" s="2">
        <f t="shared" si="75"/>
        <v>29.773839552938398</v>
      </c>
      <c r="X198" s="2">
        <f t="shared" si="76"/>
        <v>18.500612100686403</v>
      </c>
      <c r="Y198" s="2">
        <f t="shared" si="77"/>
        <v>2.6950388109950065</v>
      </c>
      <c r="Z198" s="2">
        <f t="shared" si="78"/>
        <v>36.928248557545153</v>
      </c>
      <c r="AA198" s="2">
        <f t="shared" si="79"/>
        <v>0.33806835454382939</v>
      </c>
      <c r="AB198" s="2">
        <f t="shared" si="80"/>
        <v>1.0861249575748575</v>
      </c>
      <c r="AC198" s="2">
        <v>102</v>
      </c>
      <c r="AD198" s="2">
        <f t="shared" si="81"/>
        <v>0.36204165252495246</v>
      </c>
      <c r="AE198" s="2" t="s">
        <v>179</v>
      </c>
      <c r="AF198" s="2">
        <f t="shared" si="82"/>
        <v>1.68</v>
      </c>
      <c r="AG198" s="2">
        <f t="shared" si="83"/>
        <v>0.32007709914188431</v>
      </c>
      <c r="AH198" s="2">
        <f t="shared" si="84"/>
        <v>0.1102805943858232</v>
      </c>
      <c r="AI198" s="2">
        <f t="shared" si="85"/>
        <v>3110176860</v>
      </c>
      <c r="AJ198" s="2">
        <f t="shared" si="86"/>
        <v>88070472</v>
      </c>
      <c r="AK198" s="2">
        <f t="shared" si="87"/>
        <v>88.070471999999995</v>
      </c>
      <c r="AL198" s="2" t="s">
        <v>1554</v>
      </c>
      <c r="AM198" s="2" t="s">
        <v>179</v>
      </c>
      <c r="AN198" s="2" t="s">
        <v>414</v>
      </c>
      <c r="AO198" s="2" t="s">
        <v>1555</v>
      </c>
      <c r="AP198" s="2" t="s">
        <v>179</v>
      </c>
      <c r="AQ198" s="2" t="s">
        <v>179</v>
      </c>
      <c r="AR198" s="2" t="s">
        <v>179</v>
      </c>
      <c r="AS198" s="2">
        <v>0</v>
      </c>
      <c r="AT198" s="2" t="s">
        <v>179</v>
      </c>
      <c r="AU198" s="2" t="s">
        <v>179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 t="s">
        <v>142</v>
      </c>
    </row>
    <row r="199" spans="1:99" s="2" customFormat="1" x14ac:dyDescent="0.25">
      <c r="A199" s="2" t="s">
        <v>1556</v>
      </c>
      <c r="C199" s="2" t="s">
        <v>1557</v>
      </c>
      <c r="D199" s="2">
        <v>1980</v>
      </c>
      <c r="E199" s="2">
        <f t="shared" si="66"/>
        <v>35</v>
      </c>
      <c r="F199" s="2">
        <v>79</v>
      </c>
      <c r="G199" s="2">
        <v>82</v>
      </c>
      <c r="H199" s="2">
        <v>115347</v>
      </c>
      <c r="I199" s="2">
        <v>1048480</v>
      </c>
      <c r="J199" s="2">
        <v>675819</v>
      </c>
      <c r="K199" s="2">
        <v>1048480</v>
      </c>
      <c r="L199" s="2">
        <f t="shared" si="67"/>
        <v>45671683952</v>
      </c>
      <c r="M199" s="2">
        <v>27690</v>
      </c>
      <c r="N199" s="2">
        <f t="shared" si="68"/>
        <v>1206176400</v>
      </c>
      <c r="O199" s="2">
        <f t="shared" si="69"/>
        <v>43.265625</v>
      </c>
      <c r="P199" s="2">
        <f t="shared" si="70"/>
        <v>112057553.40000001</v>
      </c>
      <c r="Q199" s="2">
        <f t="shared" si="71"/>
        <v>112.0575534</v>
      </c>
      <c r="R199" s="2">
        <v>493</v>
      </c>
      <c r="S199" s="2">
        <f t="shared" si="72"/>
        <v>1276.8650699999998</v>
      </c>
      <c r="T199" s="2">
        <f t="shared" si="73"/>
        <v>315520</v>
      </c>
      <c r="U199" s="2">
        <f t="shared" si="74"/>
        <v>13744840000</v>
      </c>
      <c r="V199" s="2">
        <v>1442304.7507</v>
      </c>
      <c r="W199" s="2">
        <f t="shared" si="75"/>
        <v>439.61448801335996</v>
      </c>
      <c r="X199" s="2">
        <f t="shared" si="76"/>
        <v>273.16386595407579</v>
      </c>
      <c r="Y199" s="2">
        <f t="shared" si="77"/>
        <v>11.715108623575322</v>
      </c>
      <c r="Z199" s="2">
        <f t="shared" si="78"/>
        <v>37.864846262951254</v>
      </c>
      <c r="AA199" s="2">
        <f t="shared" si="79"/>
        <v>0.52736279470382585</v>
      </c>
      <c r="AB199" s="2">
        <f t="shared" si="80"/>
        <v>1.437905554289288</v>
      </c>
      <c r="AC199" s="2">
        <v>79</v>
      </c>
      <c r="AD199" s="2">
        <f t="shared" si="81"/>
        <v>0.47930185142976273</v>
      </c>
      <c r="AE199" s="2">
        <v>405.94</v>
      </c>
      <c r="AF199" s="2">
        <f t="shared" si="82"/>
        <v>11.394727338389311</v>
      </c>
      <c r="AG199" s="2">
        <f t="shared" si="83"/>
        <v>9.6622046746372398E-2</v>
      </c>
      <c r="AH199" s="2">
        <f t="shared" si="84"/>
        <v>0.13442456092780386</v>
      </c>
      <c r="AI199" s="2">
        <f t="shared" si="85"/>
        <v>29438608058.100002</v>
      </c>
      <c r="AJ199" s="2">
        <f t="shared" si="86"/>
        <v>833609220.12</v>
      </c>
      <c r="AK199" s="2">
        <f t="shared" si="87"/>
        <v>833.60922012000003</v>
      </c>
      <c r="AL199" s="2" t="s">
        <v>1558</v>
      </c>
      <c r="AM199" s="2" t="s">
        <v>179</v>
      </c>
      <c r="AN199" s="2" t="s">
        <v>1559</v>
      </c>
      <c r="AO199" s="2" t="s">
        <v>1560</v>
      </c>
      <c r="AP199" s="2" t="s">
        <v>1561</v>
      </c>
      <c r="AQ199" s="2" t="s">
        <v>1562</v>
      </c>
      <c r="AR199" s="2" t="s">
        <v>206</v>
      </c>
      <c r="AS199" s="2">
        <v>3</v>
      </c>
      <c r="AT199" s="2" t="s">
        <v>1563</v>
      </c>
      <c r="AU199" s="2" t="s">
        <v>1564</v>
      </c>
      <c r="AV199" s="2">
        <v>9</v>
      </c>
      <c r="AW199" s="5">
        <v>80</v>
      </c>
      <c r="AX199" s="5">
        <v>20</v>
      </c>
      <c r="AY199" s="2">
        <v>0</v>
      </c>
      <c r="AZ199" s="5">
        <v>8.9</v>
      </c>
      <c r="BA199" s="5">
        <v>3.4</v>
      </c>
      <c r="BB199" s="2">
        <v>0</v>
      </c>
      <c r="BC199" s="2">
        <v>0</v>
      </c>
      <c r="BD199" s="2">
        <v>0</v>
      </c>
      <c r="BE199" s="5">
        <v>0.7</v>
      </c>
      <c r="BF199" s="5">
        <v>17.899999999999999</v>
      </c>
      <c r="BG199" s="5">
        <v>0.3</v>
      </c>
      <c r="BH199" s="5">
        <v>2.8</v>
      </c>
      <c r="BI199" s="2">
        <v>0</v>
      </c>
      <c r="BJ199" s="2">
        <v>0</v>
      </c>
      <c r="BK199" s="5">
        <v>61.5</v>
      </c>
      <c r="BL199" s="5">
        <v>4.2</v>
      </c>
      <c r="BM199" s="2">
        <v>0</v>
      </c>
      <c r="BN199" s="5">
        <v>0.2</v>
      </c>
      <c r="BO199" s="5">
        <v>54240</v>
      </c>
      <c r="BP199" s="5">
        <v>14500</v>
      </c>
      <c r="BQ199" s="5">
        <v>41</v>
      </c>
      <c r="BR199" s="5">
        <v>11</v>
      </c>
      <c r="BS199" s="5">
        <v>0.15</v>
      </c>
      <c r="BT199" s="5">
        <v>0.04</v>
      </c>
      <c r="BU199" s="5">
        <v>86026</v>
      </c>
      <c r="BV199" s="5">
        <v>65</v>
      </c>
      <c r="BW199" s="5">
        <v>0.24</v>
      </c>
      <c r="BX199" s="5">
        <v>331563</v>
      </c>
      <c r="BY199" s="5">
        <v>11583</v>
      </c>
      <c r="BZ199" s="5">
        <v>251</v>
      </c>
      <c r="CA199" s="5">
        <v>9</v>
      </c>
      <c r="CB199" s="5">
        <v>0.95</v>
      </c>
      <c r="CC199" s="5">
        <v>0.04</v>
      </c>
      <c r="CD199" s="5">
        <v>4</v>
      </c>
      <c r="CE199" s="5">
        <v>2</v>
      </c>
      <c r="CF199" s="5">
        <v>35</v>
      </c>
      <c r="CG199" s="5">
        <v>22</v>
      </c>
      <c r="CH199" s="5">
        <v>21</v>
      </c>
      <c r="CI199" s="5">
        <v>4</v>
      </c>
      <c r="CJ199" s="5">
        <v>4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5">
        <v>37</v>
      </c>
      <c r="CR199" s="5">
        <v>72</v>
      </c>
      <c r="CS199" s="5">
        <v>0.33833999999999997</v>
      </c>
      <c r="CT199" s="5">
        <v>2.0629999999999999E-2</v>
      </c>
      <c r="CU199" s="2" t="s">
        <v>142</v>
      </c>
    </row>
    <row r="200" spans="1:99" s="2" customFormat="1" x14ac:dyDescent="0.25">
      <c r="A200" s="2" t="s">
        <v>1565</v>
      </c>
      <c r="C200" s="2" t="s">
        <v>1566</v>
      </c>
      <c r="D200" s="2">
        <v>1980</v>
      </c>
      <c r="E200" s="2">
        <f t="shared" si="66"/>
        <v>35</v>
      </c>
      <c r="F200" s="2">
        <v>45</v>
      </c>
      <c r="G200" s="2">
        <v>53</v>
      </c>
      <c r="H200" s="2">
        <v>104900</v>
      </c>
      <c r="I200" s="2">
        <v>54300</v>
      </c>
      <c r="J200" s="2">
        <v>20038</v>
      </c>
      <c r="K200" s="2">
        <v>54300</v>
      </c>
      <c r="L200" s="2">
        <f t="shared" si="67"/>
        <v>2365302570</v>
      </c>
      <c r="M200" s="2">
        <v>1502</v>
      </c>
      <c r="N200" s="2">
        <f t="shared" si="68"/>
        <v>65427120</v>
      </c>
      <c r="O200" s="2">
        <f t="shared" si="69"/>
        <v>2.3468750000000003</v>
      </c>
      <c r="P200" s="2">
        <f t="shared" si="70"/>
        <v>6078383.7199999997</v>
      </c>
      <c r="Q200" s="2">
        <f t="shared" si="71"/>
        <v>6.0783837200000006</v>
      </c>
      <c r="R200" s="2">
        <v>0</v>
      </c>
      <c r="S200" s="2">
        <f t="shared" si="72"/>
        <v>0</v>
      </c>
      <c r="T200" s="2">
        <f t="shared" si="73"/>
        <v>0</v>
      </c>
      <c r="U200" s="2">
        <f t="shared" si="74"/>
        <v>0</v>
      </c>
      <c r="V200" s="2">
        <v>23514.388475</v>
      </c>
      <c r="W200" s="2">
        <f t="shared" si="75"/>
        <v>7.1671856071799995</v>
      </c>
      <c r="X200" s="2">
        <f t="shared" si="76"/>
        <v>4.4534840908341504</v>
      </c>
      <c r="Y200" s="2">
        <f t="shared" si="77"/>
        <v>0.82006728346300306</v>
      </c>
      <c r="Z200" s="2">
        <f t="shared" si="78"/>
        <v>36.151714610088291</v>
      </c>
      <c r="AA200" s="2">
        <f t="shared" si="79"/>
        <v>0.28997607496675665</v>
      </c>
      <c r="AB200" s="2">
        <f t="shared" si="80"/>
        <v>2.4101143073392195</v>
      </c>
      <c r="AC200" s="2">
        <v>45</v>
      </c>
      <c r="AD200" s="2">
        <f t="shared" si="81"/>
        <v>0.8033714357797398</v>
      </c>
      <c r="AE200" s="2">
        <v>26.3689</v>
      </c>
      <c r="AF200" s="2">
        <f t="shared" si="82"/>
        <v>0</v>
      </c>
      <c r="AG200" s="2">
        <f t="shared" si="83"/>
        <v>0.39609143052820023</v>
      </c>
      <c r="AH200" s="2">
        <f t="shared" si="84"/>
        <v>0.24592440462288234</v>
      </c>
      <c r="AI200" s="2">
        <f t="shared" si="85"/>
        <v>872853276.20000005</v>
      </c>
      <c r="AJ200" s="2">
        <f t="shared" si="86"/>
        <v>24716472.240000002</v>
      </c>
      <c r="AK200" s="2">
        <f t="shared" si="87"/>
        <v>24.716472240000002</v>
      </c>
      <c r="AL200" s="2" t="s">
        <v>268</v>
      </c>
      <c r="AM200" s="2" t="s">
        <v>179</v>
      </c>
      <c r="AN200" s="2" t="s">
        <v>179</v>
      </c>
      <c r="AO200" s="2" t="s">
        <v>1567</v>
      </c>
      <c r="AP200" s="2" t="s">
        <v>1568</v>
      </c>
      <c r="AQ200" s="2" t="s">
        <v>417</v>
      </c>
      <c r="AR200" s="2" t="s">
        <v>1569</v>
      </c>
      <c r="AS200" s="2">
        <v>1</v>
      </c>
      <c r="AT200" s="2" t="s">
        <v>1570</v>
      </c>
      <c r="AU200" s="2" t="s">
        <v>1571</v>
      </c>
      <c r="AV200" s="2">
        <v>9</v>
      </c>
      <c r="AW200" s="5">
        <v>73</v>
      </c>
      <c r="AX200" s="5">
        <v>26</v>
      </c>
      <c r="AY200" s="5">
        <v>1</v>
      </c>
      <c r="AZ200" s="5">
        <v>4.4000000000000004</v>
      </c>
      <c r="BA200" s="5">
        <v>0.5</v>
      </c>
      <c r="BB200" s="5">
        <v>0.1</v>
      </c>
      <c r="BC200" s="5">
        <v>2.2999999999999998</v>
      </c>
      <c r="BD200" s="5">
        <v>0.4</v>
      </c>
      <c r="BE200" s="5">
        <v>1.6</v>
      </c>
      <c r="BF200" s="5">
        <v>33.9</v>
      </c>
      <c r="BG200" s="5">
        <v>0.2</v>
      </c>
      <c r="BH200" s="5">
        <v>3.5</v>
      </c>
      <c r="BI200" s="2">
        <v>0</v>
      </c>
      <c r="BJ200" s="5">
        <v>0.2</v>
      </c>
      <c r="BK200" s="5">
        <v>47.3</v>
      </c>
      <c r="BL200" s="5">
        <v>4.5</v>
      </c>
      <c r="BM200" s="2">
        <v>0</v>
      </c>
      <c r="BN200" s="5">
        <v>0.9</v>
      </c>
      <c r="BO200" s="5">
        <v>5165</v>
      </c>
      <c r="BP200" s="5">
        <v>1963</v>
      </c>
      <c r="BQ200" s="5">
        <v>25</v>
      </c>
      <c r="BR200" s="5">
        <v>9</v>
      </c>
      <c r="BS200" s="5">
        <v>0.14000000000000001</v>
      </c>
      <c r="BT200" s="5">
        <v>0.05</v>
      </c>
      <c r="BU200" s="5">
        <v>9353</v>
      </c>
      <c r="BV200" s="5">
        <v>45</v>
      </c>
      <c r="BW200" s="5">
        <v>0.25</v>
      </c>
      <c r="BX200" s="5">
        <v>57388</v>
      </c>
      <c r="BY200" s="5">
        <v>11423</v>
      </c>
      <c r="BZ200" s="5">
        <v>276</v>
      </c>
      <c r="CA200" s="5">
        <v>55</v>
      </c>
      <c r="CB200" s="5">
        <v>2.48</v>
      </c>
      <c r="CC200" s="5">
        <v>0.52</v>
      </c>
      <c r="CD200" s="5">
        <v>31</v>
      </c>
      <c r="CE200" s="5">
        <v>18</v>
      </c>
      <c r="CF200" s="5">
        <v>26</v>
      </c>
      <c r="CG200" s="5">
        <v>21</v>
      </c>
      <c r="CH200" s="5">
        <v>17</v>
      </c>
      <c r="CI200" s="5">
        <v>7</v>
      </c>
      <c r="CJ200" s="5">
        <v>9</v>
      </c>
      <c r="CK200" s="5">
        <v>1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5">
        <v>18</v>
      </c>
      <c r="CR200" s="5">
        <v>52</v>
      </c>
      <c r="CS200" s="5">
        <v>0.36207</v>
      </c>
      <c r="CT200" s="5">
        <v>1.9140000000000001E-2</v>
      </c>
      <c r="CU200" s="2" t="s">
        <v>142</v>
      </c>
    </row>
    <row r="201" spans="1:99" s="2" customFormat="1" x14ac:dyDescent="0.25">
      <c r="A201" s="2" t="s">
        <v>1572</v>
      </c>
      <c r="B201" s="2" t="s">
        <v>1573</v>
      </c>
      <c r="C201" s="2" t="s">
        <v>1574</v>
      </c>
      <c r="D201" s="2">
        <v>1976</v>
      </c>
      <c r="E201" s="2">
        <f t="shared" si="66"/>
        <v>39</v>
      </c>
      <c r="F201" s="2">
        <v>42</v>
      </c>
      <c r="G201" s="2">
        <v>42</v>
      </c>
      <c r="H201" s="2">
        <v>21708</v>
      </c>
      <c r="I201" s="2">
        <v>9715</v>
      </c>
      <c r="J201" s="2">
        <v>2260</v>
      </c>
      <c r="K201" s="2">
        <v>9715</v>
      </c>
      <c r="L201" s="2">
        <f t="shared" si="67"/>
        <v>423184428.5</v>
      </c>
      <c r="M201" s="2">
        <v>256</v>
      </c>
      <c r="N201" s="2">
        <f t="shared" si="68"/>
        <v>11151360</v>
      </c>
      <c r="O201" s="2">
        <f t="shared" si="69"/>
        <v>0.4</v>
      </c>
      <c r="P201" s="2">
        <f t="shared" si="70"/>
        <v>1035996.16</v>
      </c>
      <c r="Q201" s="2">
        <f t="shared" si="71"/>
        <v>1.0359961600000001</v>
      </c>
      <c r="R201" s="2">
        <v>10</v>
      </c>
      <c r="S201" s="2">
        <f t="shared" si="72"/>
        <v>25.899899999999999</v>
      </c>
      <c r="T201" s="2">
        <f t="shared" si="73"/>
        <v>6400</v>
      </c>
      <c r="U201" s="2">
        <f t="shared" si="74"/>
        <v>278800000</v>
      </c>
      <c r="W201" s="2">
        <f t="shared" si="75"/>
        <v>0</v>
      </c>
      <c r="X201" s="2">
        <f t="shared" si="76"/>
        <v>0</v>
      </c>
      <c r="Y201" s="2">
        <f t="shared" si="77"/>
        <v>0</v>
      </c>
      <c r="Z201" s="2">
        <f t="shared" si="78"/>
        <v>37.949131630581384</v>
      </c>
      <c r="AA201" s="2">
        <f t="shared" si="79"/>
        <v>0</v>
      </c>
      <c r="AB201" s="2">
        <f t="shared" si="80"/>
        <v>2.710652259327242</v>
      </c>
      <c r="AC201" s="2">
        <v>42</v>
      </c>
      <c r="AD201" s="2">
        <f t="shared" si="81"/>
        <v>0.90355075310908062</v>
      </c>
      <c r="AE201" s="2" t="s">
        <v>179</v>
      </c>
      <c r="AF201" s="2">
        <f t="shared" si="82"/>
        <v>25</v>
      </c>
      <c r="AG201" s="2">
        <f t="shared" si="83"/>
        <v>1.0071249912740212</v>
      </c>
      <c r="AH201" s="2">
        <f t="shared" si="84"/>
        <v>0.37163584373558833</v>
      </c>
      <c r="AI201" s="2">
        <f t="shared" si="85"/>
        <v>98445374</v>
      </c>
      <c r="AJ201" s="2">
        <f t="shared" si="86"/>
        <v>2787664.8</v>
      </c>
      <c r="AK201" s="2">
        <f t="shared" si="87"/>
        <v>2.7876647999999999</v>
      </c>
      <c r="AL201" s="2" t="s">
        <v>179</v>
      </c>
      <c r="AM201" s="2" t="s">
        <v>179</v>
      </c>
      <c r="AN201" s="2" t="s">
        <v>179</v>
      </c>
      <c r="AO201" s="2" t="s">
        <v>179</v>
      </c>
      <c r="AP201" s="2" t="s">
        <v>179</v>
      </c>
      <c r="AQ201" s="2" t="s">
        <v>179</v>
      </c>
      <c r="AR201" s="2" t="s">
        <v>179</v>
      </c>
      <c r="AS201" s="2">
        <v>0</v>
      </c>
      <c r="AT201" s="2" t="s">
        <v>179</v>
      </c>
      <c r="AU201" s="2" t="s">
        <v>179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 t="s">
        <v>142</v>
      </c>
    </row>
    <row r="202" spans="1:99" s="2" customFormat="1" x14ac:dyDescent="0.25">
      <c r="A202" s="2" t="s">
        <v>1575</v>
      </c>
      <c r="B202" s="2" t="s">
        <v>1575</v>
      </c>
      <c r="C202" s="2" t="s">
        <v>1576</v>
      </c>
      <c r="D202" s="2">
        <v>1981</v>
      </c>
      <c r="E202" s="2">
        <f t="shared" si="66"/>
        <v>34</v>
      </c>
      <c r="F202" s="2">
        <v>106</v>
      </c>
      <c r="G202" s="2">
        <v>141</v>
      </c>
      <c r="H202" s="2">
        <v>250584</v>
      </c>
      <c r="I202" s="2">
        <v>1096261</v>
      </c>
      <c r="J202" s="2">
        <v>714117</v>
      </c>
      <c r="K202" s="2">
        <v>1096261</v>
      </c>
      <c r="L202" s="2">
        <f t="shared" si="67"/>
        <v>47753019533.900002</v>
      </c>
      <c r="M202" s="2">
        <v>26214</v>
      </c>
      <c r="N202" s="2">
        <f t="shared" si="68"/>
        <v>1141881840</v>
      </c>
      <c r="O202" s="2">
        <f t="shared" si="69"/>
        <v>40.959375000000001</v>
      </c>
      <c r="P202" s="2">
        <f t="shared" si="70"/>
        <v>106084388.04000001</v>
      </c>
      <c r="Q202" s="2">
        <f t="shared" si="71"/>
        <v>106.08438804000001</v>
      </c>
      <c r="R202" s="2">
        <v>5530</v>
      </c>
      <c r="S202" s="2">
        <f t="shared" si="72"/>
        <v>14322.644699999999</v>
      </c>
      <c r="T202" s="2">
        <f t="shared" si="73"/>
        <v>3539200</v>
      </c>
      <c r="U202" s="2">
        <f t="shared" si="74"/>
        <v>154176400000</v>
      </c>
      <c r="W202" s="2">
        <f t="shared" si="75"/>
        <v>0</v>
      </c>
      <c r="X202" s="2">
        <f t="shared" si="76"/>
        <v>0</v>
      </c>
      <c r="Y202" s="2">
        <f t="shared" si="77"/>
        <v>0</v>
      </c>
      <c r="Z202" s="2">
        <f t="shared" si="78"/>
        <v>41.81958050396878</v>
      </c>
      <c r="AA202" s="2">
        <f t="shared" si="79"/>
        <v>0</v>
      </c>
      <c r="AB202" s="2">
        <f t="shared" si="80"/>
        <v>1.1835730331311918</v>
      </c>
      <c r="AC202" s="2">
        <v>106</v>
      </c>
      <c r="AD202" s="2">
        <f t="shared" si="81"/>
        <v>0.39452434437706396</v>
      </c>
      <c r="AE202" s="2" t="s">
        <v>179</v>
      </c>
      <c r="AF202" s="2">
        <f t="shared" si="82"/>
        <v>135.01182574196994</v>
      </c>
      <c r="AG202" s="2">
        <f t="shared" si="83"/>
        <v>0.10967674108745785</v>
      </c>
      <c r="AH202" s="2">
        <f t="shared" si="84"/>
        <v>0.12043424419470704</v>
      </c>
      <c r="AI202" s="2">
        <f t="shared" si="85"/>
        <v>31106865108.299999</v>
      </c>
      <c r="AJ202" s="2">
        <f t="shared" si="86"/>
        <v>880849037.15999997</v>
      </c>
      <c r="AK202" s="2">
        <f t="shared" si="87"/>
        <v>880.84903715999997</v>
      </c>
      <c r="AL202" s="2" t="s">
        <v>179</v>
      </c>
      <c r="AM202" s="2" t="s">
        <v>179</v>
      </c>
      <c r="AN202" s="2" t="s">
        <v>179</v>
      </c>
      <c r="AO202" s="2" t="s">
        <v>179</v>
      </c>
      <c r="AP202" s="2" t="s">
        <v>179</v>
      </c>
      <c r="AQ202" s="2" t="s">
        <v>179</v>
      </c>
      <c r="AR202" s="2" t="s">
        <v>179</v>
      </c>
      <c r="AS202" s="2">
        <v>0</v>
      </c>
      <c r="AT202" s="2" t="s">
        <v>179</v>
      </c>
      <c r="AU202" s="2" t="s">
        <v>179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 t="s">
        <v>142</v>
      </c>
    </row>
    <row r="203" spans="1:99" s="2" customFormat="1" x14ac:dyDescent="0.25">
      <c r="A203" s="2" t="s">
        <v>1577</v>
      </c>
      <c r="C203" s="2" t="s">
        <v>1578</v>
      </c>
      <c r="D203" s="2">
        <v>1982</v>
      </c>
      <c r="E203" s="2">
        <f t="shared" si="66"/>
        <v>33</v>
      </c>
      <c r="F203" s="2">
        <v>52</v>
      </c>
      <c r="G203" s="2">
        <v>56</v>
      </c>
      <c r="H203" s="2">
        <v>48800</v>
      </c>
      <c r="I203" s="2">
        <v>70885</v>
      </c>
      <c r="J203" s="2">
        <v>30319</v>
      </c>
      <c r="K203" s="2">
        <v>70885</v>
      </c>
      <c r="L203" s="2">
        <f t="shared" si="67"/>
        <v>3087743511.5</v>
      </c>
      <c r="M203" s="2">
        <v>2330</v>
      </c>
      <c r="N203" s="2">
        <f t="shared" si="68"/>
        <v>101494800</v>
      </c>
      <c r="O203" s="2">
        <f t="shared" si="69"/>
        <v>3.640625</v>
      </c>
      <c r="P203" s="2">
        <f t="shared" si="70"/>
        <v>9429183.8000000007</v>
      </c>
      <c r="Q203" s="2">
        <f t="shared" si="71"/>
        <v>9.4291838000000006</v>
      </c>
      <c r="R203" s="2">
        <v>45</v>
      </c>
      <c r="S203" s="2">
        <f t="shared" si="72"/>
        <v>116.54955</v>
      </c>
      <c r="T203" s="2">
        <f t="shared" si="73"/>
        <v>28800</v>
      </c>
      <c r="U203" s="2">
        <f t="shared" si="74"/>
        <v>1254600000</v>
      </c>
      <c r="V203" s="2">
        <v>95944.017659000005</v>
      </c>
      <c r="W203" s="2">
        <f t="shared" si="75"/>
        <v>29.2437365824632</v>
      </c>
      <c r="X203" s="2">
        <f t="shared" si="76"/>
        <v>18.171221280508647</v>
      </c>
      <c r="Y203" s="2">
        <f t="shared" si="77"/>
        <v>2.6865238703998435</v>
      </c>
      <c r="Z203" s="2">
        <f t="shared" si="78"/>
        <v>30.422676940099393</v>
      </c>
      <c r="AA203" s="2">
        <f t="shared" si="79"/>
        <v>0.78196241307335368</v>
      </c>
      <c r="AB203" s="2">
        <f t="shared" si="80"/>
        <v>1.755154438851888</v>
      </c>
      <c r="AC203" s="2">
        <v>52</v>
      </c>
      <c r="AD203" s="2">
        <f t="shared" si="81"/>
        <v>0.58505147961729598</v>
      </c>
      <c r="AE203" s="2">
        <v>90.846699999999998</v>
      </c>
      <c r="AF203" s="2">
        <f t="shared" si="82"/>
        <v>12.360515021459227</v>
      </c>
      <c r="AG203" s="2">
        <f t="shared" si="83"/>
        <v>0.26762148614513759</v>
      </c>
      <c r="AH203" s="2">
        <f t="shared" si="84"/>
        <v>0.25213150504104032</v>
      </c>
      <c r="AI203" s="2">
        <f t="shared" si="85"/>
        <v>1320692608.1000001</v>
      </c>
      <c r="AJ203" s="2">
        <f t="shared" si="86"/>
        <v>37397880.119999997</v>
      </c>
      <c r="AK203" s="2">
        <f t="shared" si="87"/>
        <v>37.397880119999996</v>
      </c>
      <c r="AL203" s="2" t="s">
        <v>1579</v>
      </c>
      <c r="AM203" s="2" t="s">
        <v>179</v>
      </c>
      <c r="AN203" s="2" t="s">
        <v>179</v>
      </c>
      <c r="AO203" s="2" t="s">
        <v>1580</v>
      </c>
      <c r="AP203" s="2" t="s">
        <v>1581</v>
      </c>
      <c r="AQ203" s="2" t="s">
        <v>712</v>
      </c>
      <c r="AR203" s="2" t="s">
        <v>1022</v>
      </c>
      <c r="AS203" s="2">
        <v>1</v>
      </c>
      <c r="AT203" s="2" t="s">
        <v>1582</v>
      </c>
      <c r="AU203" s="2" t="s">
        <v>1583</v>
      </c>
      <c r="AV203" s="2">
        <v>9</v>
      </c>
      <c r="AW203" s="5">
        <v>100</v>
      </c>
      <c r="AX203" s="2">
        <v>0</v>
      </c>
      <c r="AY203" s="2">
        <v>0</v>
      </c>
      <c r="AZ203" s="5">
        <v>2</v>
      </c>
      <c r="BA203" s="5">
        <v>1.8</v>
      </c>
      <c r="BB203" s="2">
        <v>0</v>
      </c>
      <c r="BC203" s="2">
        <v>0</v>
      </c>
      <c r="BD203" s="2">
        <v>0</v>
      </c>
      <c r="BE203" s="5">
        <v>0.4</v>
      </c>
      <c r="BF203" s="5">
        <v>31.2</v>
      </c>
      <c r="BG203" s="5">
        <v>5.4</v>
      </c>
      <c r="BH203" s="5">
        <v>2.2000000000000002</v>
      </c>
      <c r="BI203" s="5">
        <v>3.6</v>
      </c>
      <c r="BJ203" s="5">
        <v>5.3</v>
      </c>
      <c r="BK203" s="5">
        <v>44.8</v>
      </c>
      <c r="BL203" s="5">
        <v>2.7</v>
      </c>
      <c r="BM203" s="2">
        <v>0</v>
      </c>
      <c r="BN203" s="5">
        <v>0.6</v>
      </c>
      <c r="BO203" s="5">
        <v>13223</v>
      </c>
      <c r="BP203" s="5">
        <v>5466</v>
      </c>
      <c r="BQ203" s="5">
        <v>33</v>
      </c>
      <c r="BR203" s="5">
        <v>14</v>
      </c>
      <c r="BS203" s="5">
        <v>0.16</v>
      </c>
      <c r="BT203" s="5">
        <v>7.0000000000000007E-2</v>
      </c>
      <c r="BU203" s="5">
        <v>23347</v>
      </c>
      <c r="BV203" s="5">
        <v>59</v>
      </c>
      <c r="BW203" s="5">
        <v>0.28000000000000003</v>
      </c>
      <c r="BX203" s="5">
        <v>81788</v>
      </c>
      <c r="BY203" s="5">
        <v>4120</v>
      </c>
      <c r="BZ203" s="5">
        <v>207</v>
      </c>
      <c r="CA203" s="5">
        <v>10</v>
      </c>
      <c r="CB203" s="5">
        <v>1.01</v>
      </c>
      <c r="CC203" s="5">
        <v>0.06</v>
      </c>
      <c r="CD203" s="5">
        <v>2</v>
      </c>
      <c r="CE203" s="5">
        <v>2</v>
      </c>
      <c r="CF203" s="5">
        <v>55</v>
      </c>
      <c r="CG203" s="5">
        <v>23</v>
      </c>
      <c r="CH203" s="5">
        <v>16</v>
      </c>
      <c r="CI203" s="5">
        <v>7</v>
      </c>
      <c r="CJ203" s="5">
        <v>9</v>
      </c>
      <c r="CK203" s="2">
        <v>0</v>
      </c>
      <c r="CL203" s="2">
        <v>0</v>
      </c>
      <c r="CM203" s="5">
        <v>1</v>
      </c>
      <c r="CN203" s="5">
        <v>1</v>
      </c>
      <c r="CO203" s="5">
        <v>1</v>
      </c>
      <c r="CP203" s="5">
        <v>3</v>
      </c>
      <c r="CQ203" s="5">
        <v>18</v>
      </c>
      <c r="CR203" s="5">
        <v>62</v>
      </c>
      <c r="CS203" s="5">
        <v>0.58243</v>
      </c>
      <c r="CT203" s="5">
        <v>0.22713</v>
      </c>
      <c r="CU203" s="2" t="s">
        <v>142</v>
      </c>
    </row>
    <row r="204" spans="1:99" s="2" customFormat="1" x14ac:dyDescent="0.25">
      <c r="A204" s="2" t="s">
        <v>1584</v>
      </c>
      <c r="C204" s="2" t="s">
        <v>1585</v>
      </c>
      <c r="D204" s="2">
        <v>1978</v>
      </c>
      <c r="E204" s="2">
        <f t="shared" si="66"/>
        <v>37</v>
      </c>
      <c r="F204" s="2">
        <v>62</v>
      </c>
      <c r="G204" s="2">
        <v>65</v>
      </c>
      <c r="H204" s="2">
        <v>296900</v>
      </c>
      <c r="I204" s="2">
        <v>557878</v>
      </c>
      <c r="J204" s="2">
        <v>215748</v>
      </c>
      <c r="K204" s="2">
        <v>557878</v>
      </c>
      <c r="L204" s="2">
        <f t="shared" si="67"/>
        <v>24301109892.200001</v>
      </c>
      <c r="M204" s="2">
        <v>13680</v>
      </c>
      <c r="N204" s="2">
        <f t="shared" si="68"/>
        <v>595900800</v>
      </c>
      <c r="O204" s="2">
        <f t="shared" si="69"/>
        <v>21.375</v>
      </c>
      <c r="P204" s="2">
        <f t="shared" si="70"/>
        <v>55361044.800000004</v>
      </c>
      <c r="Q204" s="2">
        <f t="shared" si="71"/>
        <v>55.361044800000002</v>
      </c>
      <c r="R204" s="2">
        <v>674</v>
      </c>
      <c r="S204" s="2">
        <f t="shared" si="72"/>
        <v>1745.6532599999998</v>
      </c>
      <c r="T204" s="2">
        <f t="shared" si="73"/>
        <v>431360</v>
      </c>
      <c r="U204" s="2">
        <f t="shared" si="74"/>
        <v>18791120000</v>
      </c>
      <c r="V204" s="2">
        <v>617741.35924999998</v>
      </c>
      <c r="W204" s="2">
        <f t="shared" si="75"/>
        <v>188.28756629939997</v>
      </c>
      <c r="X204" s="2">
        <f t="shared" si="76"/>
        <v>116.9965069937945</v>
      </c>
      <c r="Y204" s="2">
        <f t="shared" si="77"/>
        <v>7.1386221353465231</v>
      </c>
      <c r="Z204" s="2">
        <f t="shared" si="78"/>
        <v>40.780461936282016</v>
      </c>
      <c r="AA204" s="2">
        <f t="shared" si="79"/>
        <v>0.70752656630919697</v>
      </c>
      <c r="AB204" s="2">
        <f t="shared" si="80"/>
        <v>1.9732481582071941</v>
      </c>
      <c r="AC204" s="2">
        <v>62</v>
      </c>
      <c r="AD204" s="2">
        <f t="shared" si="81"/>
        <v>0.65774938606906475</v>
      </c>
      <c r="AE204" s="2">
        <v>234.92599999999999</v>
      </c>
      <c r="AF204" s="2">
        <f t="shared" si="82"/>
        <v>31.532163742690059</v>
      </c>
      <c r="AG204" s="2">
        <f t="shared" si="83"/>
        <v>0.14805074772757687</v>
      </c>
      <c r="AH204" s="2">
        <f t="shared" si="84"/>
        <v>0.20802972126342925</v>
      </c>
      <c r="AI204" s="2">
        <f t="shared" si="85"/>
        <v>9397961305.2000008</v>
      </c>
      <c r="AJ204" s="2">
        <f t="shared" si="86"/>
        <v>266120843.03999999</v>
      </c>
      <c r="AK204" s="2">
        <f t="shared" si="87"/>
        <v>266.12084304000001</v>
      </c>
      <c r="AL204" s="2" t="s">
        <v>1586</v>
      </c>
      <c r="AM204" s="2" t="s">
        <v>179</v>
      </c>
      <c r="AN204" s="2" t="s">
        <v>1587</v>
      </c>
      <c r="AO204" s="2" t="s">
        <v>1588</v>
      </c>
      <c r="AP204" s="2" t="s">
        <v>1589</v>
      </c>
      <c r="AQ204" s="2" t="s">
        <v>712</v>
      </c>
      <c r="AR204" s="2" t="s">
        <v>1590</v>
      </c>
      <c r="AS204" s="2">
        <v>3</v>
      </c>
      <c r="AT204" s="2" t="s">
        <v>1591</v>
      </c>
      <c r="AU204" s="2" t="s">
        <v>1592</v>
      </c>
      <c r="AV204" s="2">
        <v>9</v>
      </c>
      <c r="AW204" s="5">
        <v>99</v>
      </c>
      <c r="AX204" s="5">
        <v>1</v>
      </c>
      <c r="AY204" s="2">
        <v>0</v>
      </c>
      <c r="AZ204" s="5">
        <v>3.7</v>
      </c>
      <c r="BA204" s="5">
        <v>1.2</v>
      </c>
      <c r="BB204" s="5">
        <v>0.1</v>
      </c>
      <c r="BC204" s="5">
        <v>0.3</v>
      </c>
      <c r="BD204" s="5">
        <v>0.1</v>
      </c>
      <c r="BE204" s="5">
        <v>0.9</v>
      </c>
      <c r="BF204" s="5">
        <v>21</v>
      </c>
      <c r="BG204" s="5">
        <v>2.2000000000000002</v>
      </c>
      <c r="BH204" s="5">
        <v>4.2</v>
      </c>
      <c r="BI204" s="5">
        <v>1.3</v>
      </c>
      <c r="BJ204" s="5">
        <v>3.9</v>
      </c>
      <c r="BK204" s="5">
        <v>55.4</v>
      </c>
      <c r="BL204" s="5">
        <v>4.4000000000000004</v>
      </c>
      <c r="BM204" s="2">
        <v>0</v>
      </c>
      <c r="BN204" s="5">
        <v>1.2</v>
      </c>
      <c r="BO204" s="5">
        <v>42326</v>
      </c>
      <c r="BP204" s="5">
        <v>15776</v>
      </c>
      <c r="BQ204" s="5">
        <v>23</v>
      </c>
      <c r="BR204" s="5">
        <v>9</v>
      </c>
      <c r="BS204" s="5">
        <v>0.12</v>
      </c>
      <c r="BT204" s="5">
        <v>0.04</v>
      </c>
      <c r="BU204" s="5">
        <v>69288</v>
      </c>
      <c r="BV204" s="5">
        <v>38</v>
      </c>
      <c r="BW204" s="5">
        <v>0.19</v>
      </c>
      <c r="BX204" s="5">
        <v>196766</v>
      </c>
      <c r="BY204" s="5">
        <v>5097</v>
      </c>
      <c r="BZ204" s="5">
        <v>109</v>
      </c>
      <c r="CA204" s="5">
        <v>3</v>
      </c>
      <c r="CB204" s="5">
        <v>0.96</v>
      </c>
      <c r="CC204" s="5">
        <v>0.03</v>
      </c>
      <c r="CD204" s="5">
        <v>8</v>
      </c>
      <c r="CE204" s="5">
        <v>6</v>
      </c>
      <c r="CF204" s="5">
        <v>46</v>
      </c>
      <c r="CG204" s="5">
        <v>17</v>
      </c>
      <c r="CH204" s="5">
        <v>20</v>
      </c>
      <c r="CI204" s="5">
        <v>6</v>
      </c>
      <c r="CJ204" s="5">
        <v>9</v>
      </c>
      <c r="CK204" s="5">
        <v>1</v>
      </c>
      <c r="CL204" s="2">
        <v>0</v>
      </c>
      <c r="CM204" s="2">
        <v>0</v>
      </c>
      <c r="CN204" s="5">
        <v>1</v>
      </c>
      <c r="CO204" s="2">
        <v>0</v>
      </c>
      <c r="CP204" s="5">
        <v>2</v>
      </c>
      <c r="CQ204" s="5">
        <v>19</v>
      </c>
      <c r="CR204" s="5">
        <v>65</v>
      </c>
      <c r="CS204" s="5">
        <v>0.40769</v>
      </c>
      <c r="CT204" s="5">
        <v>7.8520000000000006E-2</v>
      </c>
      <c r="CU204" s="2" t="s">
        <v>142</v>
      </c>
    </row>
    <row r="205" spans="1:99" s="2" customFormat="1" x14ac:dyDescent="0.25">
      <c r="A205" s="2" t="s">
        <v>1593</v>
      </c>
      <c r="C205" s="2" t="s">
        <v>1594</v>
      </c>
      <c r="D205" s="2">
        <v>1977</v>
      </c>
      <c r="E205" s="2">
        <f t="shared" si="66"/>
        <v>38</v>
      </c>
      <c r="F205" s="2">
        <v>71</v>
      </c>
      <c r="G205" s="2">
        <v>75</v>
      </c>
      <c r="H205" s="2">
        <v>50160</v>
      </c>
      <c r="I205" s="2">
        <v>122000</v>
      </c>
      <c r="J205" s="2">
        <v>39523</v>
      </c>
      <c r="K205" s="2">
        <v>122000</v>
      </c>
      <c r="L205" s="2">
        <f t="shared" si="67"/>
        <v>5314307800</v>
      </c>
      <c r="M205" s="2">
        <v>2092.4806804</v>
      </c>
      <c r="N205" s="2">
        <f t="shared" si="68"/>
        <v>91148458.438224003</v>
      </c>
      <c r="O205" s="2">
        <f t="shared" si="69"/>
        <v>3.2695010631250003</v>
      </c>
      <c r="P205" s="2">
        <f t="shared" si="70"/>
        <v>8467976.3662835434</v>
      </c>
      <c r="Q205" s="2">
        <f t="shared" si="71"/>
        <v>8.4679763662835441</v>
      </c>
      <c r="R205" s="2">
        <v>0</v>
      </c>
      <c r="S205" s="2">
        <f t="shared" si="72"/>
        <v>0</v>
      </c>
      <c r="T205" s="2">
        <f t="shared" si="73"/>
        <v>0</v>
      </c>
      <c r="U205" s="2">
        <f t="shared" si="74"/>
        <v>0</v>
      </c>
      <c r="V205" s="2">
        <v>108365.03956</v>
      </c>
      <c r="W205" s="2">
        <f t="shared" si="75"/>
        <v>33.029664057887999</v>
      </c>
      <c r="X205" s="2">
        <f t="shared" si="76"/>
        <v>20.523688302426642</v>
      </c>
      <c r="Y205" s="2">
        <f t="shared" si="77"/>
        <v>3.2019108003027896</v>
      </c>
      <c r="Z205" s="2">
        <f t="shared" si="78"/>
        <v>58.30386921575618</v>
      </c>
      <c r="AA205" s="2">
        <f t="shared" si="79"/>
        <v>0.67752003464940391</v>
      </c>
      <c r="AB205" s="2">
        <f t="shared" si="80"/>
        <v>2.4635437696798386</v>
      </c>
      <c r="AC205" s="2">
        <v>71</v>
      </c>
      <c r="AD205" s="2">
        <f t="shared" si="81"/>
        <v>0.82118125655994623</v>
      </c>
      <c r="AE205" s="2">
        <v>59.226199999999999</v>
      </c>
      <c r="AF205" s="2">
        <f t="shared" si="82"/>
        <v>0</v>
      </c>
      <c r="AG205" s="2">
        <f t="shared" si="83"/>
        <v>0.54121292696197532</v>
      </c>
      <c r="AH205" s="2">
        <f t="shared" si="84"/>
        <v>0.17369912182696334</v>
      </c>
      <c r="AI205" s="2">
        <f t="shared" si="85"/>
        <v>1721617927.7</v>
      </c>
      <c r="AJ205" s="2">
        <f t="shared" si="86"/>
        <v>48750830.039999999</v>
      </c>
      <c r="AK205" s="2">
        <f t="shared" si="87"/>
        <v>48.750830039999997</v>
      </c>
      <c r="AL205" s="2" t="s">
        <v>179</v>
      </c>
      <c r="AM205" s="2" t="s">
        <v>179</v>
      </c>
      <c r="AN205" s="2" t="s">
        <v>179</v>
      </c>
      <c r="AO205" s="2" t="s">
        <v>179</v>
      </c>
      <c r="AP205" s="2" t="s">
        <v>1595</v>
      </c>
      <c r="AQ205" s="2" t="s">
        <v>1244</v>
      </c>
      <c r="AR205" s="2" t="s">
        <v>1596</v>
      </c>
      <c r="AS205" s="2">
        <v>1</v>
      </c>
      <c r="AT205" s="2" t="s">
        <v>1597</v>
      </c>
      <c r="AU205" s="2" t="s">
        <v>1598</v>
      </c>
      <c r="AV205" s="2">
        <v>9</v>
      </c>
      <c r="AW205" s="5">
        <v>99</v>
      </c>
      <c r="AX205" s="2">
        <v>0</v>
      </c>
      <c r="AY205" s="5">
        <v>1</v>
      </c>
      <c r="AZ205" s="5">
        <v>3.3</v>
      </c>
      <c r="BA205" s="5">
        <v>5.5</v>
      </c>
      <c r="BB205" s="2">
        <v>0</v>
      </c>
      <c r="BC205" s="2">
        <v>0</v>
      </c>
      <c r="BD205" s="2">
        <v>0</v>
      </c>
      <c r="BE205" s="5">
        <v>0.4</v>
      </c>
      <c r="BF205" s="5">
        <v>22.7</v>
      </c>
      <c r="BG205" s="5">
        <v>14.1</v>
      </c>
      <c r="BH205" s="5">
        <v>25.3</v>
      </c>
      <c r="BI205" s="2">
        <v>0</v>
      </c>
      <c r="BJ205" s="2">
        <v>0</v>
      </c>
      <c r="BK205" s="5">
        <v>26.2</v>
      </c>
      <c r="BL205" s="5">
        <v>1.2</v>
      </c>
      <c r="BM205" s="2">
        <v>0</v>
      </c>
      <c r="BN205" s="5">
        <v>1.3</v>
      </c>
      <c r="BO205" s="5">
        <v>10411</v>
      </c>
      <c r="BP205" s="5">
        <v>3942</v>
      </c>
      <c r="BQ205" s="5">
        <v>39</v>
      </c>
      <c r="BR205" s="5">
        <v>15</v>
      </c>
      <c r="BS205" s="5">
        <v>0.16</v>
      </c>
      <c r="BT205" s="5">
        <v>0.06</v>
      </c>
      <c r="BU205" s="5">
        <v>17169</v>
      </c>
      <c r="BV205" s="5">
        <v>64</v>
      </c>
      <c r="BW205" s="5">
        <v>0.26</v>
      </c>
      <c r="BX205" s="5">
        <v>57966</v>
      </c>
      <c r="BY205" s="5">
        <v>3685</v>
      </c>
      <c r="BZ205" s="5">
        <v>216</v>
      </c>
      <c r="CA205" s="5">
        <v>14</v>
      </c>
      <c r="CB205" s="5">
        <v>1.1200000000000001</v>
      </c>
      <c r="CC205" s="5">
        <v>0.08</v>
      </c>
      <c r="CD205" s="5">
        <v>5</v>
      </c>
      <c r="CE205" s="5">
        <v>2</v>
      </c>
      <c r="CF205" s="5">
        <v>11</v>
      </c>
      <c r="CG205" s="5">
        <v>6</v>
      </c>
      <c r="CH205" s="5">
        <v>21</v>
      </c>
      <c r="CI205" s="5">
        <v>15</v>
      </c>
      <c r="CJ205" s="5">
        <v>11</v>
      </c>
      <c r="CK205" s="5">
        <v>1</v>
      </c>
      <c r="CL205" s="5">
        <v>1</v>
      </c>
      <c r="CM205" s="2">
        <v>0</v>
      </c>
      <c r="CN205" s="2">
        <v>0</v>
      </c>
      <c r="CO205" s="2">
        <v>0</v>
      </c>
      <c r="CP205" s="2">
        <v>0</v>
      </c>
      <c r="CQ205" s="5">
        <v>46</v>
      </c>
      <c r="CR205" s="5">
        <v>80</v>
      </c>
      <c r="CS205" s="5">
        <v>0.28201999999999999</v>
      </c>
      <c r="CT205" s="2">
        <v>0</v>
      </c>
      <c r="CU205" s="2" t="s">
        <v>633</v>
      </c>
    </row>
    <row r="206" spans="1:99" s="2" customFormat="1" x14ac:dyDescent="0.25">
      <c r="A206" s="2" t="s">
        <v>1599</v>
      </c>
      <c r="C206" s="2" t="s">
        <v>1600</v>
      </c>
      <c r="D206" s="2">
        <v>1977</v>
      </c>
      <c r="E206" s="2">
        <f t="shared" si="66"/>
        <v>38</v>
      </c>
      <c r="F206" s="2">
        <v>152</v>
      </c>
      <c r="G206" s="2">
        <v>159</v>
      </c>
      <c r="H206" s="2">
        <v>87128</v>
      </c>
      <c r="I206" s="2">
        <v>199427</v>
      </c>
      <c r="J206" s="2">
        <v>151047</v>
      </c>
      <c r="K206" s="2">
        <v>199427</v>
      </c>
      <c r="L206" s="2">
        <f t="shared" si="67"/>
        <v>8687020177.3000011</v>
      </c>
      <c r="M206" s="2">
        <v>3228</v>
      </c>
      <c r="N206" s="2">
        <f t="shared" si="68"/>
        <v>140611680</v>
      </c>
      <c r="O206" s="2">
        <f t="shared" si="69"/>
        <v>5.0437500000000002</v>
      </c>
      <c r="P206" s="2">
        <f t="shared" si="70"/>
        <v>13063264.08</v>
      </c>
      <c r="Q206" s="2">
        <f t="shared" si="71"/>
        <v>13.063264080000001</v>
      </c>
      <c r="R206" s="2">
        <v>64</v>
      </c>
      <c r="S206" s="2">
        <f t="shared" si="72"/>
        <v>165.75935999999999</v>
      </c>
      <c r="T206" s="2">
        <f t="shared" si="73"/>
        <v>40960</v>
      </c>
      <c r="U206" s="2">
        <f t="shared" si="74"/>
        <v>1784320000</v>
      </c>
      <c r="V206" s="2">
        <v>189571.30261000001</v>
      </c>
      <c r="W206" s="2">
        <f t="shared" si="75"/>
        <v>57.781333035528</v>
      </c>
      <c r="X206" s="2">
        <f t="shared" si="76"/>
        <v>35.903667286518342</v>
      </c>
      <c r="Y206" s="2">
        <f t="shared" si="77"/>
        <v>4.5097928621318104</v>
      </c>
      <c r="Z206" s="2">
        <f t="shared" si="78"/>
        <v>61.780217527448656</v>
      </c>
      <c r="AA206" s="2">
        <f t="shared" si="79"/>
        <v>0.31012968699504151</v>
      </c>
      <c r="AB206" s="2">
        <f t="shared" si="80"/>
        <v>1.2193463985680655</v>
      </c>
      <c r="AC206" s="2">
        <v>152</v>
      </c>
      <c r="AD206" s="2">
        <f t="shared" si="81"/>
        <v>0.40644879952268853</v>
      </c>
      <c r="AE206" s="2">
        <v>8.8935999999999993</v>
      </c>
      <c r="AF206" s="2">
        <f t="shared" si="82"/>
        <v>12.688971499380422</v>
      </c>
      <c r="AG206" s="2">
        <f t="shared" si="83"/>
        <v>0.4617258431365317</v>
      </c>
      <c r="AH206" s="2">
        <f t="shared" si="84"/>
        <v>7.0114443323295139E-2</v>
      </c>
      <c r="AI206" s="2">
        <f t="shared" si="85"/>
        <v>6579592215.3000002</v>
      </c>
      <c r="AJ206" s="2">
        <f t="shared" si="86"/>
        <v>186313453.56</v>
      </c>
      <c r="AK206" s="2">
        <f t="shared" si="87"/>
        <v>186.31345356</v>
      </c>
      <c r="AL206" s="2" t="s">
        <v>1601</v>
      </c>
      <c r="AM206" s="2" t="s">
        <v>179</v>
      </c>
      <c r="AN206" s="2" t="s">
        <v>179</v>
      </c>
      <c r="AO206" s="2" t="s">
        <v>1602</v>
      </c>
      <c r="AP206" s="2" t="s">
        <v>1603</v>
      </c>
      <c r="AQ206" s="2" t="s">
        <v>309</v>
      </c>
      <c r="AR206" s="2" t="s">
        <v>342</v>
      </c>
      <c r="AS206" s="2">
        <v>1</v>
      </c>
      <c r="AT206" s="2" t="s">
        <v>1604</v>
      </c>
      <c r="AU206" s="2" t="s">
        <v>1605</v>
      </c>
      <c r="AV206" s="2">
        <v>9</v>
      </c>
      <c r="AW206" s="5">
        <v>98</v>
      </c>
      <c r="AX206" s="5">
        <v>2</v>
      </c>
      <c r="AY206" s="2">
        <v>0</v>
      </c>
      <c r="AZ206" s="5">
        <v>8.3000000000000007</v>
      </c>
      <c r="BA206" s="5">
        <v>0.2</v>
      </c>
      <c r="BB206" s="2">
        <v>0</v>
      </c>
      <c r="BC206" s="5">
        <v>0.4</v>
      </c>
      <c r="BD206" s="2">
        <v>0</v>
      </c>
      <c r="BE206" s="5">
        <v>1.3</v>
      </c>
      <c r="BF206" s="5">
        <v>10.3</v>
      </c>
      <c r="BG206" s="5">
        <v>6.8</v>
      </c>
      <c r="BH206" s="2">
        <v>0</v>
      </c>
      <c r="BI206" s="5">
        <v>3.5</v>
      </c>
      <c r="BJ206" s="5">
        <v>50.3</v>
      </c>
      <c r="BK206" s="5">
        <v>9.3000000000000007</v>
      </c>
      <c r="BL206" s="5">
        <v>7.8</v>
      </c>
      <c r="BM206" s="2">
        <v>0</v>
      </c>
      <c r="BN206" s="5">
        <v>1.6</v>
      </c>
      <c r="BO206" s="5">
        <v>1049</v>
      </c>
      <c r="BP206" s="5">
        <v>615</v>
      </c>
      <c r="BQ206" s="5">
        <v>6</v>
      </c>
      <c r="BR206" s="5">
        <v>4</v>
      </c>
      <c r="BS206" s="5">
        <v>0.1</v>
      </c>
      <c r="BT206" s="5">
        <v>0.06</v>
      </c>
      <c r="BU206" s="5">
        <v>2427</v>
      </c>
      <c r="BV206" s="5">
        <v>14</v>
      </c>
      <c r="BW206" s="5">
        <v>0.23</v>
      </c>
      <c r="BX206" s="5">
        <v>3316</v>
      </c>
      <c r="BY206" s="5">
        <v>93</v>
      </c>
      <c r="BZ206" s="5">
        <v>19</v>
      </c>
      <c r="CA206" s="5">
        <v>1</v>
      </c>
      <c r="CB206" s="5">
        <v>0.46</v>
      </c>
      <c r="CC206" s="5">
        <v>0.01</v>
      </c>
      <c r="CD206" s="5">
        <v>13</v>
      </c>
      <c r="CE206" s="5">
        <v>7</v>
      </c>
      <c r="CF206" s="5">
        <v>32</v>
      </c>
      <c r="CG206" s="5">
        <v>28</v>
      </c>
      <c r="CH206" s="5">
        <v>29</v>
      </c>
      <c r="CI206" s="5">
        <v>6</v>
      </c>
      <c r="CJ206" s="5">
        <v>7</v>
      </c>
      <c r="CK206" s="5">
        <v>2</v>
      </c>
      <c r="CL206" s="2">
        <v>0</v>
      </c>
      <c r="CM206" s="5">
        <v>1</v>
      </c>
      <c r="CN206" s="5">
        <v>2</v>
      </c>
      <c r="CO206" s="5">
        <v>10</v>
      </c>
      <c r="CP206" s="5">
        <v>40</v>
      </c>
      <c r="CQ206" s="5">
        <v>6</v>
      </c>
      <c r="CR206" s="5">
        <v>16</v>
      </c>
      <c r="CS206" s="5">
        <v>4.8939999999999997E-2</v>
      </c>
      <c r="CT206" s="2">
        <v>0</v>
      </c>
      <c r="CU206" s="2" t="s">
        <v>142</v>
      </c>
    </row>
    <row r="207" spans="1:99" s="2" customFormat="1" x14ac:dyDescent="0.25">
      <c r="A207" s="2" t="s">
        <v>1606</v>
      </c>
      <c r="C207" s="2" t="s">
        <v>1607</v>
      </c>
      <c r="D207" s="2">
        <v>1981</v>
      </c>
      <c r="E207" s="2">
        <f t="shared" si="66"/>
        <v>34</v>
      </c>
      <c r="F207" s="2">
        <v>50</v>
      </c>
      <c r="G207" s="2">
        <v>50</v>
      </c>
      <c r="H207" s="2">
        <v>26000</v>
      </c>
      <c r="I207" s="2">
        <v>81874</v>
      </c>
      <c r="J207" s="2">
        <v>32084</v>
      </c>
      <c r="K207" s="2">
        <v>81874</v>
      </c>
      <c r="L207" s="2">
        <f t="shared" si="67"/>
        <v>3566423252.5999999</v>
      </c>
      <c r="M207" s="2">
        <v>2770</v>
      </c>
      <c r="N207" s="2">
        <f t="shared" si="68"/>
        <v>120661200</v>
      </c>
      <c r="O207" s="2">
        <f t="shared" si="69"/>
        <v>4.328125</v>
      </c>
      <c r="P207" s="2">
        <f t="shared" si="70"/>
        <v>11209802.200000001</v>
      </c>
      <c r="Q207" s="2">
        <f t="shared" si="71"/>
        <v>11.2098022</v>
      </c>
      <c r="R207" s="2">
        <v>85</v>
      </c>
      <c r="S207" s="2">
        <f t="shared" si="72"/>
        <v>220.14914999999999</v>
      </c>
      <c r="T207" s="2">
        <f t="shared" si="73"/>
        <v>54400</v>
      </c>
      <c r="U207" s="2">
        <f t="shared" si="74"/>
        <v>2369800000</v>
      </c>
      <c r="V207" s="2">
        <v>111253.61766</v>
      </c>
      <c r="W207" s="2">
        <f t="shared" si="75"/>
        <v>33.910102662767997</v>
      </c>
      <c r="X207" s="2">
        <f t="shared" si="76"/>
        <v>21.070767663098042</v>
      </c>
      <c r="Y207" s="2">
        <f t="shared" si="77"/>
        <v>2.8570972360164215</v>
      </c>
      <c r="Z207" s="2">
        <f t="shared" si="78"/>
        <v>29.557332867566377</v>
      </c>
      <c r="AA207" s="2">
        <f t="shared" si="79"/>
        <v>0.85685726798678896</v>
      </c>
      <c r="AB207" s="2">
        <f t="shared" si="80"/>
        <v>1.7734399720539826</v>
      </c>
      <c r="AC207" s="2">
        <v>50</v>
      </c>
      <c r="AD207" s="2">
        <f t="shared" si="81"/>
        <v>0.59114665735132754</v>
      </c>
      <c r="AE207" s="2">
        <v>10.656599999999999</v>
      </c>
      <c r="AF207" s="2">
        <f t="shared" si="82"/>
        <v>19.638989169675089</v>
      </c>
      <c r="AG207" s="2">
        <f t="shared" si="83"/>
        <v>0.23846622181575158</v>
      </c>
      <c r="AH207" s="2">
        <f t="shared" si="84"/>
        <v>0.28325483361955262</v>
      </c>
      <c r="AI207" s="2">
        <f t="shared" si="85"/>
        <v>1397575831.6000001</v>
      </c>
      <c r="AJ207" s="2">
        <f t="shared" si="86"/>
        <v>39574972.32</v>
      </c>
      <c r="AK207" s="2">
        <f t="shared" si="87"/>
        <v>39.574972320000001</v>
      </c>
      <c r="AL207" s="2" t="s">
        <v>1608</v>
      </c>
      <c r="AM207" s="2" t="s">
        <v>179</v>
      </c>
      <c r="AN207" s="2" t="s">
        <v>1609</v>
      </c>
      <c r="AO207" s="2" t="s">
        <v>1610</v>
      </c>
      <c r="AP207" s="2" t="s">
        <v>1611</v>
      </c>
      <c r="AQ207" s="2" t="s">
        <v>712</v>
      </c>
      <c r="AR207" s="2" t="s">
        <v>1612</v>
      </c>
      <c r="AS207" s="2">
        <v>1</v>
      </c>
      <c r="AT207" s="2" t="s">
        <v>1613</v>
      </c>
      <c r="AU207" s="2" t="s">
        <v>1614</v>
      </c>
      <c r="AV207" s="2">
        <v>9</v>
      </c>
      <c r="AW207" s="5">
        <v>86</v>
      </c>
      <c r="AX207" s="5">
        <v>14</v>
      </c>
      <c r="AY207" s="2">
        <v>0</v>
      </c>
      <c r="AZ207" s="5">
        <v>3.8</v>
      </c>
      <c r="BA207" s="5">
        <v>5.7</v>
      </c>
      <c r="BB207" s="2">
        <v>0</v>
      </c>
      <c r="BC207" s="2">
        <v>0</v>
      </c>
      <c r="BD207" s="2">
        <v>0</v>
      </c>
      <c r="BE207" s="5">
        <v>0.8</v>
      </c>
      <c r="BF207" s="5">
        <v>7.8</v>
      </c>
      <c r="BG207" s="5">
        <v>6.3</v>
      </c>
      <c r="BH207" s="5">
        <v>15.2</v>
      </c>
      <c r="BI207" s="2">
        <v>0</v>
      </c>
      <c r="BJ207" s="2">
        <v>0</v>
      </c>
      <c r="BK207" s="5">
        <v>55.5</v>
      </c>
      <c r="BL207" s="5">
        <v>0.8</v>
      </c>
      <c r="BM207" s="2">
        <v>0</v>
      </c>
      <c r="BN207" s="5">
        <v>4.3</v>
      </c>
      <c r="BO207" s="5">
        <v>5892</v>
      </c>
      <c r="BP207" s="5">
        <v>2902</v>
      </c>
      <c r="BQ207" s="5">
        <v>18</v>
      </c>
      <c r="BR207" s="5">
        <v>9</v>
      </c>
      <c r="BS207" s="5">
        <v>0.11</v>
      </c>
      <c r="BT207" s="5">
        <v>0.06</v>
      </c>
      <c r="BU207" s="5">
        <v>11028</v>
      </c>
      <c r="BV207" s="5">
        <v>34</v>
      </c>
      <c r="BW207" s="5">
        <v>0.21</v>
      </c>
      <c r="BX207" s="5">
        <v>9791</v>
      </c>
      <c r="BY207" s="5">
        <v>333</v>
      </c>
      <c r="BZ207" s="5">
        <v>30</v>
      </c>
      <c r="CA207" s="5">
        <v>1</v>
      </c>
      <c r="CB207" s="5">
        <v>1.1200000000000001</v>
      </c>
      <c r="CC207" s="5">
        <v>0.04</v>
      </c>
      <c r="CD207" s="5">
        <v>5</v>
      </c>
      <c r="CE207" s="5">
        <v>2</v>
      </c>
      <c r="CF207" s="5">
        <v>23</v>
      </c>
      <c r="CG207" s="5">
        <v>18</v>
      </c>
      <c r="CH207" s="5">
        <v>28</v>
      </c>
      <c r="CI207" s="5">
        <v>9</v>
      </c>
      <c r="CJ207" s="5">
        <v>8</v>
      </c>
      <c r="CK207" s="5">
        <v>5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5">
        <v>31</v>
      </c>
      <c r="CR207" s="5">
        <v>72</v>
      </c>
      <c r="CS207" s="5">
        <v>0.13754</v>
      </c>
      <c r="CT207" s="5">
        <v>1.762E-2</v>
      </c>
      <c r="CU207" s="2" t="s">
        <v>142</v>
      </c>
    </row>
    <row r="208" spans="1:99" s="2" customFormat="1" x14ac:dyDescent="0.25">
      <c r="A208" s="2" t="s">
        <v>1615</v>
      </c>
      <c r="C208" s="2" t="s">
        <v>1616</v>
      </c>
      <c r="D208" s="2">
        <v>1980</v>
      </c>
      <c r="E208" s="2">
        <f t="shared" si="66"/>
        <v>35</v>
      </c>
      <c r="F208" s="2">
        <v>65</v>
      </c>
      <c r="G208" s="2">
        <v>65</v>
      </c>
      <c r="H208" s="2">
        <v>117240</v>
      </c>
      <c r="I208" s="2">
        <v>169000</v>
      </c>
      <c r="J208" s="2">
        <v>35084</v>
      </c>
      <c r="K208" s="2">
        <v>169000</v>
      </c>
      <c r="L208" s="2">
        <f t="shared" si="67"/>
        <v>7361623100</v>
      </c>
      <c r="M208" s="2">
        <v>3100</v>
      </c>
      <c r="N208" s="2">
        <f t="shared" si="68"/>
        <v>135036000</v>
      </c>
      <c r="O208" s="2">
        <f t="shared" si="69"/>
        <v>4.84375</v>
      </c>
      <c r="P208" s="2">
        <f t="shared" si="70"/>
        <v>12545266</v>
      </c>
      <c r="Q208" s="2">
        <f t="shared" si="71"/>
        <v>12.545266</v>
      </c>
      <c r="R208" s="2">
        <v>507</v>
      </c>
      <c r="S208" s="2">
        <f t="shared" si="72"/>
        <v>1313.1249299999999</v>
      </c>
      <c r="T208" s="2">
        <f t="shared" si="73"/>
        <v>324480</v>
      </c>
      <c r="U208" s="2">
        <f t="shared" si="74"/>
        <v>14135160000</v>
      </c>
      <c r="V208" s="2">
        <v>427239.75667999999</v>
      </c>
      <c r="W208" s="2">
        <f t="shared" si="75"/>
        <v>130.22267783606398</v>
      </c>
      <c r="X208" s="2">
        <f t="shared" si="76"/>
        <v>80.91664647665192</v>
      </c>
      <c r="Y208" s="2">
        <f t="shared" si="77"/>
        <v>10.371500097725962</v>
      </c>
      <c r="Z208" s="2">
        <f t="shared" si="78"/>
        <v>54.516003880446696</v>
      </c>
      <c r="AA208" s="2">
        <f t="shared" si="79"/>
        <v>3.009160880389365</v>
      </c>
      <c r="AB208" s="2">
        <f t="shared" si="80"/>
        <v>2.5161232560206166</v>
      </c>
      <c r="AC208" s="2">
        <v>65</v>
      </c>
      <c r="AD208" s="2">
        <f t="shared" si="81"/>
        <v>0.8387077520068722</v>
      </c>
      <c r="AE208" s="2">
        <v>545.75800000000004</v>
      </c>
      <c r="AF208" s="2">
        <f t="shared" si="82"/>
        <v>104.67096774193548</v>
      </c>
      <c r="AG208" s="2">
        <f t="shared" si="83"/>
        <v>0.415761891644154</v>
      </c>
      <c r="AH208" s="2">
        <f t="shared" si="84"/>
        <v>0.28989362151500814</v>
      </c>
      <c r="AI208" s="2">
        <f t="shared" si="85"/>
        <v>1528255531.6000001</v>
      </c>
      <c r="AJ208" s="2">
        <f t="shared" si="86"/>
        <v>43275412.32</v>
      </c>
      <c r="AK208" s="2">
        <f t="shared" si="87"/>
        <v>43.275412320000001</v>
      </c>
      <c r="AL208" s="2" t="s">
        <v>1617</v>
      </c>
      <c r="AM208" s="2" t="s">
        <v>179</v>
      </c>
      <c r="AN208" s="2" t="s">
        <v>1618</v>
      </c>
      <c r="AO208" s="2" t="s">
        <v>1619</v>
      </c>
      <c r="AP208" s="2" t="s">
        <v>1620</v>
      </c>
      <c r="AQ208" s="2" t="s">
        <v>1621</v>
      </c>
      <c r="AR208" s="2" t="s">
        <v>1622</v>
      </c>
      <c r="AS208" s="2">
        <v>2</v>
      </c>
      <c r="AT208" s="2" t="s">
        <v>1623</v>
      </c>
      <c r="AU208" s="2" t="s">
        <v>1624</v>
      </c>
      <c r="AV208" s="2">
        <v>10</v>
      </c>
      <c r="AW208" s="5">
        <v>93</v>
      </c>
      <c r="AX208" s="5">
        <v>7</v>
      </c>
      <c r="AY208" s="2">
        <v>0</v>
      </c>
      <c r="AZ208" s="5">
        <v>0.9</v>
      </c>
      <c r="BA208" s="5">
        <v>1.1000000000000001</v>
      </c>
      <c r="BB208" s="5">
        <v>0.1</v>
      </c>
      <c r="BC208" s="5">
        <v>0.2</v>
      </c>
      <c r="BD208" s="5">
        <v>0.1</v>
      </c>
      <c r="BE208" s="5">
        <v>0.3</v>
      </c>
      <c r="BF208" s="5">
        <v>18.8</v>
      </c>
      <c r="BG208" s="5">
        <v>4.7</v>
      </c>
      <c r="BH208" s="5">
        <v>0.1</v>
      </c>
      <c r="BI208" s="5">
        <v>19.7</v>
      </c>
      <c r="BJ208" s="5">
        <v>33.4</v>
      </c>
      <c r="BK208" s="5">
        <v>15.2</v>
      </c>
      <c r="BL208" s="5">
        <v>5.2</v>
      </c>
      <c r="BM208" s="2">
        <v>0</v>
      </c>
      <c r="BN208" s="5">
        <v>0.2</v>
      </c>
      <c r="BO208" s="5">
        <v>19196</v>
      </c>
      <c r="BP208" s="5">
        <v>5911</v>
      </c>
      <c r="BQ208" s="5">
        <v>14</v>
      </c>
      <c r="BR208" s="5">
        <v>4</v>
      </c>
      <c r="BS208" s="5">
        <v>0.19</v>
      </c>
      <c r="BT208" s="5">
        <v>0.06</v>
      </c>
      <c r="BU208" s="5">
        <v>29508</v>
      </c>
      <c r="BV208" s="5">
        <v>22</v>
      </c>
      <c r="BW208" s="5">
        <v>0.28999999999999998</v>
      </c>
      <c r="BX208" s="5">
        <v>170399</v>
      </c>
      <c r="BY208" s="5">
        <v>23064</v>
      </c>
      <c r="BZ208" s="5">
        <v>124</v>
      </c>
      <c r="CA208" s="5">
        <v>17</v>
      </c>
      <c r="CB208" s="5">
        <v>0.35</v>
      </c>
      <c r="CC208" s="5">
        <v>0.05</v>
      </c>
      <c r="CD208" s="5">
        <v>9</v>
      </c>
      <c r="CE208" s="5">
        <v>5</v>
      </c>
      <c r="CF208" s="5">
        <v>45</v>
      </c>
      <c r="CG208" s="5">
        <v>13</v>
      </c>
      <c r="CH208" s="5">
        <v>18</v>
      </c>
      <c r="CI208" s="5">
        <v>7</v>
      </c>
      <c r="CJ208" s="5">
        <v>9</v>
      </c>
      <c r="CK208" s="2">
        <v>0</v>
      </c>
      <c r="CL208" s="2">
        <v>0</v>
      </c>
      <c r="CM208" s="5">
        <v>6</v>
      </c>
      <c r="CN208" s="5">
        <v>11</v>
      </c>
      <c r="CO208" s="5">
        <v>5</v>
      </c>
      <c r="CP208" s="5">
        <v>26</v>
      </c>
      <c r="CQ208" s="5">
        <v>10</v>
      </c>
      <c r="CR208" s="5">
        <v>37</v>
      </c>
      <c r="CS208" s="5">
        <v>0.90459999999999996</v>
      </c>
      <c r="CT208" s="5">
        <v>0.53615999999999997</v>
      </c>
      <c r="CU208" s="2" t="s">
        <v>142</v>
      </c>
    </row>
    <row r="209" spans="1:99" s="2" customFormat="1" x14ac:dyDescent="0.25">
      <c r="A209" s="2" t="s">
        <v>1625</v>
      </c>
      <c r="B209" s="2" t="s">
        <v>1625</v>
      </c>
      <c r="C209" s="2" t="s">
        <v>1626</v>
      </c>
      <c r="D209" s="2">
        <v>1979</v>
      </c>
      <c r="E209" s="2">
        <f t="shared" si="66"/>
        <v>36</v>
      </c>
      <c r="F209" s="2">
        <v>55</v>
      </c>
      <c r="G209" s="2">
        <v>93</v>
      </c>
      <c r="H209" s="2">
        <v>176400</v>
      </c>
      <c r="I209" s="2">
        <v>199028</v>
      </c>
      <c r="J209" s="2">
        <v>165918</v>
      </c>
      <c r="K209" s="2">
        <v>199028</v>
      </c>
      <c r="L209" s="2">
        <f t="shared" si="67"/>
        <v>8669639777.2000008</v>
      </c>
      <c r="M209" s="2">
        <v>12364</v>
      </c>
      <c r="N209" s="2">
        <f t="shared" si="68"/>
        <v>538575840</v>
      </c>
      <c r="O209" s="2">
        <f t="shared" si="69"/>
        <v>19.318750000000001</v>
      </c>
      <c r="P209" s="2">
        <f t="shared" si="70"/>
        <v>50035377.039999999</v>
      </c>
      <c r="Q209" s="2">
        <f t="shared" si="71"/>
        <v>50.03537704</v>
      </c>
      <c r="R209" s="2">
        <v>1392</v>
      </c>
      <c r="S209" s="2">
        <f t="shared" si="72"/>
        <v>3605.2660799999999</v>
      </c>
      <c r="T209" s="2">
        <f t="shared" si="73"/>
        <v>890880</v>
      </c>
      <c r="U209" s="2">
        <f t="shared" si="74"/>
        <v>38808960000</v>
      </c>
      <c r="V209" s="2">
        <v>524731.88847000001</v>
      </c>
      <c r="W209" s="2">
        <f t="shared" si="75"/>
        <v>159.93827960565599</v>
      </c>
      <c r="X209" s="2">
        <f t="shared" si="76"/>
        <v>99.381071284887184</v>
      </c>
      <c r="Y209" s="2">
        <f t="shared" si="77"/>
        <v>6.3783555263969047</v>
      </c>
      <c r="Z209" s="2">
        <f t="shared" si="78"/>
        <v>16.097342534340196</v>
      </c>
      <c r="AA209" s="2">
        <f t="shared" si="79"/>
        <v>0.78149608018622307</v>
      </c>
      <c r="AB209" s="2">
        <f t="shared" si="80"/>
        <v>0.87803686550946514</v>
      </c>
      <c r="AC209" s="2">
        <v>55</v>
      </c>
      <c r="AD209" s="2">
        <f t="shared" si="81"/>
        <v>0.29267895516982173</v>
      </c>
      <c r="AE209" s="2">
        <v>907.58399999999995</v>
      </c>
      <c r="AF209" s="2">
        <f t="shared" si="82"/>
        <v>72.054351342607575</v>
      </c>
      <c r="AG209" s="2">
        <f t="shared" si="83"/>
        <v>6.1471838218397946E-2</v>
      </c>
      <c r="AH209" s="2">
        <f t="shared" si="84"/>
        <v>0.24448462946963537</v>
      </c>
      <c r="AI209" s="2">
        <f t="shared" si="85"/>
        <v>7227371488.1999998</v>
      </c>
      <c r="AJ209" s="2">
        <f t="shared" si="86"/>
        <v>204656534.64000002</v>
      </c>
      <c r="AK209" s="2">
        <f t="shared" si="87"/>
        <v>204.65653464000002</v>
      </c>
      <c r="AL209" s="2" t="s">
        <v>1627</v>
      </c>
      <c r="AM209" s="2" t="s">
        <v>1628</v>
      </c>
      <c r="AN209" s="2" t="s">
        <v>179</v>
      </c>
      <c r="AO209" s="2" t="s">
        <v>1629</v>
      </c>
      <c r="AP209" s="2" t="s">
        <v>1630</v>
      </c>
      <c r="AQ209" s="2" t="s">
        <v>1631</v>
      </c>
      <c r="AR209" s="2" t="s">
        <v>1632</v>
      </c>
      <c r="AS209" s="2">
        <v>3</v>
      </c>
      <c r="AT209" s="2" t="s">
        <v>1633</v>
      </c>
      <c r="AU209" s="2" t="s">
        <v>1634</v>
      </c>
      <c r="AV209" s="2">
        <v>10</v>
      </c>
      <c r="AW209" s="5">
        <v>83</v>
      </c>
      <c r="AX209" s="5">
        <v>16</v>
      </c>
      <c r="AY209" s="5">
        <v>1</v>
      </c>
      <c r="AZ209" s="5">
        <v>1.7</v>
      </c>
      <c r="BA209" s="5">
        <v>3.5</v>
      </c>
      <c r="BB209" s="5">
        <v>0.1</v>
      </c>
      <c r="BC209" s="5">
        <v>0.3</v>
      </c>
      <c r="BD209" s="5">
        <v>0.1</v>
      </c>
      <c r="BE209" s="5">
        <v>0.3</v>
      </c>
      <c r="BF209" s="5">
        <v>18.3</v>
      </c>
      <c r="BG209" s="5">
        <v>9.8000000000000007</v>
      </c>
      <c r="BH209" s="5">
        <v>0.4</v>
      </c>
      <c r="BI209" s="5">
        <v>11.4</v>
      </c>
      <c r="BJ209" s="5">
        <v>14</v>
      </c>
      <c r="BK209" s="5">
        <v>22.7</v>
      </c>
      <c r="BL209" s="5">
        <v>17.2</v>
      </c>
      <c r="BM209" s="2">
        <v>0</v>
      </c>
      <c r="BN209" s="5">
        <v>0.3</v>
      </c>
      <c r="BO209" s="5">
        <v>130507</v>
      </c>
      <c r="BP209" s="5">
        <v>24981</v>
      </c>
      <c r="BQ209" s="5">
        <v>36</v>
      </c>
      <c r="BR209" s="5">
        <v>7</v>
      </c>
      <c r="BS209" s="5">
        <v>0.21</v>
      </c>
      <c r="BT209" s="5">
        <v>0.04</v>
      </c>
      <c r="BU209" s="5">
        <v>156691</v>
      </c>
      <c r="BV209" s="5">
        <v>43</v>
      </c>
      <c r="BW209" s="5">
        <v>0.25</v>
      </c>
      <c r="BX209" s="5">
        <v>1151019</v>
      </c>
      <c r="BY209" s="5">
        <v>86205</v>
      </c>
      <c r="BZ209" s="5">
        <v>313</v>
      </c>
      <c r="CA209" s="5">
        <v>23</v>
      </c>
      <c r="CB209" s="5">
        <v>1.44</v>
      </c>
      <c r="CC209" s="5">
        <v>0.11</v>
      </c>
      <c r="CD209" s="5">
        <v>4</v>
      </c>
      <c r="CE209" s="5">
        <v>2</v>
      </c>
      <c r="CF209" s="5">
        <v>68</v>
      </c>
      <c r="CG209" s="5">
        <v>36</v>
      </c>
      <c r="CH209" s="5">
        <v>10</v>
      </c>
      <c r="CI209" s="5">
        <v>4</v>
      </c>
      <c r="CJ209" s="5">
        <v>6</v>
      </c>
      <c r="CK209" s="2">
        <v>0</v>
      </c>
      <c r="CL209" s="2">
        <v>0</v>
      </c>
      <c r="CM209" s="5">
        <v>1</v>
      </c>
      <c r="CN209" s="5">
        <v>3</v>
      </c>
      <c r="CO209" s="5">
        <v>1</v>
      </c>
      <c r="CP209" s="5">
        <v>5</v>
      </c>
      <c r="CQ209" s="5">
        <v>12</v>
      </c>
      <c r="CR209" s="5">
        <v>47</v>
      </c>
      <c r="CS209" s="5">
        <v>0.84870999999999996</v>
      </c>
      <c r="CT209" s="5">
        <v>0.34755999999999998</v>
      </c>
      <c r="CU209" s="2" t="s">
        <v>142</v>
      </c>
    </row>
    <row r="210" spans="1:99" s="2" customFormat="1" x14ac:dyDescent="0.25">
      <c r="A210" s="2" t="s">
        <v>1635</v>
      </c>
      <c r="C210" s="2" t="s">
        <v>1636</v>
      </c>
      <c r="D210" s="2">
        <v>1978</v>
      </c>
      <c r="E210" s="2">
        <f t="shared" si="66"/>
        <v>37</v>
      </c>
      <c r="F210" s="2">
        <v>66</v>
      </c>
      <c r="G210" s="2">
        <v>69</v>
      </c>
      <c r="H210" s="2">
        <v>234602</v>
      </c>
      <c r="I210" s="2">
        <v>306093</v>
      </c>
      <c r="J210" s="2">
        <v>213350</v>
      </c>
      <c r="K210" s="2">
        <v>306093</v>
      </c>
      <c r="L210" s="2">
        <f t="shared" si="67"/>
        <v>13333380470.700001</v>
      </c>
      <c r="M210" s="2">
        <v>9460</v>
      </c>
      <c r="N210" s="2">
        <f t="shared" si="68"/>
        <v>412077600</v>
      </c>
      <c r="O210" s="2">
        <f t="shared" si="69"/>
        <v>14.78125</v>
      </c>
      <c r="P210" s="2">
        <f t="shared" si="70"/>
        <v>38283295.600000001</v>
      </c>
      <c r="Q210" s="2">
        <f t="shared" si="71"/>
        <v>38.283295600000002</v>
      </c>
      <c r="R210" s="2">
        <v>239</v>
      </c>
      <c r="S210" s="2">
        <f t="shared" si="72"/>
        <v>619.00761</v>
      </c>
      <c r="T210" s="2">
        <f t="shared" si="73"/>
        <v>152960</v>
      </c>
      <c r="U210" s="2">
        <f t="shared" si="74"/>
        <v>6663320000</v>
      </c>
      <c r="W210" s="2">
        <f t="shared" si="75"/>
        <v>0</v>
      </c>
      <c r="X210" s="2">
        <f t="shared" si="76"/>
        <v>0</v>
      </c>
      <c r="Y210" s="2">
        <f t="shared" si="77"/>
        <v>0</v>
      </c>
      <c r="Z210" s="2">
        <f t="shared" si="78"/>
        <v>32.356479630778281</v>
      </c>
      <c r="AA210" s="2">
        <f t="shared" si="79"/>
        <v>0</v>
      </c>
      <c r="AB210" s="2">
        <f t="shared" si="80"/>
        <v>1.4707490741262854</v>
      </c>
      <c r="AC210" s="2">
        <v>66</v>
      </c>
      <c r="AD210" s="2">
        <f t="shared" si="81"/>
        <v>0.49024969137542851</v>
      </c>
      <c r="AE210" s="2" t="s">
        <v>179</v>
      </c>
      <c r="AF210" s="2">
        <f t="shared" si="82"/>
        <v>16.169133192389005</v>
      </c>
      <c r="AG210" s="2">
        <f t="shared" si="83"/>
        <v>0.14125935184687111</v>
      </c>
      <c r="AH210" s="2">
        <f t="shared" si="84"/>
        <v>0.14547372430735483</v>
      </c>
      <c r="AI210" s="2">
        <f t="shared" si="85"/>
        <v>9293504665</v>
      </c>
      <c r="AJ210" s="2">
        <f t="shared" si="86"/>
        <v>263162958</v>
      </c>
      <c r="AK210" s="2">
        <f t="shared" si="87"/>
        <v>263.162958</v>
      </c>
      <c r="AL210" s="2" t="s">
        <v>179</v>
      </c>
      <c r="AM210" s="2" t="s">
        <v>179</v>
      </c>
      <c r="AN210" s="2" t="s">
        <v>179</v>
      </c>
      <c r="AO210" s="2" t="s">
        <v>179</v>
      </c>
      <c r="AP210" s="2" t="s">
        <v>179</v>
      </c>
      <c r="AQ210" s="2" t="s">
        <v>179</v>
      </c>
      <c r="AR210" s="2" t="s">
        <v>179</v>
      </c>
      <c r="AS210" s="2">
        <v>0</v>
      </c>
      <c r="AT210" s="2" t="s">
        <v>179</v>
      </c>
      <c r="AU210" s="2" t="s">
        <v>179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 t="s">
        <v>142</v>
      </c>
    </row>
    <row r="211" spans="1:99" s="2" customFormat="1" x14ac:dyDescent="0.25">
      <c r="A211" s="2" t="s">
        <v>1637</v>
      </c>
      <c r="C211" s="2" t="s">
        <v>1638</v>
      </c>
      <c r="D211" s="2">
        <v>1907</v>
      </c>
      <c r="E211" s="2">
        <f t="shared" si="66"/>
        <v>108</v>
      </c>
      <c r="F211" s="2">
        <v>10</v>
      </c>
      <c r="G211" s="2">
        <v>10</v>
      </c>
      <c r="H211" s="2">
        <v>600</v>
      </c>
      <c r="I211" s="2">
        <v>8610</v>
      </c>
      <c r="J211" s="2">
        <v>4200</v>
      </c>
      <c r="K211" s="2">
        <v>8610</v>
      </c>
      <c r="L211" s="2">
        <f t="shared" si="67"/>
        <v>375050739</v>
      </c>
      <c r="M211" s="2">
        <v>700</v>
      </c>
      <c r="N211" s="2">
        <f t="shared" si="68"/>
        <v>30492000</v>
      </c>
      <c r="O211" s="2">
        <f t="shared" si="69"/>
        <v>1.09375</v>
      </c>
      <c r="P211" s="2">
        <f t="shared" si="70"/>
        <v>2832802</v>
      </c>
      <c r="Q211" s="2">
        <f t="shared" si="71"/>
        <v>2.832802</v>
      </c>
      <c r="R211" s="2">
        <v>1.0900000000000001</v>
      </c>
      <c r="S211" s="2">
        <f t="shared" si="72"/>
        <v>2.8230890999999998</v>
      </c>
      <c r="T211" s="2">
        <f t="shared" si="73"/>
        <v>697.6</v>
      </c>
      <c r="U211" s="2">
        <f t="shared" si="74"/>
        <v>30389200.000000004</v>
      </c>
      <c r="V211" s="2">
        <v>38704.622202999999</v>
      </c>
      <c r="W211" s="2">
        <f t="shared" si="75"/>
        <v>11.797168847474399</v>
      </c>
      <c r="X211" s="2">
        <f t="shared" si="76"/>
        <v>7.3304232175149826</v>
      </c>
      <c r="Y211" s="2">
        <f t="shared" si="77"/>
        <v>1.9772636222960258</v>
      </c>
      <c r="Z211" s="2">
        <f t="shared" si="78"/>
        <v>12.299971763085399</v>
      </c>
      <c r="AA211" s="2">
        <f t="shared" si="79"/>
        <v>2.2771749242704726</v>
      </c>
      <c r="AB211" s="2">
        <f t="shared" si="80"/>
        <v>3.6899915289256198</v>
      </c>
      <c r="AC211" s="2">
        <v>10</v>
      </c>
      <c r="AD211" s="2">
        <f t="shared" si="81"/>
        <v>1.2299971763085398</v>
      </c>
      <c r="AE211" s="2" t="s">
        <v>179</v>
      </c>
      <c r="AF211" s="2">
        <f t="shared" si="82"/>
        <v>0.99657142857142855</v>
      </c>
      <c r="AG211" s="2">
        <f t="shared" si="83"/>
        <v>0.19740429945794707</v>
      </c>
      <c r="AH211" s="2">
        <f t="shared" si="84"/>
        <v>0.54680794716304004</v>
      </c>
      <c r="AI211" s="2">
        <f t="shared" si="85"/>
        <v>182951580</v>
      </c>
      <c r="AJ211" s="2">
        <f t="shared" si="86"/>
        <v>5180616</v>
      </c>
      <c r="AK211" s="2">
        <f t="shared" si="87"/>
        <v>5.1806159999999997</v>
      </c>
      <c r="AL211" s="2" t="s">
        <v>1639</v>
      </c>
      <c r="AM211" s="2" t="s">
        <v>1640</v>
      </c>
      <c r="AN211" s="2" t="s">
        <v>1641</v>
      </c>
      <c r="AO211" s="2" t="s">
        <v>1642</v>
      </c>
      <c r="AP211" s="2" t="s">
        <v>179</v>
      </c>
      <c r="AQ211" s="2" t="s">
        <v>179</v>
      </c>
      <c r="AR211" s="2" t="s">
        <v>179</v>
      </c>
      <c r="AS211" s="2">
        <v>0</v>
      </c>
      <c r="AT211" s="2" t="s">
        <v>179</v>
      </c>
      <c r="AU211" s="2" t="s">
        <v>179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 t="s">
        <v>142</v>
      </c>
    </row>
    <row r="212" spans="1:99" s="2" customFormat="1" x14ac:dyDescent="0.25">
      <c r="A212" s="2" t="s">
        <v>1643</v>
      </c>
      <c r="C212" s="2" t="s">
        <v>1644</v>
      </c>
      <c r="D212" s="2">
        <v>1977</v>
      </c>
      <c r="E212" s="2">
        <f t="shared" si="66"/>
        <v>38</v>
      </c>
      <c r="F212" s="2">
        <v>16</v>
      </c>
      <c r="G212" s="2">
        <v>16</v>
      </c>
      <c r="H212" s="2">
        <v>1330</v>
      </c>
      <c r="I212" s="2">
        <v>3760</v>
      </c>
      <c r="J212" s="2">
        <v>2115</v>
      </c>
      <c r="K212" s="2">
        <v>3760</v>
      </c>
      <c r="L212" s="2">
        <f t="shared" si="67"/>
        <v>163785224</v>
      </c>
      <c r="M212" s="2">
        <v>485</v>
      </c>
      <c r="N212" s="2">
        <f t="shared" si="68"/>
        <v>21126600</v>
      </c>
      <c r="O212" s="2">
        <f t="shared" si="69"/>
        <v>0.7578125</v>
      </c>
      <c r="P212" s="2">
        <f t="shared" si="70"/>
        <v>1962727.1</v>
      </c>
      <c r="Q212" s="2">
        <f t="shared" si="71"/>
        <v>1.9627271000000002</v>
      </c>
      <c r="R212" s="2">
        <v>32.299999999999997</v>
      </c>
      <c r="S212" s="2">
        <f t="shared" si="72"/>
        <v>83.656676999999988</v>
      </c>
      <c r="T212" s="2">
        <f t="shared" si="73"/>
        <v>20672</v>
      </c>
      <c r="U212" s="2">
        <f t="shared" si="74"/>
        <v>900523999.99999988</v>
      </c>
      <c r="V212" s="2">
        <v>21046.755954</v>
      </c>
      <c r="W212" s="2">
        <f t="shared" si="75"/>
        <v>6.4150512147791998</v>
      </c>
      <c r="X212" s="2">
        <f t="shared" si="76"/>
        <v>3.986129297151876</v>
      </c>
      <c r="Y212" s="2">
        <f t="shared" si="77"/>
        <v>1.2917101125475059</v>
      </c>
      <c r="Z212" s="2">
        <f t="shared" si="78"/>
        <v>7.7525595221190349</v>
      </c>
      <c r="AA212" s="2">
        <f t="shared" si="79"/>
        <v>2.4589949911952962</v>
      </c>
      <c r="AB212" s="2">
        <f t="shared" si="80"/>
        <v>1.453604910397319</v>
      </c>
      <c r="AC212" s="2">
        <v>16</v>
      </c>
      <c r="AD212" s="2">
        <f t="shared" si="81"/>
        <v>0.48453497013243968</v>
      </c>
      <c r="AE212" s="2" t="s">
        <v>179</v>
      </c>
      <c r="AF212" s="2">
        <f t="shared" si="82"/>
        <v>42.622680412371132</v>
      </c>
      <c r="AG212" s="2">
        <f t="shared" si="83"/>
        <v>0.14947747496052463</v>
      </c>
      <c r="AH212" s="2">
        <f t="shared" si="84"/>
        <v>0.75234568616758701</v>
      </c>
      <c r="AI212" s="2">
        <f t="shared" si="85"/>
        <v>92129188.5</v>
      </c>
      <c r="AJ212" s="2">
        <f t="shared" si="86"/>
        <v>2608810.2000000002</v>
      </c>
      <c r="AK212" s="2">
        <f t="shared" si="87"/>
        <v>2.6088102000000002</v>
      </c>
      <c r="AL212" s="2" t="s">
        <v>1645</v>
      </c>
      <c r="AM212" s="2" t="s">
        <v>179</v>
      </c>
      <c r="AN212" s="2" t="s">
        <v>179</v>
      </c>
      <c r="AO212" s="2" t="s">
        <v>1646</v>
      </c>
      <c r="AP212" s="2" t="s">
        <v>179</v>
      </c>
      <c r="AQ212" s="2" t="s">
        <v>179</v>
      </c>
      <c r="AR212" s="2" t="s">
        <v>179</v>
      </c>
      <c r="AS212" s="2">
        <v>0</v>
      </c>
      <c r="AT212" s="2" t="s">
        <v>179</v>
      </c>
      <c r="AU212" s="2" t="s">
        <v>179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 t="s">
        <v>142</v>
      </c>
    </row>
    <row r="213" spans="1:99" s="2" customFormat="1" x14ac:dyDescent="0.25">
      <c r="A213" s="2" t="s">
        <v>1647</v>
      </c>
      <c r="C213" s="2" t="s">
        <v>1648</v>
      </c>
      <c r="D213" s="2">
        <v>1983</v>
      </c>
      <c r="E213" s="2">
        <f t="shared" si="66"/>
        <v>32</v>
      </c>
      <c r="F213" s="2">
        <v>77</v>
      </c>
      <c r="G213" s="2">
        <v>80</v>
      </c>
      <c r="H213" s="2">
        <v>1550</v>
      </c>
      <c r="I213" s="2">
        <v>38672</v>
      </c>
      <c r="J213" s="2">
        <v>29513</v>
      </c>
      <c r="K213" s="2">
        <v>38672</v>
      </c>
      <c r="L213" s="2">
        <f t="shared" si="67"/>
        <v>1684548452.8</v>
      </c>
      <c r="M213" s="2">
        <v>1242</v>
      </c>
      <c r="N213" s="2">
        <f t="shared" si="68"/>
        <v>54101520</v>
      </c>
      <c r="O213" s="2">
        <f t="shared" si="69"/>
        <v>1.940625</v>
      </c>
      <c r="P213" s="2">
        <f t="shared" si="70"/>
        <v>5026200.12</v>
      </c>
      <c r="Q213" s="2">
        <f t="shared" si="71"/>
        <v>5.0262001200000004</v>
      </c>
      <c r="R213" s="2">
        <v>4.0999999999999996</v>
      </c>
      <c r="S213" s="2">
        <f t="shared" si="72"/>
        <v>10.618958999999998</v>
      </c>
      <c r="T213" s="2">
        <f t="shared" si="73"/>
        <v>2624</v>
      </c>
      <c r="U213" s="2">
        <f t="shared" si="74"/>
        <v>114307999.99999999</v>
      </c>
      <c r="V213" s="2">
        <v>98462.226760999998</v>
      </c>
      <c r="W213" s="2">
        <f t="shared" si="75"/>
        <v>30.011286716752796</v>
      </c>
      <c r="X213" s="2">
        <f t="shared" si="76"/>
        <v>18.648154975172833</v>
      </c>
      <c r="Y213" s="2">
        <f t="shared" si="77"/>
        <v>3.7762402677156657</v>
      </c>
      <c r="Z213" s="2">
        <f t="shared" si="78"/>
        <v>31.13680452600962</v>
      </c>
      <c r="AA213" s="2">
        <f t="shared" si="79"/>
        <v>0.82440220749284554</v>
      </c>
      <c r="AB213" s="2">
        <f t="shared" si="80"/>
        <v>1.213122254260115</v>
      </c>
      <c r="AC213" s="2">
        <v>77</v>
      </c>
      <c r="AD213" s="2">
        <f t="shared" si="81"/>
        <v>0.40437408475337167</v>
      </c>
      <c r="AE213" s="2" t="s">
        <v>179</v>
      </c>
      <c r="AF213" s="2">
        <f t="shared" si="82"/>
        <v>2.1127214170692432</v>
      </c>
      <c r="AG213" s="2">
        <f t="shared" si="83"/>
        <v>0.3751584693140475</v>
      </c>
      <c r="AH213" s="2">
        <f t="shared" si="84"/>
        <v>0.13806840450848692</v>
      </c>
      <c r="AI213" s="2">
        <f t="shared" si="85"/>
        <v>1285583328.7</v>
      </c>
      <c r="AJ213" s="2">
        <f t="shared" si="86"/>
        <v>36403695.240000002</v>
      </c>
      <c r="AK213" s="2">
        <f t="shared" si="87"/>
        <v>36.403695240000005</v>
      </c>
      <c r="AL213" s="2" t="s">
        <v>1649</v>
      </c>
      <c r="AM213" s="2" t="s">
        <v>179</v>
      </c>
      <c r="AN213" s="2" t="s">
        <v>1650</v>
      </c>
      <c r="AO213" s="2" t="s">
        <v>1651</v>
      </c>
      <c r="AP213" s="2" t="s">
        <v>179</v>
      </c>
      <c r="AQ213" s="2" t="s">
        <v>179</v>
      </c>
      <c r="AR213" s="2" t="s">
        <v>179</v>
      </c>
      <c r="AS213" s="2">
        <v>0</v>
      </c>
      <c r="AT213" s="2" t="s">
        <v>179</v>
      </c>
      <c r="AU213" s="2" t="s">
        <v>179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 t="s">
        <v>142</v>
      </c>
    </row>
    <row r="214" spans="1:99" s="2" customFormat="1" x14ac:dyDescent="0.25">
      <c r="A214" s="2" t="s">
        <v>1652</v>
      </c>
      <c r="C214" s="2" t="s">
        <v>1653</v>
      </c>
      <c r="D214" s="2">
        <v>1974</v>
      </c>
      <c r="E214" s="2">
        <f t="shared" si="66"/>
        <v>41</v>
      </c>
      <c r="F214" s="2">
        <v>26</v>
      </c>
      <c r="G214" s="2">
        <v>26</v>
      </c>
      <c r="H214" s="2">
        <v>0</v>
      </c>
      <c r="I214" s="2">
        <v>230</v>
      </c>
      <c r="J214" s="2">
        <v>97</v>
      </c>
      <c r="K214" s="2">
        <v>230</v>
      </c>
      <c r="L214" s="2">
        <f t="shared" si="67"/>
        <v>10018777</v>
      </c>
      <c r="M214" s="2">
        <v>150000</v>
      </c>
      <c r="N214" s="2">
        <f t="shared" si="68"/>
        <v>6534000000</v>
      </c>
      <c r="O214" s="2">
        <f t="shared" si="69"/>
        <v>234.375</v>
      </c>
      <c r="P214" s="2">
        <f t="shared" si="70"/>
        <v>607029000</v>
      </c>
      <c r="Q214" s="2">
        <f t="shared" si="71"/>
        <v>607.029</v>
      </c>
      <c r="R214" s="2">
        <v>0</v>
      </c>
      <c r="S214" s="2">
        <f t="shared" si="72"/>
        <v>0</v>
      </c>
      <c r="T214" s="2">
        <f t="shared" si="73"/>
        <v>0</v>
      </c>
      <c r="U214" s="2">
        <f t="shared" si="74"/>
        <v>0</v>
      </c>
      <c r="V214" s="2">
        <v>65816.731352999996</v>
      </c>
      <c r="W214" s="2">
        <f t="shared" si="75"/>
        <v>20.060939716394397</v>
      </c>
      <c r="X214" s="2">
        <f t="shared" si="76"/>
        <v>12.465294017870082</v>
      </c>
      <c r="Y214" s="2">
        <f t="shared" si="77"/>
        <v>0.2296896596890757</v>
      </c>
      <c r="Z214" s="2">
        <f t="shared" si="78"/>
        <v>1.5333298132843586E-3</v>
      </c>
      <c r="AA214" s="2">
        <f t="shared" si="79"/>
        <v>167.66693542596605</v>
      </c>
      <c r="AB214" s="2">
        <f t="shared" si="80"/>
        <v>1.7692267076357986E-4</v>
      </c>
      <c r="AC214" s="2">
        <v>26</v>
      </c>
      <c r="AD214" s="2">
        <f t="shared" si="81"/>
        <v>5.8974223587859945E-5</v>
      </c>
      <c r="AE214" s="2" t="s">
        <v>179</v>
      </c>
      <c r="AF214" s="2">
        <f t="shared" si="82"/>
        <v>0</v>
      </c>
      <c r="AG214" s="2">
        <f t="shared" si="83"/>
        <v>1.6810919300194966E-6</v>
      </c>
      <c r="AH214" s="2">
        <f t="shared" si="84"/>
        <v>5073.4757984199596</v>
      </c>
      <c r="AI214" s="2">
        <f t="shared" si="85"/>
        <v>4225310.3</v>
      </c>
      <c r="AJ214" s="2">
        <f t="shared" si="86"/>
        <v>119647.56</v>
      </c>
      <c r="AK214" s="2">
        <f t="shared" si="87"/>
        <v>0.11964756</v>
      </c>
      <c r="AL214" s="2" t="s">
        <v>1654</v>
      </c>
      <c r="AM214" s="2" t="s">
        <v>179</v>
      </c>
      <c r="AN214" s="2" t="s">
        <v>1655</v>
      </c>
      <c r="AO214" s="2" t="s">
        <v>1656</v>
      </c>
      <c r="AP214" s="2" t="s">
        <v>1657</v>
      </c>
      <c r="AQ214" s="2" t="s">
        <v>1658</v>
      </c>
      <c r="AR214" s="2" t="s">
        <v>179</v>
      </c>
      <c r="AS214" s="2">
        <v>0</v>
      </c>
      <c r="AT214" s="2" t="s">
        <v>1659</v>
      </c>
      <c r="AU214" s="2" t="s">
        <v>1660</v>
      </c>
      <c r="AV214" s="2">
        <v>10</v>
      </c>
      <c r="AW214" s="5">
        <v>72</v>
      </c>
      <c r="AX214" s="5">
        <v>27</v>
      </c>
      <c r="AY214" s="5">
        <v>1</v>
      </c>
      <c r="AZ214" s="5">
        <v>18.3</v>
      </c>
      <c r="BA214" s="5">
        <v>2</v>
      </c>
      <c r="BB214" s="5">
        <v>7.9</v>
      </c>
      <c r="BC214" s="5">
        <v>16.7</v>
      </c>
      <c r="BD214" s="5">
        <v>11.4</v>
      </c>
      <c r="BE214" s="5">
        <v>13</v>
      </c>
      <c r="BF214" s="5">
        <v>6.3</v>
      </c>
      <c r="BG214" s="5">
        <v>0.1</v>
      </c>
      <c r="BH214" s="5">
        <v>2.7</v>
      </c>
      <c r="BI214" s="2">
        <v>0</v>
      </c>
      <c r="BJ214" s="2">
        <v>0</v>
      </c>
      <c r="BK214" s="5">
        <v>20.3</v>
      </c>
      <c r="BL214" s="5">
        <v>0.7</v>
      </c>
      <c r="BM214" s="2">
        <v>0</v>
      </c>
      <c r="BN214" s="5">
        <v>0.5</v>
      </c>
      <c r="BO214" s="5">
        <v>27801</v>
      </c>
      <c r="BP214" s="5">
        <v>2514</v>
      </c>
      <c r="BQ214" s="5">
        <v>219</v>
      </c>
      <c r="BR214" s="5">
        <v>20</v>
      </c>
      <c r="BS214" s="5">
        <v>0.7</v>
      </c>
      <c r="BT214" s="5">
        <v>0.06</v>
      </c>
      <c r="BU214" s="5">
        <v>33097</v>
      </c>
      <c r="BV214" s="5">
        <v>261</v>
      </c>
      <c r="BW214" s="5">
        <v>0.83</v>
      </c>
      <c r="BX214" s="5">
        <v>151627</v>
      </c>
      <c r="BY214" s="5">
        <v>20186</v>
      </c>
      <c r="BZ214" s="5">
        <v>1194</v>
      </c>
      <c r="CA214" s="5">
        <v>159</v>
      </c>
      <c r="CB214" s="5">
        <v>1696.4</v>
      </c>
      <c r="CC214" s="5">
        <v>235.86</v>
      </c>
      <c r="CD214" s="5">
        <v>85</v>
      </c>
      <c r="CE214" s="5">
        <v>71</v>
      </c>
      <c r="CF214" s="5">
        <v>6</v>
      </c>
      <c r="CG214" s="5">
        <v>12</v>
      </c>
      <c r="CH214" s="5">
        <v>6</v>
      </c>
      <c r="CI214" s="5">
        <v>1</v>
      </c>
      <c r="CJ214" s="5">
        <v>2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5">
        <v>2</v>
      </c>
      <c r="CR214" s="5">
        <v>14</v>
      </c>
      <c r="CS214" s="5">
        <v>1</v>
      </c>
      <c r="CT214" s="5">
        <v>1</v>
      </c>
      <c r="CU214" s="2" t="s">
        <v>142</v>
      </c>
    </row>
    <row r="215" spans="1:99" s="2" customFormat="1" x14ac:dyDescent="0.25">
      <c r="A215" s="2" t="s">
        <v>1661</v>
      </c>
      <c r="C215" s="2" t="s">
        <v>1662</v>
      </c>
      <c r="D215" s="2">
        <v>1965</v>
      </c>
      <c r="E215" s="2">
        <f t="shared" si="66"/>
        <v>50</v>
      </c>
      <c r="F215" s="2">
        <v>15</v>
      </c>
      <c r="G215" s="2">
        <v>15</v>
      </c>
      <c r="H215" s="2">
        <v>0</v>
      </c>
      <c r="I215" s="2">
        <v>2348</v>
      </c>
      <c r="J215" s="2">
        <v>1058</v>
      </c>
      <c r="K215" s="2">
        <v>2348</v>
      </c>
      <c r="L215" s="2">
        <f t="shared" si="67"/>
        <v>102278645.2</v>
      </c>
      <c r="M215" s="2">
        <v>286</v>
      </c>
      <c r="N215" s="2">
        <f t="shared" si="68"/>
        <v>12458160</v>
      </c>
      <c r="O215" s="2">
        <f t="shared" si="69"/>
        <v>0.44687500000000002</v>
      </c>
      <c r="P215" s="2">
        <f t="shared" si="70"/>
        <v>1157401.96</v>
      </c>
      <c r="Q215" s="2">
        <f t="shared" si="71"/>
        <v>1.1574019600000001</v>
      </c>
      <c r="R215" s="2">
        <v>29.1</v>
      </c>
      <c r="S215" s="2">
        <f t="shared" si="72"/>
        <v>75.368708999999996</v>
      </c>
      <c r="T215" s="2">
        <f t="shared" si="73"/>
        <v>18624</v>
      </c>
      <c r="U215" s="2">
        <f t="shared" si="74"/>
        <v>811308000</v>
      </c>
      <c r="W215" s="2">
        <f t="shared" si="75"/>
        <v>0</v>
      </c>
      <c r="X215" s="2">
        <f t="shared" si="76"/>
        <v>0</v>
      </c>
      <c r="Y215" s="2">
        <f t="shared" si="77"/>
        <v>0</v>
      </c>
      <c r="Z215" s="2">
        <f t="shared" si="78"/>
        <v>8.2097713627052471</v>
      </c>
      <c r="AA215" s="2">
        <f t="shared" si="79"/>
        <v>0</v>
      </c>
      <c r="AB215" s="2">
        <f t="shared" si="80"/>
        <v>1.6419542725410494</v>
      </c>
      <c r="AC215" s="2">
        <v>15</v>
      </c>
      <c r="AD215" s="2">
        <f t="shared" si="81"/>
        <v>0.54731809084701644</v>
      </c>
      <c r="AE215" s="2" t="s">
        <v>179</v>
      </c>
      <c r="AF215" s="2">
        <f t="shared" si="82"/>
        <v>65.11888111888112</v>
      </c>
      <c r="AG215" s="2">
        <f t="shared" si="83"/>
        <v>0.20613396584495966</v>
      </c>
      <c r="AH215" s="2">
        <f t="shared" si="84"/>
        <v>0.88688321108863577</v>
      </c>
      <c r="AI215" s="2">
        <f t="shared" si="85"/>
        <v>46086374.200000003</v>
      </c>
      <c r="AJ215" s="2">
        <f t="shared" si="86"/>
        <v>1305021.8400000001</v>
      </c>
      <c r="AK215" s="2">
        <f t="shared" si="87"/>
        <v>1.30502184</v>
      </c>
      <c r="AL215" s="2" t="s">
        <v>179</v>
      </c>
      <c r="AM215" s="2" t="s">
        <v>179</v>
      </c>
      <c r="AN215" s="2" t="s">
        <v>179</v>
      </c>
      <c r="AO215" s="2" t="s">
        <v>179</v>
      </c>
      <c r="AP215" s="2" t="s">
        <v>179</v>
      </c>
      <c r="AQ215" s="2" t="s">
        <v>179</v>
      </c>
      <c r="AR215" s="2" t="s">
        <v>179</v>
      </c>
      <c r="AS215" s="2">
        <v>0</v>
      </c>
      <c r="AT215" s="2" t="s">
        <v>179</v>
      </c>
      <c r="AU215" s="2" t="s">
        <v>179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 t="s">
        <v>142</v>
      </c>
    </row>
    <row r="216" spans="1:99" s="2" customFormat="1" x14ac:dyDescent="0.25">
      <c r="A216" s="2" t="s">
        <v>1663</v>
      </c>
      <c r="B216" s="2" t="s">
        <v>1664</v>
      </c>
      <c r="C216" s="2" t="s">
        <v>1665</v>
      </c>
      <c r="D216" s="2">
        <v>1983</v>
      </c>
      <c r="E216" s="2">
        <f t="shared" si="66"/>
        <v>32</v>
      </c>
      <c r="F216" s="2">
        <v>57</v>
      </c>
      <c r="G216" s="2">
        <v>57</v>
      </c>
      <c r="H216" s="2">
        <v>102236</v>
      </c>
      <c r="I216" s="2">
        <v>33500</v>
      </c>
      <c r="J216" s="2">
        <v>8374</v>
      </c>
      <c r="K216" s="2">
        <v>33500</v>
      </c>
      <c r="L216" s="2">
        <f t="shared" si="67"/>
        <v>1459256650</v>
      </c>
      <c r="M216" s="2">
        <v>643</v>
      </c>
      <c r="N216" s="2">
        <f t="shared" si="68"/>
        <v>28009080</v>
      </c>
      <c r="O216" s="2">
        <f t="shared" si="69"/>
        <v>1.0046875</v>
      </c>
      <c r="P216" s="2">
        <f t="shared" si="70"/>
        <v>2602130.98</v>
      </c>
      <c r="Q216" s="2">
        <f t="shared" si="71"/>
        <v>2.6021309800000001</v>
      </c>
      <c r="R216" s="2">
        <v>65.5</v>
      </c>
      <c r="S216" s="2">
        <f t="shared" si="72"/>
        <v>169.64434499999999</v>
      </c>
      <c r="T216" s="2">
        <f t="shared" si="73"/>
        <v>41920</v>
      </c>
      <c r="U216" s="2">
        <f t="shared" si="74"/>
        <v>1826140000</v>
      </c>
      <c r="V216" s="2">
        <v>26761.720474999998</v>
      </c>
      <c r="W216" s="2">
        <f t="shared" si="75"/>
        <v>8.1569724007799991</v>
      </c>
      <c r="X216" s="2">
        <f t="shared" si="76"/>
        <v>5.0685092876421498</v>
      </c>
      <c r="Y216" s="2">
        <f t="shared" si="77"/>
        <v>1.4264590456997397</v>
      </c>
      <c r="Z216" s="2">
        <f t="shared" si="78"/>
        <v>52.099413832942744</v>
      </c>
      <c r="AA216" s="2">
        <f t="shared" si="79"/>
        <v>0.78970324793410718</v>
      </c>
      <c r="AB216" s="2">
        <f t="shared" si="80"/>
        <v>2.7420744122601448</v>
      </c>
      <c r="AC216" s="2">
        <v>57</v>
      </c>
      <c r="AD216" s="2">
        <f t="shared" si="81"/>
        <v>0.91402480408671483</v>
      </c>
      <c r="AE216" s="2">
        <v>14.5709</v>
      </c>
      <c r="AF216" s="2">
        <f t="shared" si="82"/>
        <v>65.194401244167963</v>
      </c>
      <c r="AG216" s="2">
        <f t="shared" si="83"/>
        <v>0.87242652962515188</v>
      </c>
      <c r="AH216" s="2">
        <f t="shared" si="84"/>
        <v>0.2519208335508728</v>
      </c>
      <c r="AI216" s="2">
        <f t="shared" si="85"/>
        <v>364770602.60000002</v>
      </c>
      <c r="AJ216" s="2">
        <f t="shared" si="86"/>
        <v>10329161.52</v>
      </c>
      <c r="AK216" s="2">
        <f t="shared" si="87"/>
        <v>10.32916152</v>
      </c>
      <c r="AL216" s="2" t="s">
        <v>1666</v>
      </c>
      <c r="AM216" s="2" t="s">
        <v>179</v>
      </c>
      <c r="AN216" s="2" t="s">
        <v>1667</v>
      </c>
      <c r="AO216" s="2" t="s">
        <v>1668</v>
      </c>
      <c r="AP216" s="2" t="s">
        <v>1128</v>
      </c>
      <c r="AQ216" s="2" t="s">
        <v>1129</v>
      </c>
      <c r="AR216" s="2" t="s">
        <v>195</v>
      </c>
      <c r="AS216" s="2">
        <v>1</v>
      </c>
      <c r="AT216" s="2" t="s">
        <v>1130</v>
      </c>
      <c r="AU216" s="2" t="s">
        <v>1131</v>
      </c>
      <c r="AV216" s="2">
        <v>5</v>
      </c>
      <c r="AW216" s="5">
        <v>18</v>
      </c>
      <c r="AX216" s="5">
        <v>81</v>
      </c>
      <c r="AY216" s="5">
        <v>1</v>
      </c>
      <c r="AZ216" s="5">
        <v>1</v>
      </c>
      <c r="BA216" s="2">
        <v>0</v>
      </c>
      <c r="BB216" s="2">
        <v>0</v>
      </c>
      <c r="BC216" s="2">
        <v>0</v>
      </c>
      <c r="BD216" s="2">
        <v>0</v>
      </c>
      <c r="BE216" s="5">
        <v>0.1</v>
      </c>
      <c r="BF216" s="5">
        <v>1.5</v>
      </c>
      <c r="BG216" s="5">
        <v>3.1</v>
      </c>
      <c r="BH216" s="5">
        <v>0.2</v>
      </c>
      <c r="BI216" s="5">
        <v>25.5</v>
      </c>
      <c r="BJ216" s="5">
        <v>31.9</v>
      </c>
      <c r="BK216" s="5">
        <v>1.3</v>
      </c>
      <c r="BL216" s="5">
        <v>34</v>
      </c>
      <c r="BM216" s="2">
        <v>0</v>
      </c>
      <c r="BN216" s="5">
        <v>1.5</v>
      </c>
      <c r="BO216" s="5">
        <v>3913</v>
      </c>
      <c r="BP216" s="5">
        <v>980</v>
      </c>
      <c r="BQ216" s="5">
        <v>10</v>
      </c>
      <c r="BR216" s="5">
        <v>2</v>
      </c>
      <c r="BS216" s="5">
        <v>0.31</v>
      </c>
      <c r="BT216" s="5">
        <v>0.08</v>
      </c>
      <c r="BU216" s="5">
        <v>5663</v>
      </c>
      <c r="BV216" s="5">
        <v>14</v>
      </c>
      <c r="BW216" s="5">
        <v>0.45</v>
      </c>
      <c r="BX216" s="5">
        <v>24744</v>
      </c>
      <c r="BY216" s="5">
        <v>8692</v>
      </c>
      <c r="BZ216" s="5">
        <v>61</v>
      </c>
      <c r="CA216" s="5">
        <v>21</v>
      </c>
      <c r="CB216" s="5">
        <v>1.9</v>
      </c>
      <c r="CC216" s="5">
        <v>0.69</v>
      </c>
      <c r="CD216" s="5">
        <v>5</v>
      </c>
      <c r="CE216" s="5">
        <v>2</v>
      </c>
      <c r="CF216" s="5">
        <v>30</v>
      </c>
      <c r="CG216" s="5">
        <v>14</v>
      </c>
      <c r="CH216" s="5">
        <v>27</v>
      </c>
      <c r="CI216" s="5">
        <v>2</v>
      </c>
      <c r="CJ216" s="5">
        <v>2</v>
      </c>
      <c r="CK216" s="5">
        <v>3</v>
      </c>
      <c r="CL216" s="2">
        <v>0</v>
      </c>
      <c r="CM216" s="5">
        <v>11</v>
      </c>
      <c r="CN216" s="5">
        <v>16</v>
      </c>
      <c r="CO216" s="5">
        <v>8</v>
      </c>
      <c r="CP216" s="5">
        <v>31</v>
      </c>
      <c r="CQ216" s="5">
        <v>14</v>
      </c>
      <c r="CR216" s="5">
        <v>34</v>
      </c>
      <c r="CS216" s="5">
        <v>0.10432</v>
      </c>
      <c r="CT216" s="5">
        <v>1.0529999999999999E-2</v>
      </c>
      <c r="CU216" s="2" t="s">
        <v>142</v>
      </c>
    </row>
    <row r="217" spans="1:99" s="2" customFormat="1" x14ac:dyDescent="0.25">
      <c r="A217" s="2" t="s">
        <v>1669</v>
      </c>
      <c r="B217" s="2" t="s">
        <v>1670</v>
      </c>
      <c r="C217" s="2" t="s">
        <v>1671</v>
      </c>
      <c r="D217" s="2">
        <v>1981</v>
      </c>
      <c r="E217" s="2">
        <f t="shared" si="66"/>
        <v>34</v>
      </c>
      <c r="F217" s="2">
        <v>38</v>
      </c>
      <c r="G217" s="2">
        <v>51</v>
      </c>
      <c r="H217" s="2">
        <v>1200</v>
      </c>
      <c r="I217" s="2">
        <v>250000</v>
      </c>
      <c r="J217" s="2">
        <v>202600</v>
      </c>
      <c r="K217" s="2">
        <v>250000</v>
      </c>
      <c r="L217" s="2">
        <f t="shared" si="67"/>
        <v>10889975000</v>
      </c>
      <c r="M217" s="2">
        <v>7000</v>
      </c>
      <c r="N217" s="2">
        <f t="shared" si="68"/>
        <v>304920000</v>
      </c>
      <c r="O217" s="2">
        <f t="shared" si="69"/>
        <v>10.9375</v>
      </c>
      <c r="P217" s="2">
        <f t="shared" si="70"/>
        <v>28328020</v>
      </c>
      <c r="Q217" s="2">
        <f t="shared" si="71"/>
        <v>28.328020000000002</v>
      </c>
      <c r="R217" s="2">
        <v>10.9</v>
      </c>
      <c r="S217" s="2">
        <f t="shared" si="72"/>
        <v>28.230891</v>
      </c>
      <c r="T217" s="2">
        <f t="shared" si="73"/>
        <v>6976</v>
      </c>
      <c r="U217" s="2">
        <f t="shared" si="74"/>
        <v>303892000</v>
      </c>
      <c r="V217" s="2">
        <v>137496.04397999999</v>
      </c>
      <c r="W217" s="2">
        <f t="shared" si="75"/>
        <v>41.908794205103995</v>
      </c>
      <c r="X217" s="2">
        <f t="shared" si="76"/>
        <v>26.04092575354812</v>
      </c>
      <c r="Y217" s="2">
        <f t="shared" si="77"/>
        <v>2.2212218989009949</v>
      </c>
      <c r="Z217" s="2">
        <f t="shared" si="78"/>
        <v>35.714203725567359</v>
      </c>
      <c r="AA217" s="2">
        <f t="shared" si="79"/>
        <v>0.16770021230434928</v>
      </c>
      <c r="AB217" s="2">
        <f t="shared" si="80"/>
        <v>2.8195423993868967</v>
      </c>
      <c r="AC217" s="2">
        <v>38</v>
      </c>
      <c r="AD217" s="2">
        <f t="shared" si="81"/>
        <v>0.93984746646229889</v>
      </c>
      <c r="AE217" s="2" t="s">
        <v>179</v>
      </c>
      <c r="AF217" s="2">
        <f t="shared" si="82"/>
        <v>0.99657142857142855</v>
      </c>
      <c r="AG217" s="2">
        <f t="shared" si="83"/>
        <v>0.18125644779240857</v>
      </c>
      <c r="AH217" s="2">
        <f t="shared" si="84"/>
        <v>0.11335604037930742</v>
      </c>
      <c r="AI217" s="2">
        <f t="shared" si="85"/>
        <v>8825235740</v>
      </c>
      <c r="AJ217" s="2">
        <f t="shared" si="86"/>
        <v>249903048</v>
      </c>
      <c r="AK217" s="2">
        <f t="shared" si="87"/>
        <v>249.90304800000001</v>
      </c>
      <c r="AL217" s="2" t="s">
        <v>1672</v>
      </c>
      <c r="AM217" s="2" t="s">
        <v>179</v>
      </c>
      <c r="AN217" s="2" t="s">
        <v>1673</v>
      </c>
      <c r="AO217" s="2" t="s">
        <v>1674</v>
      </c>
      <c r="AP217" s="2" t="s">
        <v>179</v>
      </c>
      <c r="AQ217" s="2" t="s">
        <v>179</v>
      </c>
      <c r="AR217" s="2" t="s">
        <v>179</v>
      </c>
      <c r="AS217" s="2">
        <v>0</v>
      </c>
      <c r="AT217" s="2" t="s">
        <v>179</v>
      </c>
      <c r="AU217" s="2" t="s">
        <v>179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 t="s">
        <v>142</v>
      </c>
    </row>
    <row r="218" spans="1:99" s="2" customFormat="1" x14ac:dyDescent="0.25">
      <c r="A218" s="2" t="s">
        <v>1675</v>
      </c>
      <c r="C218" s="2" t="s">
        <v>1676</v>
      </c>
      <c r="D218" s="2">
        <v>1982</v>
      </c>
      <c r="E218" s="2">
        <f t="shared" si="66"/>
        <v>33</v>
      </c>
      <c r="F218" s="2">
        <v>41</v>
      </c>
      <c r="G218" s="2">
        <v>42</v>
      </c>
      <c r="H218" s="2">
        <v>0</v>
      </c>
      <c r="I218" s="2">
        <v>1803</v>
      </c>
      <c r="J218" s="2">
        <v>333</v>
      </c>
      <c r="K218" s="2">
        <v>1803</v>
      </c>
      <c r="L218" s="2">
        <f t="shared" si="67"/>
        <v>78538499.700000003</v>
      </c>
      <c r="M218" s="2">
        <v>510.36</v>
      </c>
      <c r="N218" s="2">
        <f t="shared" si="68"/>
        <v>22231281.600000001</v>
      </c>
      <c r="O218" s="2">
        <f t="shared" si="69"/>
        <v>0.79743750000000002</v>
      </c>
      <c r="P218" s="2">
        <f t="shared" si="70"/>
        <v>2065355.4696000002</v>
      </c>
      <c r="Q218" s="2">
        <f t="shared" si="71"/>
        <v>2.0653554696</v>
      </c>
      <c r="R218" s="2">
        <v>2.76</v>
      </c>
      <c r="S218" s="2">
        <f t="shared" si="72"/>
        <v>7.1483723999999986</v>
      </c>
      <c r="T218" s="2">
        <f t="shared" si="73"/>
        <v>1766.3999999999999</v>
      </c>
      <c r="U218" s="2">
        <f t="shared" si="74"/>
        <v>76948800</v>
      </c>
      <c r="W218" s="2">
        <f t="shared" si="75"/>
        <v>0</v>
      </c>
      <c r="X218" s="2">
        <f t="shared" si="76"/>
        <v>0</v>
      </c>
      <c r="Y218" s="2">
        <f t="shared" si="77"/>
        <v>0</v>
      </c>
      <c r="Z218" s="2">
        <f t="shared" si="78"/>
        <v>3.5327922660113305</v>
      </c>
      <c r="AA218" s="2">
        <f t="shared" si="79"/>
        <v>0</v>
      </c>
      <c r="AB218" s="2">
        <f t="shared" si="80"/>
        <v>0.25849699507399976</v>
      </c>
      <c r="AC218" s="2">
        <v>41</v>
      </c>
      <c r="AD218" s="2">
        <f t="shared" si="81"/>
        <v>8.6165665024666591E-2</v>
      </c>
      <c r="AE218" s="2" t="s">
        <v>179</v>
      </c>
      <c r="AF218" s="2">
        <f t="shared" si="82"/>
        <v>3.4610862920291554</v>
      </c>
      <c r="AG218" s="2">
        <f t="shared" si="83"/>
        <v>6.6402021278737955E-2</v>
      </c>
      <c r="AH218" s="2">
        <f t="shared" si="84"/>
        <v>5.0282685389933182</v>
      </c>
      <c r="AI218" s="2">
        <f t="shared" si="85"/>
        <v>14505446.700000001</v>
      </c>
      <c r="AJ218" s="2">
        <f t="shared" si="86"/>
        <v>410748.84</v>
      </c>
      <c r="AK218" s="2">
        <f t="shared" si="87"/>
        <v>0.41074884</v>
      </c>
      <c r="AL218" s="2" t="s">
        <v>179</v>
      </c>
      <c r="AM218" s="2" t="s">
        <v>179</v>
      </c>
      <c r="AN218" s="2" t="s">
        <v>179</v>
      </c>
      <c r="AO218" s="2" t="s">
        <v>179</v>
      </c>
      <c r="AP218" s="2" t="s">
        <v>179</v>
      </c>
      <c r="AQ218" s="2" t="s">
        <v>179</v>
      </c>
      <c r="AR218" s="2" t="s">
        <v>179</v>
      </c>
      <c r="AS218" s="2">
        <v>0</v>
      </c>
      <c r="AT218" s="2" t="s">
        <v>179</v>
      </c>
      <c r="AU218" s="2" t="s">
        <v>179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 t="s">
        <v>142</v>
      </c>
    </row>
    <row r="219" spans="1:99" s="2" customFormat="1" x14ac:dyDescent="0.25">
      <c r="A219" s="2" t="s">
        <v>1677</v>
      </c>
      <c r="C219" s="2" t="s">
        <v>1678</v>
      </c>
      <c r="D219" s="2">
        <v>1980</v>
      </c>
      <c r="E219" s="2">
        <f t="shared" si="66"/>
        <v>35</v>
      </c>
      <c r="F219" s="2">
        <v>10</v>
      </c>
      <c r="G219" s="2">
        <v>10</v>
      </c>
      <c r="H219" s="2">
        <v>0</v>
      </c>
      <c r="I219" s="2">
        <v>750</v>
      </c>
      <c r="J219" s="2">
        <v>750</v>
      </c>
      <c r="K219" s="2">
        <v>750</v>
      </c>
      <c r="L219" s="2">
        <f t="shared" si="67"/>
        <v>32669925</v>
      </c>
      <c r="M219" s="2">
        <v>1000</v>
      </c>
      <c r="N219" s="2">
        <f t="shared" si="68"/>
        <v>43560000</v>
      </c>
      <c r="O219" s="2">
        <f t="shared" si="69"/>
        <v>1.5625</v>
      </c>
      <c r="P219" s="2">
        <f t="shared" si="70"/>
        <v>4046860</v>
      </c>
      <c r="Q219" s="2">
        <f t="shared" si="71"/>
        <v>4.0468600000000006</v>
      </c>
      <c r="R219" s="2">
        <v>0</v>
      </c>
      <c r="S219" s="2">
        <f t="shared" si="72"/>
        <v>0</v>
      </c>
      <c r="T219" s="2">
        <f t="shared" si="73"/>
        <v>0</v>
      </c>
      <c r="U219" s="2">
        <f t="shared" si="74"/>
        <v>0</v>
      </c>
      <c r="V219" s="2">
        <v>81850.739312000005</v>
      </c>
      <c r="W219" s="2">
        <f t="shared" si="75"/>
        <v>24.948105342297602</v>
      </c>
      <c r="X219" s="2">
        <f t="shared" si="76"/>
        <v>15.502038921256929</v>
      </c>
      <c r="Y219" s="2">
        <f t="shared" si="77"/>
        <v>3.4984314628251303</v>
      </c>
      <c r="Z219" s="2">
        <f t="shared" si="78"/>
        <v>0.74999827823691456</v>
      </c>
      <c r="AA219" s="2">
        <f t="shared" si="79"/>
        <v>26.967717722538513</v>
      </c>
      <c r="AB219" s="2">
        <f t="shared" si="80"/>
        <v>0.22499948347107437</v>
      </c>
      <c r="AC219" s="2">
        <v>10</v>
      </c>
      <c r="AD219" s="2">
        <f t="shared" si="81"/>
        <v>7.4999827823691453E-2</v>
      </c>
      <c r="AE219" s="2" t="s">
        <v>179</v>
      </c>
      <c r="AF219" s="2">
        <f t="shared" si="82"/>
        <v>0</v>
      </c>
      <c r="AG219" s="2">
        <f t="shared" si="83"/>
        <v>1.0070749172099186E-2</v>
      </c>
      <c r="AH219" s="2">
        <f t="shared" si="84"/>
        <v>4.3744635773043203</v>
      </c>
      <c r="AI219" s="2">
        <f t="shared" si="85"/>
        <v>32669925</v>
      </c>
      <c r="AJ219" s="2">
        <f t="shared" si="86"/>
        <v>925110</v>
      </c>
      <c r="AK219" s="2">
        <f t="shared" si="87"/>
        <v>0.92510999999999999</v>
      </c>
      <c r="AL219" s="2" t="s">
        <v>1679</v>
      </c>
      <c r="AM219" s="2" t="s">
        <v>179</v>
      </c>
      <c r="AN219" s="2" t="s">
        <v>1680</v>
      </c>
      <c r="AO219" s="2" t="s">
        <v>1681</v>
      </c>
      <c r="AP219" s="2" t="s">
        <v>179</v>
      </c>
      <c r="AQ219" s="2" t="s">
        <v>179</v>
      </c>
      <c r="AR219" s="2" t="s">
        <v>179</v>
      </c>
      <c r="AS219" s="2">
        <v>0</v>
      </c>
      <c r="AT219" s="2" t="s">
        <v>179</v>
      </c>
      <c r="AU219" s="2" t="s">
        <v>179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0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 t="s">
        <v>142</v>
      </c>
    </row>
    <row r="220" spans="1:99" s="2" customFormat="1" x14ac:dyDescent="0.25">
      <c r="A220" s="2" t="s">
        <v>1682</v>
      </c>
      <c r="C220" s="2" t="s">
        <v>1683</v>
      </c>
      <c r="D220" s="2">
        <v>1982</v>
      </c>
      <c r="E220" s="2">
        <f t="shared" si="66"/>
        <v>33</v>
      </c>
      <c r="F220" s="2">
        <v>18</v>
      </c>
      <c r="G220" s="2">
        <v>18</v>
      </c>
      <c r="H220" s="2">
        <v>0</v>
      </c>
      <c r="I220" s="2">
        <v>4776</v>
      </c>
      <c r="J220" s="2">
        <v>3849</v>
      </c>
      <c r="K220" s="2">
        <v>4776</v>
      </c>
      <c r="L220" s="2">
        <f t="shared" si="67"/>
        <v>208042082.40000001</v>
      </c>
      <c r="M220" s="2">
        <v>349.6</v>
      </c>
      <c r="N220" s="2">
        <f t="shared" si="68"/>
        <v>15228576.000000002</v>
      </c>
      <c r="O220" s="2">
        <f t="shared" si="69"/>
        <v>0.54625000000000001</v>
      </c>
      <c r="P220" s="2">
        <f t="shared" si="70"/>
        <v>1414782.2560000001</v>
      </c>
      <c r="Q220" s="2">
        <f t="shared" si="71"/>
        <v>1.4147822560000001</v>
      </c>
      <c r="R220" s="2">
        <v>0</v>
      </c>
      <c r="S220" s="2">
        <f t="shared" si="72"/>
        <v>0</v>
      </c>
      <c r="T220" s="2">
        <f t="shared" si="73"/>
        <v>0</v>
      </c>
      <c r="U220" s="2">
        <f t="shared" si="74"/>
        <v>0</v>
      </c>
      <c r="V220" s="2">
        <v>14735.461142</v>
      </c>
      <c r="W220" s="2">
        <f t="shared" si="75"/>
        <v>4.4913685560815999</v>
      </c>
      <c r="X220" s="2">
        <f t="shared" si="76"/>
        <v>2.7908079275279483</v>
      </c>
      <c r="Y220" s="2">
        <f t="shared" si="77"/>
        <v>1.0651941758219052</v>
      </c>
      <c r="Z220" s="2">
        <f t="shared" si="78"/>
        <v>13.661295869029381</v>
      </c>
      <c r="AA220" s="2">
        <f t="shared" si="79"/>
        <v>0.94601641231415379</v>
      </c>
      <c r="AB220" s="2">
        <f t="shared" si="80"/>
        <v>2.27688264483823</v>
      </c>
      <c r="AC220" s="2">
        <v>18</v>
      </c>
      <c r="AD220" s="2">
        <f t="shared" si="81"/>
        <v>0.75896088161274333</v>
      </c>
      <c r="AE220" s="2" t="s">
        <v>179</v>
      </c>
      <c r="AF220" s="2">
        <f t="shared" si="82"/>
        <v>0</v>
      </c>
      <c r="AG220" s="2">
        <f t="shared" si="83"/>
        <v>0.31024707673172225</v>
      </c>
      <c r="AH220" s="2">
        <f t="shared" si="84"/>
        <v>0.29799541438534499</v>
      </c>
      <c r="AI220" s="2">
        <f t="shared" si="85"/>
        <v>167662055.09999999</v>
      </c>
      <c r="AJ220" s="2">
        <f t="shared" si="86"/>
        <v>4747664.5200000005</v>
      </c>
      <c r="AK220" s="2">
        <f t="shared" si="87"/>
        <v>4.7476645200000007</v>
      </c>
      <c r="AL220" s="2" t="s">
        <v>1684</v>
      </c>
      <c r="AM220" s="2" t="s">
        <v>179</v>
      </c>
      <c r="AN220" s="2" t="s">
        <v>179</v>
      </c>
      <c r="AO220" s="2" t="s">
        <v>1685</v>
      </c>
      <c r="AP220" s="2" t="s">
        <v>179</v>
      </c>
      <c r="AQ220" s="2" t="s">
        <v>179</v>
      </c>
      <c r="AR220" s="2" t="s">
        <v>179</v>
      </c>
      <c r="AS220" s="2">
        <v>0</v>
      </c>
      <c r="AT220" s="2" t="s">
        <v>179</v>
      </c>
      <c r="AU220" s="2" t="s">
        <v>179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 t="s">
        <v>142</v>
      </c>
    </row>
    <row r="221" spans="1:99" s="2" customFormat="1" x14ac:dyDescent="0.25">
      <c r="A221" s="2" t="s">
        <v>1686</v>
      </c>
      <c r="B221" s="2" t="s">
        <v>1687</v>
      </c>
      <c r="C221" s="2" t="s">
        <v>1688</v>
      </c>
      <c r="F221" s="2">
        <v>7</v>
      </c>
      <c r="G221" s="2">
        <v>7</v>
      </c>
      <c r="H221" s="2">
        <v>0</v>
      </c>
      <c r="I221" s="2">
        <v>1462</v>
      </c>
      <c r="J221" s="2">
        <v>762</v>
      </c>
      <c r="K221" s="2">
        <v>1462</v>
      </c>
      <c r="L221" s="2">
        <f t="shared" si="67"/>
        <v>63684573.800000004</v>
      </c>
      <c r="M221" s="2">
        <v>850</v>
      </c>
      <c r="N221" s="2">
        <f t="shared" si="68"/>
        <v>37026000</v>
      </c>
      <c r="O221" s="2">
        <f t="shared" si="69"/>
        <v>1.328125</v>
      </c>
      <c r="P221" s="2">
        <f t="shared" si="70"/>
        <v>3439831</v>
      </c>
      <c r="Q221" s="2">
        <f t="shared" si="71"/>
        <v>3.4398310000000003</v>
      </c>
      <c r="R221" s="2">
        <v>0</v>
      </c>
      <c r="S221" s="2">
        <f t="shared" si="72"/>
        <v>0</v>
      </c>
      <c r="T221" s="2">
        <f t="shared" si="73"/>
        <v>0</v>
      </c>
      <c r="U221" s="2">
        <f t="shared" si="74"/>
        <v>0</v>
      </c>
      <c r="V221" s="2">
        <v>25030.242891999998</v>
      </c>
      <c r="W221" s="2">
        <f t="shared" si="75"/>
        <v>7.6292180334815987</v>
      </c>
      <c r="X221" s="2">
        <f t="shared" si="76"/>
        <v>4.740577822287448</v>
      </c>
      <c r="Y221" s="2">
        <f t="shared" si="77"/>
        <v>1.1603963786088203</v>
      </c>
      <c r="Z221" s="2">
        <f t="shared" si="78"/>
        <v>1.7199960514233243</v>
      </c>
      <c r="AA221" s="2">
        <f t="shared" si="79"/>
        <v>8.1169513545416212</v>
      </c>
      <c r="AB221" s="2">
        <f t="shared" si="80"/>
        <v>0.73714116489571047</v>
      </c>
      <c r="AC221" s="2">
        <v>7</v>
      </c>
      <c r="AD221" s="2">
        <f t="shared" si="81"/>
        <v>0.24571372163190347</v>
      </c>
      <c r="AE221" s="2">
        <v>7840.38</v>
      </c>
      <c r="AF221" s="2">
        <f t="shared" si="82"/>
        <v>0</v>
      </c>
      <c r="AG221" s="2">
        <f t="shared" si="83"/>
        <v>2.5050678886574435E-2</v>
      </c>
      <c r="AH221" s="2">
        <f t="shared" si="84"/>
        <v>3.6597382290439691</v>
      </c>
      <c r="AI221" s="2">
        <f t="shared" si="85"/>
        <v>33192643.800000001</v>
      </c>
      <c r="AJ221" s="2">
        <f t="shared" si="86"/>
        <v>939911.76</v>
      </c>
      <c r="AK221" s="2">
        <f t="shared" si="87"/>
        <v>0.93991175999999999</v>
      </c>
      <c r="AL221" s="2" t="s">
        <v>644</v>
      </c>
      <c r="AM221" s="2" t="s">
        <v>179</v>
      </c>
      <c r="AN221" s="2" t="s">
        <v>179</v>
      </c>
      <c r="AO221" s="2" t="s">
        <v>914</v>
      </c>
      <c r="AP221" s="2" t="s">
        <v>915</v>
      </c>
      <c r="AQ221" s="2" t="s">
        <v>916</v>
      </c>
      <c r="AR221" s="2" t="s">
        <v>917</v>
      </c>
      <c r="AS221" s="2">
        <v>5</v>
      </c>
      <c r="AT221" s="2" t="s">
        <v>918</v>
      </c>
      <c r="AU221" s="2" t="s">
        <v>919</v>
      </c>
      <c r="AV221" s="2">
        <v>10</v>
      </c>
      <c r="AW221" s="5">
        <v>89</v>
      </c>
      <c r="AX221" s="5">
        <v>11</v>
      </c>
      <c r="AY221" s="5">
        <v>1</v>
      </c>
      <c r="AZ221" s="5">
        <v>1.5</v>
      </c>
      <c r="BA221" s="5">
        <v>0.5</v>
      </c>
      <c r="BB221" s="5">
        <v>0.1</v>
      </c>
      <c r="BC221" s="5">
        <v>0.5</v>
      </c>
      <c r="BD221" s="5">
        <v>0.2</v>
      </c>
      <c r="BE221" s="5">
        <v>0.5</v>
      </c>
      <c r="BF221" s="5">
        <v>7.6</v>
      </c>
      <c r="BG221" s="5">
        <v>4.7</v>
      </c>
      <c r="BH221" s="5">
        <v>0.5</v>
      </c>
      <c r="BI221" s="5">
        <v>15.3</v>
      </c>
      <c r="BJ221" s="5">
        <v>25.3</v>
      </c>
      <c r="BK221" s="5">
        <v>16.2</v>
      </c>
      <c r="BL221" s="5">
        <v>26.5</v>
      </c>
      <c r="BM221" s="2">
        <v>0</v>
      </c>
      <c r="BN221" s="5">
        <v>0.6</v>
      </c>
      <c r="BO221" s="5">
        <v>766071</v>
      </c>
      <c r="BP221" s="5">
        <v>185261</v>
      </c>
      <c r="BQ221" s="5">
        <v>7</v>
      </c>
      <c r="BR221" s="5">
        <v>2</v>
      </c>
      <c r="BS221" s="5">
        <v>0.1</v>
      </c>
      <c r="BT221" s="5">
        <v>0.02</v>
      </c>
      <c r="BU221" s="5">
        <v>1027679</v>
      </c>
      <c r="BV221" s="5">
        <v>9</v>
      </c>
      <c r="BW221" s="5">
        <v>0.13</v>
      </c>
      <c r="BX221" s="5">
        <v>14906633</v>
      </c>
      <c r="BY221" s="5">
        <v>1893579</v>
      </c>
      <c r="BZ221" s="5">
        <v>134</v>
      </c>
      <c r="CA221" s="5">
        <v>17</v>
      </c>
      <c r="CB221" s="5">
        <v>2.13</v>
      </c>
      <c r="CC221" s="5">
        <v>0.28000000000000003</v>
      </c>
      <c r="CD221" s="5">
        <v>18</v>
      </c>
      <c r="CE221" s="5">
        <v>10</v>
      </c>
      <c r="CF221" s="5">
        <v>47</v>
      </c>
      <c r="CG221" s="5">
        <v>25</v>
      </c>
      <c r="CH221" s="5">
        <v>15</v>
      </c>
      <c r="CI221" s="5">
        <v>4</v>
      </c>
      <c r="CJ221" s="5">
        <v>5</v>
      </c>
      <c r="CK221" s="2">
        <v>0</v>
      </c>
      <c r="CL221" s="2">
        <v>0</v>
      </c>
      <c r="CM221" s="5">
        <v>2</v>
      </c>
      <c r="CN221" s="5">
        <v>3</v>
      </c>
      <c r="CO221" s="5">
        <v>2</v>
      </c>
      <c r="CP221" s="5">
        <v>5</v>
      </c>
      <c r="CQ221" s="5">
        <v>12</v>
      </c>
      <c r="CR221" s="5">
        <v>52</v>
      </c>
      <c r="CS221" s="5">
        <v>0.98277000000000003</v>
      </c>
      <c r="CT221" s="5">
        <v>0.98770000000000002</v>
      </c>
      <c r="CU221" s="2" t="s">
        <v>142</v>
      </c>
    </row>
    <row r="222" spans="1:99" s="2" customFormat="1" x14ac:dyDescent="0.25">
      <c r="A222" s="2" t="s">
        <v>1689</v>
      </c>
      <c r="C222" s="2" t="s">
        <v>1690</v>
      </c>
      <c r="D222" s="2">
        <v>1985</v>
      </c>
      <c r="E222" s="2">
        <f t="shared" ref="E222:E228" si="88">2015-D222</f>
        <v>30</v>
      </c>
      <c r="F222" s="2">
        <v>45</v>
      </c>
      <c r="G222" s="2">
        <v>45</v>
      </c>
      <c r="H222" s="2">
        <v>1994</v>
      </c>
      <c r="I222" s="2">
        <v>8408</v>
      </c>
      <c r="J222" s="2">
        <v>3768</v>
      </c>
      <c r="K222" s="2">
        <v>8408</v>
      </c>
      <c r="L222" s="2">
        <f t="shared" si="67"/>
        <v>366251639.19999999</v>
      </c>
      <c r="M222" s="2">
        <v>356.23747331999999</v>
      </c>
      <c r="N222" s="2">
        <f t="shared" si="68"/>
        <v>15517704.3378192</v>
      </c>
      <c r="O222" s="2">
        <f t="shared" si="69"/>
        <v>0.55662105206250001</v>
      </c>
      <c r="P222" s="2">
        <f t="shared" si="70"/>
        <v>1441643.1812797752</v>
      </c>
      <c r="Q222" s="2">
        <f t="shared" si="71"/>
        <v>1.4416431812797752</v>
      </c>
      <c r="R222" s="2">
        <v>0</v>
      </c>
      <c r="S222" s="2">
        <f t="shared" si="72"/>
        <v>0</v>
      </c>
      <c r="T222" s="2">
        <f t="shared" si="73"/>
        <v>0</v>
      </c>
      <c r="U222" s="2">
        <f t="shared" si="74"/>
        <v>0</v>
      </c>
      <c r="V222" s="2">
        <v>46754.919330999997</v>
      </c>
      <c r="W222" s="2">
        <f t="shared" si="75"/>
        <v>14.250899412088799</v>
      </c>
      <c r="X222" s="2">
        <f t="shared" si="76"/>
        <v>8.8551011917754145</v>
      </c>
      <c r="Y222" s="2">
        <f t="shared" si="77"/>
        <v>3.3481759670803144</v>
      </c>
      <c r="Z222" s="2">
        <f t="shared" si="78"/>
        <v>23.602179241641075</v>
      </c>
      <c r="AA222" s="2">
        <f t="shared" si="79"/>
        <v>3.066191451206147</v>
      </c>
      <c r="AB222" s="2">
        <f t="shared" si="80"/>
        <v>1.5734786161094052</v>
      </c>
      <c r="AC222" s="2">
        <v>45</v>
      </c>
      <c r="AD222" s="2">
        <f t="shared" si="81"/>
        <v>0.52449287203646833</v>
      </c>
      <c r="AE222" s="2">
        <v>22.121600000000001</v>
      </c>
      <c r="AF222" s="2">
        <f t="shared" si="82"/>
        <v>0</v>
      </c>
      <c r="AG222" s="2">
        <f t="shared" si="83"/>
        <v>0.53098691160846667</v>
      </c>
      <c r="AH222" s="2">
        <f t="shared" si="84"/>
        <v>0.31018070300741635</v>
      </c>
      <c r="AI222" s="2">
        <f t="shared" si="85"/>
        <v>164133703.20000002</v>
      </c>
      <c r="AJ222" s="2">
        <f t="shared" si="86"/>
        <v>4647752.6399999997</v>
      </c>
      <c r="AK222" s="2">
        <f t="shared" si="87"/>
        <v>4.6477526399999993</v>
      </c>
      <c r="AL222" s="2" t="s">
        <v>179</v>
      </c>
      <c r="AM222" s="2" t="s">
        <v>179</v>
      </c>
      <c r="AN222" s="2" t="s">
        <v>179</v>
      </c>
      <c r="AO222" s="2" t="s">
        <v>179</v>
      </c>
      <c r="AP222" s="2" t="s">
        <v>1691</v>
      </c>
      <c r="AQ222" s="2" t="s">
        <v>417</v>
      </c>
      <c r="AR222" s="2" t="s">
        <v>217</v>
      </c>
      <c r="AS222" s="2">
        <v>1</v>
      </c>
      <c r="AT222" s="2" t="s">
        <v>1692</v>
      </c>
      <c r="AU222" s="2" t="s">
        <v>1693</v>
      </c>
      <c r="AV222" s="2">
        <v>9</v>
      </c>
      <c r="AW222" s="5">
        <v>95</v>
      </c>
      <c r="AX222" s="5">
        <v>4</v>
      </c>
      <c r="AY222" s="5">
        <v>1</v>
      </c>
      <c r="AZ222" s="5">
        <v>1.7</v>
      </c>
      <c r="BA222" s="5">
        <v>0.6</v>
      </c>
      <c r="BB222" s="2">
        <v>0</v>
      </c>
      <c r="BC222" s="5">
        <v>0.7</v>
      </c>
      <c r="BD222" s="5">
        <v>0.1</v>
      </c>
      <c r="BE222" s="5">
        <v>1.3</v>
      </c>
      <c r="BF222" s="5">
        <v>27.5</v>
      </c>
      <c r="BG222" s="5">
        <v>0.3</v>
      </c>
      <c r="BH222" s="5">
        <v>3</v>
      </c>
      <c r="BI222" s="2">
        <v>0</v>
      </c>
      <c r="BJ222" s="5">
        <v>0.1</v>
      </c>
      <c r="BK222" s="5">
        <v>56.3</v>
      </c>
      <c r="BL222" s="5">
        <v>8.3000000000000007</v>
      </c>
      <c r="BM222" s="2">
        <v>0</v>
      </c>
      <c r="BN222" s="5">
        <v>0.2</v>
      </c>
      <c r="BO222" s="5">
        <v>2581</v>
      </c>
      <c r="BP222" s="5">
        <v>865</v>
      </c>
      <c r="BQ222" s="5">
        <v>30</v>
      </c>
      <c r="BR222" s="5">
        <v>10</v>
      </c>
      <c r="BS222" s="5">
        <v>0.17</v>
      </c>
      <c r="BT222" s="5">
        <v>0.06</v>
      </c>
      <c r="BU222" s="5">
        <v>4659</v>
      </c>
      <c r="BV222" s="5">
        <v>54</v>
      </c>
      <c r="BW222" s="5">
        <v>0.3</v>
      </c>
      <c r="BX222" s="5">
        <v>27396</v>
      </c>
      <c r="BY222" s="5">
        <v>6418</v>
      </c>
      <c r="BZ222" s="5">
        <v>315</v>
      </c>
      <c r="CA222" s="5">
        <v>74</v>
      </c>
      <c r="CB222" s="5">
        <v>1.42</v>
      </c>
      <c r="CC222" s="5">
        <v>0.35</v>
      </c>
      <c r="CD222" s="5">
        <v>10</v>
      </c>
      <c r="CE222" s="5">
        <v>5</v>
      </c>
      <c r="CF222" s="5">
        <v>38</v>
      </c>
      <c r="CG222" s="5">
        <v>26</v>
      </c>
      <c r="CH222" s="5">
        <v>19</v>
      </c>
      <c r="CI222" s="5">
        <v>6</v>
      </c>
      <c r="CJ222" s="5">
        <v>6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5">
        <v>26</v>
      </c>
      <c r="CR222" s="5">
        <v>63</v>
      </c>
      <c r="CS222" s="5">
        <v>0.31629000000000002</v>
      </c>
      <c r="CT222" s="5">
        <v>1.738E-2</v>
      </c>
      <c r="CU222" s="2" t="s">
        <v>633</v>
      </c>
    </row>
    <row r="223" spans="1:99" s="2" customFormat="1" x14ac:dyDescent="0.25">
      <c r="A223" s="2" t="s">
        <v>1694</v>
      </c>
      <c r="B223" s="2" t="s">
        <v>1695</v>
      </c>
      <c r="C223" s="2" t="s">
        <v>1696</v>
      </c>
      <c r="D223" s="2">
        <v>1985</v>
      </c>
      <c r="E223" s="2">
        <f t="shared" si="88"/>
        <v>30</v>
      </c>
      <c r="F223" s="2">
        <v>76</v>
      </c>
      <c r="G223" s="2">
        <v>76</v>
      </c>
      <c r="H223" s="2">
        <v>234034</v>
      </c>
      <c r="I223" s="2">
        <v>34353</v>
      </c>
      <c r="J223" s="2">
        <v>6050</v>
      </c>
      <c r="K223" s="2">
        <v>34353</v>
      </c>
      <c r="L223" s="2">
        <f t="shared" si="67"/>
        <v>1496413244.7</v>
      </c>
      <c r="M223" s="2">
        <v>560</v>
      </c>
      <c r="N223" s="2">
        <f t="shared" si="68"/>
        <v>24393600</v>
      </c>
      <c r="O223" s="2">
        <f t="shared" si="69"/>
        <v>0.875</v>
      </c>
      <c r="P223" s="2">
        <f t="shared" si="70"/>
        <v>2266241.6</v>
      </c>
      <c r="Q223" s="2">
        <f t="shared" si="71"/>
        <v>2.2662416000000003</v>
      </c>
      <c r="R223" s="2">
        <v>0</v>
      </c>
      <c r="S223" s="2">
        <f t="shared" si="72"/>
        <v>0</v>
      </c>
      <c r="T223" s="2">
        <f t="shared" si="73"/>
        <v>0</v>
      </c>
      <c r="U223" s="2">
        <f t="shared" si="74"/>
        <v>0</v>
      </c>
      <c r="V223" s="2">
        <v>29221.758162999999</v>
      </c>
      <c r="W223" s="2">
        <f t="shared" si="75"/>
        <v>8.9067918880823989</v>
      </c>
      <c r="X223" s="2">
        <f t="shared" si="76"/>
        <v>5.534425665523222</v>
      </c>
      <c r="Y223" s="2">
        <f t="shared" si="77"/>
        <v>1.6690259624572794</v>
      </c>
      <c r="Z223" s="2">
        <f t="shared" si="78"/>
        <v>61.344502029220784</v>
      </c>
      <c r="AA223" s="2">
        <f t="shared" si="79"/>
        <v>1.1935313148933193</v>
      </c>
      <c r="AB223" s="2">
        <f t="shared" si="80"/>
        <v>2.421493501153452</v>
      </c>
      <c r="AC223" s="2">
        <v>76</v>
      </c>
      <c r="AD223" s="2">
        <f t="shared" si="81"/>
        <v>0.80716450038448395</v>
      </c>
      <c r="AE223" s="2">
        <v>0.17649999999999999</v>
      </c>
      <c r="AF223" s="2">
        <f t="shared" si="82"/>
        <v>0</v>
      </c>
      <c r="AG223" s="2">
        <f t="shared" si="83"/>
        <v>1.1007359349184871</v>
      </c>
      <c r="AH223" s="2">
        <f t="shared" si="84"/>
        <v>0.30368176900294458</v>
      </c>
      <c r="AI223" s="2">
        <f t="shared" si="85"/>
        <v>263537395</v>
      </c>
      <c r="AJ223" s="2">
        <f t="shared" si="86"/>
        <v>7462554</v>
      </c>
      <c r="AK223" s="2">
        <f t="shared" si="87"/>
        <v>7.4625539999999999</v>
      </c>
      <c r="AL223" s="2" t="s">
        <v>1697</v>
      </c>
      <c r="AM223" s="2" t="s">
        <v>1698</v>
      </c>
      <c r="AN223" s="2" t="s">
        <v>1699</v>
      </c>
      <c r="AO223" s="2" t="s">
        <v>1700</v>
      </c>
      <c r="AP223" s="2" t="s">
        <v>1701</v>
      </c>
      <c r="AQ223" s="2" t="s">
        <v>1129</v>
      </c>
      <c r="AR223" s="2" t="s">
        <v>799</v>
      </c>
      <c r="AS223" s="2">
        <v>1</v>
      </c>
      <c r="AT223" s="2" t="s">
        <v>1702</v>
      </c>
      <c r="AU223" s="2" t="s">
        <v>1703</v>
      </c>
      <c r="AV223" s="2">
        <v>5</v>
      </c>
      <c r="AW223" s="5">
        <v>84</v>
      </c>
      <c r="AX223" s="5">
        <v>16</v>
      </c>
      <c r="AY223" s="2">
        <v>0</v>
      </c>
      <c r="AZ223" s="5">
        <v>0.5</v>
      </c>
      <c r="BA223" s="5">
        <v>0.2</v>
      </c>
      <c r="BB223" s="2">
        <v>0</v>
      </c>
      <c r="BC223" s="5">
        <v>0.1</v>
      </c>
      <c r="BD223" s="2">
        <v>0</v>
      </c>
      <c r="BE223" s="5">
        <v>0.4</v>
      </c>
      <c r="BF223" s="5">
        <v>2.8</v>
      </c>
      <c r="BG223" s="5">
        <v>1</v>
      </c>
      <c r="BH223" s="2">
        <v>0</v>
      </c>
      <c r="BI223" s="5">
        <v>42.9</v>
      </c>
      <c r="BJ223" s="5">
        <v>11.5</v>
      </c>
      <c r="BK223" s="5">
        <v>1.3</v>
      </c>
      <c r="BL223" s="5">
        <v>36.799999999999997</v>
      </c>
      <c r="BM223" s="2">
        <v>0</v>
      </c>
      <c r="BN223" s="5">
        <v>2.7</v>
      </c>
      <c r="BO223" s="5">
        <v>2164</v>
      </c>
      <c r="BP223" s="5">
        <v>784</v>
      </c>
      <c r="BQ223" s="5">
        <v>4</v>
      </c>
      <c r="BR223" s="5">
        <v>1</v>
      </c>
      <c r="BS223" s="5">
        <v>0.17</v>
      </c>
      <c r="BT223" s="5">
        <v>0.06</v>
      </c>
      <c r="BU223" s="5">
        <v>3233</v>
      </c>
      <c r="BV223" s="5">
        <v>6</v>
      </c>
      <c r="BW223" s="5">
        <v>0.25</v>
      </c>
      <c r="BX223" s="5">
        <v>1326</v>
      </c>
      <c r="BY223" s="5">
        <v>941</v>
      </c>
      <c r="BZ223" s="5">
        <v>2</v>
      </c>
      <c r="CA223" s="5">
        <v>2</v>
      </c>
      <c r="CB223" s="5">
        <v>9.94</v>
      </c>
      <c r="CC223" s="5">
        <v>6.62</v>
      </c>
      <c r="CD223" s="5">
        <v>4</v>
      </c>
      <c r="CE223" s="5">
        <v>2</v>
      </c>
      <c r="CF223" s="5">
        <v>33</v>
      </c>
      <c r="CG223" s="5">
        <v>18</v>
      </c>
      <c r="CH223" s="5">
        <v>24</v>
      </c>
      <c r="CI223" s="5">
        <v>2</v>
      </c>
      <c r="CJ223" s="5">
        <v>2</v>
      </c>
      <c r="CK223" s="5">
        <v>4</v>
      </c>
      <c r="CL223" s="2">
        <v>0</v>
      </c>
      <c r="CM223" s="5">
        <v>18</v>
      </c>
      <c r="CN223" s="5">
        <v>29</v>
      </c>
      <c r="CO223" s="5">
        <v>3</v>
      </c>
      <c r="CP223" s="5">
        <v>12</v>
      </c>
      <c r="CQ223" s="5">
        <v>13</v>
      </c>
      <c r="CR223" s="5">
        <v>37</v>
      </c>
      <c r="CS223" s="2">
        <v>0</v>
      </c>
      <c r="CT223" s="2">
        <v>0</v>
      </c>
      <c r="CU223" s="2" t="s">
        <v>142</v>
      </c>
    </row>
    <row r="224" spans="1:99" s="2" customFormat="1" x14ac:dyDescent="0.25">
      <c r="A224" s="2" t="s">
        <v>1704</v>
      </c>
      <c r="C224" s="2" t="s">
        <v>1705</v>
      </c>
      <c r="D224" s="2">
        <v>1951</v>
      </c>
      <c r="E224" s="2">
        <f t="shared" si="88"/>
        <v>64</v>
      </c>
      <c r="F224" s="2">
        <v>7</v>
      </c>
      <c r="G224" s="2">
        <v>7</v>
      </c>
      <c r="H224" s="2">
        <v>0</v>
      </c>
      <c r="I224" s="2">
        <v>7843</v>
      </c>
      <c r="J224" s="2">
        <v>7843</v>
      </c>
      <c r="K224" s="2">
        <v>7843</v>
      </c>
      <c r="L224" s="2">
        <f t="shared" si="67"/>
        <v>341640295.69999999</v>
      </c>
      <c r="M224" s="2">
        <v>906</v>
      </c>
      <c r="N224" s="2">
        <f t="shared" si="68"/>
        <v>39465360</v>
      </c>
      <c r="O224" s="2">
        <f t="shared" si="69"/>
        <v>1.4156250000000001</v>
      </c>
      <c r="P224" s="2">
        <f t="shared" si="70"/>
        <v>3666455.16</v>
      </c>
      <c r="Q224" s="2">
        <f t="shared" si="71"/>
        <v>3.6664551600000004</v>
      </c>
      <c r="R224" s="2">
        <v>0</v>
      </c>
      <c r="S224" s="2">
        <f t="shared" si="72"/>
        <v>0</v>
      </c>
      <c r="T224" s="2">
        <f t="shared" si="73"/>
        <v>0</v>
      </c>
      <c r="U224" s="2">
        <f t="shared" si="74"/>
        <v>0</v>
      </c>
      <c r="V224" s="2">
        <v>19811.864140000001</v>
      </c>
      <c r="W224" s="2">
        <f t="shared" si="75"/>
        <v>6.0386561898720004</v>
      </c>
      <c r="X224" s="2">
        <f t="shared" si="76"/>
        <v>3.7522481969311605</v>
      </c>
      <c r="Y224" s="2">
        <f t="shared" si="77"/>
        <v>0.88963529777271677</v>
      </c>
      <c r="Z224" s="2">
        <f t="shared" si="78"/>
        <v>8.6567130187080519</v>
      </c>
      <c r="AA224" s="2">
        <f t="shared" si="79"/>
        <v>0.62420317978086259</v>
      </c>
      <c r="AB224" s="2">
        <f t="shared" si="80"/>
        <v>3.7100198651605933</v>
      </c>
      <c r="AC224" s="2">
        <v>7</v>
      </c>
      <c r="AD224" s="2">
        <f t="shared" si="81"/>
        <v>1.2366732883868645</v>
      </c>
      <c r="AE224" s="2" t="s">
        <v>179</v>
      </c>
      <c r="AF224" s="2">
        <f t="shared" si="82"/>
        <v>0</v>
      </c>
      <c r="AG224" s="2">
        <f t="shared" si="83"/>
        <v>0.1221210232016586</v>
      </c>
      <c r="AH224" s="2">
        <f t="shared" si="84"/>
        <v>0.37899375248990003</v>
      </c>
      <c r="AI224" s="2">
        <f t="shared" si="85"/>
        <v>341640295.69999999</v>
      </c>
      <c r="AJ224" s="2">
        <f t="shared" si="86"/>
        <v>9674183.6400000006</v>
      </c>
      <c r="AK224" s="2">
        <f t="shared" si="87"/>
        <v>9.6741836400000008</v>
      </c>
      <c r="AL224" s="2" t="s">
        <v>1706</v>
      </c>
      <c r="AM224" s="2" t="s">
        <v>1707</v>
      </c>
      <c r="AN224" s="2" t="s">
        <v>1708</v>
      </c>
      <c r="AO224" s="2" t="s">
        <v>1709</v>
      </c>
      <c r="AP224" s="2" t="s">
        <v>179</v>
      </c>
      <c r="AQ224" s="2" t="s">
        <v>179</v>
      </c>
      <c r="AR224" s="2" t="s">
        <v>179</v>
      </c>
      <c r="AS224" s="2">
        <v>0</v>
      </c>
      <c r="AT224" s="2" t="s">
        <v>179</v>
      </c>
      <c r="AU224" s="2" t="s">
        <v>179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 t="s">
        <v>142</v>
      </c>
    </row>
    <row r="225" spans="1:99" s="2" customFormat="1" x14ac:dyDescent="0.25">
      <c r="A225" s="2" t="s">
        <v>1710</v>
      </c>
      <c r="B225" s="2" t="s">
        <v>1711</v>
      </c>
      <c r="C225" s="2" t="s">
        <v>1712</v>
      </c>
      <c r="D225" s="2">
        <v>1983</v>
      </c>
      <c r="E225" s="2">
        <f t="shared" si="88"/>
        <v>32</v>
      </c>
      <c r="F225" s="2">
        <v>102</v>
      </c>
      <c r="G225" s="2">
        <v>107</v>
      </c>
      <c r="H225" s="2">
        <v>35400</v>
      </c>
      <c r="I225" s="2">
        <v>116200</v>
      </c>
      <c r="J225" s="2">
        <v>107000</v>
      </c>
      <c r="K225" s="2">
        <v>116200</v>
      </c>
      <c r="L225" s="2">
        <f t="shared" si="67"/>
        <v>5061660380</v>
      </c>
      <c r="M225" s="2">
        <v>2980</v>
      </c>
      <c r="N225" s="2">
        <f t="shared" si="68"/>
        <v>129808800</v>
      </c>
      <c r="O225" s="2">
        <f t="shared" si="69"/>
        <v>4.65625</v>
      </c>
      <c r="P225" s="2">
        <f t="shared" si="70"/>
        <v>12059642.800000001</v>
      </c>
      <c r="Q225" s="2">
        <f t="shared" si="71"/>
        <v>12.059642800000001</v>
      </c>
      <c r="R225" s="2">
        <v>26</v>
      </c>
      <c r="S225" s="2">
        <f t="shared" si="72"/>
        <v>67.339739999999992</v>
      </c>
      <c r="T225" s="2">
        <f t="shared" si="73"/>
        <v>16640</v>
      </c>
      <c r="U225" s="2">
        <f t="shared" si="74"/>
        <v>724880000</v>
      </c>
      <c r="V225" s="2">
        <v>64590.509108999999</v>
      </c>
      <c r="W225" s="2">
        <f t="shared" si="75"/>
        <v>19.687187176423198</v>
      </c>
      <c r="X225" s="2">
        <f t="shared" si="76"/>
        <v>12.233054882189947</v>
      </c>
      <c r="Y225" s="2">
        <f t="shared" si="77"/>
        <v>1.5992315141166362</v>
      </c>
      <c r="Z225" s="2">
        <f t="shared" si="78"/>
        <v>38.99319907433086</v>
      </c>
      <c r="AA225" s="2">
        <f t="shared" si="79"/>
        <v>0.1491652913042561</v>
      </c>
      <c r="AB225" s="2">
        <f t="shared" si="80"/>
        <v>1.1468587963038488</v>
      </c>
      <c r="AC225" s="2">
        <v>102</v>
      </c>
      <c r="AD225" s="2">
        <f t="shared" si="81"/>
        <v>0.3822862654346163</v>
      </c>
      <c r="AE225" s="2" t="s">
        <v>179</v>
      </c>
      <c r="AF225" s="2">
        <f t="shared" si="82"/>
        <v>5.5838926174496644</v>
      </c>
      <c r="AG225" s="2">
        <f t="shared" si="83"/>
        <v>0.30330687036788972</v>
      </c>
      <c r="AH225" s="2">
        <f t="shared" si="84"/>
        <v>9.1373141077337919E-2</v>
      </c>
      <c r="AI225" s="2">
        <f t="shared" si="85"/>
        <v>4660909300</v>
      </c>
      <c r="AJ225" s="2">
        <f t="shared" si="86"/>
        <v>131982360</v>
      </c>
      <c r="AK225" s="2">
        <f t="shared" si="87"/>
        <v>131.98236</v>
      </c>
      <c r="AL225" s="2" t="s">
        <v>1713</v>
      </c>
      <c r="AM225" s="2" t="s">
        <v>179</v>
      </c>
      <c r="AN225" s="2" t="s">
        <v>179</v>
      </c>
      <c r="AO225" s="2" t="s">
        <v>1714</v>
      </c>
      <c r="AP225" s="2" t="s">
        <v>179</v>
      </c>
      <c r="AQ225" s="2" t="s">
        <v>179</v>
      </c>
      <c r="AR225" s="2" t="s">
        <v>179</v>
      </c>
      <c r="AS225" s="2">
        <v>0</v>
      </c>
      <c r="AT225" s="2" t="s">
        <v>179</v>
      </c>
      <c r="AU225" s="2" t="s">
        <v>179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 t="s">
        <v>142</v>
      </c>
    </row>
    <row r="226" spans="1:99" s="2" customFormat="1" x14ac:dyDescent="0.25">
      <c r="A226" s="2" t="s">
        <v>1715</v>
      </c>
      <c r="C226" s="2" t="s">
        <v>1716</v>
      </c>
      <c r="D226" s="2">
        <v>1989</v>
      </c>
      <c r="E226" s="2">
        <f t="shared" si="88"/>
        <v>26</v>
      </c>
      <c r="F226" s="2">
        <v>46</v>
      </c>
      <c r="G226" s="2">
        <v>47</v>
      </c>
      <c r="H226" s="2">
        <v>0</v>
      </c>
      <c r="I226" s="2">
        <v>207265</v>
      </c>
      <c r="J226" s="2">
        <v>54560</v>
      </c>
      <c r="K226" s="2">
        <v>207265</v>
      </c>
      <c r="L226" s="2">
        <f t="shared" si="67"/>
        <v>9028442673.5</v>
      </c>
      <c r="M226" s="2">
        <v>3710</v>
      </c>
      <c r="N226" s="2">
        <f t="shared" si="68"/>
        <v>161607600</v>
      </c>
      <c r="O226" s="2">
        <f t="shared" si="69"/>
        <v>5.796875</v>
      </c>
      <c r="P226" s="2">
        <f t="shared" si="70"/>
        <v>15013850.6</v>
      </c>
      <c r="Q226" s="2">
        <f t="shared" si="71"/>
        <v>15.013850600000001</v>
      </c>
      <c r="R226" s="2">
        <v>556</v>
      </c>
      <c r="S226" s="2">
        <f t="shared" si="72"/>
        <v>1440.0344399999999</v>
      </c>
      <c r="T226" s="2">
        <f t="shared" si="73"/>
        <v>355840</v>
      </c>
      <c r="U226" s="2">
        <f t="shared" si="74"/>
        <v>15501280000</v>
      </c>
      <c r="V226" s="2">
        <v>300854.53521</v>
      </c>
      <c r="W226" s="2">
        <f t="shared" si="75"/>
        <v>91.700462332008001</v>
      </c>
      <c r="X226" s="2">
        <f t="shared" si="76"/>
        <v>56.980043841562747</v>
      </c>
      <c r="Y226" s="2">
        <f t="shared" si="77"/>
        <v>6.6760621562888574</v>
      </c>
      <c r="Z226" s="2">
        <f t="shared" si="78"/>
        <v>55.866448567394109</v>
      </c>
      <c r="AA226" s="2">
        <f t="shared" si="79"/>
        <v>1.3625895425142198</v>
      </c>
      <c r="AB226" s="2">
        <f t="shared" si="80"/>
        <v>3.6434640370039633</v>
      </c>
      <c r="AC226" s="2">
        <v>46</v>
      </c>
      <c r="AD226" s="2">
        <f t="shared" si="81"/>
        <v>1.2144880123346546</v>
      </c>
      <c r="AE226" s="2">
        <v>2.2706</v>
      </c>
      <c r="AF226" s="2">
        <f t="shared" si="82"/>
        <v>95.913746630727758</v>
      </c>
      <c r="AG226" s="2">
        <f t="shared" si="83"/>
        <v>0.38946247751904345</v>
      </c>
      <c r="AH226" s="2">
        <f t="shared" si="84"/>
        <v>0.22309283181541922</v>
      </c>
      <c r="AI226" s="2">
        <f t="shared" si="85"/>
        <v>2376628144</v>
      </c>
      <c r="AJ226" s="2">
        <f t="shared" si="86"/>
        <v>67298668.799999997</v>
      </c>
      <c r="AK226" s="2">
        <f t="shared" si="87"/>
        <v>67.298668800000002</v>
      </c>
      <c r="AL226" s="2" t="s">
        <v>1717</v>
      </c>
      <c r="AM226" s="2" t="s">
        <v>1718</v>
      </c>
      <c r="AN226" s="2" t="s">
        <v>1719</v>
      </c>
      <c r="AO226" s="2" t="s">
        <v>1720</v>
      </c>
      <c r="AP226" s="2" t="s">
        <v>1721</v>
      </c>
      <c r="AQ226" s="2" t="s">
        <v>1722</v>
      </c>
      <c r="AR226" s="2" t="s">
        <v>799</v>
      </c>
      <c r="AS226" s="2">
        <v>1</v>
      </c>
      <c r="AT226" s="2" t="s">
        <v>1723</v>
      </c>
      <c r="AU226" s="2" t="s">
        <v>1724</v>
      </c>
      <c r="AV226" s="2">
        <v>5</v>
      </c>
      <c r="AW226" s="5">
        <v>97</v>
      </c>
      <c r="AX226" s="5">
        <v>3</v>
      </c>
      <c r="AY226" s="2">
        <v>0</v>
      </c>
      <c r="AZ226" s="5">
        <v>0.1</v>
      </c>
      <c r="BA226" s="2">
        <v>0</v>
      </c>
      <c r="BB226" s="2">
        <v>0</v>
      </c>
      <c r="BC226" s="5">
        <v>0.2</v>
      </c>
      <c r="BD226" s="2">
        <v>0</v>
      </c>
      <c r="BE226" s="5">
        <v>0.7</v>
      </c>
      <c r="BF226" s="2">
        <v>0</v>
      </c>
      <c r="BG226" s="5">
        <v>0.1</v>
      </c>
      <c r="BH226" s="2">
        <v>0</v>
      </c>
      <c r="BI226" s="5">
        <v>49</v>
      </c>
      <c r="BJ226" s="5">
        <v>15.8</v>
      </c>
      <c r="BK226" s="5">
        <v>2.2999999999999998</v>
      </c>
      <c r="BL226" s="5">
        <v>31.5</v>
      </c>
      <c r="BM226" s="2">
        <v>0</v>
      </c>
      <c r="BN226" s="5">
        <v>0.3</v>
      </c>
      <c r="BO226" s="5">
        <v>998</v>
      </c>
      <c r="BP226" s="5">
        <v>211</v>
      </c>
      <c r="BQ226" s="5">
        <v>8</v>
      </c>
      <c r="BR226" s="5">
        <v>2</v>
      </c>
      <c r="BS226" s="5">
        <v>0.35</v>
      </c>
      <c r="BT226" s="5">
        <v>7.0000000000000007E-2</v>
      </c>
      <c r="BU226" s="5">
        <v>1409</v>
      </c>
      <c r="BV226" s="5">
        <v>11</v>
      </c>
      <c r="BW226" s="5">
        <v>0.5</v>
      </c>
      <c r="BX226" s="5">
        <v>5683</v>
      </c>
      <c r="BY226" s="5">
        <v>1500</v>
      </c>
      <c r="BZ226" s="5">
        <v>46</v>
      </c>
      <c r="CA226" s="5">
        <v>12</v>
      </c>
      <c r="CB226" s="5">
        <v>2.8</v>
      </c>
      <c r="CC226" s="5">
        <v>0.77</v>
      </c>
      <c r="CD226" s="5">
        <v>17</v>
      </c>
      <c r="CE226" s="5">
        <v>8</v>
      </c>
      <c r="CF226" s="5">
        <v>42</v>
      </c>
      <c r="CG226" s="5">
        <v>27</v>
      </c>
      <c r="CH226" s="5">
        <v>16</v>
      </c>
      <c r="CI226" s="2">
        <v>0</v>
      </c>
      <c r="CJ226" s="2">
        <v>0</v>
      </c>
      <c r="CK226" s="2">
        <v>0</v>
      </c>
      <c r="CL226" s="2">
        <v>0</v>
      </c>
      <c r="CM226" s="5">
        <v>17</v>
      </c>
      <c r="CN226" s="5">
        <v>34</v>
      </c>
      <c r="CO226" s="5">
        <v>3</v>
      </c>
      <c r="CP226" s="5">
        <v>17</v>
      </c>
      <c r="CQ226" s="5">
        <v>4</v>
      </c>
      <c r="CR226" s="5">
        <v>14</v>
      </c>
      <c r="CS226" s="5">
        <v>1.0189999999999999E-2</v>
      </c>
      <c r="CT226" s="2">
        <v>0</v>
      </c>
      <c r="CU226" s="2" t="s">
        <v>142</v>
      </c>
    </row>
    <row r="227" spans="1:99" s="2" customFormat="1" x14ac:dyDescent="0.25">
      <c r="A227" s="2" t="s">
        <v>1725</v>
      </c>
      <c r="C227" s="2" t="s">
        <v>1726</v>
      </c>
      <c r="D227" s="2">
        <v>1987</v>
      </c>
      <c r="E227" s="2">
        <f t="shared" si="88"/>
        <v>28</v>
      </c>
      <c r="F227" s="2">
        <v>57</v>
      </c>
      <c r="G227" s="2">
        <v>68</v>
      </c>
      <c r="H227" s="2">
        <v>0</v>
      </c>
      <c r="I227" s="2">
        <v>0</v>
      </c>
      <c r="J227" s="2">
        <v>895</v>
      </c>
      <c r="K227" s="2">
        <v>895</v>
      </c>
      <c r="L227" s="2">
        <f t="shared" si="67"/>
        <v>38986110.5</v>
      </c>
      <c r="M227" s="2">
        <v>467</v>
      </c>
      <c r="N227" s="2">
        <f t="shared" si="68"/>
        <v>20342520</v>
      </c>
      <c r="O227" s="2">
        <f t="shared" si="69"/>
        <v>0.72968750000000004</v>
      </c>
      <c r="P227" s="2">
        <f t="shared" si="70"/>
        <v>1889883.62</v>
      </c>
      <c r="Q227" s="2">
        <f t="shared" si="71"/>
        <v>1.8898836200000002</v>
      </c>
      <c r="R227" s="2">
        <v>0</v>
      </c>
      <c r="S227" s="2">
        <f t="shared" si="72"/>
        <v>0</v>
      </c>
      <c r="T227" s="2">
        <f t="shared" si="73"/>
        <v>0</v>
      </c>
      <c r="U227" s="2">
        <f t="shared" si="74"/>
        <v>0</v>
      </c>
      <c r="W227" s="2">
        <f t="shared" si="75"/>
        <v>0</v>
      </c>
      <c r="X227" s="2">
        <f t="shared" si="76"/>
        <v>0</v>
      </c>
      <c r="Y227" s="2">
        <f t="shared" si="77"/>
        <v>0</v>
      </c>
      <c r="Z227" s="2">
        <f t="shared" si="78"/>
        <v>1.9164838230465056</v>
      </c>
      <c r="AA227" s="2">
        <f t="shared" si="79"/>
        <v>0</v>
      </c>
      <c r="AB227" s="2">
        <f t="shared" si="80"/>
        <v>0.10086756963402661</v>
      </c>
      <c r="AC227" s="2">
        <v>57</v>
      </c>
      <c r="AD227" s="2">
        <f t="shared" si="81"/>
        <v>3.3622523211342202E-2</v>
      </c>
      <c r="AE227" s="2" t="s">
        <v>179</v>
      </c>
      <c r="AF227" s="2">
        <f t="shared" si="82"/>
        <v>0</v>
      </c>
      <c r="AG227" s="2">
        <f t="shared" si="83"/>
        <v>3.7657217815243553E-2</v>
      </c>
      <c r="AH227" s="2">
        <f t="shared" si="84"/>
        <v>1.7119059977104338</v>
      </c>
      <c r="AI227" s="2">
        <f t="shared" si="85"/>
        <v>38986110.5</v>
      </c>
      <c r="AJ227" s="2">
        <f t="shared" si="86"/>
        <v>1103964.6000000001</v>
      </c>
      <c r="AK227" s="2">
        <f t="shared" si="87"/>
        <v>1.1039646000000001</v>
      </c>
      <c r="AL227" s="2" t="s">
        <v>179</v>
      </c>
      <c r="AM227" s="2" t="s">
        <v>179</v>
      </c>
      <c r="AN227" s="2" t="s">
        <v>179</v>
      </c>
      <c r="AO227" s="2" t="s">
        <v>179</v>
      </c>
      <c r="AP227" s="2" t="s">
        <v>179</v>
      </c>
      <c r="AQ227" s="2" t="s">
        <v>179</v>
      </c>
      <c r="AR227" s="2" t="s">
        <v>179</v>
      </c>
      <c r="AS227" s="2">
        <v>0</v>
      </c>
      <c r="AT227" s="2" t="s">
        <v>179</v>
      </c>
      <c r="AU227" s="2" t="s">
        <v>179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 t="s">
        <v>142</v>
      </c>
    </row>
    <row r="228" spans="1:99" s="2" customFormat="1" x14ac:dyDescent="0.25">
      <c r="A228" s="2" t="s">
        <v>1727</v>
      </c>
      <c r="B228" s="2" t="s">
        <v>1728</v>
      </c>
      <c r="C228" s="2" t="s">
        <v>1729</v>
      </c>
      <c r="D228" s="2">
        <v>1987</v>
      </c>
      <c r="E228" s="2">
        <f t="shared" si="88"/>
        <v>28</v>
      </c>
      <c r="F228" s="2">
        <v>96</v>
      </c>
      <c r="G228" s="2">
        <v>96</v>
      </c>
      <c r="H228" s="2">
        <v>600000</v>
      </c>
      <c r="I228" s="2">
        <v>1743000</v>
      </c>
      <c r="J228" s="2">
        <v>1136600</v>
      </c>
      <c r="K228" s="2">
        <v>1743000</v>
      </c>
      <c r="L228" s="2">
        <f t="shared" si="67"/>
        <v>75924905700</v>
      </c>
      <c r="M228" s="2">
        <v>44752</v>
      </c>
      <c r="N228" s="2">
        <f t="shared" si="68"/>
        <v>1949397120</v>
      </c>
      <c r="O228" s="2">
        <f t="shared" si="69"/>
        <v>69.924999999999997</v>
      </c>
      <c r="P228" s="2">
        <f t="shared" si="70"/>
        <v>181105078.72</v>
      </c>
      <c r="Q228" s="2">
        <f t="shared" si="71"/>
        <v>181.10507872000002</v>
      </c>
      <c r="R228" s="2">
        <v>1957</v>
      </c>
      <c r="S228" s="2">
        <f t="shared" si="72"/>
        <v>5068.6104299999997</v>
      </c>
      <c r="T228" s="2">
        <f t="shared" si="73"/>
        <v>1252480</v>
      </c>
      <c r="U228" s="2">
        <f t="shared" si="74"/>
        <v>54561160000</v>
      </c>
      <c r="V228" s="2">
        <v>646724.41018000001</v>
      </c>
      <c r="W228" s="2">
        <f t="shared" si="75"/>
        <v>197.121600222864</v>
      </c>
      <c r="X228" s="2">
        <f t="shared" si="76"/>
        <v>122.48572294163093</v>
      </c>
      <c r="Y228" s="2">
        <f t="shared" si="77"/>
        <v>4.1320331068536147</v>
      </c>
      <c r="Z228" s="2">
        <f t="shared" si="78"/>
        <v>38.947890566289544</v>
      </c>
      <c r="AA228" s="2">
        <f t="shared" si="79"/>
        <v>0.1406029563201118</v>
      </c>
      <c r="AB228" s="2">
        <f t="shared" si="80"/>
        <v>1.2171215801965483</v>
      </c>
      <c r="AC228" s="2">
        <v>96</v>
      </c>
      <c r="AD228" s="2">
        <f t="shared" si="81"/>
        <v>0.40570719339884942</v>
      </c>
      <c r="AE228" s="2">
        <v>495.78100000000001</v>
      </c>
      <c r="AF228" s="2">
        <f t="shared" si="82"/>
        <v>27.987129066857346</v>
      </c>
      <c r="AG228" s="2">
        <f t="shared" si="83"/>
        <v>7.8177041202208614E-2</v>
      </c>
      <c r="AH228" s="2">
        <f t="shared" si="84"/>
        <v>0.12917868688073395</v>
      </c>
      <c r="AI228" s="2">
        <f t="shared" si="85"/>
        <v>49510182340</v>
      </c>
      <c r="AJ228" s="2">
        <f t="shared" si="86"/>
        <v>1401973368</v>
      </c>
      <c r="AK228" s="2">
        <f t="shared" si="87"/>
        <v>1401.9733679999999</v>
      </c>
      <c r="AL228" s="2" t="s">
        <v>1730</v>
      </c>
      <c r="AM228" s="2" t="s">
        <v>179</v>
      </c>
      <c r="AN228" s="2" t="s">
        <v>1731</v>
      </c>
      <c r="AO228" s="2" t="s">
        <v>1732</v>
      </c>
      <c r="AP228" s="2" t="s">
        <v>1052</v>
      </c>
      <c r="AQ228" s="2" t="s">
        <v>227</v>
      </c>
      <c r="AR228" s="2" t="s">
        <v>1053</v>
      </c>
      <c r="AS228" s="2">
        <v>3</v>
      </c>
      <c r="AT228" s="2" t="s">
        <v>1054</v>
      </c>
      <c r="AU228" s="2" t="s">
        <v>1055</v>
      </c>
      <c r="AV228" s="2">
        <v>9</v>
      </c>
      <c r="AW228" s="5">
        <v>84</v>
      </c>
      <c r="AX228" s="5">
        <v>15</v>
      </c>
      <c r="AY228" s="5">
        <v>1</v>
      </c>
      <c r="AZ228" s="5">
        <v>5.7</v>
      </c>
      <c r="BA228" s="5">
        <v>0.2</v>
      </c>
      <c r="BB228" s="5">
        <v>0.1</v>
      </c>
      <c r="BC228" s="5">
        <v>0.7</v>
      </c>
      <c r="BD228" s="5">
        <v>0.3</v>
      </c>
      <c r="BE228" s="5">
        <v>0.9</v>
      </c>
      <c r="BF228" s="5">
        <v>13.1</v>
      </c>
      <c r="BG228" s="5">
        <v>1.8</v>
      </c>
      <c r="BH228" s="5">
        <v>0.1</v>
      </c>
      <c r="BI228" s="5">
        <v>0.6</v>
      </c>
      <c r="BJ228" s="5">
        <v>4.9000000000000004</v>
      </c>
      <c r="BK228" s="5">
        <v>51.6</v>
      </c>
      <c r="BL228" s="5">
        <v>19.7</v>
      </c>
      <c r="BM228" s="2">
        <v>0</v>
      </c>
      <c r="BN228" s="5">
        <v>0.2</v>
      </c>
      <c r="BO228" s="5">
        <v>133935</v>
      </c>
      <c r="BP228" s="5">
        <v>26822</v>
      </c>
      <c r="BQ228" s="5">
        <v>26</v>
      </c>
      <c r="BR228" s="5">
        <v>5</v>
      </c>
      <c r="BS228" s="5">
        <v>0.17</v>
      </c>
      <c r="BT228" s="5">
        <v>0.03</v>
      </c>
      <c r="BU228" s="5">
        <v>175295</v>
      </c>
      <c r="BV228" s="5">
        <v>34</v>
      </c>
      <c r="BW228" s="5">
        <v>0.22</v>
      </c>
      <c r="BX228" s="5">
        <v>488533</v>
      </c>
      <c r="BY228" s="5">
        <v>13834</v>
      </c>
      <c r="BZ228" s="5">
        <v>96</v>
      </c>
      <c r="CA228" s="5">
        <v>3</v>
      </c>
      <c r="CB228" s="5">
        <v>1.1399999999999999</v>
      </c>
      <c r="CC228" s="5">
        <v>0.03</v>
      </c>
      <c r="CD228" s="5">
        <v>12</v>
      </c>
      <c r="CE228" s="5">
        <v>7</v>
      </c>
      <c r="CF228" s="5">
        <v>50</v>
      </c>
      <c r="CG228" s="5">
        <v>27</v>
      </c>
      <c r="CH228" s="5">
        <v>19</v>
      </c>
      <c r="CI228" s="5">
        <v>3</v>
      </c>
      <c r="CJ228" s="5">
        <v>6</v>
      </c>
      <c r="CK228" s="2">
        <v>0</v>
      </c>
      <c r="CL228" s="2">
        <v>0</v>
      </c>
      <c r="CM228" s="2">
        <v>0</v>
      </c>
      <c r="CN228" s="2">
        <v>0</v>
      </c>
      <c r="CO228" s="5">
        <v>1</v>
      </c>
      <c r="CP228" s="5">
        <v>3</v>
      </c>
      <c r="CQ228" s="5">
        <v>15</v>
      </c>
      <c r="CR228" s="5">
        <v>57</v>
      </c>
      <c r="CS228" s="5">
        <v>0.32224000000000003</v>
      </c>
      <c r="CT228" s="5">
        <v>1.4250000000000001E-2</v>
      </c>
      <c r="CU228" s="2" t="s">
        <v>142</v>
      </c>
    </row>
    <row r="229" spans="1:99" s="2" customFormat="1" x14ac:dyDescent="0.25">
      <c r="A229" s="2" t="s">
        <v>1733</v>
      </c>
      <c r="C229" s="2" t="s">
        <v>1734</v>
      </c>
      <c r="F229" s="2">
        <v>8</v>
      </c>
      <c r="G229" s="2">
        <v>8</v>
      </c>
      <c r="H229" s="2">
        <v>0</v>
      </c>
      <c r="I229" s="2">
        <v>0</v>
      </c>
      <c r="J229" s="2">
        <v>7064</v>
      </c>
      <c r="K229" s="2">
        <v>7064</v>
      </c>
      <c r="L229" s="2">
        <f t="shared" si="67"/>
        <v>307707133.60000002</v>
      </c>
      <c r="M229" s="2">
        <v>1753</v>
      </c>
      <c r="N229" s="2">
        <f t="shared" si="68"/>
        <v>76360680</v>
      </c>
      <c r="O229" s="2">
        <f t="shared" si="69"/>
        <v>2.7390625000000002</v>
      </c>
      <c r="P229" s="2">
        <f t="shared" si="70"/>
        <v>7094145.5800000001</v>
      </c>
      <c r="Q229" s="2">
        <f t="shared" si="71"/>
        <v>7.0941455800000002</v>
      </c>
      <c r="R229" s="2">
        <v>0</v>
      </c>
      <c r="S229" s="2">
        <f t="shared" si="72"/>
        <v>0</v>
      </c>
      <c r="T229" s="2">
        <f t="shared" si="73"/>
        <v>0</v>
      </c>
      <c r="U229" s="2">
        <f t="shared" si="74"/>
        <v>0</v>
      </c>
      <c r="V229" s="2">
        <v>218928.307</v>
      </c>
      <c r="W229" s="2">
        <f t="shared" si="75"/>
        <v>66.729347973599999</v>
      </c>
      <c r="X229" s="2">
        <f t="shared" si="76"/>
        <v>41.463707775958</v>
      </c>
      <c r="Y229" s="2">
        <f t="shared" si="77"/>
        <v>7.0674333936185798</v>
      </c>
      <c r="Z229" s="2">
        <f t="shared" si="78"/>
        <v>4.0296541832786197</v>
      </c>
      <c r="AA229" s="2">
        <f t="shared" si="79"/>
        <v>7.658330040620922</v>
      </c>
      <c r="AB229" s="2">
        <f t="shared" si="80"/>
        <v>1.5111203187294824</v>
      </c>
      <c r="AC229" s="2">
        <v>8</v>
      </c>
      <c r="AD229" s="2">
        <f t="shared" si="81"/>
        <v>0.50370677290982746</v>
      </c>
      <c r="AE229" s="2">
        <v>8096.87</v>
      </c>
      <c r="AF229" s="2">
        <f t="shared" si="82"/>
        <v>0</v>
      </c>
      <c r="AG229" s="2">
        <f t="shared" si="83"/>
        <v>4.0867524565446733E-2</v>
      </c>
      <c r="AH229" s="2">
        <f t="shared" si="84"/>
        <v>0.81417412064847894</v>
      </c>
      <c r="AI229" s="2">
        <f t="shared" si="85"/>
        <v>307707133.60000002</v>
      </c>
      <c r="AJ229" s="2">
        <f t="shared" si="86"/>
        <v>8713302.7200000007</v>
      </c>
      <c r="AK229" s="2">
        <f t="shared" si="87"/>
        <v>8.7133027200000015</v>
      </c>
      <c r="AL229" s="2" t="s">
        <v>1735</v>
      </c>
      <c r="AM229" s="2" t="s">
        <v>179</v>
      </c>
      <c r="AN229" s="2" t="s">
        <v>179</v>
      </c>
      <c r="AO229" s="2" t="s">
        <v>179</v>
      </c>
      <c r="AP229" s="2" t="s">
        <v>755</v>
      </c>
      <c r="AQ229" s="2" t="s">
        <v>1736</v>
      </c>
      <c r="AR229" s="2" t="s">
        <v>1737</v>
      </c>
      <c r="AS229" s="2">
        <v>5</v>
      </c>
      <c r="AT229" s="2" t="s">
        <v>1738</v>
      </c>
      <c r="AU229" s="2" t="s">
        <v>1739</v>
      </c>
      <c r="AV229" s="2">
        <v>9</v>
      </c>
      <c r="AW229" s="5">
        <v>86</v>
      </c>
      <c r="AX229" s="5">
        <v>13</v>
      </c>
      <c r="AY229" s="5">
        <v>1</v>
      </c>
      <c r="AZ229" s="5">
        <v>4</v>
      </c>
      <c r="BA229" s="5">
        <v>3.1</v>
      </c>
      <c r="BB229" s="5">
        <v>0.3</v>
      </c>
      <c r="BC229" s="5">
        <v>3.1</v>
      </c>
      <c r="BD229" s="5">
        <v>1.3</v>
      </c>
      <c r="BE229" s="5">
        <v>1.7</v>
      </c>
      <c r="BF229" s="5">
        <v>14.2</v>
      </c>
      <c r="BG229" s="5">
        <v>4.4000000000000004</v>
      </c>
      <c r="BH229" s="5">
        <v>6.8</v>
      </c>
      <c r="BI229" s="5">
        <v>1.6</v>
      </c>
      <c r="BJ229" s="5">
        <v>10.9</v>
      </c>
      <c r="BK229" s="5">
        <v>39.5</v>
      </c>
      <c r="BL229" s="5">
        <v>8.4</v>
      </c>
      <c r="BM229" s="2">
        <v>0</v>
      </c>
      <c r="BN229" s="5">
        <v>0.7</v>
      </c>
      <c r="BO229" s="5">
        <v>577084</v>
      </c>
      <c r="BP229" s="5">
        <v>211678</v>
      </c>
      <c r="BQ229" s="5">
        <v>13</v>
      </c>
      <c r="BR229" s="5">
        <v>5</v>
      </c>
      <c r="BS229" s="5">
        <v>0.08</v>
      </c>
      <c r="BT229" s="5">
        <v>0.03</v>
      </c>
      <c r="BU229" s="5">
        <v>918225</v>
      </c>
      <c r="BV229" s="5">
        <v>20</v>
      </c>
      <c r="BW229" s="5">
        <v>0.13</v>
      </c>
      <c r="BX229" s="5">
        <v>11379701</v>
      </c>
      <c r="BY229" s="5">
        <v>1430929</v>
      </c>
      <c r="BZ229" s="5">
        <v>248</v>
      </c>
      <c r="CA229" s="5">
        <v>31</v>
      </c>
      <c r="CB229" s="5">
        <v>1.57</v>
      </c>
      <c r="CC229" s="5">
        <v>0.21</v>
      </c>
      <c r="CD229" s="5">
        <v>57</v>
      </c>
      <c r="CE229" s="5">
        <v>50</v>
      </c>
      <c r="CF229" s="5">
        <v>17</v>
      </c>
      <c r="CG229" s="5">
        <v>13</v>
      </c>
      <c r="CH229" s="5">
        <v>13</v>
      </c>
      <c r="CI229" s="5">
        <v>4</v>
      </c>
      <c r="CJ229" s="5">
        <v>8</v>
      </c>
      <c r="CK229" s="2">
        <v>0</v>
      </c>
      <c r="CL229" s="5">
        <v>1</v>
      </c>
      <c r="CM229" s="2">
        <v>0</v>
      </c>
      <c r="CN229" s="2">
        <v>0</v>
      </c>
      <c r="CO229" s="5">
        <v>1</v>
      </c>
      <c r="CP229" s="5">
        <v>2</v>
      </c>
      <c r="CQ229" s="5">
        <v>8</v>
      </c>
      <c r="CR229" s="5">
        <v>27</v>
      </c>
      <c r="CS229" s="5">
        <v>0.95964000000000005</v>
      </c>
      <c r="CT229" s="5">
        <v>0.73985000000000001</v>
      </c>
      <c r="CU229" s="2" t="s">
        <v>142</v>
      </c>
    </row>
    <row r="230" spans="1:99" s="2" customFormat="1" x14ac:dyDescent="0.25">
      <c r="A230" s="2" t="s">
        <v>1740</v>
      </c>
      <c r="B230" s="2" t="s">
        <v>1741</v>
      </c>
      <c r="C230" s="2" t="s">
        <v>1742</v>
      </c>
      <c r="D230" s="2">
        <v>1989</v>
      </c>
      <c r="E230" s="2">
        <f>2015-D230</f>
        <v>26</v>
      </c>
      <c r="F230" s="2">
        <v>142</v>
      </c>
      <c r="G230" s="2">
        <v>148</v>
      </c>
      <c r="H230" s="2">
        <v>0</v>
      </c>
      <c r="I230" s="2">
        <v>0</v>
      </c>
      <c r="J230" s="2">
        <v>540340</v>
      </c>
      <c r="K230" s="2">
        <v>540340</v>
      </c>
      <c r="L230" s="2">
        <f t="shared" si="67"/>
        <v>23537156366</v>
      </c>
      <c r="M230" s="2">
        <v>19149</v>
      </c>
      <c r="N230" s="2">
        <f t="shared" si="68"/>
        <v>834130440</v>
      </c>
      <c r="O230" s="2">
        <f t="shared" si="69"/>
        <v>29.920312500000001</v>
      </c>
      <c r="P230" s="2">
        <f t="shared" si="70"/>
        <v>77493322.140000001</v>
      </c>
      <c r="Q230" s="2">
        <f t="shared" si="71"/>
        <v>77.493322140000004</v>
      </c>
      <c r="R230" s="2">
        <v>18.37</v>
      </c>
      <c r="S230" s="2">
        <f t="shared" si="72"/>
        <v>47.578116299999998</v>
      </c>
      <c r="T230" s="2">
        <f t="shared" si="73"/>
        <v>11756.800000000001</v>
      </c>
      <c r="U230" s="2">
        <f t="shared" si="74"/>
        <v>512155600</v>
      </c>
      <c r="V230" s="2">
        <v>215686.10334</v>
      </c>
      <c r="W230" s="2">
        <f t="shared" si="75"/>
        <v>65.741124298031991</v>
      </c>
      <c r="X230" s="2">
        <f t="shared" si="76"/>
        <v>40.849653855975966</v>
      </c>
      <c r="Y230" s="2">
        <f t="shared" si="77"/>
        <v>2.1066863361901484</v>
      </c>
      <c r="Z230" s="2">
        <f t="shared" si="78"/>
        <v>28.217596717846671</v>
      </c>
      <c r="AA230" s="2">
        <f t="shared" si="79"/>
        <v>9.8636555208257162E-2</v>
      </c>
      <c r="AB230" s="2">
        <f t="shared" si="80"/>
        <v>0.59614640953197195</v>
      </c>
      <c r="AC230" s="2">
        <v>142</v>
      </c>
      <c r="AD230" s="2">
        <f t="shared" si="81"/>
        <v>0.19871546984399063</v>
      </c>
      <c r="AE230" s="2">
        <v>212.559</v>
      </c>
      <c r="AF230" s="2">
        <f t="shared" si="82"/>
        <v>0.61396417567497008</v>
      </c>
      <c r="AG230" s="2">
        <f t="shared" si="83"/>
        <v>8.6586161206760201E-2</v>
      </c>
      <c r="AH230" s="2">
        <f t="shared" si="84"/>
        <v>0.11626929762991879</v>
      </c>
      <c r="AI230" s="2">
        <f t="shared" si="85"/>
        <v>23537156366</v>
      </c>
      <c r="AJ230" s="2">
        <f t="shared" si="86"/>
        <v>666498583.20000005</v>
      </c>
      <c r="AK230" s="2">
        <f t="shared" si="87"/>
        <v>666.4985832000001</v>
      </c>
      <c r="AL230" s="2" t="s">
        <v>1743</v>
      </c>
      <c r="AM230" s="2" t="s">
        <v>179</v>
      </c>
      <c r="AN230" s="2" t="s">
        <v>179</v>
      </c>
      <c r="AO230" s="2" t="s">
        <v>1744</v>
      </c>
      <c r="AP230" s="2" t="s">
        <v>1745</v>
      </c>
      <c r="AQ230" s="2" t="s">
        <v>1129</v>
      </c>
      <c r="AR230" s="2" t="s">
        <v>1746</v>
      </c>
      <c r="AS230" s="2">
        <v>4</v>
      </c>
      <c r="AT230" s="2" t="s">
        <v>1747</v>
      </c>
      <c r="AU230" s="2" t="s">
        <v>1748</v>
      </c>
      <c r="AV230" s="2">
        <v>5</v>
      </c>
      <c r="AW230" s="5">
        <v>80</v>
      </c>
      <c r="AX230" s="5">
        <v>19</v>
      </c>
      <c r="AY230" s="5">
        <v>1</v>
      </c>
      <c r="AZ230" s="5">
        <v>0.4</v>
      </c>
      <c r="BA230" s="2">
        <v>0</v>
      </c>
      <c r="BB230" s="2">
        <v>0</v>
      </c>
      <c r="BC230" s="5">
        <v>0.5</v>
      </c>
      <c r="BD230" s="2">
        <v>0</v>
      </c>
      <c r="BE230" s="5">
        <v>0.5</v>
      </c>
      <c r="BF230" s="5">
        <v>0.6</v>
      </c>
      <c r="BG230" s="5">
        <v>0.3</v>
      </c>
      <c r="BH230" s="2">
        <v>0</v>
      </c>
      <c r="BI230" s="5">
        <v>36</v>
      </c>
      <c r="BJ230" s="5">
        <v>35</v>
      </c>
      <c r="BK230" s="5">
        <v>1.8</v>
      </c>
      <c r="BL230" s="5">
        <v>23.7</v>
      </c>
      <c r="BM230" s="2">
        <v>0</v>
      </c>
      <c r="BN230" s="5">
        <v>1.2</v>
      </c>
      <c r="BO230" s="5">
        <v>10278</v>
      </c>
      <c r="BP230" s="5">
        <v>4535</v>
      </c>
      <c r="BQ230" s="2">
        <v>0</v>
      </c>
      <c r="BR230" s="2">
        <v>0</v>
      </c>
      <c r="BS230" s="5">
        <v>0.01</v>
      </c>
      <c r="BT230" s="5">
        <v>0.01</v>
      </c>
      <c r="BU230" s="5">
        <v>15108</v>
      </c>
      <c r="BV230" s="2">
        <v>0</v>
      </c>
      <c r="BW230" s="5">
        <v>0.02</v>
      </c>
      <c r="BX230" s="5">
        <v>378758</v>
      </c>
      <c r="BY230" s="5">
        <v>80040</v>
      </c>
      <c r="BZ230" s="5">
        <v>9</v>
      </c>
      <c r="CA230" s="5">
        <v>2</v>
      </c>
      <c r="CB230" s="5">
        <v>2.08</v>
      </c>
      <c r="CC230" s="5">
        <v>0.44</v>
      </c>
      <c r="CD230" s="5">
        <v>20</v>
      </c>
      <c r="CE230" s="5">
        <v>6</v>
      </c>
      <c r="CF230" s="5">
        <v>25</v>
      </c>
      <c r="CG230" s="5">
        <v>12</v>
      </c>
      <c r="CH230" s="5">
        <v>21</v>
      </c>
      <c r="CI230" s="5">
        <v>1</v>
      </c>
      <c r="CJ230" s="5">
        <v>2</v>
      </c>
      <c r="CK230" s="5">
        <v>3</v>
      </c>
      <c r="CL230" s="2">
        <v>0</v>
      </c>
      <c r="CM230" s="5">
        <v>17</v>
      </c>
      <c r="CN230" s="5">
        <v>28</v>
      </c>
      <c r="CO230" s="5">
        <v>5</v>
      </c>
      <c r="CP230" s="5">
        <v>25</v>
      </c>
      <c r="CQ230" s="5">
        <v>7</v>
      </c>
      <c r="CR230" s="5">
        <v>27</v>
      </c>
      <c r="CS230" s="5">
        <v>0.20985000000000001</v>
      </c>
      <c r="CT230" s="5">
        <v>1.755E-2</v>
      </c>
      <c r="CU230" s="2" t="s">
        <v>142</v>
      </c>
    </row>
    <row r="231" spans="1:99" s="2" customFormat="1" x14ac:dyDescent="0.25">
      <c r="A231" s="2" t="s">
        <v>1749</v>
      </c>
      <c r="C231" s="2" t="s">
        <v>1750</v>
      </c>
      <c r="D231" s="2">
        <v>1991</v>
      </c>
      <c r="E231" s="2">
        <f>2015-D231</f>
        <v>24</v>
      </c>
      <c r="F231" s="2">
        <v>32</v>
      </c>
      <c r="G231" s="2">
        <v>42</v>
      </c>
      <c r="H231" s="2">
        <v>11847.5</v>
      </c>
      <c r="I231" s="2">
        <v>8200</v>
      </c>
      <c r="J231" s="2">
        <v>2250</v>
      </c>
      <c r="K231" s="2">
        <v>8200</v>
      </c>
      <c r="L231" s="2">
        <f t="shared" si="67"/>
        <v>357191180</v>
      </c>
      <c r="M231" s="2">
        <v>328</v>
      </c>
      <c r="N231" s="2">
        <f t="shared" si="68"/>
        <v>14287680</v>
      </c>
      <c r="O231" s="2">
        <f t="shared" si="69"/>
        <v>0.51250000000000007</v>
      </c>
      <c r="P231" s="2">
        <f t="shared" si="70"/>
        <v>1327370.08</v>
      </c>
      <c r="Q231" s="2">
        <f t="shared" si="71"/>
        <v>1.3273700800000001</v>
      </c>
      <c r="R231" s="2">
        <v>31.5</v>
      </c>
      <c r="S231" s="2">
        <f t="shared" si="72"/>
        <v>81.584684999999993</v>
      </c>
      <c r="T231" s="2">
        <f t="shared" si="73"/>
        <v>20160</v>
      </c>
      <c r="U231" s="2">
        <f t="shared" si="74"/>
        <v>878220000</v>
      </c>
      <c r="V231" s="2">
        <v>28008.295830999999</v>
      </c>
      <c r="W231" s="2">
        <f t="shared" si="75"/>
        <v>8.5369285692887988</v>
      </c>
      <c r="X231" s="2">
        <f t="shared" si="76"/>
        <v>5.3046031806164144</v>
      </c>
      <c r="Y231" s="2">
        <f t="shared" si="77"/>
        <v>2.0902610438428462</v>
      </c>
      <c r="Z231" s="2">
        <f t="shared" si="78"/>
        <v>24.999942607897154</v>
      </c>
      <c r="AA231" s="2">
        <f t="shared" si="79"/>
        <v>3.0760048604269761</v>
      </c>
      <c r="AB231" s="2">
        <f t="shared" si="80"/>
        <v>2.3437446194903582</v>
      </c>
      <c r="AC231" s="2">
        <v>32</v>
      </c>
      <c r="AD231" s="2">
        <f t="shared" si="81"/>
        <v>0.78124820649678606</v>
      </c>
      <c r="AE231" s="2">
        <v>26.3689</v>
      </c>
      <c r="AF231" s="2">
        <f t="shared" si="82"/>
        <v>61.463414634146339</v>
      </c>
      <c r="AG231" s="2">
        <f t="shared" si="83"/>
        <v>0.58614302690753906</v>
      </c>
      <c r="AH231" s="2">
        <f t="shared" si="84"/>
        <v>0.4782746844519391</v>
      </c>
      <c r="AI231" s="2">
        <f t="shared" si="85"/>
        <v>98009775</v>
      </c>
      <c r="AJ231" s="2">
        <f t="shared" si="86"/>
        <v>2775330</v>
      </c>
      <c r="AK231" s="2">
        <f t="shared" si="87"/>
        <v>2.7753299999999999</v>
      </c>
      <c r="AL231" s="2" t="s">
        <v>1751</v>
      </c>
      <c r="AM231" s="2" t="s">
        <v>179</v>
      </c>
      <c r="AN231" s="2" t="s">
        <v>179</v>
      </c>
      <c r="AO231" s="2" t="s">
        <v>1752</v>
      </c>
      <c r="AP231" s="2" t="s">
        <v>1568</v>
      </c>
      <c r="AQ231" s="2" t="s">
        <v>417</v>
      </c>
      <c r="AR231" s="2" t="s">
        <v>1569</v>
      </c>
      <c r="AS231" s="2">
        <v>1</v>
      </c>
      <c r="AT231" s="2" t="s">
        <v>1570</v>
      </c>
      <c r="AU231" s="2" t="s">
        <v>1571</v>
      </c>
      <c r="AV231" s="2">
        <v>9</v>
      </c>
      <c r="AW231" s="5">
        <v>73</v>
      </c>
      <c r="AX231" s="5">
        <v>26</v>
      </c>
      <c r="AY231" s="5">
        <v>1</v>
      </c>
      <c r="AZ231" s="5">
        <v>4.4000000000000004</v>
      </c>
      <c r="BA231" s="5">
        <v>0.5</v>
      </c>
      <c r="BB231" s="5">
        <v>0.1</v>
      </c>
      <c r="BC231" s="5">
        <v>2.2999999999999998</v>
      </c>
      <c r="BD231" s="5">
        <v>0.4</v>
      </c>
      <c r="BE231" s="5">
        <v>1.6</v>
      </c>
      <c r="BF231" s="5">
        <v>33.9</v>
      </c>
      <c r="BG231" s="5">
        <v>0.2</v>
      </c>
      <c r="BH231" s="5">
        <v>3.5</v>
      </c>
      <c r="BI231" s="2">
        <v>0</v>
      </c>
      <c r="BJ231" s="5">
        <v>0.2</v>
      </c>
      <c r="BK231" s="5">
        <v>47.3</v>
      </c>
      <c r="BL231" s="5">
        <v>4.5</v>
      </c>
      <c r="BM231" s="2">
        <v>0</v>
      </c>
      <c r="BN231" s="5">
        <v>0.9</v>
      </c>
      <c r="BO231" s="5">
        <v>5165</v>
      </c>
      <c r="BP231" s="5">
        <v>1963</v>
      </c>
      <c r="BQ231" s="5">
        <v>25</v>
      </c>
      <c r="BR231" s="5">
        <v>9</v>
      </c>
      <c r="BS231" s="5">
        <v>0.14000000000000001</v>
      </c>
      <c r="BT231" s="5">
        <v>0.05</v>
      </c>
      <c r="BU231" s="5">
        <v>9353</v>
      </c>
      <c r="BV231" s="5">
        <v>45</v>
      </c>
      <c r="BW231" s="5">
        <v>0.25</v>
      </c>
      <c r="BX231" s="5">
        <v>57388</v>
      </c>
      <c r="BY231" s="5">
        <v>11423</v>
      </c>
      <c r="BZ231" s="5">
        <v>276</v>
      </c>
      <c r="CA231" s="5">
        <v>55</v>
      </c>
      <c r="CB231" s="5">
        <v>2.48</v>
      </c>
      <c r="CC231" s="5">
        <v>0.52</v>
      </c>
      <c r="CD231" s="5">
        <v>31</v>
      </c>
      <c r="CE231" s="5">
        <v>18</v>
      </c>
      <c r="CF231" s="5">
        <v>26</v>
      </c>
      <c r="CG231" s="5">
        <v>21</v>
      </c>
      <c r="CH231" s="5">
        <v>17</v>
      </c>
      <c r="CI231" s="5">
        <v>7</v>
      </c>
      <c r="CJ231" s="5">
        <v>9</v>
      </c>
      <c r="CK231" s="5">
        <v>1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5">
        <v>18</v>
      </c>
      <c r="CR231" s="5">
        <v>52</v>
      </c>
      <c r="CS231" s="5">
        <v>0.36207</v>
      </c>
      <c r="CT231" s="5">
        <v>1.9140000000000001E-2</v>
      </c>
      <c r="CU231" s="2" t="s">
        <v>142</v>
      </c>
    </row>
    <row r="232" spans="1:99" s="2" customFormat="1" x14ac:dyDescent="0.25">
      <c r="A232" s="2" t="s">
        <v>1753</v>
      </c>
      <c r="C232" s="2" t="s">
        <v>1754</v>
      </c>
      <c r="D232" s="2">
        <v>1991</v>
      </c>
      <c r="E232" s="2">
        <f>2015-D232</f>
        <v>24</v>
      </c>
      <c r="F232" s="2">
        <v>99</v>
      </c>
      <c r="G232" s="2">
        <v>99</v>
      </c>
      <c r="H232" s="2">
        <v>0</v>
      </c>
      <c r="I232" s="2">
        <v>21831</v>
      </c>
      <c r="J232" s="2">
        <v>11900</v>
      </c>
      <c r="K232" s="2">
        <v>21831</v>
      </c>
      <c r="L232" s="2">
        <f t="shared" si="67"/>
        <v>950956176.89999998</v>
      </c>
      <c r="M232" s="2">
        <v>392.68402750000001</v>
      </c>
      <c r="N232" s="2">
        <f t="shared" si="68"/>
        <v>17105316.2379</v>
      </c>
      <c r="O232" s="2">
        <f t="shared" si="69"/>
        <v>0.61356879296875011</v>
      </c>
      <c r="P232" s="2">
        <f t="shared" si="70"/>
        <v>1589137.2835286502</v>
      </c>
      <c r="Q232" s="2">
        <f t="shared" si="71"/>
        <v>1.5891372835286501</v>
      </c>
      <c r="R232" s="2">
        <v>0</v>
      </c>
      <c r="S232" s="2">
        <f t="shared" si="72"/>
        <v>0</v>
      </c>
      <c r="T232" s="2">
        <f t="shared" si="73"/>
        <v>0</v>
      </c>
      <c r="U232" s="2">
        <f t="shared" si="74"/>
        <v>0</v>
      </c>
      <c r="V232" s="2">
        <v>34342.798984000001</v>
      </c>
      <c r="W232" s="2">
        <f t="shared" si="75"/>
        <v>10.467685130323199</v>
      </c>
      <c r="X232" s="2">
        <f t="shared" si="76"/>
        <v>6.5043200707756963</v>
      </c>
      <c r="Y232" s="2">
        <f t="shared" si="77"/>
        <v>2.3424203543555699</v>
      </c>
      <c r="Z232" s="2">
        <f t="shared" si="78"/>
        <v>55.594188594594947</v>
      </c>
      <c r="AA232" s="2">
        <f t="shared" si="79"/>
        <v>0.71313471309588528</v>
      </c>
      <c r="AB232" s="2">
        <f t="shared" si="80"/>
        <v>1.6846723816543923</v>
      </c>
      <c r="AC232" s="2">
        <v>99</v>
      </c>
      <c r="AD232" s="2">
        <f t="shared" si="81"/>
        <v>0.56155746055146416</v>
      </c>
      <c r="AE232" s="2">
        <v>39.944800000000001</v>
      </c>
      <c r="AF232" s="2">
        <f t="shared" si="82"/>
        <v>0</v>
      </c>
      <c r="AG232" s="2">
        <f t="shared" si="83"/>
        <v>1.1912674919261308</v>
      </c>
      <c r="AH232" s="2">
        <f t="shared" si="84"/>
        <v>0.10826356989629737</v>
      </c>
      <c r="AI232" s="2">
        <f t="shared" si="85"/>
        <v>518362810</v>
      </c>
      <c r="AJ232" s="2">
        <f t="shared" si="86"/>
        <v>14678412</v>
      </c>
      <c r="AK232" s="2">
        <f t="shared" si="87"/>
        <v>14.678412</v>
      </c>
      <c r="AL232" s="2" t="s">
        <v>179</v>
      </c>
      <c r="AM232" s="2" t="s">
        <v>179</v>
      </c>
      <c r="AN232" s="2" t="s">
        <v>179</v>
      </c>
      <c r="AO232" s="2" t="s">
        <v>179</v>
      </c>
      <c r="AP232" s="2" t="s">
        <v>1755</v>
      </c>
      <c r="AQ232" s="2" t="s">
        <v>518</v>
      </c>
      <c r="AR232" s="2" t="s">
        <v>1756</v>
      </c>
      <c r="AS232" s="2">
        <v>1</v>
      </c>
      <c r="AT232" s="2" t="s">
        <v>1757</v>
      </c>
      <c r="AU232" s="2" t="s">
        <v>1758</v>
      </c>
      <c r="AV232" s="2">
        <v>9</v>
      </c>
      <c r="AW232" s="5">
        <v>76</v>
      </c>
      <c r="AX232" s="5">
        <v>23</v>
      </c>
      <c r="AY232" s="5">
        <v>1</v>
      </c>
      <c r="AZ232" s="5">
        <v>2.4</v>
      </c>
      <c r="BA232" s="2">
        <v>0</v>
      </c>
      <c r="BB232" s="2">
        <v>0</v>
      </c>
      <c r="BC232" s="5">
        <v>1.5</v>
      </c>
      <c r="BD232" s="5">
        <v>0.1</v>
      </c>
      <c r="BE232" s="5">
        <v>1.2</v>
      </c>
      <c r="BF232" s="5">
        <v>9.5</v>
      </c>
      <c r="BG232" s="5">
        <v>1</v>
      </c>
      <c r="BH232" s="5">
        <v>0.2</v>
      </c>
      <c r="BI232" s="5">
        <v>14.3</v>
      </c>
      <c r="BJ232" s="5">
        <v>60.3</v>
      </c>
      <c r="BK232" s="5">
        <v>7.5</v>
      </c>
      <c r="BL232" s="5">
        <v>1.9</v>
      </c>
      <c r="BM232" s="2">
        <v>0</v>
      </c>
      <c r="BN232" s="2">
        <v>0</v>
      </c>
      <c r="BO232" s="5">
        <v>717</v>
      </c>
      <c r="BP232" s="5">
        <v>341</v>
      </c>
      <c r="BQ232" s="5">
        <v>7</v>
      </c>
      <c r="BR232" s="5">
        <v>3</v>
      </c>
      <c r="BS232" s="5">
        <v>0.16</v>
      </c>
      <c r="BT232" s="5">
        <v>7.0000000000000007E-2</v>
      </c>
      <c r="BU232" s="5">
        <v>1792</v>
      </c>
      <c r="BV232" s="5">
        <v>18</v>
      </c>
      <c r="BW232" s="5">
        <v>0.39</v>
      </c>
      <c r="BX232" s="5">
        <v>16627</v>
      </c>
      <c r="BY232" s="5">
        <v>2848</v>
      </c>
      <c r="BZ232" s="5">
        <v>165</v>
      </c>
      <c r="CA232" s="5">
        <v>28</v>
      </c>
      <c r="CB232" s="5">
        <v>0.47</v>
      </c>
      <c r="CC232" s="5">
        <v>0.08</v>
      </c>
      <c r="CD232" s="5">
        <v>28</v>
      </c>
      <c r="CE232" s="5">
        <v>19</v>
      </c>
      <c r="CF232" s="5">
        <v>11</v>
      </c>
      <c r="CG232" s="5">
        <v>4</v>
      </c>
      <c r="CH232" s="5">
        <v>34</v>
      </c>
      <c r="CI232" s="5">
        <v>4</v>
      </c>
      <c r="CJ232" s="5">
        <v>5</v>
      </c>
      <c r="CK232" s="2">
        <v>0</v>
      </c>
      <c r="CL232" s="2">
        <v>0</v>
      </c>
      <c r="CM232" s="5">
        <v>6</v>
      </c>
      <c r="CN232" s="5">
        <v>8</v>
      </c>
      <c r="CO232" s="5">
        <v>14</v>
      </c>
      <c r="CP232" s="5">
        <v>55</v>
      </c>
      <c r="CQ232" s="5">
        <v>3</v>
      </c>
      <c r="CR232" s="5">
        <v>8</v>
      </c>
      <c r="CS232" s="5">
        <v>0.28260999999999997</v>
      </c>
      <c r="CT232" s="2">
        <v>0</v>
      </c>
      <c r="CU232" s="2" t="s">
        <v>633</v>
      </c>
    </row>
    <row r="233" spans="1:99" s="2" customFormat="1" x14ac:dyDescent="0.25">
      <c r="A233" s="2" t="s">
        <v>1759</v>
      </c>
      <c r="C233" s="2" t="s">
        <v>1760</v>
      </c>
      <c r="D233" s="2">
        <v>1991</v>
      </c>
      <c r="E233" s="2">
        <f>2015-D233</f>
        <v>24</v>
      </c>
      <c r="F233" s="2">
        <v>128</v>
      </c>
      <c r="G233" s="2">
        <v>139</v>
      </c>
      <c r="H233" s="2">
        <v>237500</v>
      </c>
      <c r="I233" s="2">
        <v>278500</v>
      </c>
      <c r="J233" s="2">
        <v>60900</v>
      </c>
      <c r="K233" s="2">
        <v>278500</v>
      </c>
      <c r="L233" s="2">
        <f t="shared" si="67"/>
        <v>12131432150</v>
      </c>
      <c r="M233" s="2">
        <v>2410</v>
      </c>
      <c r="N233" s="2">
        <f t="shared" si="68"/>
        <v>104979600</v>
      </c>
      <c r="O233" s="2">
        <f t="shared" si="69"/>
        <v>3.765625</v>
      </c>
      <c r="P233" s="2">
        <f t="shared" si="70"/>
        <v>9752932.5999999996</v>
      </c>
      <c r="Q233" s="2">
        <f t="shared" si="71"/>
        <v>9.7529326000000012</v>
      </c>
      <c r="R233" s="2">
        <v>612</v>
      </c>
      <c r="S233" s="2">
        <f t="shared" si="72"/>
        <v>1585.0738799999999</v>
      </c>
      <c r="T233" s="2">
        <f t="shared" si="73"/>
        <v>391680</v>
      </c>
      <c r="U233" s="2">
        <f t="shared" si="74"/>
        <v>17062560000</v>
      </c>
      <c r="W233" s="2">
        <f t="shared" si="75"/>
        <v>0</v>
      </c>
      <c r="X233" s="2">
        <f t="shared" si="76"/>
        <v>0</v>
      </c>
      <c r="Y233" s="2">
        <f t="shared" si="77"/>
        <v>0</v>
      </c>
      <c r="Z233" s="2">
        <f t="shared" si="78"/>
        <v>115.55990068546652</v>
      </c>
      <c r="AA233" s="2">
        <f t="shared" si="79"/>
        <v>0</v>
      </c>
      <c r="AB233" s="2">
        <f t="shared" si="80"/>
        <v>2.7084351723156215</v>
      </c>
      <c r="AC233" s="2">
        <v>128</v>
      </c>
      <c r="AD233" s="2">
        <f t="shared" si="81"/>
        <v>0.90281172410520716</v>
      </c>
      <c r="AE233" s="2" t="s">
        <v>179</v>
      </c>
      <c r="AF233" s="2">
        <f t="shared" si="82"/>
        <v>162.52282157676348</v>
      </c>
      <c r="AG233" s="2">
        <f t="shared" si="83"/>
        <v>0.99953993784226913</v>
      </c>
      <c r="AH233" s="2">
        <f t="shared" si="84"/>
        <v>0.12983321701112577</v>
      </c>
      <c r="AI233" s="2">
        <f t="shared" si="85"/>
        <v>2652797910</v>
      </c>
      <c r="AJ233" s="2">
        <f t="shared" si="86"/>
        <v>75118932</v>
      </c>
      <c r="AK233" s="2">
        <f t="shared" si="87"/>
        <v>75.118932000000001</v>
      </c>
      <c r="AL233" s="2" t="s">
        <v>179</v>
      </c>
      <c r="AM233" s="2" t="s">
        <v>179</v>
      </c>
      <c r="AN233" s="2" t="s">
        <v>179</v>
      </c>
      <c r="AO233" s="2" t="s">
        <v>179</v>
      </c>
      <c r="AP233" s="2" t="s">
        <v>179</v>
      </c>
      <c r="AQ233" s="2" t="s">
        <v>179</v>
      </c>
      <c r="AR233" s="2" t="s">
        <v>179</v>
      </c>
      <c r="AS233" s="2">
        <v>0</v>
      </c>
      <c r="AT233" s="2" t="s">
        <v>179</v>
      </c>
      <c r="AU233" s="2" t="s">
        <v>179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 t="s">
        <v>142</v>
      </c>
    </row>
    <row r="234" spans="1:99" s="2" customFormat="1" x14ac:dyDescent="0.25">
      <c r="A234" s="2" t="s">
        <v>1761</v>
      </c>
      <c r="C234" s="2" t="s">
        <v>1762</v>
      </c>
      <c r="D234" s="2">
        <v>1991</v>
      </c>
      <c r="E234" s="2">
        <f>2015-D234</f>
        <v>24</v>
      </c>
      <c r="F234" s="2">
        <v>69</v>
      </c>
      <c r="G234" s="2">
        <v>93</v>
      </c>
      <c r="H234" s="2">
        <v>19608</v>
      </c>
      <c r="I234" s="2">
        <v>50241</v>
      </c>
      <c r="J234" s="2">
        <v>32000</v>
      </c>
      <c r="K234" s="2">
        <v>50241</v>
      </c>
      <c r="L234" s="2">
        <f t="shared" si="67"/>
        <v>2188492935.9000001</v>
      </c>
      <c r="M234" s="2">
        <v>1603</v>
      </c>
      <c r="N234" s="2">
        <f t="shared" si="68"/>
        <v>69826680</v>
      </c>
      <c r="O234" s="2">
        <f t="shared" si="69"/>
        <v>2.5046875000000002</v>
      </c>
      <c r="P234" s="2">
        <f t="shared" si="70"/>
        <v>6487116.5800000001</v>
      </c>
      <c r="Q234" s="2">
        <f t="shared" si="71"/>
        <v>6.4871165800000004</v>
      </c>
      <c r="R234" s="2">
        <v>15.3</v>
      </c>
      <c r="S234" s="2">
        <f t="shared" si="72"/>
        <v>39.626846999999998</v>
      </c>
      <c r="T234" s="2">
        <f t="shared" si="73"/>
        <v>9792</v>
      </c>
      <c r="U234" s="2">
        <f t="shared" si="74"/>
        <v>426564000</v>
      </c>
      <c r="V234" s="2">
        <v>41897.656150000003</v>
      </c>
      <c r="W234" s="2">
        <f t="shared" si="75"/>
        <v>12.77040559452</v>
      </c>
      <c r="X234" s="2">
        <f t="shared" si="76"/>
        <v>7.9351646888731011</v>
      </c>
      <c r="Y234" s="2">
        <f t="shared" si="77"/>
        <v>1.4144048298652581</v>
      </c>
      <c r="Z234" s="2">
        <f t="shared" si="78"/>
        <v>31.341787063340259</v>
      </c>
      <c r="AA234" s="2">
        <f t="shared" si="79"/>
        <v>0.32353599152702112</v>
      </c>
      <c r="AB234" s="2">
        <f t="shared" si="80"/>
        <v>1.3626863940582721</v>
      </c>
      <c r="AC234" s="2">
        <v>69</v>
      </c>
      <c r="AD234" s="2">
        <f t="shared" si="81"/>
        <v>0.45422879801942406</v>
      </c>
      <c r="AE234" s="2" t="s">
        <v>179</v>
      </c>
      <c r="AF234" s="2">
        <f t="shared" si="82"/>
        <v>6.1085464753587022</v>
      </c>
      <c r="AG234" s="2">
        <f t="shared" si="83"/>
        <v>0.33239808067737736</v>
      </c>
      <c r="AH234" s="2">
        <f t="shared" si="84"/>
        <v>0.16434996361919124</v>
      </c>
      <c r="AI234" s="2">
        <f t="shared" si="85"/>
        <v>1393916800</v>
      </c>
      <c r="AJ234" s="2">
        <f t="shared" si="86"/>
        <v>39471360</v>
      </c>
      <c r="AK234" s="2">
        <f t="shared" si="87"/>
        <v>39.471359999999997</v>
      </c>
      <c r="AL234" s="2" t="s">
        <v>1763</v>
      </c>
      <c r="AM234" s="2" t="s">
        <v>179</v>
      </c>
      <c r="AN234" s="2" t="s">
        <v>179</v>
      </c>
      <c r="AO234" s="2" t="s">
        <v>1764</v>
      </c>
      <c r="AP234" s="2" t="s">
        <v>179</v>
      </c>
      <c r="AQ234" s="2" t="s">
        <v>179</v>
      </c>
      <c r="AR234" s="2" t="s">
        <v>179</v>
      </c>
      <c r="AS234" s="2">
        <v>0</v>
      </c>
      <c r="AT234" s="2" t="s">
        <v>179</v>
      </c>
      <c r="AU234" s="2" t="s">
        <v>179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 t="s">
        <v>142</v>
      </c>
    </row>
    <row r="235" spans="1:99" s="2" customFormat="1" x14ac:dyDescent="0.25">
      <c r="A235" s="2" t="s">
        <v>1765</v>
      </c>
      <c r="C235" s="2" t="s">
        <v>1766</v>
      </c>
      <c r="F235" s="2">
        <v>8</v>
      </c>
      <c r="G235" s="2">
        <v>8</v>
      </c>
      <c r="H235" s="2">
        <v>0</v>
      </c>
      <c r="I235" s="2">
        <v>0</v>
      </c>
      <c r="J235" s="2">
        <v>550</v>
      </c>
      <c r="K235" s="2">
        <v>550</v>
      </c>
      <c r="L235" s="2">
        <f t="shared" si="67"/>
        <v>23957945</v>
      </c>
      <c r="M235" s="2">
        <v>292</v>
      </c>
      <c r="N235" s="2">
        <f t="shared" si="68"/>
        <v>12719520</v>
      </c>
      <c r="O235" s="2">
        <f t="shared" si="69"/>
        <v>0.45625000000000004</v>
      </c>
      <c r="P235" s="2">
        <f t="shared" si="70"/>
        <v>1181683.1200000001</v>
      </c>
      <c r="Q235" s="2">
        <f t="shared" si="71"/>
        <v>1.18168312</v>
      </c>
      <c r="R235" s="2">
        <v>0</v>
      </c>
      <c r="S235" s="2">
        <f t="shared" si="72"/>
        <v>0</v>
      </c>
      <c r="T235" s="2">
        <f t="shared" si="73"/>
        <v>0</v>
      </c>
      <c r="U235" s="2">
        <f t="shared" si="74"/>
        <v>0</v>
      </c>
      <c r="W235" s="2">
        <f t="shared" si="75"/>
        <v>0</v>
      </c>
      <c r="X235" s="2">
        <f t="shared" si="76"/>
        <v>0</v>
      </c>
      <c r="Y235" s="2">
        <f t="shared" si="77"/>
        <v>0</v>
      </c>
      <c r="Z235" s="2">
        <f t="shared" si="78"/>
        <v>1.8835573197730733</v>
      </c>
      <c r="AA235" s="2">
        <f t="shared" si="79"/>
        <v>0</v>
      </c>
      <c r="AB235" s="2">
        <f t="shared" si="80"/>
        <v>0.70633399491490245</v>
      </c>
      <c r="AC235" s="2">
        <v>8</v>
      </c>
      <c r="AD235" s="2">
        <f t="shared" si="81"/>
        <v>0.23544466497163416</v>
      </c>
      <c r="AE235" s="2" t="s">
        <v>179</v>
      </c>
      <c r="AF235" s="2">
        <f t="shared" si="82"/>
        <v>0</v>
      </c>
      <c r="AG235" s="2">
        <f t="shared" si="83"/>
        <v>4.6804642052703425E-2</v>
      </c>
      <c r="AH235" s="2">
        <f t="shared" si="84"/>
        <v>1.7418318607811751</v>
      </c>
      <c r="AI235" s="2">
        <f t="shared" si="85"/>
        <v>23957945</v>
      </c>
      <c r="AJ235" s="2">
        <f t="shared" si="86"/>
        <v>678414</v>
      </c>
      <c r="AK235" s="2">
        <f t="shared" si="87"/>
        <v>0.67841399999999996</v>
      </c>
      <c r="AL235" s="2" t="s">
        <v>179</v>
      </c>
      <c r="AM235" s="2" t="s">
        <v>179</v>
      </c>
      <c r="AN235" s="2" t="s">
        <v>179</v>
      </c>
      <c r="AO235" s="2" t="s">
        <v>179</v>
      </c>
      <c r="AP235" s="2" t="s">
        <v>179</v>
      </c>
      <c r="AQ235" s="2" t="s">
        <v>179</v>
      </c>
      <c r="AR235" s="2" t="s">
        <v>179</v>
      </c>
      <c r="AS235" s="2">
        <v>0</v>
      </c>
      <c r="AT235" s="2" t="s">
        <v>179</v>
      </c>
      <c r="AU235" s="2" t="s">
        <v>179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 t="s">
        <v>142</v>
      </c>
    </row>
    <row r="236" spans="1:99" s="2" customFormat="1" x14ac:dyDescent="0.25">
      <c r="A236" s="2" t="s">
        <v>1767</v>
      </c>
      <c r="B236" s="2" t="s">
        <v>1768</v>
      </c>
      <c r="C236" s="2" t="s">
        <v>1769</v>
      </c>
      <c r="D236" s="2">
        <v>1994</v>
      </c>
      <c r="E236" s="2">
        <f t="shared" ref="E236:E241" si="89">2015-D236</f>
        <v>21</v>
      </c>
      <c r="F236" s="2">
        <v>137</v>
      </c>
      <c r="G236" s="2">
        <v>141</v>
      </c>
      <c r="H236" s="2">
        <v>0</v>
      </c>
      <c r="I236" s="2">
        <v>354500</v>
      </c>
      <c r="J236" s="2">
        <v>115937</v>
      </c>
      <c r="K236" s="2">
        <v>354500</v>
      </c>
      <c r="L236" s="2">
        <f t="shared" si="67"/>
        <v>15441984550</v>
      </c>
      <c r="M236" s="2">
        <v>2884</v>
      </c>
      <c r="N236" s="2">
        <f t="shared" si="68"/>
        <v>125627040</v>
      </c>
      <c r="O236" s="2">
        <f t="shared" si="69"/>
        <v>4.5062500000000005</v>
      </c>
      <c r="P236" s="2">
        <f t="shared" si="70"/>
        <v>11671144.24</v>
      </c>
      <c r="Q236" s="2">
        <f t="shared" si="71"/>
        <v>11.67114424</v>
      </c>
      <c r="R236" s="2">
        <v>394</v>
      </c>
      <c r="S236" s="2">
        <f t="shared" si="72"/>
        <v>1020.4560599999999</v>
      </c>
      <c r="T236" s="2">
        <f t="shared" si="73"/>
        <v>252160</v>
      </c>
      <c r="U236" s="2">
        <f t="shared" si="74"/>
        <v>10984720000</v>
      </c>
      <c r="V236" s="2">
        <v>349352.95247000002</v>
      </c>
      <c r="W236" s="2">
        <f t="shared" si="75"/>
        <v>106.482779912856</v>
      </c>
      <c r="X236" s="2">
        <f t="shared" si="76"/>
        <v>66.165353080103188</v>
      </c>
      <c r="Y236" s="2">
        <f t="shared" si="77"/>
        <v>8.792604802617987</v>
      </c>
      <c r="Z236" s="2">
        <f t="shared" si="78"/>
        <v>122.91927398751096</v>
      </c>
      <c r="AA236" s="2">
        <f t="shared" si="79"/>
        <v>0.74460373470392294</v>
      </c>
      <c r="AB236" s="2">
        <f t="shared" si="80"/>
        <v>2.6916629340330869</v>
      </c>
      <c r="AC236" s="2">
        <v>137</v>
      </c>
      <c r="AD236" s="2">
        <f t="shared" si="81"/>
        <v>0.89722097801102896</v>
      </c>
      <c r="AE236" s="2">
        <v>31.489599999999999</v>
      </c>
      <c r="AF236" s="2">
        <f t="shared" si="82"/>
        <v>87.434119278779477</v>
      </c>
      <c r="AG236" s="2">
        <f t="shared" si="83"/>
        <v>0.97190512307193699</v>
      </c>
      <c r="AH236" s="2">
        <f t="shared" si="84"/>
        <v>8.1612985653494965E-2</v>
      </c>
      <c r="AI236" s="2">
        <f t="shared" si="85"/>
        <v>5050204126.3000002</v>
      </c>
      <c r="AJ236" s="2">
        <f t="shared" si="86"/>
        <v>143005970.75999999</v>
      </c>
      <c r="AK236" s="2">
        <f t="shared" si="87"/>
        <v>143.00597076</v>
      </c>
      <c r="AL236" s="2" t="s">
        <v>1770</v>
      </c>
      <c r="AM236" s="2" t="s">
        <v>179</v>
      </c>
      <c r="AN236" s="2" t="s">
        <v>179</v>
      </c>
      <c r="AO236" s="2" t="s">
        <v>1771</v>
      </c>
      <c r="AP236" s="2" t="s">
        <v>1772</v>
      </c>
      <c r="AQ236" s="2" t="s">
        <v>1773</v>
      </c>
      <c r="AR236" s="2" t="s">
        <v>743</v>
      </c>
      <c r="AS236" s="2">
        <v>2</v>
      </c>
      <c r="AT236" s="2" t="s">
        <v>1774</v>
      </c>
      <c r="AU236" s="2" t="s">
        <v>1775</v>
      </c>
      <c r="AV236" s="2">
        <v>4</v>
      </c>
      <c r="AW236" s="5">
        <v>73</v>
      </c>
      <c r="AX236" s="5">
        <v>27</v>
      </c>
      <c r="AY236" s="5">
        <v>1</v>
      </c>
      <c r="AZ236" s="5">
        <v>0.3</v>
      </c>
      <c r="BA236" s="5">
        <v>0.1</v>
      </c>
      <c r="BB236" s="2">
        <v>0</v>
      </c>
      <c r="BC236" s="5">
        <v>0.1</v>
      </c>
      <c r="BD236" s="2">
        <v>0</v>
      </c>
      <c r="BE236" s="5">
        <v>0.1</v>
      </c>
      <c r="BF236" s="2">
        <v>0</v>
      </c>
      <c r="BG236" s="2">
        <v>0</v>
      </c>
      <c r="BH236" s="2">
        <v>0</v>
      </c>
      <c r="BI236" s="5">
        <v>14.1</v>
      </c>
      <c r="BJ236" s="5">
        <v>25.4</v>
      </c>
      <c r="BK236" s="5">
        <v>0.6</v>
      </c>
      <c r="BL236" s="5">
        <v>57.4</v>
      </c>
      <c r="BM236" s="2">
        <v>0</v>
      </c>
      <c r="BN236" s="5">
        <v>1.7</v>
      </c>
      <c r="BO236" s="5">
        <v>2468</v>
      </c>
      <c r="BP236" s="5">
        <v>2222</v>
      </c>
      <c r="BQ236" s="5">
        <v>1</v>
      </c>
      <c r="BR236" s="5">
        <v>1</v>
      </c>
      <c r="BS236" s="5">
        <v>0.04</v>
      </c>
      <c r="BT236" s="5">
        <v>0.03</v>
      </c>
      <c r="BU236" s="5">
        <v>4588</v>
      </c>
      <c r="BV236" s="5">
        <v>1</v>
      </c>
      <c r="BW236" s="5">
        <v>7.0000000000000007E-2</v>
      </c>
      <c r="BX236" s="5">
        <v>88767</v>
      </c>
      <c r="BY236" s="5">
        <v>32829</v>
      </c>
      <c r="BZ236" s="5">
        <v>29</v>
      </c>
      <c r="CA236" s="5">
        <v>11</v>
      </c>
      <c r="CB236" s="5">
        <v>3.22</v>
      </c>
      <c r="CC236" s="5">
        <v>1.2</v>
      </c>
      <c r="CD236" s="5">
        <v>6</v>
      </c>
      <c r="CE236" s="5">
        <v>2</v>
      </c>
      <c r="CF236" s="5">
        <v>46</v>
      </c>
      <c r="CG236" s="5">
        <v>30</v>
      </c>
      <c r="CH236" s="5">
        <v>22</v>
      </c>
      <c r="CI236" s="2">
        <v>0</v>
      </c>
      <c r="CJ236" s="2">
        <v>0</v>
      </c>
      <c r="CK236" s="5">
        <v>4</v>
      </c>
      <c r="CL236" s="2">
        <v>0</v>
      </c>
      <c r="CM236" s="5">
        <v>7</v>
      </c>
      <c r="CN236" s="5">
        <v>11</v>
      </c>
      <c r="CO236" s="5">
        <v>8</v>
      </c>
      <c r="CP236" s="5">
        <v>35</v>
      </c>
      <c r="CQ236" s="5">
        <v>7</v>
      </c>
      <c r="CR236" s="5">
        <v>21</v>
      </c>
      <c r="CS236" s="5">
        <v>4.333E-2</v>
      </c>
      <c r="CT236" s="2">
        <v>0</v>
      </c>
      <c r="CU236" s="2" t="s">
        <v>142</v>
      </c>
    </row>
    <row r="237" spans="1:99" s="2" customFormat="1" x14ac:dyDescent="0.25">
      <c r="A237" s="2" t="s">
        <v>1776</v>
      </c>
      <c r="C237" s="2" t="s">
        <v>1777</v>
      </c>
      <c r="D237" s="2">
        <v>1993</v>
      </c>
      <c r="E237" s="2">
        <f t="shared" si="89"/>
        <v>22</v>
      </c>
      <c r="F237" s="2">
        <v>33</v>
      </c>
      <c r="G237" s="2">
        <v>33</v>
      </c>
      <c r="H237" s="2">
        <v>210870</v>
      </c>
      <c r="I237" s="2">
        <v>20692</v>
      </c>
      <c r="J237" s="2">
        <v>7997</v>
      </c>
      <c r="K237" s="2">
        <v>20692</v>
      </c>
      <c r="L237" s="2">
        <f t="shared" si="67"/>
        <v>901341450.80000007</v>
      </c>
      <c r="M237" s="2">
        <v>970</v>
      </c>
      <c r="N237" s="2">
        <f t="shared" si="68"/>
        <v>42253200</v>
      </c>
      <c r="O237" s="2">
        <f t="shared" si="69"/>
        <v>1.515625</v>
      </c>
      <c r="P237" s="2">
        <f t="shared" si="70"/>
        <v>3925454.2</v>
      </c>
      <c r="Q237" s="2">
        <f t="shared" si="71"/>
        <v>3.9254542000000003</v>
      </c>
      <c r="R237" s="2">
        <v>258</v>
      </c>
      <c r="S237" s="2">
        <f t="shared" si="72"/>
        <v>668.21741999999995</v>
      </c>
      <c r="T237" s="2">
        <f t="shared" si="73"/>
        <v>165120</v>
      </c>
      <c r="U237" s="2">
        <f t="shared" si="74"/>
        <v>7193040000</v>
      </c>
      <c r="W237" s="2">
        <f t="shared" si="75"/>
        <v>0</v>
      </c>
      <c r="X237" s="2">
        <f t="shared" si="76"/>
        <v>0</v>
      </c>
      <c r="Y237" s="2">
        <f t="shared" si="77"/>
        <v>0</v>
      </c>
      <c r="Z237" s="2">
        <f t="shared" si="78"/>
        <v>21.33190979144775</v>
      </c>
      <c r="AA237" s="2">
        <f t="shared" si="79"/>
        <v>0</v>
      </c>
      <c r="AB237" s="2">
        <f t="shared" si="80"/>
        <v>1.9392645264952499</v>
      </c>
      <c r="AC237" s="2">
        <v>33</v>
      </c>
      <c r="AD237" s="2">
        <f t="shared" si="81"/>
        <v>0.64642150883174998</v>
      </c>
      <c r="AE237" s="2" t="s">
        <v>179</v>
      </c>
      <c r="AF237" s="2">
        <f t="shared" si="82"/>
        <v>170.22680412371133</v>
      </c>
      <c r="AG237" s="2">
        <f t="shared" si="83"/>
        <v>0.29083413917827311</v>
      </c>
      <c r="AH237" s="2">
        <f t="shared" si="84"/>
        <v>0.39795201356619897</v>
      </c>
      <c r="AI237" s="2">
        <f t="shared" si="85"/>
        <v>348348520.30000001</v>
      </c>
      <c r="AJ237" s="2">
        <f t="shared" si="86"/>
        <v>9864139.5600000005</v>
      </c>
      <c r="AK237" s="2">
        <f t="shared" si="87"/>
        <v>9.8641395599999999</v>
      </c>
      <c r="AL237" s="2" t="s">
        <v>179</v>
      </c>
      <c r="AM237" s="2" t="s">
        <v>179</v>
      </c>
      <c r="AN237" s="2" t="s">
        <v>179</v>
      </c>
      <c r="AO237" s="2" t="s">
        <v>179</v>
      </c>
      <c r="AP237" s="2" t="s">
        <v>179</v>
      </c>
      <c r="AQ237" s="2" t="s">
        <v>179</v>
      </c>
      <c r="AR237" s="2" t="s">
        <v>179</v>
      </c>
      <c r="AS237" s="2">
        <v>0</v>
      </c>
      <c r="AT237" s="2" t="s">
        <v>179</v>
      </c>
      <c r="AU237" s="2" t="s">
        <v>179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 t="s">
        <v>142</v>
      </c>
    </row>
    <row r="238" spans="1:99" s="2" customFormat="1" x14ac:dyDescent="0.25">
      <c r="A238" s="2" t="s">
        <v>1778</v>
      </c>
      <c r="B238" s="2" t="s">
        <v>1779</v>
      </c>
      <c r="C238" s="2" t="s">
        <v>1780</v>
      </c>
      <c r="D238" s="2">
        <v>1996</v>
      </c>
      <c r="E238" s="2">
        <f t="shared" si="89"/>
        <v>19</v>
      </c>
      <c r="F238" s="2">
        <v>43</v>
      </c>
      <c r="G238" s="2">
        <v>43</v>
      </c>
      <c r="H238" s="2">
        <v>71100</v>
      </c>
      <c r="I238" s="2">
        <v>26000</v>
      </c>
      <c r="J238" s="2">
        <v>12720</v>
      </c>
      <c r="K238" s="2">
        <v>26000</v>
      </c>
      <c r="L238" s="2">
        <f t="shared" si="67"/>
        <v>1132557400</v>
      </c>
      <c r="M238" s="2">
        <v>895</v>
      </c>
      <c r="N238" s="2">
        <f t="shared" si="68"/>
        <v>38986200</v>
      </c>
      <c r="O238" s="2">
        <f t="shared" si="69"/>
        <v>1.3984375</v>
      </c>
      <c r="P238" s="2">
        <f t="shared" si="70"/>
        <v>3621939.7</v>
      </c>
      <c r="Q238" s="2">
        <f t="shared" si="71"/>
        <v>3.6219397</v>
      </c>
      <c r="R238" s="2">
        <v>35.6</v>
      </c>
      <c r="S238" s="2">
        <f t="shared" si="72"/>
        <v>92.203643999999997</v>
      </c>
      <c r="T238" s="2">
        <f t="shared" si="73"/>
        <v>22784</v>
      </c>
      <c r="U238" s="2">
        <f t="shared" si="74"/>
        <v>992528000</v>
      </c>
      <c r="V238" s="2">
        <v>58378.707563999997</v>
      </c>
      <c r="W238" s="2">
        <f t="shared" si="75"/>
        <v>17.793830065507198</v>
      </c>
      <c r="X238" s="2">
        <f t="shared" si="76"/>
        <v>11.056576940376216</v>
      </c>
      <c r="Y238" s="2">
        <f t="shared" si="77"/>
        <v>2.6375076135875895</v>
      </c>
      <c r="Z238" s="2">
        <f t="shared" si="78"/>
        <v>29.050212639344178</v>
      </c>
      <c r="AA238" s="2">
        <f t="shared" si="79"/>
        <v>1.134097035573536</v>
      </c>
      <c r="AB238" s="2">
        <f t="shared" si="80"/>
        <v>2.0267590213495938</v>
      </c>
      <c r="AC238" s="2">
        <v>43</v>
      </c>
      <c r="AD238" s="2">
        <f t="shared" si="81"/>
        <v>0.67558634044986465</v>
      </c>
      <c r="AE238" s="2" t="s">
        <v>179</v>
      </c>
      <c r="AF238" s="2">
        <f t="shared" si="82"/>
        <v>25.456983240223465</v>
      </c>
      <c r="AG238" s="2">
        <f t="shared" si="83"/>
        <v>0.41232466131557483</v>
      </c>
      <c r="AH238" s="2">
        <f t="shared" si="84"/>
        <v>0.23084580788250986</v>
      </c>
      <c r="AI238" s="2">
        <f t="shared" si="85"/>
        <v>554081928</v>
      </c>
      <c r="AJ238" s="2">
        <f t="shared" si="86"/>
        <v>15689865.6</v>
      </c>
      <c r="AK238" s="2">
        <f t="shared" si="87"/>
        <v>15.689865599999999</v>
      </c>
      <c r="AL238" s="2" t="s">
        <v>1781</v>
      </c>
      <c r="AM238" s="2" t="s">
        <v>179</v>
      </c>
      <c r="AN238" s="2" t="s">
        <v>179</v>
      </c>
      <c r="AO238" s="2" t="s">
        <v>1782</v>
      </c>
      <c r="AP238" s="2" t="s">
        <v>179</v>
      </c>
      <c r="AQ238" s="2" t="s">
        <v>179</v>
      </c>
      <c r="AR238" s="2" t="s">
        <v>179</v>
      </c>
      <c r="AS238" s="2">
        <v>0</v>
      </c>
      <c r="AT238" s="2" t="s">
        <v>179</v>
      </c>
      <c r="AU238" s="2" t="s">
        <v>179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 t="s">
        <v>142</v>
      </c>
    </row>
    <row r="239" spans="1:99" s="2" customFormat="1" x14ac:dyDescent="0.25">
      <c r="A239" s="2" t="s">
        <v>1783</v>
      </c>
      <c r="C239" s="2" t="s">
        <v>1784</v>
      </c>
      <c r="D239" s="2">
        <v>1982</v>
      </c>
      <c r="E239" s="2">
        <f t="shared" si="89"/>
        <v>33</v>
      </c>
      <c r="F239" s="2">
        <v>16</v>
      </c>
      <c r="G239" s="2">
        <v>16</v>
      </c>
      <c r="H239" s="2">
        <v>0</v>
      </c>
      <c r="I239" s="2">
        <v>2836</v>
      </c>
      <c r="J239" s="2">
        <v>0</v>
      </c>
      <c r="K239" s="2">
        <v>2836</v>
      </c>
      <c r="L239" s="2">
        <f t="shared" si="67"/>
        <v>123535876.40000001</v>
      </c>
      <c r="M239" s="2">
        <v>266</v>
      </c>
      <c r="N239" s="2">
        <f t="shared" si="68"/>
        <v>11586960</v>
      </c>
      <c r="O239" s="2">
        <f t="shared" si="69"/>
        <v>0.41562500000000002</v>
      </c>
      <c r="P239" s="2">
        <f t="shared" si="70"/>
        <v>1076464.76</v>
      </c>
      <c r="Q239" s="2">
        <f t="shared" si="71"/>
        <v>1.0764647600000001</v>
      </c>
      <c r="R239" s="2">
        <v>2.44</v>
      </c>
      <c r="S239" s="2">
        <f t="shared" si="72"/>
        <v>6.3195755999999994</v>
      </c>
      <c r="T239" s="2">
        <f t="shared" si="73"/>
        <v>1561.6</v>
      </c>
      <c r="U239" s="2">
        <f t="shared" si="74"/>
        <v>68027200</v>
      </c>
      <c r="W239" s="2">
        <f t="shared" si="75"/>
        <v>0</v>
      </c>
      <c r="X239" s="2">
        <f t="shared" si="76"/>
        <v>0</v>
      </c>
      <c r="Y239" s="2">
        <f t="shared" si="77"/>
        <v>0</v>
      </c>
      <c r="Z239" s="2">
        <f t="shared" si="78"/>
        <v>10.66162965954832</v>
      </c>
      <c r="AA239" s="2" t="e">
        <f t="shared" si="79"/>
        <v>#DIV/0!</v>
      </c>
      <c r="AB239" s="2">
        <f t="shared" si="80"/>
        <v>1.99905556116531</v>
      </c>
      <c r="AC239" s="2">
        <v>16</v>
      </c>
      <c r="AD239" s="2">
        <f t="shared" si="81"/>
        <v>0.66635185372176997</v>
      </c>
      <c r="AE239" s="2" t="s">
        <v>179</v>
      </c>
      <c r="AF239" s="2">
        <f t="shared" si="82"/>
        <v>5.8706766917293232</v>
      </c>
      <c r="AG239" s="2">
        <f t="shared" si="83"/>
        <v>0.27757751758337396</v>
      </c>
      <c r="AH239" s="2" t="e">
        <f t="shared" si="84"/>
        <v>#DIV/0!</v>
      </c>
      <c r="AI239" s="2">
        <f t="shared" si="85"/>
        <v>0</v>
      </c>
      <c r="AJ239" s="2">
        <f t="shared" si="86"/>
        <v>0</v>
      </c>
      <c r="AK239" s="2">
        <f t="shared" si="87"/>
        <v>0</v>
      </c>
      <c r="AL239" s="2" t="s">
        <v>179</v>
      </c>
      <c r="AM239" s="2" t="s">
        <v>179</v>
      </c>
      <c r="AN239" s="2" t="s">
        <v>179</v>
      </c>
      <c r="AO239" s="2" t="s">
        <v>179</v>
      </c>
      <c r="AP239" s="2" t="s">
        <v>179</v>
      </c>
      <c r="AQ239" s="2" t="s">
        <v>179</v>
      </c>
      <c r="AR239" s="2" t="s">
        <v>179</v>
      </c>
      <c r="AS239" s="2">
        <v>0</v>
      </c>
      <c r="AT239" s="2" t="s">
        <v>179</v>
      </c>
      <c r="AU239" s="2" t="s">
        <v>179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 t="s">
        <v>142</v>
      </c>
    </row>
    <row r="240" spans="1:99" s="2" customFormat="1" x14ac:dyDescent="0.25">
      <c r="A240" s="2" t="s">
        <v>1785</v>
      </c>
      <c r="B240" s="2" t="s">
        <v>356</v>
      </c>
      <c r="C240" s="2" t="s">
        <v>1786</v>
      </c>
      <c r="D240" s="2">
        <v>1960</v>
      </c>
      <c r="E240" s="2">
        <f t="shared" si="89"/>
        <v>55</v>
      </c>
      <c r="F240" s="2">
        <v>21</v>
      </c>
      <c r="G240" s="2">
        <v>23</v>
      </c>
      <c r="H240" s="2">
        <v>130000</v>
      </c>
      <c r="I240" s="2">
        <v>16400</v>
      </c>
      <c r="J240" s="2">
        <v>10340</v>
      </c>
      <c r="K240" s="2">
        <v>16400</v>
      </c>
      <c r="L240" s="2">
        <f t="shared" si="67"/>
        <v>714382360</v>
      </c>
      <c r="M240" s="2">
        <v>1287</v>
      </c>
      <c r="N240" s="2">
        <f t="shared" si="68"/>
        <v>56061720</v>
      </c>
      <c r="O240" s="2">
        <f t="shared" si="69"/>
        <v>2.0109375000000003</v>
      </c>
      <c r="P240" s="2">
        <f t="shared" si="70"/>
        <v>5208308.82</v>
      </c>
      <c r="Q240" s="2">
        <f t="shared" si="71"/>
        <v>5.2083088200000001</v>
      </c>
      <c r="R240" s="2">
        <v>176112</v>
      </c>
      <c r="S240" s="2">
        <f t="shared" si="72"/>
        <v>456128.31887999998</v>
      </c>
      <c r="T240" s="2">
        <f t="shared" si="73"/>
        <v>112711680</v>
      </c>
      <c r="U240" s="2">
        <f t="shared" si="74"/>
        <v>4910002560000</v>
      </c>
      <c r="W240" s="2">
        <f t="shared" si="75"/>
        <v>0</v>
      </c>
      <c r="X240" s="2">
        <f t="shared" si="76"/>
        <v>0</v>
      </c>
      <c r="Y240" s="2">
        <f t="shared" si="77"/>
        <v>0</v>
      </c>
      <c r="Z240" s="2">
        <f t="shared" si="78"/>
        <v>12.742783489339963</v>
      </c>
      <c r="AA240" s="2">
        <f t="shared" si="79"/>
        <v>0</v>
      </c>
      <c r="AB240" s="2">
        <f t="shared" si="80"/>
        <v>1.8203976413342804</v>
      </c>
      <c r="AC240" s="2">
        <v>21</v>
      </c>
      <c r="AD240" s="2">
        <f t="shared" si="81"/>
        <v>0.60679921377809354</v>
      </c>
      <c r="AE240" s="2" t="s">
        <v>179</v>
      </c>
      <c r="AF240" s="2">
        <f t="shared" si="82"/>
        <v>87577.062937062932</v>
      </c>
      <c r="AG240" s="2">
        <f t="shared" si="83"/>
        <v>0.15082611466605425</v>
      </c>
      <c r="AH240" s="2">
        <f t="shared" si="84"/>
        <v>0.40836082862601503</v>
      </c>
      <c r="AI240" s="2">
        <f t="shared" si="85"/>
        <v>450409366</v>
      </c>
      <c r="AJ240" s="2">
        <f t="shared" si="86"/>
        <v>12754183.200000001</v>
      </c>
      <c r="AK240" s="2">
        <f t="shared" si="87"/>
        <v>12.754183200000002</v>
      </c>
      <c r="AL240" s="2" t="s">
        <v>179</v>
      </c>
      <c r="AM240" s="2" t="s">
        <v>179</v>
      </c>
      <c r="AN240" s="2" t="s">
        <v>179</v>
      </c>
      <c r="AO240" s="2" t="s">
        <v>179</v>
      </c>
      <c r="AP240" s="2" t="s">
        <v>179</v>
      </c>
      <c r="AQ240" s="2" t="s">
        <v>179</v>
      </c>
      <c r="AR240" s="2" t="s">
        <v>179</v>
      </c>
      <c r="AS240" s="2">
        <v>0</v>
      </c>
      <c r="AT240" s="2" t="s">
        <v>179</v>
      </c>
      <c r="AU240" s="2" t="s">
        <v>179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 t="s">
        <v>142</v>
      </c>
    </row>
    <row r="241" spans="1:99" s="2" customFormat="1" x14ac:dyDescent="0.25">
      <c r="A241" s="2" t="s">
        <v>1787</v>
      </c>
      <c r="C241" s="2" t="s">
        <v>1788</v>
      </c>
      <c r="D241" s="2">
        <v>1996</v>
      </c>
      <c r="E241" s="2">
        <f t="shared" si="89"/>
        <v>19</v>
      </c>
      <c r="F241" s="2">
        <v>0</v>
      </c>
      <c r="G241" s="2">
        <v>8</v>
      </c>
      <c r="H241" s="2">
        <v>0</v>
      </c>
      <c r="I241" s="2">
        <v>68</v>
      </c>
      <c r="J241" s="2">
        <v>45</v>
      </c>
      <c r="K241" s="2">
        <v>68</v>
      </c>
      <c r="L241" s="2">
        <f t="shared" si="67"/>
        <v>2962073.2</v>
      </c>
      <c r="M241" s="2">
        <v>303</v>
      </c>
      <c r="N241" s="2">
        <f t="shared" si="68"/>
        <v>13198680</v>
      </c>
      <c r="O241" s="2">
        <f t="shared" si="69"/>
        <v>0.47343750000000001</v>
      </c>
      <c r="P241" s="2">
        <f t="shared" si="70"/>
        <v>1226198.58</v>
      </c>
      <c r="Q241" s="2">
        <f t="shared" si="71"/>
        <v>1.2261985800000001</v>
      </c>
      <c r="R241" s="2">
        <v>0.4</v>
      </c>
      <c r="S241" s="2">
        <f t="shared" si="72"/>
        <v>1.0359959999999999</v>
      </c>
      <c r="T241" s="2">
        <f t="shared" si="73"/>
        <v>256</v>
      </c>
      <c r="U241" s="2">
        <f t="shared" si="74"/>
        <v>11152000</v>
      </c>
      <c r="W241" s="2">
        <f t="shared" si="75"/>
        <v>0</v>
      </c>
      <c r="X241" s="2">
        <f t="shared" si="76"/>
        <v>0</v>
      </c>
      <c r="Y241" s="2">
        <f t="shared" si="77"/>
        <v>0</v>
      </c>
      <c r="Z241" s="2">
        <f t="shared" si="78"/>
        <v>0.22442192704118899</v>
      </c>
      <c r="AA241" s="2">
        <f t="shared" si="79"/>
        <v>0</v>
      </c>
      <c r="AB241" s="2" t="e">
        <f t="shared" si="80"/>
        <v>#DIV/0!</v>
      </c>
      <c r="AC241" s="2">
        <v>0</v>
      </c>
      <c r="AD241" s="2" t="e">
        <f t="shared" si="81"/>
        <v>#DIV/0!</v>
      </c>
      <c r="AE241" s="2" t="s">
        <v>179</v>
      </c>
      <c r="AF241" s="2">
        <f t="shared" si="82"/>
        <v>0.84488448844884489</v>
      </c>
      <c r="AG241" s="2">
        <f t="shared" si="83"/>
        <v>5.4745129303552208E-3</v>
      </c>
      <c r="AH241" s="2">
        <f t="shared" si="84"/>
        <v>22.091041065386822</v>
      </c>
      <c r="AI241" s="2">
        <f t="shared" si="85"/>
        <v>1960195.5</v>
      </c>
      <c r="AJ241" s="2">
        <f t="shared" si="86"/>
        <v>55506.6</v>
      </c>
      <c r="AK241" s="2">
        <f t="shared" si="87"/>
        <v>5.5506599999999996E-2</v>
      </c>
      <c r="AL241" s="2" t="s">
        <v>179</v>
      </c>
      <c r="AM241" s="2" t="s">
        <v>179</v>
      </c>
      <c r="AN241" s="2" t="s">
        <v>179</v>
      </c>
      <c r="AO241" s="2" t="s">
        <v>179</v>
      </c>
      <c r="AP241" s="2" t="s">
        <v>179</v>
      </c>
      <c r="AQ241" s="2" t="s">
        <v>179</v>
      </c>
      <c r="AR241" s="2" t="s">
        <v>179</v>
      </c>
      <c r="AS241" s="2">
        <v>0</v>
      </c>
      <c r="AT241" s="2" t="s">
        <v>179</v>
      </c>
      <c r="AU241" s="2" t="s">
        <v>179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 t="s">
        <v>142</v>
      </c>
    </row>
    <row r="242" spans="1:99" s="2" customFormat="1" x14ac:dyDescent="0.25">
      <c r="A242" s="2" t="s">
        <v>1789</v>
      </c>
      <c r="C242" s="2" t="s">
        <v>1790</v>
      </c>
      <c r="F242" s="2">
        <v>7.7</v>
      </c>
      <c r="G242" s="2">
        <v>7.7</v>
      </c>
      <c r="H242" s="2">
        <v>1022</v>
      </c>
      <c r="I242" s="2">
        <v>34579</v>
      </c>
      <c r="J242" s="2">
        <v>12800</v>
      </c>
      <c r="K242" s="2">
        <v>34579</v>
      </c>
      <c r="L242" s="2">
        <f t="shared" si="67"/>
        <v>1506257782.1000001</v>
      </c>
      <c r="M242" s="2">
        <v>3456</v>
      </c>
      <c r="N242" s="2">
        <f t="shared" si="68"/>
        <v>150543360</v>
      </c>
      <c r="O242" s="2">
        <f t="shared" si="69"/>
        <v>5.4</v>
      </c>
      <c r="P242" s="2">
        <f t="shared" si="70"/>
        <v>13985948.16</v>
      </c>
      <c r="Q242" s="2">
        <f t="shared" si="71"/>
        <v>13.985948160000001</v>
      </c>
      <c r="R242" s="2">
        <v>94</v>
      </c>
      <c r="S242" s="2">
        <f t="shared" si="72"/>
        <v>243.45905999999999</v>
      </c>
      <c r="T242" s="2">
        <f t="shared" si="73"/>
        <v>60160</v>
      </c>
      <c r="U242" s="2">
        <f t="shared" si="74"/>
        <v>2620720000</v>
      </c>
      <c r="V242" s="2">
        <v>110583.12361</v>
      </c>
      <c r="W242" s="2">
        <f t="shared" si="75"/>
        <v>33.705736076327995</v>
      </c>
      <c r="X242" s="2">
        <f t="shared" si="76"/>
        <v>20.943780112992339</v>
      </c>
      <c r="Y242" s="2">
        <f t="shared" si="77"/>
        <v>2.5424519265574985</v>
      </c>
      <c r="Z242" s="2">
        <f t="shared" si="78"/>
        <v>10.005474715723098</v>
      </c>
      <c r="AA242" s="2">
        <f t="shared" si="79"/>
        <v>2.1348223165054354</v>
      </c>
      <c r="AB242" s="2">
        <f t="shared" si="80"/>
        <v>3.8982369022297787</v>
      </c>
      <c r="AC242" s="2">
        <v>7.7</v>
      </c>
      <c r="AD242" s="2">
        <f t="shared" si="81"/>
        <v>1.2994123007432594</v>
      </c>
      <c r="AE242" s="2">
        <v>93.455100000000002</v>
      </c>
      <c r="AF242" s="2">
        <f t="shared" si="82"/>
        <v>17.407407407407408</v>
      </c>
      <c r="AG242" s="2">
        <f t="shared" si="83"/>
        <v>7.2269049838536631E-2</v>
      </c>
      <c r="AH242" s="2">
        <f t="shared" si="84"/>
        <v>0.88582887440412494</v>
      </c>
      <c r="AI242" s="2">
        <f t="shared" si="85"/>
        <v>557566720</v>
      </c>
      <c r="AJ242" s="2">
        <f t="shared" si="86"/>
        <v>15788544</v>
      </c>
      <c r="AK242" s="2">
        <f t="shared" si="87"/>
        <v>15.788544</v>
      </c>
      <c r="AL242" s="2" t="s">
        <v>1791</v>
      </c>
      <c r="AM242" s="2" t="s">
        <v>616</v>
      </c>
      <c r="AN242" s="2" t="s">
        <v>1792</v>
      </c>
      <c r="AO242" s="2" t="s">
        <v>1793</v>
      </c>
      <c r="AP242" s="2" t="s">
        <v>1794</v>
      </c>
      <c r="AQ242" s="2" t="s">
        <v>1331</v>
      </c>
      <c r="AR242" s="2" t="s">
        <v>299</v>
      </c>
      <c r="AS242" s="2">
        <v>1</v>
      </c>
      <c r="AT242" s="2" t="s">
        <v>1795</v>
      </c>
      <c r="AU242" s="2" t="s">
        <v>1796</v>
      </c>
      <c r="AV242" s="2">
        <v>10</v>
      </c>
      <c r="AW242" s="5">
        <v>44</v>
      </c>
      <c r="AX242" s="5">
        <v>55</v>
      </c>
      <c r="AY242" s="2">
        <v>0</v>
      </c>
      <c r="AZ242" s="5">
        <v>4.7</v>
      </c>
      <c r="BA242" s="5">
        <v>3.9</v>
      </c>
      <c r="BB242" s="2">
        <v>0</v>
      </c>
      <c r="BC242" s="5">
        <v>0.2</v>
      </c>
      <c r="BD242" s="5">
        <v>0.4</v>
      </c>
      <c r="BE242" s="5">
        <v>0.3</v>
      </c>
      <c r="BF242" s="5">
        <v>2.1</v>
      </c>
      <c r="BG242" s="5">
        <v>2.5</v>
      </c>
      <c r="BH242" s="5">
        <v>0.7</v>
      </c>
      <c r="BI242" s="5">
        <v>22.5</v>
      </c>
      <c r="BJ242" s="5">
        <v>12.6</v>
      </c>
      <c r="BK242" s="5">
        <v>8.9</v>
      </c>
      <c r="BL242" s="5">
        <v>38.700000000000003</v>
      </c>
      <c r="BM242" s="5">
        <v>0.7</v>
      </c>
      <c r="BN242" s="5">
        <v>1.8</v>
      </c>
      <c r="BO242" s="5">
        <v>4160</v>
      </c>
      <c r="BP242" s="5">
        <v>650</v>
      </c>
      <c r="BQ242" s="5">
        <v>20</v>
      </c>
      <c r="BR242" s="5">
        <v>3</v>
      </c>
      <c r="BS242" s="5">
        <v>0.52</v>
      </c>
      <c r="BT242" s="5">
        <v>0.08</v>
      </c>
      <c r="BU242" s="5">
        <v>5751</v>
      </c>
      <c r="BV242" s="5">
        <v>28</v>
      </c>
      <c r="BW242" s="5">
        <v>0.72</v>
      </c>
      <c r="BX242" s="5">
        <v>28259</v>
      </c>
      <c r="BY242" s="5">
        <v>1808</v>
      </c>
      <c r="BZ242" s="5">
        <v>137</v>
      </c>
      <c r="CA242" s="5">
        <v>9</v>
      </c>
      <c r="CB242" s="5">
        <v>0.34</v>
      </c>
      <c r="CC242" s="5">
        <v>0.02</v>
      </c>
      <c r="CD242" s="5">
        <v>41</v>
      </c>
      <c r="CE242" s="5">
        <v>14</v>
      </c>
      <c r="CF242" s="5">
        <v>42</v>
      </c>
      <c r="CG242" s="5">
        <v>45</v>
      </c>
      <c r="CH242" s="5">
        <v>7</v>
      </c>
      <c r="CI242" s="5">
        <v>1</v>
      </c>
      <c r="CJ242" s="5">
        <v>2</v>
      </c>
      <c r="CK242" s="5">
        <v>1</v>
      </c>
      <c r="CL242" s="2">
        <v>0</v>
      </c>
      <c r="CM242" s="5">
        <v>3</v>
      </c>
      <c r="CN242" s="5">
        <v>9</v>
      </c>
      <c r="CO242" s="5">
        <v>1</v>
      </c>
      <c r="CP242" s="5">
        <v>7</v>
      </c>
      <c r="CQ242" s="5">
        <v>4</v>
      </c>
      <c r="CR242" s="5">
        <v>23</v>
      </c>
      <c r="CS242" s="5">
        <v>0.66400000000000003</v>
      </c>
      <c r="CT242" s="5">
        <v>0.13419</v>
      </c>
      <c r="CU242" s="2" t="s">
        <v>142</v>
      </c>
    </row>
    <row r="243" spans="1:99" s="2" customFormat="1" x14ac:dyDescent="0.25">
      <c r="A243" s="2" t="s">
        <v>1797</v>
      </c>
      <c r="C243" s="2" t="s">
        <v>1798</v>
      </c>
      <c r="D243" s="2">
        <v>1953</v>
      </c>
      <c r="E243" s="2">
        <f t="shared" ref="E243:E249" si="90">2015-D243</f>
        <v>62</v>
      </c>
      <c r="F243" s="2">
        <v>7.4</v>
      </c>
      <c r="G243" s="2">
        <v>7.4</v>
      </c>
      <c r="H243" s="2">
        <v>888</v>
      </c>
      <c r="I243" s="2">
        <v>19248</v>
      </c>
      <c r="J243" s="2">
        <v>6366</v>
      </c>
      <c r="K243" s="2">
        <v>19248</v>
      </c>
      <c r="L243" s="2">
        <f t="shared" si="67"/>
        <v>838440955.20000005</v>
      </c>
      <c r="M243" s="2">
        <v>1594</v>
      </c>
      <c r="N243" s="2">
        <f t="shared" si="68"/>
        <v>69434640</v>
      </c>
      <c r="O243" s="2">
        <f t="shared" si="69"/>
        <v>2.4906250000000001</v>
      </c>
      <c r="P243" s="2">
        <f t="shared" si="70"/>
        <v>6450694.8399999999</v>
      </c>
      <c r="Q243" s="2">
        <f t="shared" si="71"/>
        <v>6.4506948400000006</v>
      </c>
      <c r="R243" s="2">
        <v>108.2</v>
      </c>
      <c r="S243" s="2">
        <f t="shared" si="72"/>
        <v>280.236918</v>
      </c>
      <c r="T243" s="2">
        <f t="shared" si="73"/>
        <v>69248</v>
      </c>
      <c r="U243" s="2">
        <f t="shared" si="74"/>
        <v>3016616000</v>
      </c>
      <c r="V243" s="2">
        <v>90678.187661000004</v>
      </c>
      <c r="W243" s="2">
        <f t="shared" si="75"/>
        <v>27.638711599072799</v>
      </c>
      <c r="X243" s="2">
        <f t="shared" si="76"/>
        <v>17.173904673867437</v>
      </c>
      <c r="Y243" s="2">
        <f t="shared" si="77"/>
        <v>3.0697954399114398</v>
      </c>
      <c r="Z243" s="2">
        <f t="shared" si="78"/>
        <v>12.0752545876237</v>
      </c>
      <c r="AA243" s="2">
        <f t="shared" si="79"/>
        <v>3.519808597725409</v>
      </c>
      <c r="AB243" s="2">
        <f t="shared" si="80"/>
        <v>4.8953734814690666</v>
      </c>
      <c r="AC243" s="2">
        <v>7.4</v>
      </c>
      <c r="AD243" s="2">
        <f t="shared" si="81"/>
        <v>1.6317911604896891</v>
      </c>
      <c r="AE243" s="2">
        <v>169.17400000000001</v>
      </c>
      <c r="AF243" s="2">
        <f t="shared" si="82"/>
        <v>43.442910915934753</v>
      </c>
      <c r="AG243" s="2">
        <f t="shared" si="83"/>
        <v>0.12842620529698714</v>
      </c>
      <c r="AH243" s="2">
        <f t="shared" si="84"/>
        <v>0.82150034663325722</v>
      </c>
      <c r="AI243" s="2">
        <f t="shared" si="85"/>
        <v>277302323.40000004</v>
      </c>
      <c r="AJ243" s="2">
        <f t="shared" si="86"/>
        <v>7852333.6799999997</v>
      </c>
      <c r="AK243" s="2">
        <f t="shared" si="87"/>
        <v>7.8523336800000001</v>
      </c>
      <c r="AL243" s="2" t="s">
        <v>1799</v>
      </c>
      <c r="AM243" s="2" t="s">
        <v>179</v>
      </c>
      <c r="AN243" s="2" t="s">
        <v>179</v>
      </c>
      <c r="AO243" s="2" t="s">
        <v>1800</v>
      </c>
      <c r="AP243" s="2" t="s">
        <v>1801</v>
      </c>
      <c r="AQ243" s="2" t="s">
        <v>1331</v>
      </c>
      <c r="AR243" s="2" t="s">
        <v>1802</v>
      </c>
      <c r="AS243" s="2">
        <v>1</v>
      </c>
      <c r="AT243" s="2" t="s">
        <v>1803</v>
      </c>
      <c r="AU243" s="2" t="s">
        <v>1804</v>
      </c>
      <c r="AV243" s="2">
        <v>10</v>
      </c>
      <c r="AW243" s="5">
        <v>67</v>
      </c>
      <c r="AX243" s="5">
        <v>32</v>
      </c>
      <c r="AY243" s="2">
        <v>0</v>
      </c>
      <c r="AZ243" s="5">
        <v>6.4</v>
      </c>
      <c r="BA243" s="5">
        <v>4.5999999999999996</v>
      </c>
      <c r="BB243" s="2">
        <v>0</v>
      </c>
      <c r="BC243" s="5">
        <v>0.1</v>
      </c>
      <c r="BD243" s="5">
        <v>0.3</v>
      </c>
      <c r="BE243" s="5">
        <v>0.2</v>
      </c>
      <c r="BF243" s="5">
        <v>1.5</v>
      </c>
      <c r="BG243" s="5">
        <v>1.8</v>
      </c>
      <c r="BH243" s="5">
        <v>0.4</v>
      </c>
      <c r="BI243" s="5">
        <v>18</v>
      </c>
      <c r="BJ243" s="5">
        <v>13.5</v>
      </c>
      <c r="BK243" s="5">
        <v>7.8</v>
      </c>
      <c r="BL243" s="5">
        <v>43.5</v>
      </c>
      <c r="BM243" s="5">
        <v>0.4</v>
      </c>
      <c r="BN243" s="5">
        <v>1.4</v>
      </c>
      <c r="BO243" s="5">
        <v>8157</v>
      </c>
      <c r="BP243" s="5">
        <v>1334</v>
      </c>
      <c r="BQ243" s="5">
        <v>21</v>
      </c>
      <c r="BR243" s="5">
        <v>3</v>
      </c>
      <c r="BS243" s="5">
        <v>0.51</v>
      </c>
      <c r="BT243" s="5">
        <v>0.08</v>
      </c>
      <c r="BU243" s="5">
        <v>11268</v>
      </c>
      <c r="BV243" s="5">
        <v>29</v>
      </c>
      <c r="BW243" s="5">
        <v>0.7</v>
      </c>
      <c r="BX243" s="5">
        <v>56097</v>
      </c>
      <c r="BY243" s="5">
        <v>14063</v>
      </c>
      <c r="BZ243" s="5">
        <v>142</v>
      </c>
      <c r="CA243" s="5">
        <v>36</v>
      </c>
      <c r="CB243" s="5">
        <v>0.37</v>
      </c>
      <c r="CC243" s="5">
        <v>0.1</v>
      </c>
      <c r="CD243" s="5">
        <v>34</v>
      </c>
      <c r="CE243" s="5">
        <v>8</v>
      </c>
      <c r="CF243" s="5">
        <v>48</v>
      </c>
      <c r="CG243" s="5">
        <v>51</v>
      </c>
      <c r="CH243" s="5">
        <v>8</v>
      </c>
      <c r="CI243" s="5">
        <v>1</v>
      </c>
      <c r="CJ243" s="5">
        <v>1</v>
      </c>
      <c r="CK243" s="5">
        <v>1</v>
      </c>
      <c r="CL243" s="2">
        <v>0</v>
      </c>
      <c r="CM243" s="5">
        <v>2</v>
      </c>
      <c r="CN243" s="5">
        <v>5</v>
      </c>
      <c r="CO243" s="5">
        <v>1</v>
      </c>
      <c r="CP243" s="5">
        <v>8</v>
      </c>
      <c r="CQ243" s="5">
        <v>5</v>
      </c>
      <c r="CR243" s="5">
        <v>26</v>
      </c>
      <c r="CS243" s="5">
        <v>0.97165000000000001</v>
      </c>
      <c r="CT243" s="5">
        <v>0.97953000000000001</v>
      </c>
      <c r="CU243" s="2" t="s">
        <v>142</v>
      </c>
    </row>
    <row r="244" spans="1:99" s="2" customFormat="1" x14ac:dyDescent="0.25">
      <c r="A244" s="2" t="s">
        <v>1805</v>
      </c>
      <c r="C244" s="2" t="s">
        <v>1806</v>
      </c>
      <c r="D244" s="2">
        <v>1983</v>
      </c>
      <c r="E244" s="2">
        <f t="shared" si="90"/>
        <v>32</v>
      </c>
      <c r="F244" s="2">
        <v>100</v>
      </c>
      <c r="G244" s="2">
        <v>104</v>
      </c>
      <c r="H244" s="2">
        <v>126800</v>
      </c>
      <c r="I244" s="2">
        <v>420840</v>
      </c>
      <c r="J244" s="2">
        <v>45962</v>
      </c>
      <c r="K244" s="2">
        <v>420840</v>
      </c>
      <c r="L244" s="2">
        <f t="shared" si="67"/>
        <v>18331748316</v>
      </c>
      <c r="M244" s="2">
        <v>3280</v>
      </c>
      <c r="N244" s="2">
        <f t="shared" si="68"/>
        <v>142876800</v>
      </c>
      <c r="O244" s="2">
        <f t="shared" si="69"/>
        <v>5.125</v>
      </c>
      <c r="P244" s="2">
        <f t="shared" si="70"/>
        <v>13273700.800000001</v>
      </c>
      <c r="Q244" s="2">
        <f t="shared" si="71"/>
        <v>13.2737008</v>
      </c>
      <c r="R244" s="2">
        <v>252</v>
      </c>
      <c r="S244" s="2">
        <f t="shared" si="72"/>
        <v>652.67747999999995</v>
      </c>
      <c r="T244" s="2">
        <f t="shared" si="73"/>
        <v>161280</v>
      </c>
      <c r="U244" s="2">
        <f t="shared" si="74"/>
        <v>7025760000</v>
      </c>
      <c r="V244" s="2">
        <v>203423.15348000001</v>
      </c>
      <c r="W244" s="2">
        <f t="shared" si="75"/>
        <v>62.003377180704</v>
      </c>
      <c r="X244" s="2">
        <f t="shared" si="76"/>
        <v>38.527124730191126</v>
      </c>
      <c r="Y244" s="2">
        <f t="shared" si="77"/>
        <v>4.800806748793585</v>
      </c>
      <c r="Z244" s="2">
        <f t="shared" si="78"/>
        <v>128.30458350131022</v>
      </c>
      <c r="AA244" s="2">
        <f t="shared" si="79"/>
        <v>1.0936650020436947</v>
      </c>
      <c r="AB244" s="2">
        <f t="shared" si="80"/>
        <v>3.8491375050393066</v>
      </c>
      <c r="AC244" s="2">
        <v>100</v>
      </c>
      <c r="AD244" s="2">
        <f t="shared" si="81"/>
        <v>1.2830458350131022</v>
      </c>
      <c r="AE244" s="2">
        <v>189.36099999999999</v>
      </c>
      <c r="AF244" s="2">
        <f t="shared" si="82"/>
        <v>49.170731707317074</v>
      </c>
      <c r="AG244" s="2">
        <f t="shared" si="83"/>
        <v>0.95127648699273903</v>
      </c>
      <c r="AH244" s="2">
        <f t="shared" si="84"/>
        <v>0.23413211784014251</v>
      </c>
      <c r="AI244" s="2">
        <f t="shared" si="85"/>
        <v>2002100123.8</v>
      </c>
      <c r="AJ244" s="2">
        <f t="shared" si="86"/>
        <v>56693207.759999998</v>
      </c>
      <c r="AK244" s="2">
        <f t="shared" si="87"/>
        <v>56.69320776</v>
      </c>
      <c r="AL244" s="2" t="s">
        <v>1807</v>
      </c>
      <c r="AM244" s="2" t="s">
        <v>179</v>
      </c>
      <c r="AN244" s="2" t="s">
        <v>179</v>
      </c>
      <c r="AO244" s="2" t="s">
        <v>1808</v>
      </c>
      <c r="AP244" s="2" t="s">
        <v>1809</v>
      </c>
      <c r="AQ244" s="2" t="s">
        <v>309</v>
      </c>
      <c r="AR244" s="2" t="s">
        <v>368</v>
      </c>
      <c r="AS244" s="2">
        <v>2</v>
      </c>
      <c r="AT244" s="2" t="s">
        <v>1810</v>
      </c>
      <c r="AU244" s="2" t="s">
        <v>1811</v>
      </c>
      <c r="AV244" s="2">
        <v>5</v>
      </c>
      <c r="AW244" s="5">
        <v>66</v>
      </c>
      <c r="AX244" s="5">
        <v>33</v>
      </c>
      <c r="AY244" s="5">
        <v>1</v>
      </c>
      <c r="AZ244" s="5">
        <v>2.5</v>
      </c>
      <c r="BA244" s="5">
        <v>0.1</v>
      </c>
      <c r="BB244" s="5">
        <v>0.1</v>
      </c>
      <c r="BC244" s="5">
        <v>0.5</v>
      </c>
      <c r="BD244" s="5">
        <v>0.4</v>
      </c>
      <c r="BE244" s="5">
        <v>0.8</v>
      </c>
      <c r="BF244" s="5">
        <v>13.7</v>
      </c>
      <c r="BG244" s="5">
        <v>1.6</v>
      </c>
      <c r="BH244" s="2">
        <v>0</v>
      </c>
      <c r="BI244" s="5">
        <v>0.1</v>
      </c>
      <c r="BJ244" s="5">
        <v>2.4</v>
      </c>
      <c r="BK244" s="5">
        <v>46.9</v>
      </c>
      <c r="BL244" s="5">
        <v>30.2</v>
      </c>
      <c r="BM244" s="2">
        <v>0</v>
      </c>
      <c r="BN244" s="5">
        <v>0.7</v>
      </c>
      <c r="BO244" s="5">
        <v>46974</v>
      </c>
      <c r="BP244" s="5">
        <v>8749</v>
      </c>
      <c r="BQ244" s="5">
        <v>44</v>
      </c>
      <c r="BR244" s="5">
        <v>8</v>
      </c>
      <c r="BS244" s="5">
        <v>0.33</v>
      </c>
      <c r="BT244" s="5">
        <v>0.06</v>
      </c>
      <c r="BU244" s="5">
        <v>63556</v>
      </c>
      <c r="BV244" s="5">
        <v>59</v>
      </c>
      <c r="BW244" s="5">
        <v>0.44</v>
      </c>
      <c r="BX244" s="5">
        <v>282010</v>
      </c>
      <c r="BY244" s="5">
        <v>47337</v>
      </c>
      <c r="BZ244" s="5">
        <v>264</v>
      </c>
      <c r="CA244" s="5">
        <v>44</v>
      </c>
      <c r="CB244" s="5">
        <v>1.68</v>
      </c>
      <c r="CC244" s="5">
        <v>0.3</v>
      </c>
      <c r="CD244" s="5">
        <v>13</v>
      </c>
      <c r="CE244" s="5">
        <v>8</v>
      </c>
      <c r="CF244" s="5">
        <v>57</v>
      </c>
      <c r="CG244" s="5">
        <v>30</v>
      </c>
      <c r="CH244" s="5">
        <v>14</v>
      </c>
      <c r="CI244" s="5">
        <v>2</v>
      </c>
      <c r="CJ244" s="5">
        <v>4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5">
        <v>1</v>
      </c>
      <c r="CQ244" s="5">
        <v>14</v>
      </c>
      <c r="CR244" s="5">
        <v>57</v>
      </c>
      <c r="CS244" s="5">
        <v>0.73799999999999999</v>
      </c>
      <c r="CT244" s="5">
        <v>0.80495000000000005</v>
      </c>
      <c r="CU244" s="2" t="s">
        <v>142</v>
      </c>
    </row>
    <row r="245" spans="1:99" s="2" customFormat="1" x14ac:dyDescent="0.25">
      <c r="A245" s="2" t="s">
        <v>1812</v>
      </c>
      <c r="B245" s="2" t="s">
        <v>1813</v>
      </c>
      <c r="C245" s="2" t="s">
        <v>1814</v>
      </c>
      <c r="D245" s="2">
        <v>1979</v>
      </c>
      <c r="E245" s="2">
        <f t="shared" si="90"/>
        <v>36</v>
      </c>
      <c r="F245" s="2">
        <v>114</v>
      </c>
      <c r="G245" s="2">
        <v>115</v>
      </c>
      <c r="H245" s="2">
        <v>342330</v>
      </c>
      <c r="I245" s="2">
        <v>650000</v>
      </c>
      <c r="J245" s="2">
        <v>65500</v>
      </c>
      <c r="K245" s="2">
        <v>650000</v>
      </c>
      <c r="L245" s="2">
        <f t="shared" si="67"/>
        <v>28313935000</v>
      </c>
      <c r="M245" s="2">
        <v>4400</v>
      </c>
      <c r="N245" s="2">
        <f t="shared" si="68"/>
        <v>191664000</v>
      </c>
      <c r="O245" s="2">
        <f t="shared" si="69"/>
        <v>6.875</v>
      </c>
      <c r="P245" s="2">
        <f t="shared" si="70"/>
        <v>17806184</v>
      </c>
      <c r="Q245" s="2">
        <f t="shared" si="71"/>
        <v>17.806184000000002</v>
      </c>
      <c r="R245" s="2">
        <v>475</v>
      </c>
      <c r="S245" s="2">
        <f t="shared" si="72"/>
        <v>1230.2452499999999</v>
      </c>
      <c r="T245" s="2">
        <f t="shared" si="73"/>
        <v>304000</v>
      </c>
      <c r="U245" s="2">
        <f t="shared" si="74"/>
        <v>13243000000</v>
      </c>
      <c r="V245" s="2">
        <v>169870.50774999999</v>
      </c>
      <c r="W245" s="2">
        <f t="shared" si="75"/>
        <v>51.776530762199997</v>
      </c>
      <c r="X245" s="2">
        <f t="shared" si="76"/>
        <v>32.172454944803498</v>
      </c>
      <c r="Y245" s="2">
        <f t="shared" si="77"/>
        <v>3.4613252483197492</v>
      </c>
      <c r="Z245" s="2">
        <f t="shared" si="78"/>
        <v>147.72693359211954</v>
      </c>
      <c r="AA245" s="2">
        <f t="shared" si="79"/>
        <v>0.64085464351464372</v>
      </c>
      <c r="AB245" s="2">
        <f t="shared" si="80"/>
        <v>3.8875508840031459</v>
      </c>
      <c r="AC245" s="2">
        <v>114</v>
      </c>
      <c r="AD245" s="2">
        <f t="shared" si="81"/>
        <v>1.2958502946677153</v>
      </c>
      <c r="AE245" s="2">
        <v>8.7009000000000007</v>
      </c>
      <c r="AF245" s="2">
        <f t="shared" si="82"/>
        <v>69.090909090909093</v>
      </c>
      <c r="AG245" s="2">
        <f t="shared" si="83"/>
        <v>0.9456596481556343</v>
      </c>
      <c r="AH245" s="2">
        <f t="shared" si="84"/>
        <v>0.22039282145197339</v>
      </c>
      <c r="AI245" s="2">
        <f t="shared" si="85"/>
        <v>2853173450</v>
      </c>
      <c r="AJ245" s="2">
        <f t="shared" si="86"/>
        <v>80792940</v>
      </c>
      <c r="AK245" s="2">
        <f t="shared" si="87"/>
        <v>80.792940000000002</v>
      </c>
      <c r="AL245" s="2" t="s">
        <v>1815</v>
      </c>
      <c r="AM245" s="2" t="s">
        <v>179</v>
      </c>
      <c r="AN245" s="2" t="s">
        <v>179</v>
      </c>
      <c r="AO245" s="2" t="s">
        <v>1816</v>
      </c>
      <c r="AP245" s="2" t="s">
        <v>1817</v>
      </c>
      <c r="AQ245" s="2" t="s">
        <v>1818</v>
      </c>
      <c r="AR245" s="2" t="s">
        <v>139</v>
      </c>
      <c r="AS245" s="2">
        <v>1</v>
      </c>
      <c r="AT245" s="2" t="s">
        <v>1819</v>
      </c>
      <c r="AU245" s="2" t="s">
        <v>1820</v>
      </c>
      <c r="AV245" s="2">
        <v>5</v>
      </c>
      <c r="AW245" s="5">
        <v>96</v>
      </c>
      <c r="AX245" s="5">
        <v>3</v>
      </c>
      <c r="AY245" s="5">
        <v>1</v>
      </c>
      <c r="AZ245" s="5">
        <v>5.4</v>
      </c>
      <c r="BA245" s="2">
        <v>0</v>
      </c>
      <c r="BB245" s="2">
        <v>0</v>
      </c>
      <c r="BC245" s="5">
        <v>0.3</v>
      </c>
      <c r="BD245" s="5">
        <v>0.2</v>
      </c>
      <c r="BE245" s="5">
        <v>0.2</v>
      </c>
      <c r="BF245" s="5">
        <v>9.6</v>
      </c>
      <c r="BG245" s="5">
        <v>1.5</v>
      </c>
      <c r="BH245" s="2">
        <v>0</v>
      </c>
      <c r="BI245" s="5">
        <v>12.4</v>
      </c>
      <c r="BJ245" s="5">
        <v>21.2</v>
      </c>
      <c r="BK245" s="5">
        <v>11.3</v>
      </c>
      <c r="BL245" s="5">
        <v>37.4</v>
      </c>
      <c r="BM245" s="2">
        <v>0</v>
      </c>
      <c r="BN245" s="5">
        <v>0.4</v>
      </c>
      <c r="BO245" s="5">
        <v>12043</v>
      </c>
      <c r="BP245" s="5">
        <v>1904</v>
      </c>
      <c r="BQ245" s="5">
        <v>48</v>
      </c>
      <c r="BR245" s="5">
        <v>8</v>
      </c>
      <c r="BS245" s="5">
        <v>0.36</v>
      </c>
      <c r="BT245" s="5">
        <v>0.06</v>
      </c>
      <c r="BU245" s="5">
        <v>15664</v>
      </c>
      <c r="BV245" s="5">
        <v>62</v>
      </c>
      <c r="BW245" s="5">
        <v>0.47</v>
      </c>
      <c r="BX245" s="5">
        <v>51763</v>
      </c>
      <c r="BY245" s="5">
        <v>10470</v>
      </c>
      <c r="BZ245" s="5">
        <v>206</v>
      </c>
      <c r="CA245" s="5">
        <v>42</v>
      </c>
      <c r="CB245" s="5">
        <v>6.72</v>
      </c>
      <c r="CC245" s="5">
        <v>1.43</v>
      </c>
      <c r="CD245" s="5">
        <v>9</v>
      </c>
      <c r="CE245" s="5">
        <v>5</v>
      </c>
      <c r="CF245" s="5">
        <v>66</v>
      </c>
      <c r="CG245" s="5">
        <v>46</v>
      </c>
      <c r="CH245" s="5">
        <v>13</v>
      </c>
      <c r="CI245" s="5">
        <v>2</v>
      </c>
      <c r="CJ245" s="5">
        <v>3</v>
      </c>
      <c r="CK245" s="2">
        <v>0</v>
      </c>
      <c r="CL245" s="2">
        <v>0</v>
      </c>
      <c r="CM245" s="5">
        <v>2</v>
      </c>
      <c r="CN245" s="5">
        <v>4</v>
      </c>
      <c r="CO245" s="5">
        <v>2</v>
      </c>
      <c r="CP245" s="5">
        <v>11</v>
      </c>
      <c r="CQ245" s="5">
        <v>7</v>
      </c>
      <c r="CR245" s="5">
        <v>30</v>
      </c>
      <c r="CS245" s="5">
        <v>0.39363999999999999</v>
      </c>
      <c r="CT245" s="5">
        <v>0.14860000000000001</v>
      </c>
      <c r="CU245" s="2" t="s">
        <v>142</v>
      </c>
    </row>
    <row r="246" spans="1:99" s="2" customFormat="1" x14ac:dyDescent="0.25">
      <c r="A246" s="2" t="s">
        <v>1821</v>
      </c>
      <c r="B246" s="2" t="s">
        <v>1822</v>
      </c>
      <c r="C246" s="2" t="s">
        <v>1823</v>
      </c>
      <c r="D246" s="2">
        <v>1980</v>
      </c>
      <c r="E246" s="2">
        <f t="shared" si="90"/>
        <v>35</v>
      </c>
      <c r="F246" s="2">
        <v>160</v>
      </c>
      <c r="G246" s="2">
        <v>162</v>
      </c>
      <c r="H246" s="2">
        <v>342000</v>
      </c>
      <c r="I246" s="2">
        <v>236500</v>
      </c>
      <c r="J246" s="2">
        <v>37100</v>
      </c>
      <c r="K246" s="2">
        <v>236500</v>
      </c>
      <c r="L246" s="2">
        <f t="shared" si="67"/>
        <v>10301916350</v>
      </c>
      <c r="M246" s="2">
        <v>1310</v>
      </c>
      <c r="N246" s="2">
        <f t="shared" si="68"/>
        <v>57063600</v>
      </c>
      <c r="O246" s="2">
        <f t="shared" si="69"/>
        <v>2.046875</v>
      </c>
      <c r="P246" s="2">
        <f t="shared" si="70"/>
        <v>5301386.6000000006</v>
      </c>
      <c r="Q246" s="2">
        <f t="shared" si="71"/>
        <v>5.3013865999999998</v>
      </c>
      <c r="R246" s="2">
        <v>246</v>
      </c>
      <c r="S246" s="2">
        <f t="shared" si="72"/>
        <v>637.13753999999994</v>
      </c>
      <c r="T246" s="2">
        <f t="shared" si="73"/>
        <v>157440</v>
      </c>
      <c r="U246" s="2">
        <f t="shared" si="74"/>
        <v>6858480000</v>
      </c>
      <c r="V246" s="2">
        <v>107855.47903</v>
      </c>
      <c r="W246" s="2">
        <f t="shared" si="75"/>
        <v>32.874350008343995</v>
      </c>
      <c r="X246" s="2">
        <f t="shared" si="76"/>
        <v>20.427180595407822</v>
      </c>
      <c r="Y246" s="2">
        <f t="shared" si="77"/>
        <v>4.0277019739354856</v>
      </c>
      <c r="Z246" s="2">
        <f t="shared" si="78"/>
        <v>180.53393669519625</v>
      </c>
      <c r="AA246" s="2">
        <f t="shared" si="79"/>
        <v>0.71837490546423244</v>
      </c>
      <c r="AB246" s="2">
        <f t="shared" si="80"/>
        <v>3.38501131303493</v>
      </c>
      <c r="AC246" s="2">
        <v>160</v>
      </c>
      <c r="AD246" s="2">
        <f t="shared" si="81"/>
        <v>1.1283371043449766</v>
      </c>
      <c r="AE246" s="2">
        <v>78.038899999999998</v>
      </c>
      <c r="AF246" s="2">
        <f t="shared" si="82"/>
        <v>120.18320610687023</v>
      </c>
      <c r="AG246" s="2">
        <f t="shared" si="83"/>
        <v>2.1179939611689034</v>
      </c>
      <c r="AH246" s="2">
        <f t="shared" si="84"/>
        <v>0.11584664325340958</v>
      </c>
      <c r="AI246" s="2">
        <f t="shared" si="85"/>
        <v>1616072290</v>
      </c>
      <c r="AJ246" s="2">
        <f t="shared" si="86"/>
        <v>45762108</v>
      </c>
      <c r="AK246" s="2">
        <f t="shared" si="87"/>
        <v>45.762107999999998</v>
      </c>
      <c r="AL246" s="2" t="s">
        <v>1824</v>
      </c>
      <c r="AM246" s="2" t="s">
        <v>1825</v>
      </c>
      <c r="AN246" s="2" t="s">
        <v>1826</v>
      </c>
      <c r="AO246" s="2" t="s">
        <v>1827</v>
      </c>
      <c r="AP246" s="2" t="s">
        <v>1828</v>
      </c>
      <c r="AQ246" s="2" t="s">
        <v>1818</v>
      </c>
      <c r="AR246" s="2" t="s">
        <v>1829</v>
      </c>
      <c r="AS246" s="2">
        <v>2</v>
      </c>
      <c r="AT246" s="2" t="s">
        <v>1830</v>
      </c>
      <c r="AU246" s="2" t="s">
        <v>1831</v>
      </c>
      <c r="AV246" s="2">
        <v>4</v>
      </c>
      <c r="AW246" s="5">
        <v>79</v>
      </c>
      <c r="AX246" s="5">
        <v>21</v>
      </c>
      <c r="AY246" s="2">
        <v>0</v>
      </c>
      <c r="AZ246" s="5">
        <v>0.9</v>
      </c>
      <c r="BA246" s="2">
        <v>0</v>
      </c>
      <c r="BB246" s="2">
        <v>0</v>
      </c>
      <c r="BC246" s="5">
        <v>0.6</v>
      </c>
      <c r="BD246" s="5">
        <v>0.2</v>
      </c>
      <c r="BE246" s="5">
        <v>0.3</v>
      </c>
      <c r="BF246" s="5">
        <v>7.5</v>
      </c>
      <c r="BG246" s="5">
        <v>30.6</v>
      </c>
      <c r="BH246" s="2">
        <v>0</v>
      </c>
      <c r="BI246" s="5">
        <v>20.9</v>
      </c>
      <c r="BJ246" s="5">
        <v>36.4</v>
      </c>
      <c r="BK246" s="5">
        <v>0.6</v>
      </c>
      <c r="BL246" s="5">
        <v>1.5</v>
      </c>
      <c r="BM246" s="2">
        <v>0</v>
      </c>
      <c r="BN246" s="5">
        <v>0.6</v>
      </c>
      <c r="BO246" s="5">
        <v>7185</v>
      </c>
      <c r="BP246" s="5">
        <v>4044</v>
      </c>
      <c r="BQ246" s="5">
        <v>11</v>
      </c>
      <c r="BR246" s="5">
        <v>6</v>
      </c>
      <c r="BS246" s="5">
        <v>0.09</v>
      </c>
      <c r="BT246" s="5">
        <v>0.05</v>
      </c>
      <c r="BU246" s="5">
        <v>13678</v>
      </c>
      <c r="BV246" s="5">
        <v>20</v>
      </c>
      <c r="BW246" s="5">
        <v>0.17</v>
      </c>
      <c r="BX246" s="5">
        <v>62196</v>
      </c>
      <c r="BY246" s="5">
        <v>4309</v>
      </c>
      <c r="BZ246" s="5">
        <v>91</v>
      </c>
      <c r="CA246" s="5">
        <v>6</v>
      </c>
      <c r="CB246" s="5">
        <v>0.89</v>
      </c>
      <c r="CC246" s="5">
        <v>0.06</v>
      </c>
      <c r="CD246" s="5">
        <v>25</v>
      </c>
      <c r="CE246" s="5">
        <v>16</v>
      </c>
      <c r="CF246" s="5">
        <v>14</v>
      </c>
      <c r="CG246" s="5">
        <v>7</v>
      </c>
      <c r="CH246" s="5">
        <v>29</v>
      </c>
      <c r="CI246" s="5">
        <v>14</v>
      </c>
      <c r="CJ246" s="5">
        <v>20</v>
      </c>
      <c r="CK246" s="5">
        <v>1</v>
      </c>
      <c r="CL246" s="2">
        <v>0</v>
      </c>
      <c r="CM246" s="5">
        <v>7</v>
      </c>
      <c r="CN246" s="5">
        <v>13</v>
      </c>
      <c r="CO246" s="5">
        <v>8</v>
      </c>
      <c r="CP246" s="5">
        <v>41</v>
      </c>
      <c r="CQ246" s="5">
        <v>1</v>
      </c>
      <c r="CR246" s="5">
        <v>4</v>
      </c>
      <c r="CS246" s="5">
        <v>0.35038999999999998</v>
      </c>
      <c r="CT246" s="5">
        <v>4.4740000000000002E-2</v>
      </c>
      <c r="CU246" s="2" t="s">
        <v>142</v>
      </c>
    </row>
    <row r="247" spans="1:99" s="2" customFormat="1" x14ac:dyDescent="0.25">
      <c r="A247" s="2" t="s">
        <v>1832</v>
      </c>
      <c r="C247" s="2" t="s">
        <v>1833</v>
      </c>
      <c r="D247" s="2">
        <v>1986</v>
      </c>
      <c r="E247" s="2">
        <f t="shared" si="90"/>
        <v>29</v>
      </c>
      <c r="F247" s="2">
        <v>103</v>
      </c>
      <c r="G247" s="2">
        <v>108</v>
      </c>
      <c r="H247" s="2">
        <v>11900</v>
      </c>
      <c r="I247" s="2">
        <v>642500</v>
      </c>
      <c r="J247" s="2">
        <v>176900</v>
      </c>
      <c r="K247" s="2">
        <v>642500</v>
      </c>
      <c r="L247" s="2">
        <f t="shared" si="67"/>
        <v>27987235750</v>
      </c>
      <c r="M247" s="2">
        <v>7470</v>
      </c>
      <c r="N247" s="2">
        <f t="shared" si="68"/>
        <v>325393200</v>
      </c>
      <c r="O247" s="2">
        <f t="shared" si="69"/>
        <v>11.671875</v>
      </c>
      <c r="P247" s="2">
        <f t="shared" si="70"/>
        <v>30230044.199999999</v>
      </c>
      <c r="Q247" s="2">
        <f t="shared" si="71"/>
        <v>30.230044200000002</v>
      </c>
      <c r="R247" s="2">
        <v>232</v>
      </c>
      <c r="S247" s="2">
        <f t="shared" si="72"/>
        <v>600.87767999999994</v>
      </c>
      <c r="T247" s="2">
        <f t="shared" si="73"/>
        <v>148480</v>
      </c>
      <c r="U247" s="2">
        <f t="shared" si="74"/>
        <v>6468160000</v>
      </c>
      <c r="V247" s="2">
        <v>329418.30122999998</v>
      </c>
      <c r="W247" s="2">
        <f t="shared" si="75"/>
        <v>100.40669821490398</v>
      </c>
      <c r="X247" s="2">
        <f t="shared" si="76"/>
        <v>62.38984974315462</v>
      </c>
      <c r="Y247" s="2">
        <f t="shared" si="77"/>
        <v>5.1515531626273754</v>
      </c>
      <c r="Z247" s="2">
        <f t="shared" si="78"/>
        <v>86.010512051265977</v>
      </c>
      <c r="AA247" s="2">
        <f t="shared" si="79"/>
        <v>0.46015351188785947</v>
      </c>
      <c r="AB247" s="2">
        <f t="shared" si="80"/>
        <v>2.5051605451825041</v>
      </c>
      <c r="AC247" s="2">
        <v>103</v>
      </c>
      <c r="AD247" s="2">
        <f t="shared" si="81"/>
        <v>0.83505351506083469</v>
      </c>
      <c r="AE247" s="2">
        <v>24.552600000000002</v>
      </c>
      <c r="AF247" s="2">
        <f t="shared" si="82"/>
        <v>19.876840696117803</v>
      </c>
      <c r="AG247" s="2">
        <f t="shared" si="83"/>
        <v>0.42256424351812316</v>
      </c>
      <c r="AH247" s="2">
        <f t="shared" si="84"/>
        <v>0.138541165584214</v>
      </c>
      <c r="AI247" s="2">
        <f t="shared" si="85"/>
        <v>7705746310</v>
      </c>
      <c r="AJ247" s="2">
        <f t="shared" si="86"/>
        <v>218202612</v>
      </c>
      <c r="AK247" s="2">
        <f t="shared" si="87"/>
        <v>218.20261199999999</v>
      </c>
      <c r="AL247" s="2" t="s">
        <v>1834</v>
      </c>
      <c r="AM247" s="2" t="s">
        <v>179</v>
      </c>
      <c r="AN247" s="2" t="s">
        <v>1835</v>
      </c>
      <c r="AO247" s="2" t="s">
        <v>1836</v>
      </c>
      <c r="AP247" s="2" t="s">
        <v>1837</v>
      </c>
      <c r="AQ247" s="2" t="s">
        <v>161</v>
      </c>
      <c r="AR247" s="2" t="s">
        <v>722</v>
      </c>
      <c r="AS247" s="2">
        <v>1</v>
      </c>
      <c r="AT247" s="2" t="s">
        <v>1838</v>
      </c>
      <c r="AU247" s="2" t="s">
        <v>1839</v>
      </c>
      <c r="AV247" s="2">
        <v>5</v>
      </c>
      <c r="AW247" s="5">
        <v>90</v>
      </c>
      <c r="AX247" s="5">
        <v>10</v>
      </c>
      <c r="AY247" s="2">
        <v>0</v>
      </c>
      <c r="AZ247" s="5">
        <v>5.4</v>
      </c>
      <c r="BA247" s="5">
        <v>0.1</v>
      </c>
      <c r="BB247" s="5">
        <v>1</v>
      </c>
      <c r="BC247" s="5">
        <v>4.5999999999999996</v>
      </c>
      <c r="BD247" s="5">
        <v>0.5</v>
      </c>
      <c r="BE247" s="5">
        <v>1.4</v>
      </c>
      <c r="BF247" s="5">
        <v>7.7</v>
      </c>
      <c r="BG247" s="5">
        <v>5.9</v>
      </c>
      <c r="BH247" s="5">
        <v>2.7</v>
      </c>
      <c r="BI247" s="5">
        <v>0.3</v>
      </c>
      <c r="BJ247" s="5">
        <v>8.9</v>
      </c>
      <c r="BK247" s="5">
        <v>51.2</v>
      </c>
      <c r="BL247" s="5">
        <v>10.4</v>
      </c>
      <c r="BM247" s="2">
        <v>0</v>
      </c>
      <c r="BN247" s="2">
        <v>0</v>
      </c>
      <c r="BO247" s="5">
        <v>11939</v>
      </c>
      <c r="BP247" s="5">
        <v>1855</v>
      </c>
      <c r="BQ247" s="5">
        <v>49</v>
      </c>
      <c r="BR247" s="5">
        <v>8</v>
      </c>
      <c r="BS247" s="5">
        <v>0.38</v>
      </c>
      <c r="BT247" s="5">
        <v>0.06</v>
      </c>
      <c r="BU247" s="5">
        <v>15644</v>
      </c>
      <c r="BV247" s="5">
        <v>64</v>
      </c>
      <c r="BW247" s="5">
        <v>0.5</v>
      </c>
      <c r="BX247" s="5">
        <v>95535</v>
      </c>
      <c r="BY247" s="5">
        <v>14385</v>
      </c>
      <c r="BZ247" s="5">
        <v>392</v>
      </c>
      <c r="CA247" s="5">
        <v>59</v>
      </c>
      <c r="CB247" s="5">
        <v>4.38</v>
      </c>
      <c r="CC247" s="5">
        <v>0.69</v>
      </c>
      <c r="CD247" s="5">
        <v>62</v>
      </c>
      <c r="CE247" s="5">
        <v>49</v>
      </c>
      <c r="CF247" s="5">
        <v>17</v>
      </c>
      <c r="CG247" s="5">
        <v>16</v>
      </c>
      <c r="CH247" s="5">
        <v>11</v>
      </c>
      <c r="CI247" s="5">
        <v>2</v>
      </c>
      <c r="CJ247" s="5">
        <v>3</v>
      </c>
      <c r="CK247" s="2">
        <v>0</v>
      </c>
      <c r="CL247" s="2">
        <v>0</v>
      </c>
      <c r="CM247" s="2">
        <v>0</v>
      </c>
      <c r="CN247" s="2">
        <v>0</v>
      </c>
      <c r="CO247" s="5">
        <v>1</v>
      </c>
      <c r="CP247" s="5">
        <v>4</v>
      </c>
      <c r="CQ247" s="5">
        <v>8</v>
      </c>
      <c r="CR247" s="5">
        <v>28</v>
      </c>
      <c r="CS247" s="5">
        <v>0.25849</v>
      </c>
      <c r="CT247" s="5">
        <v>1.711E-2</v>
      </c>
      <c r="CU247" s="2" t="s">
        <v>142</v>
      </c>
    </row>
    <row r="248" spans="1:99" s="2" customFormat="1" x14ac:dyDescent="0.25">
      <c r="A248" s="2" t="s">
        <v>1840</v>
      </c>
      <c r="B248" s="2" t="s">
        <v>1841</v>
      </c>
      <c r="C248" s="2" t="s">
        <v>1842</v>
      </c>
      <c r="D248" s="2">
        <v>1986</v>
      </c>
      <c r="E248" s="2">
        <f t="shared" si="90"/>
        <v>29</v>
      </c>
      <c r="F248" s="2">
        <v>136</v>
      </c>
      <c r="G248" s="2">
        <v>141</v>
      </c>
      <c r="H248" s="2">
        <v>14500</v>
      </c>
      <c r="I248" s="2">
        <v>1931900</v>
      </c>
      <c r="J248" s="2">
        <v>799600</v>
      </c>
      <c r="K248" s="2">
        <v>1931900</v>
      </c>
      <c r="L248" s="2">
        <f t="shared" si="67"/>
        <v>84153370810</v>
      </c>
      <c r="M248" s="2">
        <v>29350</v>
      </c>
      <c r="N248" s="2">
        <f t="shared" si="68"/>
        <v>1278486000</v>
      </c>
      <c r="O248" s="2">
        <f t="shared" si="69"/>
        <v>45.859375</v>
      </c>
      <c r="P248" s="2">
        <f t="shared" si="70"/>
        <v>118775341</v>
      </c>
      <c r="Q248" s="2">
        <f t="shared" si="71"/>
        <v>118.77534100000001</v>
      </c>
      <c r="R248" s="2">
        <v>692</v>
      </c>
      <c r="S248" s="2">
        <f t="shared" si="72"/>
        <v>1792.2730799999999</v>
      </c>
      <c r="T248" s="2">
        <f t="shared" si="73"/>
        <v>442880</v>
      </c>
      <c r="U248" s="2">
        <f t="shared" si="74"/>
        <v>19292960000</v>
      </c>
      <c r="V248" s="2">
        <v>1186841.9689</v>
      </c>
      <c r="W248" s="2">
        <f t="shared" si="75"/>
        <v>361.74943212071997</v>
      </c>
      <c r="X248" s="2">
        <f t="shared" si="76"/>
        <v>224.78074785784662</v>
      </c>
      <c r="Y248" s="2">
        <f t="shared" si="77"/>
        <v>9.3635299986411837</v>
      </c>
      <c r="Z248" s="2">
        <f t="shared" si="78"/>
        <v>65.822676830250785</v>
      </c>
      <c r="AA248" s="2">
        <f t="shared" si="79"/>
        <v>0.36677773182315448</v>
      </c>
      <c r="AB248" s="2">
        <f t="shared" si="80"/>
        <v>1.4519708124320028</v>
      </c>
      <c r="AC248" s="2">
        <v>136</v>
      </c>
      <c r="AD248" s="2">
        <f t="shared" si="81"/>
        <v>0.48399027081066753</v>
      </c>
      <c r="AE248" s="2">
        <v>244.18799999999999</v>
      </c>
      <c r="AF248" s="2">
        <f t="shared" si="82"/>
        <v>15.089608177172062</v>
      </c>
      <c r="AG248" s="2">
        <f t="shared" si="83"/>
        <v>0.16314471141497022</v>
      </c>
      <c r="AH248" s="2">
        <f t="shared" si="84"/>
        <v>0.12042631252552696</v>
      </c>
      <c r="AI248" s="2">
        <f t="shared" si="85"/>
        <v>34830496040</v>
      </c>
      <c r="AJ248" s="2">
        <f t="shared" si="86"/>
        <v>986290608</v>
      </c>
      <c r="AK248" s="2">
        <f t="shared" si="87"/>
        <v>986.29060800000002</v>
      </c>
      <c r="AL248" s="2" t="s">
        <v>1843</v>
      </c>
      <c r="AM248" s="2" t="s">
        <v>179</v>
      </c>
      <c r="AN248" s="2" t="s">
        <v>179</v>
      </c>
      <c r="AO248" s="2" t="s">
        <v>1844</v>
      </c>
      <c r="AP248" s="2" t="s">
        <v>1845</v>
      </c>
      <c r="AQ248" s="2" t="s">
        <v>216</v>
      </c>
      <c r="AR248" s="2" t="s">
        <v>1846</v>
      </c>
      <c r="AS248" s="2">
        <v>3</v>
      </c>
      <c r="AT248" s="2" t="s">
        <v>1847</v>
      </c>
      <c r="AU248" s="2" t="s">
        <v>867</v>
      </c>
      <c r="AV248" s="2">
        <v>9</v>
      </c>
      <c r="AW248" s="5">
        <v>92</v>
      </c>
      <c r="AX248" s="5">
        <v>8</v>
      </c>
      <c r="AY248" s="2">
        <v>0</v>
      </c>
      <c r="AZ248" s="5">
        <v>7.2</v>
      </c>
      <c r="BA248" s="5">
        <v>0.4</v>
      </c>
      <c r="BB248" s="5">
        <v>0.1</v>
      </c>
      <c r="BC248" s="5">
        <v>1.3</v>
      </c>
      <c r="BD248" s="5">
        <v>0.2</v>
      </c>
      <c r="BE248" s="5">
        <v>0.3</v>
      </c>
      <c r="BF248" s="5">
        <v>7.1</v>
      </c>
      <c r="BG248" s="5">
        <v>3.4</v>
      </c>
      <c r="BH248" s="5">
        <v>1.4</v>
      </c>
      <c r="BI248" s="5">
        <v>0.7</v>
      </c>
      <c r="BJ248" s="5">
        <v>20</v>
      </c>
      <c r="BK248" s="5">
        <v>40.5</v>
      </c>
      <c r="BL248" s="5">
        <v>17.399999999999999</v>
      </c>
      <c r="BM248" s="2">
        <v>0</v>
      </c>
      <c r="BN248" s="2">
        <v>0</v>
      </c>
      <c r="BO248" s="5">
        <v>21435</v>
      </c>
      <c r="BP248" s="5">
        <v>8125</v>
      </c>
      <c r="BQ248" s="5">
        <v>12</v>
      </c>
      <c r="BR248" s="5">
        <v>4</v>
      </c>
      <c r="BS248" s="5">
        <v>0.1</v>
      </c>
      <c r="BT248" s="5">
        <v>0.04</v>
      </c>
      <c r="BU248" s="5">
        <v>38106</v>
      </c>
      <c r="BV248" s="5">
        <v>20</v>
      </c>
      <c r="BW248" s="5">
        <v>0.18</v>
      </c>
      <c r="BX248" s="5">
        <v>206403</v>
      </c>
      <c r="BY248" s="5">
        <v>4240</v>
      </c>
      <c r="BZ248" s="5">
        <v>111</v>
      </c>
      <c r="CA248" s="5">
        <v>2</v>
      </c>
      <c r="CB248" s="5">
        <v>0.98</v>
      </c>
      <c r="CC248" s="5">
        <v>0.02</v>
      </c>
      <c r="CD248" s="5">
        <v>12</v>
      </c>
      <c r="CE248" s="5">
        <v>9</v>
      </c>
      <c r="CF248" s="5">
        <v>51</v>
      </c>
      <c r="CG248" s="5">
        <v>33</v>
      </c>
      <c r="CH248" s="5">
        <v>19</v>
      </c>
      <c r="CI248" s="5">
        <v>2</v>
      </c>
      <c r="CJ248" s="5">
        <v>3</v>
      </c>
      <c r="CK248" s="2">
        <v>0</v>
      </c>
      <c r="CL248" s="2">
        <v>0</v>
      </c>
      <c r="CM248" s="2">
        <v>0</v>
      </c>
      <c r="CN248" s="2">
        <v>0</v>
      </c>
      <c r="CO248" s="5">
        <v>2</v>
      </c>
      <c r="CP248" s="5">
        <v>11</v>
      </c>
      <c r="CQ248" s="5">
        <v>13</v>
      </c>
      <c r="CR248" s="5">
        <v>44</v>
      </c>
      <c r="CS248" s="5">
        <v>0.11071</v>
      </c>
      <c r="CT248" s="2">
        <v>0</v>
      </c>
      <c r="CU248" s="2" t="s">
        <v>142</v>
      </c>
    </row>
    <row r="249" spans="1:99" s="2" customFormat="1" x14ac:dyDescent="0.25">
      <c r="A249" s="2" t="s">
        <v>1848</v>
      </c>
      <c r="C249" s="2" t="s">
        <v>1849</v>
      </c>
      <c r="D249" s="2">
        <v>1991</v>
      </c>
      <c r="E249" s="2">
        <f t="shared" si="90"/>
        <v>24</v>
      </c>
      <c r="F249" s="2">
        <v>74</v>
      </c>
      <c r="G249" s="2">
        <v>95</v>
      </c>
      <c r="H249" s="2">
        <v>134700</v>
      </c>
      <c r="I249" s="2">
        <v>797300</v>
      </c>
      <c r="J249" s="2">
        <v>310800</v>
      </c>
      <c r="K249" s="2">
        <v>797300</v>
      </c>
      <c r="L249" s="2">
        <f t="shared" si="67"/>
        <v>34730308270</v>
      </c>
      <c r="M249" s="2">
        <v>19280</v>
      </c>
      <c r="N249" s="2">
        <f t="shared" si="68"/>
        <v>839836800</v>
      </c>
      <c r="O249" s="2">
        <f t="shared" si="69"/>
        <v>30.125</v>
      </c>
      <c r="P249" s="2">
        <f t="shared" si="70"/>
        <v>78023460.799999997</v>
      </c>
      <c r="Q249" s="2">
        <f t="shared" si="71"/>
        <v>78.023460800000009</v>
      </c>
      <c r="R249" s="2">
        <v>476</v>
      </c>
      <c r="S249" s="2">
        <f t="shared" si="72"/>
        <v>1232.8352399999999</v>
      </c>
      <c r="T249" s="2">
        <f t="shared" si="73"/>
        <v>304640</v>
      </c>
      <c r="U249" s="2">
        <f t="shared" si="74"/>
        <v>13270880000</v>
      </c>
      <c r="W249" s="2">
        <f t="shared" si="75"/>
        <v>0</v>
      </c>
      <c r="X249" s="2">
        <f t="shared" si="76"/>
        <v>0</v>
      </c>
      <c r="Y249" s="2">
        <f t="shared" si="77"/>
        <v>0</v>
      </c>
      <c r="Z249" s="2">
        <f t="shared" si="78"/>
        <v>41.353639504722821</v>
      </c>
      <c r="AA249" s="2">
        <f t="shared" si="79"/>
        <v>0</v>
      </c>
      <c r="AB249" s="2">
        <f t="shared" si="80"/>
        <v>1.6764988988401144</v>
      </c>
      <c r="AC249" s="2">
        <v>74</v>
      </c>
      <c r="AD249" s="2">
        <f t="shared" si="81"/>
        <v>0.55883296628003809</v>
      </c>
      <c r="AE249" s="2" t="s">
        <v>179</v>
      </c>
      <c r="AF249" s="2">
        <f t="shared" si="82"/>
        <v>15.800829875518673</v>
      </c>
      <c r="AG249" s="2">
        <f t="shared" si="83"/>
        <v>0.12646249203952611</v>
      </c>
      <c r="AH249" s="2">
        <f t="shared" si="84"/>
        <v>0.20352234017960255</v>
      </c>
      <c r="AI249" s="2">
        <f t="shared" si="85"/>
        <v>13538416920</v>
      </c>
      <c r="AJ249" s="2">
        <f t="shared" si="86"/>
        <v>383365584</v>
      </c>
      <c r="AK249" s="2">
        <f t="shared" si="87"/>
        <v>383.36558400000001</v>
      </c>
      <c r="AL249" s="2" t="s">
        <v>179</v>
      </c>
      <c r="AM249" s="2" t="s">
        <v>179</v>
      </c>
      <c r="AN249" s="2" t="s">
        <v>179</v>
      </c>
      <c r="AO249" s="2" t="s">
        <v>179</v>
      </c>
      <c r="AP249" s="2" t="s">
        <v>179</v>
      </c>
      <c r="AQ249" s="2" t="s">
        <v>179</v>
      </c>
      <c r="AR249" s="2" t="s">
        <v>179</v>
      </c>
      <c r="AS249" s="2">
        <v>0</v>
      </c>
      <c r="AT249" s="2" t="s">
        <v>179</v>
      </c>
      <c r="AU249" s="2" t="s">
        <v>179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2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2">
        <v>0</v>
      </c>
      <c r="BU249" s="2">
        <v>0</v>
      </c>
      <c r="BV249" s="2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2">
        <v>0</v>
      </c>
      <c r="CU249" s="2" t="s">
        <v>142</v>
      </c>
    </row>
    <row r="250" spans="1:99" s="2" customFormat="1" x14ac:dyDescent="0.25">
      <c r="A250" s="2" t="s">
        <v>1850</v>
      </c>
      <c r="C250" s="2" t="s">
        <v>1851</v>
      </c>
      <c r="F250" s="2">
        <v>10</v>
      </c>
      <c r="G250" s="2">
        <v>10</v>
      </c>
      <c r="H250" s="2">
        <v>0</v>
      </c>
      <c r="I250" s="2">
        <v>60000</v>
      </c>
      <c r="J250" s="2">
        <v>35300</v>
      </c>
      <c r="K250" s="2">
        <v>60000</v>
      </c>
      <c r="L250" s="2">
        <f t="shared" si="67"/>
        <v>2613594000</v>
      </c>
      <c r="M250" s="2">
        <v>5300</v>
      </c>
      <c r="N250" s="2">
        <f t="shared" si="68"/>
        <v>230868000</v>
      </c>
      <c r="O250" s="2">
        <f t="shared" si="69"/>
        <v>8.28125</v>
      </c>
      <c r="P250" s="2">
        <f t="shared" si="70"/>
        <v>21448358</v>
      </c>
      <c r="Q250" s="2">
        <f t="shared" si="71"/>
        <v>21.448358000000002</v>
      </c>
      <c r="R250" s="2">
        <v>199</v>
      </c>
      <c r="S250" s="2">
        <f t="shared" si="72"/>
        <v>515.40800999999999</v>
      </c>
      <c r="T250" s="2">
        <f t="shared" si="73"/>
        <v>127360</v>
      </c>
      <c r="U250" s="2">
        <f t="shared" si="74"/>
        <v>5548120000</v>
      </c>
      <c r="V250" s="2">
        <v>58083.818583</v>
      </c>
      <c r="W250" s="2">
        <f t="shared" si="75"/>
        <v>17.703947904098399</v>
      </c>
      <c r="X250" s="2">
        <f t="shared" si="76"/>
        <v>11.000726736708703</v>
      </c>
      <c r="Y250" s="2">
        <f t="shared" si="77"/>
        <v>1.0783704760979647</v>
      </c>
      <c r="Z250" s="2">
        <f t="shared" si="78"/>
        <v>11.32072872810437</v>
      </c>
      <c r="AA250" s="2">
        <f t="shared" si="79"/>
        <v>0.40659619064590835</v>
      </c>
      <c r="AB250" s="2">
        <f t="shared" si="80"/>
        <v>3.3962186184313112</v>
      </c>
      <c r="AC250" s="2">
        <v>10</v>
      </c>
      <c r="AD250" s="2">
        <f t="shared" si="81"/>
        <v>1.132072872810437</v>
      </c>
      <c r="AE250" s="2">
        <v>196.08</v>
      </c>
      <c r="AF250" s="2">
        <f t="shared" si="82"/>
        <v>24.030188679245285</v>
      </c>
      <c r="AG250" s="2">
        <f t="shared" si="83"/>
        <v>6.602949289341957E-2</v>
      </c>
      <c r="AH250" s="2">
        <f t="shared" si="84"/>
        <v>0.49259186175027408</v>
      </c>
      <c r="AI250" s="2">
        <f t="shared" si="85"/>
        <v>1537664470</v>
      </c>
      <c r="AJ250" s="2">
        <f t="shared" si="86"/>
        <v>43541844</v>
      </c>
      <c r="AK250" s="2">
        <f t="shared" si="87"/>
        <v>43.541843999999998</v>
      </c>
      <c r="AL250" s="2" t="s">
        <v>1852</v>
      </c>
      <c r="AM250" s="2" t="s">
        <v>179</v>
      </c>
      <c r="AN250" s="2" t="s">
        <v>1853</v>
      </c>
      <c r="AO250" s="2" t="s">
        <v>1854</v>
      </c>
      <c r="AP250" s="2" t="s">
        <v>646</v>
      </c>
      <c r="AQ250" s="2" t="s">
        <v>1736</v>
      </c>
      <c r="AR250" s="2" t="s">
        <v>928</v>
      </c>
      <c r="AS250" s="2">
        <v>2</v>
      </c>
      <c r="AT250" s="2" t="s">
        <v>1855</v>
      </c>
      <c r="AU250" s="2" t="s">
        <v>1856</v>
      </c>
      <c r="AV250" s="2">
        <v>10</v>
      </c>
      <c r="AW250" s="5">
        <v>69</v>
      </c>
      <c r="AX250" s="5">
        <v>31</v>
      </c>
      <c r="AY250" s="2">
        <v>0</v>
      </c>
      <c r="AZ250" s="5">
        <v>0.6</v>
      </c>
      <c r="BA250" s="5">
        <v>4</v>
      </c>
      <c r="BB250" s="5">
        <v>0.1</v>
      </c>
      <c r="BC250" s="5">
        <v>0.3</v>
      </c>
      <c r="BD250" s="5">
        <v>0.1</v>
      </c>
      <c r="BE250" s="5">
        <v>0.7</v>
      </c>
      <c r="BF250" s="5">
        <v>11.2</v>
      </c>
      <c r="BG250" s="5">
        <v>5.9</v>
      </c>
      <c r="BH250" s="5">
        <v>30.2</v>
      </c>
      <c r="BI250" s="2">
        <v>0</v>
      </c>
      <c r="BJ250" s="2">
        <v>0</v>
      </c>
      <c r="BK250" s="5">
        <v>26</v>
      </c>
      <c r="BL250" s="5">
        <v>19.7</v>
      </c>
      <c r="BM250" s="2">
        <v>0</v>
      </c>
      <c r="BN250" s="5">
        <v>1</v>
      </c>
      <c r="BO250" s="5">
        <v>59250</v>
      </c>
      <c r="BP250" s="5">
        <v>5888</v>
      </c>
      <c r="BQ250" s="5">
        <v>190</v>
      </c>
      <c r="BR250" s="5">
        <v>19</v>
      </c>
      <c r="BS250" s="5">
        <v>0.53</v>
      </c>
      <c r="BT250" s="5">
        <v>0.05</v>
      </c>
      <c r="BU250" s="5">
        <v>70306</v>
      </c>
      <c r="BV250" s="5">
        <v>225</v>
      </c>
      <c r="BW250" s="5">
        <v>0.63</v>
      </c>
      <c r="BX250" s="5">
        <v>107546</v>
      </c>
      <c r="BY250" s="5">
        <v>26042</v>
      </c>
      <c r="BZ250" s="5">
        <v>345</v>
      </c>
      <c r="CA250" s="5">
        <v>83</v>
      </c>
      <c r="CB250" s="5">
        <v>0.63</v>
      </c>
      <c r="CC250" s="5">
        <v>0.16</v>
      </c>
      <c r="CD250" s="5">
        <v>5</v>
      </c>
      <c r="CE250" s="5">
        <v>2</v>
      </c>
      <c r="CF250" s="5">
        <v>34</v>
      </c>
      <c r="CG250" s="5">
        <v>25</v>
      </c>
      <c r="CH250" s="5">
        <v>32</v>
      </c>
      <c r="CI250" s="5">
        <v>16</v>
      </c>
      <c r="CJ250" s="5">
        <v>24</v>
      </c>
      <c r="CK250" s="5">
        <v>1</v>
      </c>
      <c r="CL250" s="5">
        <v>2</v>
      </c>
      <c r="CM250" s="2">
        <v>0</v>
      </c>
      <c r="CN250" s="2">
        <v>0</v>
      </c>
      <c r="CO250" s="2">
        <v>0</v>
      </c>
      <c r="CP250" s="2">
        <v>0</v>
      </c>
      <c r="CQ250" s="5">
        <v>11</v>
      </c>
      <c r="CR250" s="5">
        <v>46</v>
      </c>
      <c r="CS250" s="5">
        <v>0.71633000000000002</v>
      </c>
      <c r="CT250" s="5">
        <v>0.14901</v>
      </c>
      <c r="CU250" s="2" t="s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activeCell="B18" sqref="B18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1857</v>
      </c>
    </row>
    <row r="2" spans="1:2" x14ac:dyDescent="0.25">
      <c r="A2">
        <v>2</v>
      </c>
      <c r="B2" s="2" t="s">
        <v>1858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1859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1860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1861</v>
      </c>
    </row>
    <row r="10" spans="1:2" x14ac:dyDescent="0.25">
      <c r="A10">
        <v>10</v>
      </c>
      <c r="B10" s="2" t="s">
        <v>1862</v>
      </c>
    </row>
    <row r="11" spans="1:2" x14ac:dyDescent="0.25">
      <c r="A11">
        <v>11</v>
      </c>
      <c r="B11" s="2" t="s">
        <v>1863</v>
      </c>
    </row>
    <row r="12" spans="1:2" x14ac:dyDescent="0.25">
      <c r="A12" s="1">
        <v>12</v>
      </c>
      <c r="B12" s="1" t="s">
        <v>1864</v>
      </c>
    </row>
    <row r="13" spans="1:2" x14ac:dyDescent="0.25">
      <c r="A13" s="1">
        <v>13</v>
      </c>
      <c r="B13" s="1" t="s">
        <v>1865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1866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1867</v>
      </c>
    </row>
    <row r="19" spans="1:2" x14ac:dyDescent="0.25">
      <c r="A19">
        <v>19</v>
      </c>
      <c r="B19" s="2" t="s">
        <v>1868</v>
      </c>
    </row>
    <row r="20" spans="1:2" x14ac:dyDescent="0.25">
      <c r="A20">
        <v>20</v>
      </c>
      <c r="B20" s="2" t="s">
        <v>1869</v>
      </c>
    </row>
    <row r="21" spans="1:2" x14ac:dyDescent="0.25">
      <c r="A21">
        <v>21</v>
      </c>
      <c r="B21" s="2" t="s">
        <v>1870</v>
      </c>
    </row>
    <row r="22" spans="1:2" x14ac:dyDescent="0.25">
      <c r="A22">
        <v>22</v>
      </c>
      <c r="B22" s="2" t="s">
        <v>1871</v>
      </c>
    </row>
    <row r="23" spans="1:2" x14ac:dyDescent="0.25">
      <c r="A23">
        <v>23</v>
      </c>
      <c r="B23" s="2" t="s">
        <v>1872</v>
      </c>
    </row>
    <row r="24" spans="1:2" x14ac:dyDescent="0.25">
      <c r="A24">
        <v>24</v>
      </c>
      <c r="B24" s="2" t="s">
        <v>1873</v>
      </c>
    </row>
    <row r="25" spans="1:2" x14ac:dyDescent="0.25">
      <c r="A25">
        <v>25</v>
      </c>
      <c r="B25" s="2" t="s">
        <v>1874</v>
      </c>
    </row>
    <row r="26" spans="1:2" x14ac:dyDescent="0.25">
      <c r="A26">
        <v>26</v>
      </c>
      <c r="B26" s="2" t="s">
        <v>1875</v>
      </c>
    </row>
    <row r="27" spans="1:2" x14ac:dyDescent="0.25">
      <c r="A27" s="1">
        <v>27</v>
      </c>
      <c r="B27" s="1" t="s">
        <v>1876</v>
      </c>
    </row>
    <row r="28" spans="1:2" x14ac:dyDescent="0.25">
      <c r="A28" s="1">
        <v>28</v>
      </c>
      <c r="B28" s="1" t="s">
        <v>1877</v>
      </c>
    </row>
    <row r="29" spans="1:2" x14ac:dyDescent="0.25">
      <c r="A29">
        <v>29</v>
      </c>
      <c r="B29" s="2" t="s">
        <v>1878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1879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1880</v>
      </c>
    </row>
    <row r="43" spans="1:2" x14ac:dyDescent="0.25">
      <c r="A43">
        <v>43</v>
      </c>
      <c r="B43" s="2" t="s">
        <v>1881</v>
      </c>
    </row>
    <row r="44" spans="1:2" x14ac:dyDescent="0.25">
      <c r="A44">
        <v>44</v>
      </c>
      <c r="B44" s="2" t="s">
        <v>1882</v>
      </c>
    </row>
    <row r="45" spans="1:2" x14ac:dyDescent="0.25">
      <c r="A45" s="6">
        <v>45</v>
      </c>
      <c r="B45" s="6" t="s">
        <v>1883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1884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1885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1886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1887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2016-06-08T15:06:28Z</dcterms:created>
  <dcterms:modified xsi:type="dcterms:W3CDTF">2016-06-10T15:44:41Z</dcterms:modified>
</cp:coreProperties>
</file>