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7" i="1" l="1"/>
  <c r="AK87" i="1" s="1"/>
  <c r="AI87" i="1"/>
  <c r="AH87" i="1"/>
  <c r="AD87" i="1"/>
  <c r="AB87" i="1"/>
  <c r="X87" i="1"/>
  <c r="W87" i="1"/>
  <c r="AA87" i="1" s="1"/>
  <c r="U87" i="1"/>
  <c r="T87" i="1"/>
  <c r="AF87" i="1" s="1"/>
  <c r="S87" i="1"/>
  <c r="Q87" i="1"/>
  <c r="P87" i="1"/>
  <c r="O87" i="1"/>
  <c r="Y87" i="1" s="1"/>
  <c r="N87" i="1"/>
  <c r="Z87" i="1" s="1"/>
  <c r="AG87" i="1" s="1"/>
  <c r="L87" i="1"/>
  <c r="E87" i="1"/>
  <c r="AK86" i="1"/>
  <c r="AJ86" i="1"/>
  <c r="AI86" i="1"/>
  <c r="AF86" i="1"/>
  <c r="Z86" i="1"/>
  <c r="X86" i="1"/>
  <c r="Y86" i="1" s="1"/>
  <c r="W86" i="1"/>
  <c r="U86" i="1"/>
  <c r="T86" i="1"/>
  <c r="S86" i="1"/>
  <c r="Q86" i="1"/>
  <c r="P86" i="1"/>
  <c r="AH86" i="1" s="1"/>
  <c r="O86" i="1"/>
  <c r="N86" i="1"/>
  <c r="L86" i="1"/>
  <c r="E86" i="1"/>
  <c r="AJ85" i="1"/>
  <c r="AK85" i="1" s="1"/>
  <c r="AI85" i="1"/>
  <c r="AH85" i="1"/>
  <c r="X85" i="1"/>
  <c r="Y85" i="1" s="1"/>
  <c r="W85" i="1"/>
  <c r="U85" i="1"/>
  <c r="T85" i="1"/>
  <c r="AF85" i="1" s="1"/>
  <c r="S85" i="1"/>
  <c r="Q85" i="1"/>
  <c r="P85" i="1"/>
  <c r="O85" i="1"/>
  <c r="N85" i="1"/>
  <c r="L85" i="1"/>
  <c r="E85" i="1"/>
  <c r="AJ84" i="1"/>
  <c r="AK84" i="1" s="1"/>
  <c r="AI84" i="1"/>
  <c r="AF84" i="1"/>
  <c r="AA84" i="1"/>
  <c r="X84" i="1"/>
  <c r="Y84" i="1" s="1"/>
  <c r="W84" i="1"/>
  <c r="U84" i="1"/>
  <c r="T84" i="1"/>
  <c r="S84" i="1"/>
  <c r="Q84" i="1"/>
  <c r="P84" i="1"/>
  <c r="AH84" i="1" s="1"/>
  <c r="O84" i="1"/>
  <c r="N84" i="1"/>
  <c r="L84" i="1"/>
  <c r="Z84" i="1" s="1"/>
  <c r="AK83" i="1"/>
  <c r="AA83" i="1" s="1"/>
  <c r="AJ83" i="1"/>
  <c r="AI83" i="1"/>
  <c r="AH83" i="1"/>
  <c r="AG83" i="1"/>
  <c r="X83" i="1"/>
  <c r="Y83" i="1" s="1"/>
  <c r="W83" i="1"/>
  <c r="U83" i="1"/>
  <c r="T83" i="1"/>
  <c r="AF83" i="1" s="1"/>
  <c r="S83" i="1"/>
  <c r="Q83" i="1"/>
  <c r="P83" i="1"/>
  <c r="O83" i="1"/>
  <c r="N83" i="1"/>
  <c r="L83" i="1"/>
  <c r="Z83" i="1" s="1"/>
  <c r="E83" i="1"/>
  <c r="AJ82" i="1"/>
  <c r="AK82" i="1" s="1"/>
  <c r="AI82" i="1"/>
  <c r="AF82" i="1"/>
  <c r="Z82" i="1"/>
  <c r="X82" i="1"/>
  <c r="W82" i="1"/>
  <c r="U82" i="1"/>
  <c r="T82" i="1"/>
  <c r="S82" i="1"/>
  <c r="Q82" i="1"/>
  <c r="P82" i="1"/>
  <c r="O82" i="1"/>
  <c r="Y82" i="1" s="1"/>
  <c r="N82" i="1"/>
  <c r="L82" i="1"/>
  <c r="E82" i="1"/>
  <c r="AK81" i="1"/>
  <c r="AJ81" i="1"/>
  <c r="AI81" i="1"/>
  <c r="AH81" i="1"/>
  <c r="X81" i="1"/>
  <c r="Y81" i="1" s="1"/>
  <c r="W81" i="1"/>
  <c r="AA81" i="1" s="1"/>
  <c r="U81" i="1"/>
  <c r="T81" i="1"/>
  <c r="AF81" i="1" s="1"/>
  <c r="S81" i="1"/>
  <c r="Q81" i="1"/>
  <c r="P81" i="1"/>
  <c r="O81" i="1"/>
  <c r="N81" i="1"/>
  <c r="L81" i="1"/>
  <c r="E81" i="1"/>
  <c r="AJ80" i="1"/>
  <c r="AK80" i="1" s="1"/>
  <c r="AI80" i="1"/>
  <c r="AD80" i="1"/>
  <c r="Z80" i="1"/>
  <c r="X80" i="1"/>
  <c r="W80" i="1"/>
  <c r="AA80" i="1" s="1"/>
  <c r="U80" i="1"/>
  <c r="T80" i="1"/>
  <c r="AF80" i="1" s="1"/>
  <c r="S80" i="1"/>
  <c r="Q80" i="1"/>
  <c r="P80" i="1"/>
  <c r="AH80" i="1" s="1"/>
  <c r="O80" i="1"/>
  <c r="Y80" i="1" s="1"/>
  <c r="N80" i="1"/>
  <c r="L80" i="1"/>
  <c r="E80" i="1"/>
  <c r="AK79" i="1"/>
  <c r="AA79" i="1" s="1"/>
  <c r="AJ79" i="1"/>
  <c r="AI79" i="1"/>
  <c r="AH79" i="1"/>
  <c r="AG79" i="1"/>
  <c r="X79" i="1"/>
  <c r="Y79" i="1" s="1"/>
  <c r="W79" i="1"/>
  <c r="U79" i="1"/>
  <c r="T79" i="1"/>
  <c r="AF79" i="1" s="1"/>
  <c r="S79" i="1"/>
  <c r="Q79" i="1"/>
  <c r="P79" i="1"/>
  <c r="O79" i="1"/>
  <c r="N79" i="1"/>
  <c r="L79" i="1"/>
  <c r="Z79" i="1" s="1"/>
  <c r="E79" i="1"/>
  <c r="AJ78" i="1"/>
  <c r="AK78" i="1" s="1"/>
  <c r="AI78" i="1"/>
  <c r="AF78" i="1"/>
  <c r="Z78" i="1"/>
  <c r="X78" i="1"/>
  <c r="W78" i="1"/>
  <c r="U78" i="1"/>
  <c r="T78" i="1"/>
  <c r="S78" i="1"/>
  <c r="Q78" i="1"/>
  <c r="P78" i="1"/>
  <c r="O78" i="1"/>
  <c r="Y78" i="1" s="1"/>
  <c r="N78" i="1"/>
  <c r="L78" i="1"/>
  <c r="E78" i="1"/>
  <c r="AK77" i="1"/>
  <c r="AJ77" i="1"/>
  <c r="AI77" i="1"/>
  <c r="AH77" i="1"/>
  <c r="AA77" i="1"/>
  <c r="X77" i="1"/>
  <c r="Y77" i="1" s="1"/>
  <c r="W77" i="1"/>
  <c r="U77" i="1"/>
  <c r="T77" i="1"/>
  <c r="AF77" i="1" s="1"/>
  <c r="S77" i="1"/>
  <c r="Q77" i="1"/>
  <c r="P77" i="1"/>
  <c r="O77" i="1"/>
  <c r="N77" i="1"/>
  <c r="L77" i="1"/>
  <c r="E77" i="1"/>
  <c r="AJ76" i="1"/>
  <c r="AK76" i="1" s="1"/>
  <c r="AI76" i="1"/>
  <c r="AD76" i="1"/>
  <c r="Z76" i="1"/>
  <c r="X76" i="1"/>
  <c r="W76" i="1"/>
  <c r="AA76" i="1" s="1"/>
  <c r="U76" i="1"/>
  <c r="T76" i="1"/>
  <c r="AF76" i="1" s="1"/>
  <c r="S76" i="1"/>
  <c r="Q76" i="1"/>
  <c r="P76" i="1"/>
  <c r="AH76" i="1" s="1"/>
  <c r="O76" i="1"/>
  <c r="Y76" i="1" s="1"/>
  <c r="N76" i="1"/>
  <c r="L76" i="1"/>
  <c r="E76" i="1"/>
  <c r="AK75" i="1"/>
  <c r="AJ75" i="1"/>
  <c r="AI75" i="1"/>
  <c r="AH75" i="1"/>
  <c r="AA75" i="1"/>
  <c r="X75" i="1"/>
  <c r="Y75" i="1" s="1"/>
  <c r="W75" i="1"/>
  <c r="U75" i="1"/>
  <c r="T75" i="1"/>
  <c r="AF75" i="1" s="1"/>
  <c r="S75" i="1"/>
  <c r="Q75" i="1"/>
  <c r="P75" i="1"/>
  <c r="O75" i="1"/>
  <c r="N75" i="1"/>
  <c r="L75" i="1"/>
  <c r="Z75" i="1" s="1"/>
  <c r="E75" i="1"/>
  <c r="AJ74" i="1"/>
  <c r="AK74" i="1" s="1"/>
  <c r="AI74" i="1"/>
  <c r="AF74" i="1"/>
  <c r="Z74" i="1"/>
  <c r="X74" i="1"/>
  <c r="W74" i="1"/>
  <c r="U74" i="1"/>
  <c r="T74" i="1"/>
  <c r="S74" i="1"/>
  <c r="Q74" i="1"/>
  <c r="P74" i="1"/>
  <c r="O74" i="1"/>
  <c r="Y74" i="1" s="1"/>
  <c r="N74" i="1"/>
  <c r="L74" i="1"/>
  <c r="E74" i="1"/>
  <c r="AK73" i="1"/>
  <c r="AJ73" i="1"/>
  <c r="AI73" i="1"/>
  <c r="AH73" i="1"/>
  <c r="X73" i="1"/>
  <c r="Y73" i="1" s="1"/>
  <c r="W73" i="1"/>
  <c r="AA73" i="1" s="1"/>
  <c r="U73" i="1"/>
  <c r="T73" i="1"/>
  <c r="AF73" i="1" s="1"/>
  <c r="S73" i="1"/>
  <c r="Q73" i="1"/>
  <c r="P73" i="1"/>
  <c r="O73" i="1"/>
  <c r="N73" i="1"/>
  <c r="L73" i="1"/>
  <c r="E73" i="1"/>
  <c r="AJ72" i="1"/>
  <c r="AK72" i="1" s="1"/>
  <c r="AI72" i="1"/>
  <c r="AD72" i="1"/>
  <c r="Z72" i="1"/>
  <c r="X72" i="1"/>
  <c r="W72" i="1"/>
  <c r="AA72" i="1" s="1"/>
  <c r="U72" i="1"/>
  <c r="T72" i="1"/>
  <c r="AF72" i="1" s="1"/>
  <c r="S72" i="1"/>
  <c r="Q72" i="1"/>
  <c r="P72" i="1"/>
  <c r="AH72" i="1" s="1"/>
  <c r="O72" i="1"/>
  <c r="Y72" i="1" s="1"/>
  <c r="N72" i="1"/>
  <c r="L72" i="1"/>
  <c r="E72" i="1"/>
  <c r="AK71" i="1"/>
  <c r="AJ71" i="1"/>
  <c r="AI71" i="1"/>
  <c r="AH71" i="1"/>
  <c r="X71" i="1"/>
  <c r="Y71" i="1" s="1"/>
  <c r="W71" i="1"/>
  <c r="AA71" i="1" s="1"/>
  <c r="U71" i="1"/>
  <c r="T71" i="1"/>
  <c r="AF71" i="1" s="1"/>
  <c r="S71" i="1"/>
  <c r="Q71" i="1"/>
  <c r="P71" i="1"/>
  <c r="O71" i="1"/>
  <c r="N71" i="1"/>
  <c r="L71" i="1"/>
  <c r="Z71" i="1" s="1"/>
  <c r="E71" i="1"/>
  <c r="AJ70" i="1"/>
  <c r="AK70" i="1" s="1"/>
  <c r="AI70" i="1"/>
  <c r="AF70" i="1"/>
  <c r="Z70" i="1"/>
  <c r="X70" i="1"/>
  <c r="W70" i="1"/>
  <c r="U70" i="1"/>
  <c r="T70" i="1"/>
  <c r="S70" i="1"/>
  <c r="Q70" i="1"/>
  <c r="P70" i="1"/>
  <c r="AH70" i="1" s="1"/>
  <c r="O70" i="1"/>
  <c r="Y70" i="1" s="1"/>
  <c r="N70" i="1"/>
  <c r="L70" i="1"/>
  <c r="E70" i="1"/>
  <c r="AK69" i="1"/>
  <c r="AJ69" i="1"/>
  <c r="AI69" i="1"/>
  <c r="AH69" i="1"/>
  <c r="AA69" i="1"/>
  <c r="X69" i="1"/>
  <c r="Y69" i="1" s="1"/>
  <c r="W69" i="1"/>
  <c r="U69" i="1"/>
  <c r="T69" i="1"/>
  <c r="AF69" i="1" s="1"/>
  <c r="S69" i="1"/>
  <c r="Q69" i="1"/>
  <c r="P69" i="1"/>
  <c r="O69" i="1"/>
  <c r="N69" i="1"/>
  <c r="L69" i="1"/>
  <c r="E69" i="1"/>
  <c r="AJ68" i="1"/>
  <c r="AK68" i="1" s="1"/>
  <c r="AI68" i="1"/>
  <c r="AD68" i="1"/>
  <c r="Z68" i="1"/>
  <c r="X68" i="1"/>
  <c r="W68" i="1"/>
  <c r="AA68" i="1" s="1"/>
  <c r="U68" i="1"/>
  <c r="T68" i="1"/>
  <c r="AF68" i="1" s="1"/>
  <c r="S68" i="1"/>
  <c r="Q68" i="1"/>
  <c r="P68" i="1"/>
  <c r="AH68" i="1" s="1"/>
  <c r="O68" i="1"/>
  <c r="Y68" i="1" s="1"/>
  <c r="N68" i="1"/>
  <c r="L68" i="1"/>
  <c r="E68" i="1"/>
  <c r="AK67" i="1"/>
  <c r="AJ67" i="1"/>
  <c r="AI67" i="1"/>
  <c r="AH67" i="1"/>
  <c r="AG67" i="1"/>
  <c r="X67" i="1"/>
  <c r="Y67" i="1" s="1"/>
  <c r="W67" i="1"/>
  <c r="U67" i="1"/>
  <c r="T67" i="1"/>
  <c r="AF67" i="1" s="1"/>
  <c r="S67" i="1"/>
  <c r="Q67" i="1"/>
  <c r="P67" i="1"/>
  <c r="O67" i="1"/>
  <c r="N67" i="1"/>
  <c r="L67" i="1"/>
  <c r="Z67" i="1" s="1"/>
  <c r="E67" i="1"/>
  <c r="AJ66" i="1"/>
  <c r="AK66" i="1" s="1"/>
  <c r="AI66" i="1"/>
  <c r="AF66" i="1"/>
  <c r="Z66" i="1"/>
  <c r="X66" i="1"/>
  <c r="W66" i="1"/>
  <c r="U66" i="1"/>
  <c r="T66" i="1"/>
  <c r="S66" i="1"/>
  <c r="Q66" i="1"/>
  <c r="P66" i="1"/>
  <c r="AH66" i="1" s="1"/>
  <c r="O66" i="1"/>
  <c r="Y66" i="1" s="1"/>
  <c r="N66" i="1"/>
  <c r="L66" i="1"/>
  <c r="E66" i="1"/>
  <c r="AK65" i="1"/>
  <c r="AJ65" i="1"/>
  <c r="AI65" i="1"/>
  <c r="AH65" i="1"/>
  <c r="X65" i="1"/>
  <c r="Y65" i="1" s="1"/>
  <c r="W65" i="1"/>
  <c r="AA65" i="1" s="1"/>
  <c r="U65" i="1"/>
  <c r="T65" i="1"/>
  <c r="AF65" i="1" s="1"/>
  <c r="S65" i="1"/>
  <c r="Q65" i="1"/>
  <c r="P65" i="1"/>
  <c r="O65" i="1"/>
  <c r="N65" i="1"/>
  <c r="L65" i="1"/>
  <c r="E65" i="1"/>
  <c r="AJ64" i="1"/>
  <c r="AK64" i="1" s="1"/>
  <c r="AI64" i="1"/>
  <c r="AD64" i="1"/>
  <c r="Z64" i="1"/>
  <c r="X64" i="1"/>
  <c r="W64" i="1"/>
  <c r="AA64" i="1" s="1"/>
  <c r="U64" i="1"/>
  <c r="T64" i="1"/>
  <c r="AF64" i="1" s="1"/>
  <c r="S64" i="1"/>
  <c r="Q64" i="1"/>
  <c r="P64" i="1"/>
  <c r="AH64" i="1" s="1"/>
  <c r="O64" i="1"/>
  <c r="Y64" i="1" s="1"/>
  <c r="N64" i="1"/>
  <c r="L64" i="1"/>
  <c r="E64" i="1"/>
  <c r="AK63" i="1"/>
  <c r="AJ63" i="1"/>
  <c r="AI63" i="1"/>
  <c r="AH63" i="1"/>
  <c r="AF63" i="1"/>
  <c r="X63" i="1"/>
  <c r="Y63" i="1" s="1"/>
  <c r="W63" i="1"/>
  <c r="AA63" i="1" s="1"/>
  <c r="U63" i="1"/>
  <c r="T63" i="1"/>
  <c r="S63" i="1"/>
  <c r="Q63" i="1"/>
  <c r="P63" i="1"/>
  <c r="O63" i="1"/>
  <c r="N63" i="1"/>
  <c r="L63" i="1"/>
  <c r="E63" i="1"/>
  <c r="AJ62" i="1"/>
  <c r="AK62" i="1" s="1"/>
  <c r="AI62" i="1"/>
  <c r="AD62" i="1"/>
  <c r="Z62" i="1"/>
  <c r="X62" i="1"/>
  <c r="W62" i="1"/>
  <c r="AA62" i="1" s="1"/>
  <c r="U62" i="1"/>
  <c r="T62" i="1"/>
  <c r="AF62" i="1" s="1"/>
  <c r="S62" i="1"/>
  <c r="Q62" i="1"/>
  <c r="P62" i="1"/>
  <c r="AH62" i="1" s="1"/>
  <c r="O62" i="1"/>
  <c r="Y62" i="1" s="1"/>
  <c r="N62" i="1"/>
  <c r="L62" i="1"/>
  <c r="E62" i="1"/>
  <c r="AK61" i="1"/>
  <c r="AJ61" i="1"/>
  <c r="AI61" i="1"/>
  <c r="AH61" i="1"/>
  <c r="AF61" i="1"/>
  <c r="X61" i="1"/>
  <c r="Y61" i="1" s="1"/>
  <c r="W61" i="1"/>
  <c r="AA61" i="1" s="1"/>
  <c r="U61" i="1"/>
  <c r="T61" i="1"/>
  <c r="S61" i="1"/>
  <c r="Q61" i="1"/>
  <c r="P61" i="1"/>
  <c r="O61" i="1"/>
  <c r="N61" i="1"/>
  <c r="L61" i="1"/>
  <c r="E61" i="1"/>
  <c r="AJ60" i="1"/>
  <c r="AK60" i="1" s="1"/>
  <c r="AI60" i="1"/>
  <c r="AD60" i="1"/>
  <c r="Z60" i="1"/>
  <c r="X60" i="1"/>
  <c r="W60" i="1"/>
  <c r="AA60" i="1" s="1"/>
  <c r="U60" i="1"/>
  <c r="T60" i="1"/>
  <c r="AF60" i="1" s="1"/>
  <c r="S60" i="1"/>
  <c r="Q60" i="1"/>
  <c r="P60" i="1"/>
  <c r="AH60" i="1" s="1"/>
  <c r="O60" i="1"/>
  <c r="Y60" i="1" s="1"/>
  <c r="N60" i="1"/>
  <c r="L60" i="1"/>
  <c r="E60" i="1"/>
  <c r="AK59" i="1"/>
  <c r="AJ59" i="1"/>
  <c r="AI59" i="1"/>
  <c r="AH59" i="1"/>
  <c r="AF59" i="1"/>
  <c r="X59" i="1"/>
  <c r="Y59" i="1" s="1"/>
  <c r="W59" i="1"/>
  <c r="AA59" i="1" s="1"/>
  <c r="U59" i="1"/>
  <c r="T59" i="1"/>
  <c r="S59" i="1"/>
  <c r="Q59" i="1"/>
  <c r="P59" i="1"/>
  <c r="O59" i="1"/>
  <c r="N59" i="1"/>
  <c r="L59" i="1"/>
  <c r="E59" i="1"/>
  <c r="AJ58" i="1"/>
  <c r="AK58" i="1" s="1"/>
  <c r="AI58" i="1"/>
  <c r="AD58" i="1"/>
  <c r="Z58" i="1"/>
  <c r="X58" i="1"/>
  <c r="W58" i="1"/>
  <c r="AA58" i="1" s="1"/>
  <c r="U58" i="1"/>
  <c r="T58" i="1"/>
  <c r="AF58" i="1" s="1"/>
  <c r="S58" i="1"/>
  <c r="Q58" i="1"/>
  <c r="P58" i="1"/>
  <c r="AH58" i="1" s="1"/>
  <c r="O58" i="1"/>
  <c r="Y58" i="1" s="1"/>
  <c r="N58" i="1"/>
  <c r="L58" i="1"/>
  <c r="E58" i="1"/>
  <c r="AK57" i="1"/>
  <c r="AJ57" i="1"/>
  <c r="AI57" i="1"/>
  <c r="AH57" i="1"/>
  <c r="AF57" i="1"/>
  <c r="X57" i="1"/>
  <c r="Y57" i="1" s="1"/>
  <c r="W57" i="1"/>
  <c r="AA57" i="1" s="1"/>
  <c r="U57" i="1"/>
  <c r="T57" i="1"/>
  <c r="S57" i="1"/>
  <c r="Q57" i="1"/>
  <c r="P57" i="1"/>
  <c r="O57" i="1"/>
  <c r="N57" i="1"/>
  <c r="L57" i="1"/>
  <c r="E57" i="1"/>
  <c r="AJ56" i="1"/>
  <c r="AK56" i="1" s="1"/>
  <c r="AI56" i="1"/>
  <c r="AD56" i="1"/>
  <c r="Z56" i="1"/>
  <c r="X56" i="1"/>
  <c r="W56" i="1"/>
  <c r="AA56" i="1" s="1"/>
  <c r="U56" i="1"/>
  <c r="T56" i="1"/>
  <c r="AF56" i="1" s="1"/>
  <c r="S56" i="1"/>
  <c r="Q56" i="1"/>
  <c r="P56" i="1"/>
  <c r="AH56" i="1" s="1"/>
  <c r="O56" i="1"/>
  <c r="Y56" i="1" s="1"/>
  <c r="N56" i="1"/>
  <c r="L56" i="1"/>
  <c r="E56" i="1"/>
  <c r="AK55" i="1"/>
  <c r="AJ55" i="1"/>
  <c r="AI55" i="1"/>
  <c r="AH55" i="1"/>
  <c r="AF55" i="1"/>
  <c r="X55" i="1"/>
  <c r="Y55" i="1" s="1"/>
  <c r="W55" i="1"/>
  <c r="AA55" i="1" s="1"/>
  <c r="U55" i="1"/>
  <c r="T55" i="1"/>
  <c r="S55" i="1"/>
  <c r="Q55" i="1"/>
  <c r="P55" i="1"/>
  <c r="O55" i="1"/>
  <c r="N55" i="1"/>
  <c r="L55" i="1"/>
  <c r="E55" i="1"/>
  <c r="AJ54" i="1"/>
  <c r="AK54" i="1" s="1"/>
  <c r="AI54" i="1"/>
  <c r="X54" i="1"/>
  <c r="Y54" i="1" s="1"/>
  <c r="W54" i="1"/>
  <c r="AA54" i="1" s="1"/>
  <c r="U54" i="1"/>
  <c r="T54" i="1"/>
  <c r="AF54" i="1" s="1"/>
  <c r="S54" i="1"/>
  <c r="Q54" i="1"/>
  <c r="P54" i="1"/>
  <c r="AH54" i="1" s="1"/>
  <c r="O54" i="1"/>
  <c r="N54" i="1"/>
  <c r="Z54" i="1" s="1"/>
  <c r="L54" i="1"/>
  <c r="E54" i="1"/>
  <c r="AJ53" i="1"/>
  <c r="AK53" i="1" s="1"/>
  <c r="AI53" i="1"/>
  <c r="AF53" i="1"/>
  <c r="AA53" i="1"/>
  <c r="X53" i="1"/>
  <c r="Y53" i="1" s="1"/>
  <c r="W53" i="1"/>
  <c r="U53" i="1"/>
  <c r="T53" i="1"/>
  <c r="S53" i="1"/>
  <c r="Q53" i="1"/>
  <c r="P53" i="1"/>
  <c r="AH53" i="1" s="1"/>
  <c r="O53" i="1"/>
  <c r="N53" i="1"/>
  <c r="Z53" i="1" s="1"/>
  <c r="L53" i="1"/>
  <c r="E53" i="1"/>
  <c r="AJ52" i="1"/>
  <c r="AK52" i="1" s="1"/>
  <c r="AI52" i="1"/>
  <c r="AH52" i="1"/>
  <c r="AF52" i="1"/>
  <c r="Z52" i="1"/>
  <c r="X52" i="1"/>
  <c r="Y52" i="1" s="1"/>
  <c r="W52" i="1"/>
  <c r="AA52" i="1" s="1"/>
  <c r="U52" i="1"/>
  <c r="T52" i="1"/>
  <c r="S52" i="1"/>
  <c r="Q52" i="1"/>
  <c r="P52" i="1"/>
  <c r="O52" i="1"/>
  <c r="N52" i="1"/>
  <c r="L52" i="1"/>
  <c r="E52" i="1"/>
  <c r="AJ51" i="1"/>
  <c r="AK51" i="1" s="1"/>
  <c r="AI51" i="1"/>
  <c r="AH51" i="1"/>
  <c r="AF51" i="1"/>
  <c r="X51" i="1"/>
  <c r="Y51" i="1" s="1"/>
  <c r="W51" i="1"/>
  <c r="U51" i="1"/>
  <c r="T51" i="1"/>
  <c r="S51" i="1"/>
  <c r="Q51" i="1"/>
  <c r="P51" i="1"/>
  <c r="O51" i="1"/>
  <c r="N51" i="1"/>
  <c r="Z51" i="1" s="1"/>
  <c r="AB51" i="1" s="1"/>
  <c r="L51" i="1"/>
  <c r="E51" i="1"/>
  <c r="AJ50" i="1"/>
  <c r="AK50" i="1" s="1"/>
  <c r="AI50" i="1"/>
  <c r="AF50" i="1"/>
  <c r="Z50" i="1"/>
  <c r="X50" i="1"/>
  <c r="Y50" i="1" s="1"/>
  <c r="W50" i="1"/>
  <c r="AA50" i="1" s="1"/>
  <c r="U50" i="1"/>
  <c r="T50" i="1"/>
  <c r="S50" i="1"/>
  <c r="Q50" i="1"/>
  <c r="P50" i="1"/>
  <c r="AH50" i="1" s="1"/>
  <c r="O50" i="1"/>
  <c r="N50" i="1"/>
  <c r="L50" i="1"/>
  <c r="E50" i="1"/>
  <c r="AJ49" i="1"/>
  <c r="AK49" i="1" s="1"/>
  <c r="AI49" i="1"/>
  <c r="AF49" i="1"/>
  <c r="AB49" i="1"/>
  <c r="X49" i="1"/>
  <c r="Y49" i="1" s="1"/>
  <c r="W49" i="1"/>
  <c r="U49" i="1"/>
  <c r="T49" i="1"/>
  <c r="S49" i="1"/>
  <c r="Q49" i="1"/>
  <c r="P49" i="1"/>
  <c r="AH49" i="1" s="1"/>
  <c r="O49" i="1"/>
  <c r="N49" i="1"/>
  <c r="Z49" i="1" s="1"/>
  <c r="L49" i="1"/>
  <c r="E49" i="1"/>
  <c r="AJ48" i="1"/>
  <c r="AK48" i="1" s="1"/>
  <c r="AI48" i="1"/>
  <c r="AH48" i="1"/>
  <c r="AF48" i="1"/>
  <c r="Z48" i="1"/>
  <c r="X48" i="1"/>
  <c r="Y48" i="1" s="1"/>
  <c r="W48" i="1"/>
  <c r="AA48" i="1" s="1"/>
  <c r="U48" i="1"/>
  <c r="T48" i="1"/>
  <c r="S48" i="1"/>
  <c r="Q48" i="1"/>
  <c r="P48" i="1"/>
  <c r="O48" i="1"/>
  <c r="N48" i="1"/>
  <c r="L48" i="1"/>
  <c r="E48" i="1"/>
  <c r="AJ47" i="1"/>
  <c r="AK47" i="1" s="1"/>
  <c r="AI47" i="1"/>
  <c r="AF47" i="1"/>
  <c r="AB47" i="1"/>
  <c r="X47" i="1"/>
  <c r="Y47" i="1" s="1"/>
  <c r="W47" i="1"/>
  <c r="U47" i="1"/>
  <c r="T47" i="1"/>
  <c r="S47" i="1"/>
  <c r="Q47" i="1"/>
  <c r="P47" i="1"/>
  <c r="AH47" i="1" s="1"/>
  <c r="O47" i="1"/>
  <c r="N47" i="1"/>
  <c r="Z47" i="1" s="1"/>
  <c r="L47" i="1"/>
  <c r="E47" i="1"/>
  <c r="AJ46" i="1"/>
  <c r="AK46" i="1" s="1"/>
  <c r="AI46" i="1"/>
  <c r="AF46" i="1"/>
  <c r="Z46" i="1"/>
  <c r="X46" i="1"/>
  <c r="Y46" i="1" s="1"/>
  <c r="W46" i="1"/>
  <c r="AA46" i="1" s="1"/>
  <c r="U46" i="1"/>
  <c r="T46" i="1"/>
  <c r="S46" i="1"/>
  <c r="Q46" i="1"/>
  <c r="P46" i="1"/>
  <c r="AH46" i="1" s="1"/>
  <c r="O46" i="1"/>
  <c r="N46" i="1"/>
  <c r="L46" i="1"/>
  <c r="E46" i="1"/>
  <c r="AJ45" i="1"/>
  <c r="AK45" i="1" s="1"/>
  <c r="AI45" i="1"/>
  <c r="AF45" i="1"/>
  <c r="AB45" i="1"/>
  <c r="X45" i="1"/>
  <c r="Y45" i="1" s="1"/>
  <c r="W45" i="1"/>
  <c r="U45" i="1"/>
  <c r="T45" i="1"/>
  <c r="S45" i="1"/>
  <c r="Q45" i="1"/>
  <c r="P45" i="1"/>
  <c r="AH45" i="1" s="1"/>
  <c r="O45" i="1"/>
  <c r="N45" i="1"/>
  <c r="Z45" i="1" s="1"/>
  <c r="L45" i="1"/>
  <c r="E45" i="1"/>
  <c r="AJ44" i="1"/>
  <c r="AK44" i="1" s="1"/>
  <c r="AI44" i="1"/>
  <c r="AH44" i="1"/>
  <c r="AF44" i="1"/>
  <c r="Z44" i="1"/>
  <c r="X44" i="1"/>
  <c r="Y44" i="1" s="1"/>
  <c r="W44" i="1"/>
  <c r="AA44" i="1" s="1"/>
  <c r="U44" i="1"/>
  <c r="T44" i="1"/>
  <c r="S44" i="1"/>
  <c r="Q44" i="1"/>
  <c r="P44" i="1"/>
  <c r="O44" i="1"/>
  <c r="N44" i="1"/>
  <c r="L44" i="1"/>
  <c r="E44" i="1"/>
  <c r="AJ43" i="1"/>
  <c r="AK43" i="1" s="1"/>
  <c r="AI43" i="1"/>
  <c r="AF43" i="1"/>
  <c r="AB43" i="1"/>
  <c r="X43" i="1"/>
  <c r="Y43" i="1" s="1"/>
  <c r="W43" i="1"/>
  <c r="U43" i="1"/>
  <c r="T43" i="1"/>
  <c r="S43" i="1"/>
  <c r="Q43" i="1"/>
  <c r="P43" i="1"/>
  <c r="AH43" i="1" s="1"/>
  <c r="O43" i="1"/>
  <c r="N43" i="1"/>
  <c r="Z43" i="1" s="1"/>
  <c r="L43" i="1"/>
  <c r="E43" i="1"/>
  <c r="AJ42" i="1"/>
  <c r="AK42" i="1" s="1"/>
  <c r="AI42" i="1"/>
  <c r="AF42" i="1"/>
  <c r="Z42" i="1"/>
  <c r="X42" i="1"/>
  <c r="Y42" i="1" s="1"/>
  <c r="W42" i="1"/>
  <c r="AA42" i="1" s="1"/>
  <c r="U42" i="1"/>
  <c r="T42" i="1"/>
  <c r="S42" i="1"/>
  <c r="Q42" i="1"/>
  <c r="P42" i="1"/>
  <c r="AH42" i="1" s="1"/>
  <c r="O42" i="1"/>
  <c r="N42" i="1"/>
  <c r="L42" i="1"/>
  <c r="E42" i="1"/>
  <c r="AJ41" i="1"/>
  <c r="AK41" i="1" s="1"/>
  <c r="AI41" i="1"/>
  <c r="AF41" i="1"/>
  <c r="X41" i="1"/>
  <c r="Y41" i="1" s="1"/>
  <c r="W41" i="1"/>
  <c r="U41" i="1"/>
  <c r="T41" i="1"/>
  <c r="S41" i="1"/>
  <c r="Q41" i="1"/>
  <c r="P41" i="1"/>
  <c r="O41" i="1"/>
  <c r="N41" i="1"/>
  <c r="Z41" i="1" s="1"/>
  <c r="L41" i="1"/>
  <c r="E41" i="1"/>
  <c r="AJ40" i="1"/>
  <c r="AK40" i="1" s="1"/>
  <c r="AI40" i="1"/>
  <c r="AH40" i="1"/>
  <c r="AF40" i="1"/>
  <c r="Z40" i="1"/>
  <c r="X40" i="1"/>
  <c r="Y40" i="1" s="1"/>
  <c r="W40" i="1"/>
  <c r="AA40" i="1" s="1"/>
  <c r="U40" i="1"/>
  <c r="T40" i="1"/>
  <c r="S40" i="1"/>
  <c r="Q40" i="1"/>
  <c r="P40" i="1"/>
  <c r="O40" i="1"/>
  <c r="N40" i="1"/>
  <c r="L40" i="1"/>
  <c r="E40" i="1"/>
  <c r="AJ39" i="1"/>
  <c r="AK39" i="1" s="1"/>
  <c r="AI39" i="1"/>
  <c r="AF39" i="1"/>
  <c r="X39" i="1"/>
  <c r="Y39" i="1" s="1"/>
  <c r="W39" i="1"/>
  <c r="U39" i="1"/>
  <c r="T39" i="1"/>
  <c r="S39" i="1"/>
  <c r="Q39" i="1"/>
  <c r="P39" i="1"/>
  <c r="O39" i="1"/>
  <c r="N39" i="1"/>
  <c r="Z39" i="1" s="1"/>
  <c r="L39" i="1"/>
  <c r="E39" i="1"/>
  <c r="AJ38" i="1"/>
  <c r="AK38" i="1" s="1"/>
  <c r="AI38" i="1"/>
  <c r="AF38" i="1"/>
  <c r="Z38" i="1"/>
  <c r="X38" i="1"/>
  <c r="Y38" i="1" s="1"/>
  <c r="W38" i="1"/>
  <c r="AA38" i="1" s="1"/>
  <c r="U38" i="1"/>
  <c r="T38" i="1"/>
  <c r="S38" i="1"/>
  <c r="Q38" i="1"/>
  <c r="P38" i="1"/>
  <c r="AH38" i="1" s="1"/>
  <c r="O38" i="1"/>
  <c r="N38" i="1"/>
  <c r="L38" i="1"/>
  <c r="E38" i="1"/>
  <c r="AJ37" i="1"/>
  <c r="AK37" i="1" s="1"/>
  <c r="AI37" i="1"/>
  <c r="AH37" i="1"/>
  <c r="AF37" i="1"/>
  <c r="X37" i="1"/>
  <c r="Y37" i="1" s="1"/>
  <c r="W37" i="1"/>
  <c r="U37" i="1"/>
  <c r="T37" i="1"/>
  <c r="S37" i="1"/>
  <c r="Q37" i="1"/>
  <c r="P37" i="1"/>
  <c r="O37" i="1"/>
  <c r="N37" i="1"/>
  <c r="Z37" i="1" s="1"/>
  <c r="AB37" i="1" s="1"/>
  <c r="L37" i="1"/>
  <c r="E37" i="1"/>
  <c r="AJ36" i="1"/>
  <c r="AK36" i="1" s="1"/>
  <c r="AI36" i="1"/>
  <c r="AH36" i="1"/>
  <c r="AF36" i="1"/>
  <c r="X36" i="1"/>
  <c r="Y36" i="1" s="1"/>
  <c r="W36" i="1"/>
  <c r="AA36" i="1" s="1"/>
  <c r="U36" i="1"/>
  <c r="T36" i="1"/>
  <c r="S36" i="1"/>
  <c r="Q36" i="1"/>
  <c r="P36" i="1"/>
  <c r="O36" i="1"/>
  <c r="N36" i="1"/>
  <c r="L36" i="1"/>
  <c r="Z36" i="1" s="1"/>
  <c r="E36" i="1"/>
  <c r="AJ35" i="1"/>
  <c r="AK35" i="1" s="1"/>
  <c r="AI35" i="1"/>
  <c r="AH35" i="1"/>
  <c r="X35" i="1"/>
  <c r="Y35" i="1" s="1"/>
  <c r="W35" i="1"/>
  <c r="U35" i="1"/>
  <c r="T35" i="1"/>
  <c r="AF35" i="1" s="1"/>
  <c r="S35" i="1"/>
  <c r="Q35" i="1"/>
  <c r="P35" i="1"/>
  <c r="O35" i="1"/>
  <c r="N35" i="1"/>
  <c r="Z35" i="1" s="1"/>
  <c r="L35" i="1"/>
  <c r="E35" i="1"/>
  <c r="AJ34" i="1"/>
  <c r="AK34" i="1" s="1"/>
  <c r="AI34" i="1"/>
  <c r="AH34" i="1"/>
  <c r="AF34" i="1"/>
  <c r="AA34" i="1"/>
  <c r="X34" i="1"/>
  <c r="Y34" i="1" s="1"/>
  <c r="W34" i="1"/>
  <c r="U34" i="1"/>
  <c r="T34" i="1"/>
  <c r="S34" i="1"/>
  <c r="Q34" i="1"/>
  <c r="P34" i="1"/>
  <c r="O34" i="1"/>
  <c r="N34" i="1"/>
  <c r="L34" i="1"/>
  <c r="Z34" i="1" s="1"/>
  <c r="E34" i="1"/>
  <c r="AJ33" i="1"/>
  <c r="AK33" i="1" s="1"/>
  <c r="AI33" i="1"/>
  <c r="AF33" i="1"/>
  <c r="AB33" i="1"/>
  <c r="Z33" i="1"/>
  <c r="AG33" i="1" s="1"/>
  <c r="X33" i="1"/>
  <c r="W33" i="1"/>
  <c r="AA33" i="1" s="1"/>
  <c r="U33" i="1"/>
  <c r="T33" i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Z32" i="1"/>
  <c r="AD32" i="1" s="1"/>
  <c r="X32" i="1"/>
  <c r="Y32" i="1" s="1"/>
  <c r="W32" i="1"/>
  <c r="U32" i="1"/>
  <c r="T32" i="1"/>
  <c r="AF32" i="1" s="1"/>
  <c r="S32" i="1"/>
  <c r="Q32" i="1"/>
  <c r="P32" i="1"/>
  <c r="AH32" i="1" s="1"/>
  <c r="O32" i="1"/>
  <c r="N32" i="1"/>
  <c r="L32" i="1"/>
  <c r="E32" i="1"/>
  <c r="AJ31" i="1"/>
  <c r="AK31" i="1" s="1"/>
  <c r="AI31" i="1"/>
  <c r="AF31" i="1"/>
  <c r="AB31" i="1"/>
  <c r="Z31" i="1"/>
  <c r="X31" i="1"/>
  <c r="Y31" i="1" s="1"/>
  <c r="W31" i="1"/>
  <c r="U31" i="1"/>
  <c r="T31" i="1"/>
  <c r="S31" i="1"/>
  <c r="Q31" i="1"/>
  <c r="P31" i="1"/>
  <c r="AH31" i="1" s="1"/>
  <c r="O31" i="1"/>
  <c r="N31" i="1"/>
  <c r="L31" i="1"/>
  <c r="E31" i="1"/>
  <c r="AJ30" i="1"/>
  <c r="AK30" i="1" s="1"/>
  <c r="AI30" i="1"/>
  <c r="AH30" i="1"/>
  <c r="AF30" i="1"/>
  <c r="X30" i="1"/>
  <c r="Y30" i="1" s="1"/>
  <c r="W30" i="1"/>
  <c r="AA30" i="1" s="1"/>
  <c r="U30" i="1"/>
  <c r="T30" i="1"/>
  <c r="S30" i="1"/>
  <c r="Q30" i="1"/>
  <c r="P30" i="1"/>
  <c r="O30" i="1"/>
  <c r="N30" i="1"/>
  <c r="Z30" i="1" s="1"/>
  <c r="L30" i="1"/>
  <c r="E30" i="1"/>
  <c r="AJ29" i="1"/>
  <c r="AK29" i="1" s="1"/>
  <c r="AI29" i="1"/>
  <c r="AH29" i="1"/>
  <c r="AF29" i="1"/>
  <c r="X29" i="1"/>
  <c r="Y29" i="1" s="1"/>
  <c r="W29" i="1"/>
  <c r="AA29" i="1" s="1"/>
  <c r="U29" i="1"/>
  <c r="T29" i="1"/>
  <c r="S29" i="1"/>
  <c r="Q29" i="1"/>
  <c r="P29" i="1"/>
  <c r="O29" i="1"/>
  <c r="N29" i="1"/>
  <c r="Z29" i="1" s="1"/>
  <c r="L29" i="1"/>
  <c r="E29" i="1"/>
  <c r="AJ28" i="1"/>
  <c r="AK28" i="1" s="1"/>
  <c r="AI28" i="1"/>
  <c r="AF28" i="1"/>
  <c r="Z28" i="1"/>
  <c r="X28" i="1"/>
  <c r="Y28" i="1" s="1"/>
  <c r="W28" i="1"/>
  <c r="U28" i="1"/>
  <c r="T28" i="1"/>
  <c r="S28" i="1"/>
  <c r="Q28" i="1"/>
  <c r="P28" i="1"/>
  <c r="AH28" i="1" s="1"/>
  <c r="O28" i="1"/>
  <c r="N28" i="1"/>
  <c r="L28" i="1"/>
  <c r="E28" i="1"/>
  <c r="AJ27" i="1"/>
  <c r="AK27" i="1" s="1"/>
  <c r="AI27" i="1"/>
  <c r="AF27" i="1"/>
  <c r="AB27" i="1"/>
  <c r="Z27" i="1"/>
  <c r="X27" i="1"/>
  <c r="Y27" i="1" s="1"/>
  <c r="W27" i="1"/>
  <c r="U27" i="1"/>
  <c r="T27" i="1"/>
  <c r="S27" i="1"/>
  <c r="Q27" i="1"/>
  <c r="P27" i="1"/>
  <c r="AH27" i="1" s="1"/>
  <c r="O27" i="1"/>
  <c r="N27" i="1"/>
  <c r="L27" i="1"/>
  <c r="E27" i="1"/>
  <c r="AJ26" i="1"/>
  <c r="AK26" i="1" s="1"/>
  <c r="AI26" i="1"/>
  <c r="AH26" i="1"/>
  <c r="AF26" i="1"/>
  <c r="X26" i="1"/>
  <c r="Y26" i="1" s="1"/>
  <c r="W26" i="1"/>
  <c r="AA26" i="1" s="1"/>
  <c r="U26" i="1"/>
  <c r="T26" i="1"/>
  <c r="S26" i="1"/>
  <c r="Q26" i="1"/>
  <c r="P26" i="1"/>
  <c r="O26" i="1"/>
  <c r="N26" i="1"/>
  <c r="Z26" i="1" s="1"/>
  <c r="L26" i="1"/>
  <c r="E26" i="1"/>
  <c r="AJ25" i="1"/>
  <c r="AK25" i="1" s="1"/>
  <c r="AI25" i="1"/>
  <c r="AH25" i="1"/>
  <c r="AF25" i="1"/>
  <c r="X25" i="1"/>
  <c r="Y25" i="1" s="1"/>
  <c r="W25" i="1"/>
  <c r="AA25" i="1" s="1"/>
  <c r="U25" i="1"/>
  <c r="T25" i="1"/>
  <c r="S25" i="1"/>
  <c r="Q25" i="1"/>
  <c r="P25" i="1"/>
  <c r="O25" i="1"/>
  <c r="N25" i="1"/>
  <c r="Z25" i="1" s="1"/>
  <c r="L25" i="1"/>
  <c r="E25" i="1"/>
  <c r="AJ24" i="1"/>
  <c r="AK24" i="1" s="1"/>
  <c r="AI24" i="1"/>
  <c r="AF24" i="1"/>
  <c r="Z24" i="1"/>
  <c r="AB24" i="1" s="1"/>
  <c r="X24" i="1"/>
  <c r="Y24" i="1" s="1"/>
  <c r="W24" i="1"/>
  <c r="U24" i="1"/>
  <c r="T24" i="1"/>
  <c r="S24" i="1"/>
  <c r="Q24" i="1"/>
  <c r="P24" i="1"/>
  <c r="AH24" i="1" s="1"/>
  <c r="O24" i="1"/>
  <c r="N24" i="1"/>
  <c r="L24" i="1"/>
  <c r="E24" i="1"/>
  <c r="AJ23" i="1"/>
  <c r="AK23" i="1" s="1"/>
  <c r="AI23" i="1"/>
  <c r="AF23" i="1"/>
  <c r="AB23" i="1"/>
  <c r="Z23" i="1"/>
  <c r="X23" i="1"/>
  <c r="Y23" i="1" s="1"/>
  <c r="W23" i="1"/>
  <c r="U23" i="1"/>
  <c r="T23" i="1"/>
  <c r="S23" i="1"/>
  <c r="Q23" i="1"/>
  <c r="P23" i="1"/>
  <c r="AH23" i="1" s="1"/>
  <c r="O23" i="1"/>
  <c r="N23" i="1"/>
  <c r="L23" i="1"/>
  <c r="E23" i="1"/>
  <c r="AJ22" i="1"/>
  <c r="AK22" i="1" s="1"/>
  <c r="AI22" i="1"/>
  <c r="AH22" i="1"/>
  <c r="AF22" i="1"/>
  <c r="X22" i="1"/>
  <c r="Y22" i="1" s="1"/>
  <c r="W22" i="1"/>
  <c r="AA22" i="1" s="1"/>
  <c r="U22" i="1"/>
  <c r="T22" i="1"/>
  <c r="S22" i="1"/>
  <c r="Q22" i="1"/>
  <c r="P22" i="1"/>
  <c r="O22" i="1"/>
  <c r="N22" i="1"/>
  <c r="Z22" i="1" s="1"/>
  <c r="L22" i="1"/>
  <c r="E22" i="1"/>
  <c r="AJ21" i="1"/>
  <c r="AK21" i="1" s="1"/>
  <c r="AI21" i="1"/>
  <c r="AH21" i="1"/>
  <c r="AF21" i="1"/>
  <c r="X21" i="1"/>
  <c r="Y21" i="1" s="1"/>
  <c r="W21" i="1"/>
  <c r="AA21" i="1" s="1"/>
  <c r="U21" i="1"/>
  <c r="T21" i="1"/>
  <c r="S21" i="1"/>
  <c r="Q21" i="1"/>
  <c r="P21" i="1"/>
  <c r="O21" i="1"/>
  <c r="N21" i="1"/>
  <c r="Z21" i="1" s="1"/>
  <c r="L21" i="1"/>
  <c r="E21" i="1"/>
  <c r="AJ20" i="1"/>
  <c r="AK20" i="1" s="1"/>
  <c r="AI20" i="1"/>
  <c r="AF20" i="1"/>
  <c r="Z20" i="1"/>
  <c r="X20" i="1"/>
  <c r="Y20" i="1" s="1"/>
  <c r="W20" i="1"/>
  <c r="U20" i="1"/>
  <c r="T20" i="1"/>
  <c r="S20" i="1"/>
  <c r="Q20" i="1"/>
  <c r="P20" i="1"/>
  <c r="AH20" i="1" s="1"/>
  <c r="O20" i="1"/>
  <c r="N20" i="1"/>
  <c r="L20" i="1"/>
  <c r="E20" i="1"/>
  <c r="AJ19" i="1"/>
  <c r="AK19" i="1" s="1"/>
  <c r="AI19" i="1"/>
  <c r="AF19" i="1"/>
  <c r="AB19" i="1"/>
  <c r="Z19" i="1"/>
  <c r="X19" i="1"/>
  <c r="Y19" i="1" s="1"/>
  <c r="W19" i="1"/>
  <c r="U19" i="1"/>
  <c r="T19" i="1"/>
  <c r="S19" i="1"/>
  <c r="Q19" i="1"/>
  <c r="P19" i="1"/>
  <c r="AH19" i="1" s="1"/>
  <c r="O19" i="1"/>
  <c r="N19" i="1"/>
  <c r="L19" i="1"/>
  <c r="E19" i="1"/>
  <c r="AJ18" i="1"/>
  <c r="AK18" i="1" s="1"/>
  <c r="AI18" i="1"/>
  <c r="AH18" i="1"/>
  <c r="AF18" i="1"/>
  <c r="X18" i="1"/>
  <c r="Y18" i="1" s="1"/>
  <c r="W18" i="1"/>
  <c r="AA18" i="1" s="1"/>
  <c r="U18" i="1"/>
  <c r="T18" i="1"/>
  <c r="S18" i="1"/>
  <c r="Q18" i="1"/>
  <c r="P18" i="1"/>
  <c r="O18" i="1"/>
  <c r="N18" i="1"/>
  <c r="Z18" i="1" s="1"/>
  <c r="L18" i="1"/>
  <c r="E18" i="1"/>
  <c r="AJ17" i="1"/>
  <c r="AK17" i="1" s="1"/>
  <c r="AI17" i="1"/>
  <c r="AH17" i="1"/>
  <c r="AF17" i="1"/>
  <c r="X17" i="1"/>
  <c r="Y17" i="1" s="1"/>
  <c r="W17" i="1"/>
  <c r="AA17" i="1" s="1"/>
  <c r="U17" i="1"/>
  <c r="T17" i="1"/>
  <c r="S17" i="1"/>
  <c r="Q17" i="1"/>
  <c r="P17" i="1"/>
  <c r="O17" i="1"/>
  <c r="N17" i="1"/>
  <c r="Z17" i="1" s="1"/>
  <c r="L17" i="1"/>
  <c r="E17" i="1"/>
  <c r="AJ16" i="1"/>
  <c r="AK16" i="1" s="1"/>
  <c r="AI16" i="1"/>
  <c r="AF16" i="1"/>
  <c r="Z16" i="1"/>
  <c r="X16" i="1"/>
  <c r="Y16" i="1" s="1"/>
  <c r="W16" i="1"/>
  <c r="U16" i="1"/>
  <c r="T16" i="1"/>
  <c r="S16" i="1"/>
  <c r="Q16" i="1"/>
  <c r="P16" i="1"/>
  <c r="AH16" i="1" s="1"/>
  <c r="O16" i="1"/>
  <c r="N16" i="1"/>
  <c r="L16" i="1"/>
  <c r="E16" i="1"/>
  <c r="AJ15" i="1"/>
  <c r="AK15" i="1" s="1"/>
  <c r="AI15" i="1"/>
  <c r="AF15" i="1"/>
  <c r="AB15" i="1"/>
  <c r="Z15" i="1"/>
  <c r="X15" i="1"/>
  <c r="Y15" i="1" s="1"/>
  <c r="W15" i="1"/>
  <c r="U15" i="1"/>
  <c r="T15" i="1"/>
  <c r="S15" i="1"/>
  <c r="Q15" i="1"/>
  <c r="P15" i="1"/>
  <c r="AH15" i="1" s="1"/>
  <c r="O15" i="1"/>
  <c r="N15" i="1"/>
  <c r="L15" i="1"/>
  <c r="E15" i="1"/>
  <c r="AJ14" i="1"/>
  <c r="AK14" i="1" s="1"/>
  <c r="AI14" i="1"/>
  <c r="AH14" i="1"/>
  <c r="AF14" i="1"/>
  <c r="X14" i="1"/>
  <c r="Y14" i="1" s="1"/>
  <c r="W14" i="1"/>
  <c r="AA14" i="1" s="1"/>
  <c r="U14" i="1"/>
  <c r="T14" i="1"/>
  <c r="S14" i="1"/>
  <c r="Q14" i="1"/>
  <c r="P14" i="1"/>
  <c r="O14" i="1"/>
  <c r="N14" i="1"/>
  <c r="Z14" i="1" s="1"/>
  <c r="L14" i="1"/>
  <c r="E14" i="1"/>
  <c r="AJ13" i="1"/>
  <c r="AK13" i="1" s="1"/>
  <c r="AI13" i="1"/>
  <c r="AH13" i="1"/>
  <c r="AF13" i="1"/>
  <c r="X13" i="1"/>
  <c r="Y13" i="1" s="1"/>
  <c r="W13" i="1"/>
  <c r="AA13" i="1" s="1"/>
  <c r="U13" i="1"/>
  <c r="T13" i="1"/>
  <c r="S13" i="1"/>
  <c r="Q13" i="1"/>
  <c r="P13" i="1"/>
  <c r="O13" i="1"/>
  <c r="N13" i="1"/>
  <c r="Z13" i="1" s="1"/>
  <c r="L13" i="1"/>
  <c r="E13" i="1"/>
  <c r="AJ12" i="1"/>
  <c r="AK12" i="1" s="1"/>
  <c r="AI12" i="1"/>
  <c r="AF12" i="1"/>
  <c r="Z12" i="1"/>
  <c r="X12" i="1"/>
  <c r="Y12" i="1" s="1"/>
  <c r="W12" i="1"/>
  <c r="U12" i="1"/>
  <c r="T12" i="1"/>
  <c r="S12" i="1"/>
  <c r="Q12" i="1"/>
  <c r="P12" i="1"/>
  <c r="AH12" i="1" s="1"/>
  <c r="O12" i="1"/>
  <c r="N12" i="1"/>
  <c r="L12" i="1"/>
  <c r="E12" i="1"/>
  <c r="AJ11" i="1"/>
  <c r="AK11" i="1" s="1"/>
  <c r="AI11" i="1"/>
  <c r="AF11" i="1"/>
  <c r="AB11" i="1"/>
  <c r="Z11" i="1"/>
  <c r="X11" i="1"/>
  <c r="Y11" i="1" s="1"/>
  <c r="W11" i="1"/>
  <c r="U11" i="1"/>
  <c r="T11" i="1"/>
  <c r="S11" i="1"/>
  <c r="Q11" i="1"/>
  <c r="P11" i="1"/>
  <c r="AH11" i="1" s="1"/>
  <c r="O11" i="1"/>
  <c r="N11" i="1"/>
  <c r="L11" i="1"/>
  <c r="E11" i="1"/>
  <c r="AJ10" i="1"/>
  <c r="AK10" i="1" s="1"/>
  <c r="AI10" i="1"/>
  <c r="AH10" i="1"/>
  <c r="AF10" i="1"/>
  <c r="X10" i="1"/>
  <c r="Y10" i="1" s="1"/>
  <c r="W10" i="1"/>
  <c r="AA10" i="1" s="1"/>
  <c r="U10" i="1"/>
  <c r="T10" i="1"/>
  <c r="S10" i="1"/>
  <c r="Q10" i="1"/>
  <c r="P10" i="1"/>
  <c r="O10" i="1"/>
  <c r="N10" i="1"/>
  <c r="Z10" i="1" s="1"/>
  <c r="L10" i="1"/>
  <c r="E10" i="1"/>
  <c r="AJ9" i="1"/>
  <c r="AK9" i="1" s="1"/>
  <c r="AI9" i="1"/>
  <c r="AH9" i="1"/>
  <c r="Z9" i="1"/>
  <c r="AB9" i="1" s="1"/>
  <c r="X9" i="1"/>
  <c r="W9" i="1"/>
  <c r="AA9" i="1" s="1"/>
  <c r="U9" i="1"/>
  <c r="T9" i="1"/>
  <c r="AF9" i="1" s="1"/>
  <c r="S9" i="1"/>
  <c r="Q9" i="1"/>
  <c r="P9" i="1"/>
  <c r="O9" i="1"/>
  <c r="Y9" i="1" s="1"/>
  <c r="N9" i="1"/>
  <c r="L9" i="1"/>
  <c r="E9" i="1"/>
  <c r="AK8" i="1"/>
  <c r="AA8" i="1" s="1"/>
  <c r="AJ8" i="1"/>
  <c r="AI8" i="1"/>
  <c r="AF8" i="1"/>
  <c r="Z8" i="1"/>
  <c r="AD8" i="1" s="1"/>
  <c r="X8" i="1"/>
  <c r="Y8" i="1" s="1"/>
  <c r="W8" i="1"/>
  <c r="U8" i="1"/>
  <c r="T8" i="1"/>
  <c r="S8" i="1"/>
  <c r="Q8" i="1"/>
  <c r="P8" i="1"/>
  <c r="AH8" i="1" s="1"/>
  <c r="O8" i="1"/>
  <c r="N8" i="1"/>
  <c r="L8" i="1"/>
  <c r="E8" i="1"/>
  <c r="AJ7" i="1"/>
  <c r="AK7" i="1" s="1"/>
  <c r="AI7" i="1"/>
  <c r="X7" i="1"/>
  <c r="Y7" i="1" s="1"/>
  <c r="W7" i="1"/>
  <c r="U7" i="1"/>
  <c r="T7" i="1"/>
  <c r="AF7" i="1" s="1"/>
  <c r="S7" i="1"/>
  <c r="Q7" i="1"/>
  <c r="P7" i="1"/>
  <c r="AH7" i="1" s="1"/>
  <c r="O7" i="1"/>
  <c r="N7" i="1"/>
  <c r="Z7" i="1" s="1"/>
  <c r="L7" i="1"/>
  <c r="E7" i="1"/>
  <c r="AJ6" i="1"/>
  <c r="AK6" i="1" s="1"/>
  <c r="AI6" i="1"/>
  <c r="AF6" i="1"/>
  <c r="X6" i="1"/>
  <c r="Y6" i="1" s="1"/>
  <c r="W6" i="1"/>
  <c r="AA6" i="1" s="1"/>
  <c r="U6" i="1"/>
  <c r="T6" i="1"/>
  <c r="S6" i="1"/>
  <c r="Q6" i="1"/>
  <c r="P6" i="1"/>
  <c r="AH6" i="1" s="1"/>
  <c r="O6" i="1"/>
  <c r="N6" i="1"/>
  <c r="Z6" i="1" s="1"/>
  <c r="L6" i="1"/>
  <c r="E6" i="1"/>
  <c r="AJ5" i="1"/>
  <c r="AK5" i="1" s="1"/>
  <c r="AI5" i="1"/>
  <c r="X5" i="1"/>
  <c r="Y5" i="1" s="1"/>
  <c r="W5" i="1"/>
  <c r="AA5" i="1" s="1"/>
  <c r="U5" i="1"/>
  <c r="T5" i="1"/>
  <c r="AF5" i="1" s="1"/>
  <c r="S5" i="1"/>
  <c r="Q5" i="1"/>
  <c r="P5" i="1"/>
  <c r="AH5" i="1" s="1"/>
  <c r="O5" i="1"/>
  <c r="N5" i="1"/>
  <c r="Z5" i="1" s="1"/>
  <c r="L5" i="1"/>
  <c r="E5" i="1"/>
  <c r="AJ4" i="1"/>
  <c r="AK4" i="1" s="1"/>
  <c r="AI4" i="1"/>
  <c r="AF4" i="1"/>
  <c r="X4" i="1"/>
  <c r="Y4" i="1" s="1"/>
  <c r="W4" i="1"/>
  <c r="AA4" i="1" s="1"/>
  <c r="U4" i="1"/>
  <c r="T4" i="1"/>
  <c r="S4" i="1"/>
  <c r="Q4" i="1"/>
  <c r="P4" i="1"/>
  <c r="AH4" i="1" s="1"/>
  <c r="O4" i="1"/>
  <c r="N4" i="1"/>
  <c r="L4" i="1"/>
  <c r="Z4" i="1" s="1"/>
  <c r="E4" i="1"/>
  <c r="AJ3" i="1"/>
  <c r="AK3" i="1" s="1"/>
  <c r="AI3" i="1"/>
  <c r="Z3" i="1"/>
  <c r="AG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G10" i="1" l="1"/>
  <c r="AD10" i="1"/>
  <c r="AB10" i="1"/>
  <c r="AD4" i="1"/>
  <c r="AB4" i="1"/>
  <c r="AG4" i="1"/>
  <c r="AD6" i="1"/>
  <c r="AB6" i="1"/>
  <c r="AG6" i="1"/>
  <c r="AD13" i="1"/>
  <c r="AG13" i="1"/>
  <c r="AB13" i="1"/>
  <c r="AG18" i="1"/>
  <c r="AD18" i="1"/>
  <c r="AB18" i="1"/>
  <c r="AD29" i="1"/>
  <c r="AG29" i="1"/>
  <c r="AB29" i="1"/>
  <c r="AD17" i="1"/>
  <c r="AG17" i="1"/>
  <c r="AB17" i="1"/>
  <c r="AG22" i="1"/>
  <c r="AD22" i="1"/>
  <c r="AB22" i="1"/>
  <c r="AG35" i="1"/>
  <c r="AB35" i="1"/>
  <c r="AD35" i="1"/>
  <c r="AG7" i="1"/>
  <c r="AB7" i="1"/>
  <c r="AD7" i="1"/>
  <c r="AD21" i="1"/>
  <c r="AG21" i="1"/>
  <c r="AB21" i="1"/>
  <c r="AG26" i="1"/>
  <c r="AD26" i="1"/>
  <c r="AB26" i="1"/>
  <c r="AG36" i="1"/>
  <c r="AD36" i="1"/>
  <c r="AB36" i="1"/>
  <c r="AG5" i="1"/>
  <c r="AB5" i="1"/>
  <c r="AD5" i="1"/>
  <c r="AG14" i="1"/>
  <c r="AD14" i="1"/>
  <c r="AB14" i="1"/>
  <c r="AD25" i="1"/>
  <c r="AG25" i="1"/>
  <c r="AB25" i="1"/>
  <c r="AG30" i="1"/>
  <c r="AD30" i="1"/>
  <c r="AB30" i="1"/>
  <c r="AG12" i="1"/>
  <c r="AD12" i="1"/>
  <c r="AG16" i="1"/>
  <c r="AD16" i="1"/>
  <c r="AG20" i="1"/>
  <c r="AD20" i="1"/>
  <c r="AG28" i="1"/>
  <c r="AD28" i="1"/>
  <c r="AD34" i="1"/>
  <c r="AB34" i="1"/>
  <c r="AG34" i="1"/>
  <c r="AD39" i="1"/>
  <c r="AG39" i="1"/>
  <c r="AG44" i="1"/>
  <c r="AD44" i="1"/>
  <c r="AB44" i="1"/>
  <c r="AG54" i="1"/>
  <c r="AB54" i="1"/>
  <c r="AA11" i="1"/>
  <c r="AB12" i="1"/>
  <c r="AB32" i="1"/>
  <c r="AB39" i="1"/>
  <c r="AD53" i="1"/>
  <c r="AG53" i="1"/>
  <c r="AB53" i="1"/>
  <c r="AB66" i="1"/>
  <c r="AG66" i="1"/>
  <c r="AD66" i="1"/>
  <c r="AD71" i="1"/>
  <c r="AB71" i="1"/>
  <c r="AG71" i="1"/>
  <c r="AD3" i="1"/>
  <c r="AB8" i="1"/>
  <c r="AA12" i="1"/>
  <c r="AA16" i="1"/>
  <c r="AA20" i="1"/>
  <c r="AA24" i="1"/>
  <c r="AA28" i="1"/>
  <c r="AA32" i="1"/>
  <c r="AG32" i="1"/>
  <c r="AG38" i="1"/>
  <c r="AD38" i="1"/>
  <c r="AB38" i="1"/>
  <c r="AD47" i="1"/>
  <c r="AG47" i="1"/>
  <c r="AD49" i="1"/>
  <c r="AG49" i="1"/>
  <c r="AG52" i="1"/>
  <c r="AD52" i="1"/>
  <c r="AB52" i="1"/>
  <c r="AA67" i="1"/>
  <c r="AH74" i="1"/>
  <c r="AD75" i="1"/>
  <c r="AB75" i="1"/>
  <c r="AG75" i="1"/>
  <c r="AD86" i="1"/>
  <c r="AB86" i="1"/>
  <c r="AG86" i="1"/>
  <c r="AG8" i="1"/>
  <c r="AG24" i="1"/>
  <c r="AD24" i="1"/>
  <c r="AD41" i="1"/>
  <c r="AG41" i="1"/>
  <c r="AG46" i="1"/>
  <c r="AD46" i="1"/>
  <c r="AB46" i="1"/>
  <c r="AB78" i="1"/>
  <c r="AG78" i="1"/>
  <c r="AD78" i="1"/>
  <c r="AB3" i="1"/>
  <c r="AD9" i="1"/>
  <c r="AG9" i="1"/>
  <c r="AA15" i="1"/>
  <c r="AB16" i="1"/>
  <c r="AA19" i="1"/>
  <c r="AB20" i="1"/>
  <c r="AA23" i="1"/>
  <c r="AA27" i="1"/>
  <c r="AB28" i="1"/>
  <c r="AA31" i="1"/>
  <c r="AD37" i="1"/>
  <c r="AG37" i="1"/>
  <c r="AG40" i="1"/>
  <c r="AD40" i="1"/>
  <c r="AB40" i="1"/>
  <c r="AB41" i="1"/>
  <c r="AG42" i="1"/>
  <c r="AD42" i="1"/>
  <c r="AB42" i="1"/>
  <c r="AD51" i="1"/>
  <c r="AG51" i="1"/>
  <c r="AD54" i="1"/>
  <c r="AA7" i="1"/>
  <c r="AD11" i="1"/>
  <c r="AG11" i="1"/>
  <c r="AD15" i="1"/>
  <c r="AG15" i="1"/>
  <c r="AD19" i="1"/>
  <c r="AG19" i="1"/>
  <c r="AD23" i="1"/>
  <c r="AG23" i="1"/>
  <c r="AD27" i="1"/>
  <c r="AG27" i="1"/>
  <c r="AD31" i="1"/>
  <c r="AG31" i="1"/>
  <c r="AH39" i="1"/>
  <c r="AH41" i="1"/>
  <c r="AD43" i="1"/>
  <c r="AG43" i="1"/>
  <c r="AD45" i="1"/>
  <c r="AG45" i="1"/>
  <c r="AG48" i="1"/>
  <c r="AD48" i="1"/>
  <c r="AB48" i="1"/>
  <c r="AG50" i="1"/>
  <c r="AD50" i="1"/>
  <c r="AB50" i="1"/>
  <c r="AB82" i="1"/>
  <c r="AG82" i="1"/>
  <c r="AD82" i="1"/>
  <c r="AA86" i="1"/>
  <c r="AD33" i="1"/>
  <c r="AA39" i="1"/>
  <c r="AA43" i="1"/>
  <c r="AA47" i="1"/>
  <c r="AA51" i="1"/>
  <c r="AH78" i="1"/>
  <c r="AD79" i="1"/>
  <c r="AB79" i="1"/>
  <c r="AH82" i="1"/>
  <c r="AD83" i="1"/>
  <c r="AB83" i="1"/>
  <c r="AD84" i="1"/>
  <c r="AB84" i="1"/>
  <c r="AG84" i="1"/>
  <c r="AA35" i="1"/>
  <c r="AA37" i="1"/>
  <c r="AA41" i="1"/>
  <c r="AA45" i="1"/>
  <c r="AA49" i="1"/>
  <c r="AD67" i="1"/>
  <c r="AB67" i="1"/>
  <c r="AB70" i="1"/>
  <c r="AG70" i="1"/>
  <c r="AD70" i="1"/>
  <c r="AB74" i="1"/>
  <c r="AG74" i="1"/>
  <c r="AD74" i="1"/>
  <c r="AB56" i="1"/>
  <c r="AG56" i="1"/>
  <c r="AB58" i="1"/>
  <c r="AG58" i="1"/>
  <c r="AB60" i="1"/>
  <c r="AG60" i="1"/>
  <c r="AB62" i="1"/>
  <c r="AG62" i="1"/>
  <c r="AB64" i="1"/>
  <c r="AG64" i="1"/>
  <c r="AA66" i="1"/>
  <c r="Z69" i="1"/>
  <c r="AB72" i="1"/>
  <c r="AG72" i="1"/>
  <c r="AA74" i="1"/>
  <c r="Z77" i="1"/>
  <c r="AB80" i="1"/>
  <c r="AG80" i="1"/>
  <c r="AA82" i="1"/>
  <c r="Z85" i="1"/>
  <c r="AA85" i="1"/>
  <c r="Z55" i="1"/>
  <c r="Z57" i="1"/>
  <c r="Z59" i="1"/>
  <c r="Z61" i="1"/>
  <c r="Z63" i="1"/>
  <c r="Z65" i="1"/>
  <c r="AB68" i="1"/>
  <c r="AG68" i="1"/>
  <c r="AA70" i="1"/>
  <c r="Z73" i="1"/>
  <c r="AB76" i="1"/>
  <c r="AG76" i="1"/>
  <c r="AA78" i="1"/>
  <c r="Z81" i="1"/>
  <c r="AD61" i="1" l="1"/>
  <c r="AG61" i="1"/>
  <c r="AB61" i="1"/>
  <c r="AD59" i="1"/>
  <c r="AB59" i="1"/>
  <c r="AG59" i="1"/>
  <c r="AG85" i="1"/>
  <c r="AD85" i="1"/>
  <c r="AB85" i="1"/>
  <c r="AD77" i="1"/>
  <c r="AG77" i="1"/>
  <c r="AB77" i="1"/>
  <c r="AD69" i="1"/>
  <c r="AG69" i="1"/>
  <c r="AB69" i="1"/>
  <c r="AD81" i="1"/>
  <c r="AG81" i="1"/>
  <c r="AB81" i="1"/>
  <c r="AD73" i="1"/>
  <c r="AG73" i="1"/>
  <c r="AB73" i="1"/>
  <c r="AD65" i="1"/>
  <c r="AG65" i="1"/>
  <c r="AB65" i="1"/>
  <c r="AD57" i="1"/>
  <c r="AG57" i="1"/>
  <c r="AB57" i="1"/>
  <c r="AD63" i="1"/>
  <c r="AB63" i="1"/>
  <c r="AG63" i="1"/>
  <c r="AD55" i="1"/>
  <c r="AB55" i="1"/>
  <c r="AG55" i="1"/>
</calcChain>
</file>

<file path=xl/sharedStrings.xml><?xml version="1.0" encoding="utf-8"?>
<sst xmlns="http://schemas.openxmlformats.org/spreadsheetml/2006/main" count="1283" uniqueCount="613">
  <si>
    <t>BOUNDARY</t>
  </si>
  <si>
    <t>WA00009</t>
  </si>
  <si>
    <t>ND</t>
  </si>
  <si>
    <t>Surface area from NID</t>
  </si>
  <si>
    <t>BOX CANYON</t>
  </si>
  <si>
    <t>WA00013</t>
  </si>
  <si>
    <t>Locke Dam</t>
  </si>
  <si>
    <t>WA00019</t>
  </si>
  <si>
    <t>Jenkins-Webley Dam</t>
  </si>
  <si>
    <t>WA00026</t>
  </si>
  <si>
    <t>Lower Rimrock Dam</t>
  </si>
  <si>
    <t>WA00036</t>
  </si>
  <si>
    <t>ROCKY REACH</t>
  </si>
  <si>
    <t>LAKE ENTIAT</t>
  </si>
  <si>
    <t>WA00086</t>
  </si>
  <si>
    <t>Enloe Dam</t>
  </si>
  <si>
    <t>WA00097</t>
  </si>
  <si>
    <t>WELLS</t>
  </si>
  <si>
    <t>WA00098</t>
  </si>
  <si>
    <t>Lacamas &amp; Round Lakes, Lower Dam</t>
  </si>
  <si>
    <t>WA00099</t>
  </si>
  <si>
    <t>1.051</t>
  </si>
  <si>
    <t>54.6</t>
  </si>
  <si>
    <t>Lacamas Lake</t>
  </si>
  <si>
    <t>17080001001149</t>
  </si>
  <si>
    <t>52305</t>
  </si>
  <si>
    <t>17080001</t>
  </si>
  <si>
    <t>1.37</t>
  </si>
  <si>
    <t>17080001055</t>
  </si>
  <si>
    <t>53461</t>
  </si>
  <si>
    <t>Moses Lake North Dam</t>
  </si>
  <si>
    <t>North Dam</t>
  </si>
  <si>
    <t>WA00129</t>
  </si>
  <si>
    <t>27.215</t>
  </si>
  <si>
    <t>318.8</t>
  </si>
  <si>
    <t>Moses Lake</t>
  </si>
  <si>
    <t>17020015006686</t>
  </si>
  <si>
    <t>56633</t>
  </si>
  <si>
    <t>17020015</t>
  </si>
  <si>
    <t>0.71</t>
  </si>
  <si>
    <t>17020015017</t>
  </si>
  <si>
    <t>57891</t>
  </si>
  <si>
    <t>Swofford Valley Rearing Pond Dam</t>
  </si>
  <si>
    <t>Mossyrock Dam</t>
  </si>
  <si>
    <t>WA00136</t>
  </si>
  <si>
    <t>45.87</t>
  </si>
  <si>
    <t>Riffe Lake</t>
  </si>
  <si>
    <t>17080005000915</t>
  </si>
  <si>
    <t>55984</t>
  </si>
  <si>
    <t>17080005</t>
  </si>
  <si>
    <t>0.57</t>
  </si>
  <si>
    <t>17080005059</t>
  </si>
  <si>
    <t>57245</t>
  </si>
  <si>
    <t>Steilacom Lake Dam</t>
  </si>
  <si>
    <t>WA00139</t>
  </si>
  <si>
    <t>1.239</t>
  </si>
  <si>
    <t>64</t>
  </si>
  <si>
    <t>Steilacoom Lake</t>
  </si>
  <si>
    <t>17110019001212</t>
  </si>
  <si>
    <t>54995</t>
  </si>
  <si>
    <t>17110019</t>
  </si>
  <si>
    <t>0.89</t>
  </si>
  <si>
    <t>17110019081</t>
  </si>
  <si>
    <t>56230</t>
  </si>
  <si>
    <t>Silver Lake Dam</t>
  </si>
  <si>
    <t>WA00142</t>
  </si>
  <si>
    <t>5.779</t>
  </si>
  <si>
    <t>Silver Lake</t>
  </si>
  <si>
    <t>17080005000935</t>
  </si>
  <si>
    <t>Deschutes Dam</t>
  </si>
  <si>
    <t>Capitol Lake Dam</t>
  </si>
  <si>
    <t>WA00143</t>
  </si>
  <si>
    <t>1.253</t>
  </si>
  <si>
    <t>Capitol Lake</t>
  </si>
  <si>
    <t>17110016007666</t>
  </si>
  <si>
    <t>59608</t>
  </si>
  <si>
    <t>17110019000</t>
  </si>
  <si>
    <t>80316</t>
  </si>
  <si>
    <t>Glines Canyon Dam</t>
  </si>
  <si>
    <t>Upper Elwha Dam</t>
  </si>
  <si>
    <t>WA00144</t>
  </si>
  <si>
    <t>1.792</t>
  </si>
  <si>
    <t>Lake Mills</t>
  </si>
  <si>
    <t>17110020000591</t>
  </si>
  <si>
    <t>56730</t>
  </si>
  <si>
    <t>17110020</t>
  </si>
  <si>
    <t>0.54</t>
  </si>
  <si>
    <t>17110020009</t>
  </si>
  <si>
    <t>57989</t>
  </si>
  <si>
    <t>CUSHMAN NO 1</t>
  </si>
  <si>
    <t>Upper Cushman Dam</t>
  </si>
  <si>
    <t>WA00145</t>
  </si>
  <si>
    <t>16.246</t>
  </si>
  <si>
    <t>735</t>
  </si>
  <si>
    <t>Lake Cushman</t>
  </si>
  <si>
    <t>17110017000182</t>
  </si>
  <si>
    <t>54925</t>
  </si>
  <si>
    <t>17110017</t>
  </si>
  <si>
    <t>17110017002</t>
  </si>
  <si>
    <t>56159</t>
  </si>
  <si>
    <t>MOSSYROCK</t>
  </si>
  <si>
    <t>WA00151</t>
  </si>
  <si>
    <t>Surface area from NHD</t>
  </si>
  <si>
    <t>MAYFIELD</t>
  </si>
  <si>
    <t>WA00152</t>
  </si>
  <si>
    <t>8.18</t>
  </si>
  <si>
    <t>Mayfield Lake</t>
  </si>
  <si>
    <t>17080005000913</t>
  </si>
  <si>
    <t>55982</t>
  </si>
  <si>
    <t>0.76</t>
  </si>
  <si>
    <t>17080005047</t>
  </si>
  <si>
    <t>57243</t>
  </si>
  <si>
    <t>Whatcom Lake Dam</t>
  </si>
  <si>
    <t>WA00158</t>
  </si>
  <si>
    <t>19.905</t>
  </si>
  <si>
    <t>93.6</t>
  </si>
  <si>
    <t>Lake Whatcom</t>
  </si>
  <si>
    <t>17110002000540</t>
  </si>
  <si>
    <t>54476</t>
  </si>
  <si>
    <t>17110002</t>
  </si>
  <si>
    <t>0.61</t>
  </si>
  <si>
    <t>17110002020</t>
  </si>
  <si>
    <t>55702</t>
  </si>
  <si>
    <t>Terrell Lake Dam</t>
  </si>
  <si>
    <t>WA00160</t>
  </si>
  <si>
    <t>1.298</t>
  </si>
  <si>
    <t>64.6</t>
  </si>
  <si>
    <t>Lake Terrell</t>
  </si>
  <si>
    <t>17110002000534</t>
  </si>
  <si>
    <t>54482</t>
  </si>
  <si>
    <t>0.82</t>
  </si>
  <si>
    <t>17110002031</t>
  </si>
  <si>
    <t>55708</t>
  </si>
  <si>
    <t>Zylstra Dam</t>
  </si>
  <si>
    <t>WA00163</t>
  </si>
  <si>
    <t>GORGE</t>
  </si>
  <si>
    <t>WA00168</t>
  </si>
  <si>
    <t>ROSS</t>
  </si>
  <si>
    <t>WA00169</t>
  </si>
  <si>
    <t>46.86</t>
  </si>
  <si>
    <t>Ross Lake</t>
  </si>
  <si>
    <t>17110005001261</t>
  </si>
  <si>
    <t>56081</t>
  </si>
  <si>
    <t>17110005</t>
  </si>
  <si>
    <t>1.66</t>
  </si>
  <si>
    <t>17110005061</t>
  </si>
  <si>
    <t>57334</t>
  </si>
  <si>
    <t>DIABLO</t>
  </si>
  <si>
    <t>WA00170</t>
  </si>
  <si>
    <t>3.248</t>
  </si>
  <si>
    <t>Diablo Lake</t>
  </si>
  <si>
    <t>17110005001299</t>
  </si>
  <si>
    <t>56076</t>
  </si>
  <si>
    <t>2.51</t>
  </si>
  <si>
    <t>17110005049</t>
  </si>
  <si>
    <t>57350</t>
  </si>
  <si>
    <t>LOWER BAKER</t>
  </si>
  <si>
    <t>WA00172</t>
  </si>
  <si>
    <t>8.282</t>
  </si>
  <si>
    <t>Lake Shannon</t>
  </si>
  <si>
    <t>17110005001315</t>
  </si>
  <si>
    <t>56071</t>
  </si>
  <si>
    <t>2.25</t>
  </si>
  <si>
    <t>17110005120</t>
  </si>
  <si>
    <t>57324</t>
  </si>
  <si>
    <t>TOLT RIVER - SOUTH FORK</t>
  </si>
  <si>
    <t>TOLT MAIN DAM</t>
  </si>
  <si>
    <t>WA00177</t>
  </si>
  <si>
    <t>Lewis Dam</t>
  </si>
  <si>
    <t>WA00189</t>
  </si>
  <si>
    <t>Chaplain Lake South Dam</t>
  </si>
  <si>
    <t>WA00197</t>
  </si>
  <si>
    <t>1.712</t>
  </si>
  <si>
    <t>Lake Chaplain</t>
  </si>
  <si>
    <t>17110009000953</t>
  </si>
  <si>
    <t>54777</t>
  </si>
  <si>
    <t>17110009</t>
  </si>
  <si>
    <t>0.86</t>
  </si>
  <si>
    <t>17110009074</t>
  </si>
  <si>
    <t>56005</t>
  </si>
  <si>
    <t>CULMBACK</t>
  </si>
  <si>
    <t>WA00208</t>
  </si>
  <si>
    <t>6.825</t>
  </si>
  <si>
    <t>Spada Lake</t>
  </si>
  <si>
    <t>17110009000949</t>
  </si>
  <si>
    <t>54776</t>
  </si>
  <si>
    <t>1.73</t>
  </si>
  <si>
    <t>17110009064</t>
  </si>
  <si>
    <t>56004</t>
  </si>
  <si>
    <t>Youngs Lake Cascades Dam</t>
  </si>
  <si>
    <t>Inlet Dam</t>
  </si>
  <si>
    <t>WA00209</t>
  </si>
  <si>
    <t>2.773</t>
  </si>
  <si>
    <t>Lake Youngs</t>
  </si>
  <si>
    <t>17110013000385</t>
  </si>
  <si>
    <t>54861</t>
  </si>
  <si>
    <t>17110013</t>
  </si>
  <si>
    <t>0.58</t>
  </si>
  <si>
    <t>17110013022</t>
  </si>
  <si>
    <t>56093</t>
  </si>
  <si>
    <t>Elwha Dam</t>
  </si>
  <si>
    <t>Olympic Power Plant</t>
  </si>
  <si>
    <t>WA00242</t>
  </si>
  <si>
    <t>1.161</t>
  </si>
  <si>
    <t>Lake Aldwell</t>
  </si>
  <si>
    <t>17110020000585</t>
  </si>
  <si>
    <t>62073</t>
  </si>
  <si>
    <t>2.37</t>
  </si>
  <si>
    <t>17110020002</t>
  </si>
  <si>
    <t>57992</t>
  </si>
  <si>
    <t>Youngs Lake Outlet Dam</t>
  </si>
  <si>
    <t>South Dam</t>
  </si>
  <si>
    <t>WA00254</t>
  </si>
  <si>
    <t>Masonry Dam</t>
  </si>
  <si>
    <t>&lt;Unknown&gt;</t>
  </si>
  <si>
    <t>WA00255</t>
  </si>
  <si>
    <t>Morse Lake Dam</t>
  </si>
  <si>
    <t>Crib Dam</t>
  </si>
  <si>
    <t>WA00256</t>
  </si>
  <si>
    <t>7.999</t>
  </si>
  <si>
    <t>Chester Morse Lake</t>
  </si>
  <si>
    <t>17110012005857</t>
  </si>
  <si>
    <t>17110012</t>
  </si>
  <si>
    <t>17110012019</t>
  </si>
  <si>
    <t>57257</t>
  </si>
  <si>
    <t>CONCONULLY</t>
  </si>
  <si>
    <t>WA00259</t>
  </si>
  <si>
    <t>1.548</t>
  </si>
  <si>
    <t>Conconully Reservoir</t>
  </si>
  <si>
    <t>17020006001204</t>
  </si>
  <si>
    <t>56116</t>
  </si>
  <si>
    <t>17020006</t>
  </si>
  <si>
    <t>17020006045</t>
  </si>
  <si>
    <t>57980</t>
  </si>
  <si>
    <t>KACHESS</t>
  </si>
  <si>
    <t>WA00260</t>
  </si>
  <si>
    <t>17.676</t>
  </si>
  <si>
    <t>Little Kachess Lake</t>
  </si>
  <si>
    <t>17030001002736</t>
  </si>
  <si>
    <t>56018</t>
  </si>
  <si>
    <t>17030001</t>
  </si>
  <si>
    <t>0.95</t>
  </si>
  <si>
    <t>17030001058</t>
  </si>
  <si>
    <t>57271</t>
  </si>
  <si>
    <t>DRY FALLS</t>
  </si>
  <si>
    <t>WA00261</t>
  </si>
  <si>
    <t>108.774</t>
  </si>
  <si>
    <t>478.5</t>
  </si>
  <si>
    <t>Banks Lake</t>
  </si>
  <si>
    <t>17020014000515</t>
  </si>
  <si>
    <t>56161</t>
  </si>
  <si>
    <t>17020014</t>
  </si>
  <si>
    <t>2</t>
  </si>
  <si>
    <t>17020014004</t>
  </si>
  <si>
    <t>57414</t>
  </si>
  <si>
    <t>GRAND COULEE</t>
  </si>
  <si>
    <t>WA00262</t>
  </si>
  <si>
    <t>288.925</t>
  </si>
  <si>
    <t>Franklin D Roosevelt Lake</t>
  </si>
  <si>
    <t>17020001009004</t>
  </si>
  <si>
    <t>47013</t>
  </si>
  <si>
    <t>17010307</t>
  </si>
  <si>
    <t>2.58</t>
  </si>
  <si>
    <t>17010307001</t>
  </si>
  <si>
    <t>48133</t>
  </si>
  <si>
    <t>BUMPING LAKE</t>
  </si>
  <si>
    <t>WA00263</t>
  </si>
  <si>
    <t>5.478</t>
  </si>
  <si>
    <t>1044.2</t>
  </si>
  <si>
    <t>Bumping Lake</t>
  </si>
  <si>
    <t>17030002001400</t>
  </si>
  <si>
    <t>55433</t>
  </si>
  <si>
    <t>17030002</t>
  </si>
  <si>
    <t>1.21</t>
  </si>
  <si>
    <t>17030002017</t>
  </si>
  <si>
    <t>56673</t>
  </si>
  <si>
    <t>KEECHELUS</t>
  </si>
  <si>
    <t>WA00265</t>
  </si>
  <si>
    <t>9.747</t>
  </si>
  <si>
    <t>Keechelus Lake</t>
  </si>
  <si>
    <t>17030001002740</t>
  </si>
  <si>
    <t>55401</t>
  </si>
  <si>
    <t>1.53</t>
  </si>
  <si>
    <t>17030001060</t>
  </si>
  <si>
    <t>56641</t>
  </si>
  <si>
    <t>NORTH</t>
  </si>
  <si>
    <t>WA00266</t>
  </si>
  <si>
    <t>O SULLIVAN</t>
  </si>
  <si>
    <t>WA00268</t>
  </si>
  <si>
    <t>57.819</t>
  </si>
  <si>
    <t>Potholes Reservoir</t>
  </si>
  <si>
    <t>17020015007014</t>
  </si>
  <si>
    <t>47656</t>
  </si>
  <si>
    <t>0.66</t>
  </si>
  <si>
    <t>17020015002</t>
  </si>
  <si>
    <t>48782</t>
  </si>
  <si>
    <t>PINTO</t>
  </si>
  <si>
    <t>WA00269</t>
  </si>
  <si>
    <t>3.937</t>
  </si>
  <si>
    <t>407.2</t>
  </si>
  <si>
    <t>Billy Clapp Lake</t>
  </si>
  <si>
    <t>17020014000568</t>
  </si>
  <si>
    <t>LOWER MONUMENTAL LOCK AND DAM</t>
  </si>
  <si>
    <t>LAKE HERBERT G. WEST</t>
  </si>
  <si>
    <t>WA00270</t>
  </si>
  <si>
    <t>17.23</t>
  </si>
  <si>
    <t>165</t>
  </si>
  <si>
    <t>Lake Herbert G West</t>
  </si>
  <si>
    <t>17060110001438</t>
  </si>
  <si>
    <t>50236</t>
  </si>
  <si>
    <t>17060107</t>
  </si>
  <si>
    <t>3</t>
  </si>
  <si>
    <t>17060107001</t>
  </si>
  <si>
    <t>51379</t>
  </si>
  <si>
    <t>TIETON</t>
  </si>
  <si>
    <t>WA00273</t>
  </si>
  <si>
    <t>10.306</t>
  </si>
  <si>
    <t>889.4</t>
  </si>
  <si>
    <t>Rimrock Lake</t>
  </si>
  <si>
    <t>17030002001445</t>
  </si>
  <si>
    <t>56701</t>
  </si>
  <si>
    <t>0.77</t>
  </si>
  <si>
    <t>17030002046</t>
  </si>
  <si>
    <t>57959</t>
  </si>
  <si>
    <t>CLE ELUM</t>
  </si>
  <si>
    <t>WA00274</t>
  </si>
  <si>
    <t>18.251</t>
  </si>
  <si>
    <t>Cle Elum Lake</t>
  </si>
  <si>
    <t>17030001002749</t>
  </si>
  <si>
    <t>55387</t>
  </si>
  <si>
    <t>2.01</t>
  </si>
  <si>
    <t>17030001033</t>
  </si>
  <si>
    <t>56627</t>
  </si>
  <si>
    <t>EASTON DIVERSION</t>
  </si>
  <si>
    <t>WA00276</t>
  </si>
  <si>
    <t>SALMON LAKE</t>
  </si>
  <si>
    <t>WA00291</t>
  </si>
  <si>
    <t>HOWARD A HANSON DAM</t>
  </si>
  <si>
    <t>HOWARD HANSON RESERVOIR</t>
  </si>
  <si>
    <t>WA00298</t>
  </si>
  <si>
    <t>3.175</t>
  </si>
  <si>
    <t>Howard A Hanson Reservoir</t>
  </si>
  <si>
    <t>17110013000416</t>
  </si>
  <si>
    <t>56010</t>
  </si>
  <si>
    <t>1.07</t>
  </si>
  <si>
    <t>17110013017</t>
  </si>
  <si>
    <t>57263</t>
  </si>
  <si>
    <t>CHIEF JOSEPH DAM</t>
  </si>
  <si>
    <t>RUFUS WOODS LAKE</t>
  </si>
  <si>
    <t>WA00299</t>
  </si>
  <si>
    <t>HIRAM M. CHITTENDEN LOCKS &amp; DAM</t>
  </si>
  <si>
    <t>LAKE WASHINGTON</t>
  </si>
  <si>
    <t>WA00301</t>
  </si>
  <si>
    <t>1.145</t>
  </si>
  <si>
    <t>Lake Washington Ship Canal</t>
  </si>
  <si>
    <t>17110012005963</t>
  </si>
  <si>
    <t>Alkali Lake</t>
  </si>
  <si>
    <t>WA00314</t>
  </si>
  <si>
    <t>1.211</t>
  </si>
  <si>
    <t>331</t>
  </si>
  <si>
    <t>17020014000562</t>
  </si>
  <si>
    <t>LITTLE GOOSE LOCK AND DAM</t>
  </si>
  <si>
    <t>LAKE BRYAN</t>
  </si>
  <si>
    <t>WA00331</t>
  </si>
  <si>
    <t>ICE HARBOR LOCK AND DAM</t>
  </si>
  <si>
    <t>LAKE SACAJAWEA</t>
  </si>
  <si>
    <t>WA00347</t>
  </si>
  <si>
    <t>32.966</t>
  </si>
  <si>
    <t>134.1</t>
  </si>
  <si>
    <t>Lake Sacajawea</t>
  </si>
  <si>
    <t>17060110001340</t>
  </si>
  <si>
    <t>50360</t>
  </si>
  <si>
    <t>17060110</t>
  </si>
  <si>
    <t>3.01</t>
  </si>
  <si>
    <t>17060110003</t>
  </si>
  <si>
    <t>51507</t>
  </si>
  <si>
    <t>LOWER GRANITE LOCK AND DAM</t>
  </si>
  <si>
    <t>LOWER GRANITE LAKE</t>
  </si>
  <si>
    <t>WA00349</t>
  </si>
  <si>
    <t>Western Nuclear Tailings Pond</t>
  </si>
  <si>
    <t>Sherwood Project Tailings Dam</t>
  </si>
  <si>
    <t>WA00378</t>
  </si>
  <si>
    <t>Newman Lake Flood Control Dam</t>
  </si>
  <si>
    <t>WA00396</t>
  </si>
  <si>
    <t>4.447</t>
  </si>
  <si>
    <t>648</t>
  </si>
  <si>
    <t>Newman Lake</t>
  </si>
  <si>
    <t>17010305000428</t>
  </si>
  <si>
    <t>Lawrence Lake Dam</t>
  </si>
  <si>
    <t>WA00414</t>
  </si>
  <si>
    <t>1.322</t>
  </si>
  <si>
    <t>Lake Lawrence</t>
  </si>
  <si>
    <t>17110016000122</t>
  </si>
  <si>
    <t>Youngs Lake New Inlet Dam</t>
  </si>
  <si>
    <t>Youngs Lake Old Inlet Dam</t>
  </si>
  <si>
    <t>WA00415</t>
  </si>
  <si>
    <t>Tapps Lake Dike No. 1</t>
  </si>
  <si>
    <t>WA00418</t>
  </si>
  <si>
    <t>9.85</t>
  </si>
  <si>
    <t>Lake Tapps</t>
  </si>
  <si>
    <t>17110014001176</t>
  </si>
  <si>
    <t>Dawn Mines Tailings Pond No. 4</t>
  </si>
  <si>
    <t>WA00439</t>
  </si>
  <si>
    <t>Asamera-Cannon Mine Tailings Dam</t>
  </si>
  <si>
    <t>WA00499</t>
  </si>
  <si>
    <t>Black Rock Dam</t>
  </si>
  <si>
    <t>WA00506</t>
  </si>
  <si>
    <t>Eagle Lake Dam</t>
  </si>
  <si>
    <t>WA00537</t>
  </si>
  <si>
    <t>Spoils Pond Dam</t>
  </si>
  <si>
    <t>WA00552</t>
  </si>
  <si>
    <t>WB5 Wasteway Detention Dam</t>
  </si>
  <si>
    <t>WA00553</t>
  </si>
  <si>
    <t>Osoyoos Lake Control Dam</t>
  </si>
  <si>
    <t>WA00556</t>
  </si>
  <si>
    <t>8.334</t>
  </si>
  <si>
    <t>Osoyoos Lake</t>
  </si>
  <si>
    <t>17020006001115</t>
  </si>
  <si>
    <t>47353</t>
  </si>
  <si>
    <t>0.65</t>
  </si>
  <si>
    <t>17020006060</t>
  </si>
  <si>
    <t>48477</t>
  </si>
  <si>
    <t>Scooteney Reservoir Outlet Dam</t>
  </si>
  <si>
    <t>WA00566</t>
  </si>
  <si>
    <t>2.877</t>
  </si>
  <si>
    <t>280.7</t>
  </si>
  <si>
    <t>17020016007715</t>
  </si>
  <si>
    <t>Cowlitz Falls Dam</t>
  </si>
  <si>
    <t>WA00581</t>
  </si>
  <si>
    <t>1.616</t>
  </si>
  <si>
    <t>Lake Scanewa</t>
  </si>
  <si>
    <t>17080004005306</t>
  </si>
  <si>
    <t>52370</t>
  </si>
  <si>
    <t>17080004</t>
  </si>
  <si>
    <t>2.08</t>
  </si>
  <si>
    <t>17080004001</t>
  </si>
  <si>
    <t>53530</t>
  </si>
  <si>
    <t>Cranberry Lake Stormwater Detention Dam</t>
  </si>
  <si>
    <t>WA00594</t>
  </si>
  <si>
    <t>Cushman Dam No. 1 - Spillway Headworks</t>
  </si>
  <si>
    <t>WA00604</t>
  </si>
  <si>
    <t>Sunnyside Industrial Wastewater Lagoon</t>
  </si>
  <si>
    <t>WA00615</t>
  </si>
  <si>
    <t>Upper Wheeler Saddle Dam</t>
  </si>
  <si>
    <t>WA00629</t>
  </si>
  <si>
    <t>Iowa Beef Processors Wastewater Lagoon</t>
  </si>
  <si>
    <t>WA00633</t>
  </si>
  <si>
    <t>Nestle Potato Effluent Lagoon</t>
  </si>
  <si>
    <t>WA00645</t>
  </si>
  <si>
    <t>Little Falls Spillway Dam</t>
  </si>
  <si>
    <t>WA00653</t>
  </si>
  <si>
    <t>25.505</t>
  </si>
  <si>
    <t>392.9</t>
  </si>
  <si>
    <t>Spokane River Arm</t>
  </si>
  <si>
    <t>17010307009777</t>
  </si>
  <si>
    <t>Sportsman Lake Dam</t>
  </si>
  <si>
    <t>WA01135</t>
  </si>
  <si>
    <t>Sawyer Lake Outlet Structure</t>
  </si>
  <si>
    <t>Lake Sawyer Outlet Structure</t>
  </si>
  <si>
    <t>WA01177</t>
  </si>
  <si>
    <t>1.158</t>
  </si>
  <si>
    <t>Lake Sawyer</t>
  </si>
  <si>
    <t>17110013000395</t>
  </si>
  <si>
    <t>Loon Lake Control Structure</t>
  </si>
  <si>
    <t>Loon Lake Dam</t>
  </si>
  <si>
    <t>WA01208</t>
  </si>
  <si>
    <t>4.393</t>
  </si>
  <si>
    <t>725.7</t>
  </si>
  <si>
    <t>Loon Lake</t>
  </si>
  <si>
    <t>17020003001088</t>
  </si>
  <si>
    <t>Baker Lake Dam</t>
  </si>
  <si>
    <t>WA01314</t>
  </si>
  <si>
    <t>KACHESS DIKE</t>
  </si>
  <si>
    <t>WA82904</t>
  </si>
  <si>
    <t>SWOFFORD POND</t>
  </si>
  <si>
    <t>WA83046</t>
  </si>
  <si>
    <t>BOX CANYON FOREBAY DAM</t>
  </si>
  <si>
    <t>WA83048</t>
  </si>
  <si>
    <t>MAYFIELD FOREBAY DAM</t>
  </si>
  <si>
    <t>WA83069</t>
  </si>
  <si>
    <t>CUSHMAN NO. 1 SPILLWAY</t>
  </si>
  <si>
    <t>WA83070</t>
  </si>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</sst>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2" borderId="0" xfId="0" applyFill="1"/>
    <xf numFmtId="0" fontId="0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87"/>
  <sheetViews>
    <sheetView tabSelected="1" workbookViewId="0">
      <selection sqref="A1:XFD2"/>
    </sheetView>
  </sheetViews>
  <sheetFormatPr defaultRowHeight="15" x14ac:dyDescent="0.25"/>
  <cols>
    <col min="1" max="1" width="32.28515625" customWidth="1"/>
    <col min="2" max="2" width="28.42578125" customWidth="1"/>
  </cols>
  <sheetData>
    <row r="1" spans="1:99" s="1" customFormat="1" ht="17.25" x14ac:dyDescent="0.25">
      <c r="A1" s="3" t="s">
        <v>482</v>
      </c>
      <c r="B1" s="3" t="s">
        <v>483</v>
      </c>
      <c r="C1" s="3" t="s">
        <v>484</v>
      </c>
      <c r="D1" s="3" t="s">
        <v>485</v>
      </c>
      <c r="E1" s="3" t="s">
        <v>486</v>
      </c>
      <c r="F1" s="3" t="s">
        <v>487</v>
      </c>
      <c r="G1" s="3" t="s">
        <v>488</v>
      </c>
      <c r="H1" s="3" t="s">
        <v>489</v>
      </c>
      <c r="I1" s="3" t="s">
        <v>490</v>
      </c>
      <c r="J1" s="3" t="s">
        <v>491</v>
      </c>
      <c r="K1" s="3" t="s">
        <v>492</v>
      </c>
      <c r="L1" s="3" t="s">
        <v>493</v>
      </c>
      <c r="M1" s="3" t="s">
        <v>494</v>
      </c>
      <c r="N1" s="3" t="s">
        <v>495</v>
      </c>
      <c r="O1" s="3" t="s">
        <v>496</v>
      </c>
      <c r="P1" s="3" t="s">
        <v>497</v>
      </c>
      <c r="Q1" s="3" t="s">
        <v>498</v>
      </c>
      <c r="R1" s="3" t="s">
        <v>499</v>
      </c>
      <c r="S1" s="3" t="s">
        <v>500</v>
      </c>
      <c r="T1" s="3" t="s">
        <v>501</v>
      </c>
      <c r="U1" s="3" t="s">
        <v>502</v>
      </c>
      <c r="V1" s="3" t="s">
        <v>503</v>
      </c>
      <c r="W1" s="3" t="s">
        <v>504</v>
      </c>
      <c r="X1" s="3" t="s">
        <v>505</v>
      </c>
      <c r="Y1" s="3" t="s">
        <v>506</v>
      </c>
      <c r="Z1" s="3" t="s">
        <v>507</v>
      </c>
      <c r="AA1" s="3" t="s">
        <v>508</v>
      </c>
      <c r="AB1" s="3" t="s">
        <v>509</v>
      </c>
      <c r="AC1" s="3" t="s">
        <v>510</v>
      </c>
      <c r="AD1" s="3" t="s">
        <v>511</v>
      </c>
      <c r="AE1" s="3" t="s">
        <v>512</v>
      </c>
      <c r="AF1" s="3" t="s">
        <v>513</v>
      </c>
      <c r="AG1" s="3" t="s">
        <v>514</v>
      </c>
      <c r="AH1" s="3" t="s">
        <v>515</v>
      </c>
      <c r="AI1" s="3" t="s">
        <v>516</v>
      </c>
      <c r="AJ1" s="3" t="s">
        <v>517</v>
      </c>
      <c r="AK1" s="3" t="s">
        <v>517</v>
      </c>
      <c r="AL1" s="3" t="s">
        <v>518</v>
      </c>
      <c r="AM1" s="3" t="s">
        <v>519</v>
      </c>
      <c r="AN1" s="3" t="s">
        <v>520</v>
      </c>
      <c r="AO1" s="3" t="s">
        <v>521</v>
      </c>
      <c r="AP1" s="3" t="s">
        <v>522</v>
      </c>
      <c r="AQ1" s="3" t="s">
        <v>523</v>
      </c>
      <c r="AR1" s="3" t="s">
        <v>524</v>
      </c>
      <c r="AS1" s="3" t="s">
        <v>525</v>
      </c>
      <c r="AT1" s="3" t="s">
        <v>526</v>
      </c>
      <c r="AU1" s="3" t="s">
        <v>527</v>
      </c>
      <c r="AV1" s="3" t="s">
        <v>528</v>
      </c>
      <c r="AW1" s="3" t="s">
        <v>529</v>
      </c>
      <c r="AX1" s="3" t="s">
        <v>530</v>
      </c>
      <c r="AY1" s="3" t="s">
        <v>531</v>
      </c>
      <c r="AZ1" s="3" t="s">
        <v>532</v>
      </c>
      <c r="BA1" s="3" t="s">
        <v>533</v>
      </c>
      <c r="BB1" s="3" t="s">
        <v>534</v>
      </c>
      <c r="BC1" s="3" t="s">
        <v>535</v>
      </c>
      <c r="BD1" s="1" t="s">
        <v>536</v>
      </c>
      <c r="BE1" s="1" t="s">
        <v>537</v>
      </c>
      <c r="BF1" s="1" t="s">
        <v>538</v>
      </c>
      <c r="BG1" s="1" t="s">
        <v>539</v>
      </c>
      <c r="BH1" s="1" t="s">
        <v>540</v>
      </c>
      <c r="BI1" s="1" t="s">
        <v>541</v>
      </c>
      <c r="BJ1" s="1" t="s">
        <v>542</v>
      </c>
      <c r="BK1" s="1" t="s">
        <v>543</v>
      </c>
      <c r="BL1" s="1" t="s">
        <v>544</v>
      </c>
      <c r="BM1" s="1" t="s">
        <v>545</v>
      </c>
      <c r="BN1" s="1" t="s">
        <v>546</v>
      </c>
      <c r="BO1" s="1" t="s">
        <v>547</v>
      </c>
      <c r="BP1" s="1" t="s">
        <v>548</v>
      </c>
      <c r="BQ1" s="1" t="s">
        <v>549</v>
      </c>
      <c r="BR1" s="1" t="s">
        <v>550</v>
      </c>
      <c r="BS1" s="1" t="s">
        <v>551</v>
      </c>
      <c r="BT1" s="1" t="s">
        <v>552</v>
      </c>
      <c r="BU1" s="1" t="s">
        <v>553</v>
      </c>
      <c r="BV1" s="1" t="s">
        <v>554</v>
      </c>
      <c r="BW1" s="1" t="s">
        <v>555</v>
      </c>
      <c r="BX1" s="1" t="s">
        <v>556</v>
      </c>
      <c r="BY1" s="1" t="s">
        <v>557</v>
      </c>
      <c r="BZ1" s="1" t="s">
        <v>558</v>
      </c>
      <c r="CA1" s="1" t="s">
        <v>559</v>
      </c>
      <c r="CB1" s="1" t="s">
        <v>560</v>
      </c>
      <c r="CC1" s="1" t="s">
        <v>561</v>
      </c>
      <c r="CD1" s="1" t="s">
        <v>562</v>
      </c>
      <c r="CE1" s="1" t="s">
        <v>563</v>
      </c>
      <c r="CF1" s="1" t="s">
        <v>564</v>
      </c>
      <c r="CG1" s="1" t="s">
        <v>565</v>
      </c>
      <c r="CH1" s="1" t="s">
        <v>566</v>
      </c>
      <c r="CI1" s="1" t="s">
        <v>567</v>
      </c>
      <c r="CJ1" s="1" t="s">
        <v>568</v>
      </c>
      <c r="CK1" s="1" t="s">
        <v>569</v>
      </c>
      <c r="CL1" s="1" t="s">
        <v>570</v>
      </c>
      <c r="CM1" s="1" t="s">
        <v>571</v>
      </c>
      <c r="CN1" s="1" t="s">
        <v>572</v>
      </c>
      <c r="CO1" s="1" t="s">
        <v>573</v>
      </c>
      <c r="CP1" s="1" t="s">
        <v>574</v>
      </c>
      <c r="CQ1" s="1" t="s">
        <v>575</v>
      </c>
      <c r="CR1" s="1" t="s">
        <v>576</v>
      </c>
      <c r="CS1" s="1" t="s">
        <v>577</v>
      </c>
      <c r="CT1" s="1" t="s">
        <v>578</v>
      </c>
      <c r="CU1" s="1" t="s">
        <v>579</v>
      </c>
    </row>
    <row r="2" spans="1:99" s="1" customFormat="1" ht="18.75" x14ac:dyDescent="0.35">
      <c r="E2" s="1" t="s">
        <v>580</v>
      </c>
      <c r="F2" s="1" t="s">
        <v>581</v>
      </c>
      <c r="G2" s="1" t="s">
        <v>581</v>
      </c>
      <c r="H2" s="4" t="s">
        <v>582</v>
      </c>
      <c r="I2" s="4" t="s">
        <v>583</v>
      </c>
      <c r="J2" s="4" t="s">
        <v>583</v>
      </c>
      <c r="K2" s="4" t="s">
        <v>583</v>
      </c>
      <c r="L2" s="1" t="s">
        <v>584</v>
      </c>
      <c r="M2" s="1" t="s">
        <v>585</v>
      </c>
      <c r="N2" s="1" t="s">
        <v>586</v>
      </c>
      <c r="O2" s="1" t="s">
        <v>587</v>
      </c>
      <c r="P2" s="1" t="s">
        <v>588</v>
      </c>
      <c r="Q2" s="1" t="s">
        <v>589</v>
      </c>
      <c r="R2" s="1" t="s">
        <v>590</v>
      </c>
      <c r="S2" s="1" t="s">
        <v>591</v>
      </c>
      <c r="T2" s="1" t="s">
        <v>592</v>
      </c>
      <c r="U2" s="1" t="s">
        <v>593</v>
      </c>
      <c r="V2" s="1" t="s">
        <v>594</v>
      </c>
      <c r="W2" s="1" t="s">
        <v>595</v>
      </c>
      <c r="X2" s="1" t="s">
        <v>596</v>
      </c>
      <c r="Y2" s="1" t="s">
        <v>597</v>
      </c>
      <c r="Z2" s="1" t="s">
        <v>598</v>
      </c>
      <c r="AA2" s="1" t="s">
        <v>599</v>
      </c>
      <c r="AB2" s="1" t="s">
        <v>600</v>
      </c>
      <c r="AC2" s="1" t="s">
        <v>601</v>
      </c>
      <c r="AD2" s="1" t="s">
        <v>602</v>
      </c>
      <c r="AE2" s="1" t="s">
        <v>603</v>
      </c>
      <c r="AF2" s="1" t="s">
        <v>604</v>
      </c>
      <c r="AG2" s="1" t="s">
        <v>605</v>
      </c>
      <c r="AH2" s="5" t="s">
        <v>606</v>
      </c>
      <c r="AI2" s="5" t="s">
        <v>607</v>
      </c>
      <c r="AJ2" s="5" t="s">
        <v>608</v>
      </c>
      <c r="AK2" s="5" t="s">
        <v>609</v>
      </c>
      <c r="AL2" s="1" t="s">
        <v>610</v>
      </c>
      <c r="AM2" s="1" t="s">
        <v>611</v>
      </c>
      <c r="AN2" s="1" t="s">
        <v>520</v>
      </c>
      <c r="AO2" s="1" t="s">
        <v>521</v>
      </c>
      <c r="AP2" s="1" t="s">
        <v>522</v>
      </c>
      <c r="AQ2" s="1" t="s">
        <v>523</v>
      </c>
      <c r="AR2" s="1" t="s">
        <v>524</v>
      </c>
      <c r="AS2" s="1" t="s">
        <v>525</v>
      </c>
      <c r="AT2" s="1" t="s">
        <v>526</v>
      </c>
      <c r="AU2" s="1" t="s">
        <v>527</v>
      </c>
      <c r="AV2" s="1" t="s">
        <v>528</v>
      </c>
      <c r="AW2" s="1" t="s">
        <v>529</v>
      </c>
      <c r="AX2" s="1" t="s">
        <v>530</v>
      </c>
      <c r="AY2" s="1" t="s">
        <v>531</v>
      </c>
      <c r="AZ2" s="1" t="s">
        <v>532</v>
      </c>
      <c r="BA2" s="1" t="s">
        <v>533</v>
      </c>
      <c r="BB2" s="1" t="s">
        <v>534</v>
      </c>
      <c r="BC2" s="1" t="s">
        <v>535</v>
      </c>
      <c r="BD2" s="1" t="s">
        <v>536</v>
      </c>
      <c r="BE2" s="1" t="s">
        <v>537</v>
      </c>
      <c r="BF2" s="1" t="s">
        <v>538</v>
      </c>
      <c r="BG2" s="1" t="s">
        <v>539</v>
      </c>
      <c r="BH2" s="1" t="s">
        <v>540</v>
      </c>
      <c r="BI2" s="1" t="s">
        <v>541</v>
      </c>
      <c r="BJ2" s="1" t="s">
        <v>542</v>
      </c>
      <c r="BK2" s="1" t="s">
        <v>543</v>
      </c>
      <c r="BL2" s="1" t="s">
        <v>544</v>
      </c>
      <c r="BM2" s="1" t="s">
        <v>545</v>
      </c>
      <c r="BN2" s="1" t="s">
        <v>546</v>
      </c>
      <c r="BO2" s="1" t="s">
        <v>547</v>
      </c>
      <c r="BP2" s="1" t="s">
        <v>548</v>
      </c>
      <c r="BQ2" s="1" t="s">
        <v>549</v>
      </c>
      <c r="BR2" s="1" t="s">
        <v>550</v>
      </c>
      <c r="BS2" s="1" t="s">
        <v>551</v>
      </c>
      <c r="BT2" s="1" t="s">
        <v>552</v>
      </c>
      <c r="BU2" s="1" t="s">
        <v>553</v>
      </c>
      <c r="BV2" s="1" t="s">
        <v>554</v>
      </c>
      <c r="BW2" s="1" t="s">
        <v>555</v>
      </c>
      <c r="BX2" s="1" t="s">
        <v>556</v>
      </c>
      <c r="BY2" s="1" t="s">
        <v>557</v>
      </c>
      <c r="BZ2" s="1" t="s">
        <v>558</v>
      </c>
      <c r="CA2" s="1" t="s">
        <v>559</v>
      </c>
      <c r="CB2" s="1" t="s">
        <v>560</v>
      </c>
      <c r="CC2" s="1" t="s">
        <v>561</v>
      </c>
      <c r="CD2" s="1" t="s">
        <v>562</v>
      </c>
      <c r="CE2" s="1" t="s">
        <v>563</v>
      </c>
      <c r="CF2" s="1" t="s">
        <v>564</v>
      </c>
      <c r="CG2" s="1" t="s">
        <v>565</v>
      </c>
      <c r="CH2" s="1" t="s">
        <v>566</v>
      </c>
      <c r="CI2" s="1" t="s">
        <v>567</v>
      </c>
      <c r="CJ2" s="1" t="s">
        <v>568</v>
      </c>
      <c r="CK2" s="1" t="s">
        <v>569</v>
      </c>
      <c r="CL2" s="1" t="s">
        <v>570</v>
      </c>
      <c r="CM2" s="1" t="s">
        <v>571</v>
      </c>
      <c r="CN2" s="1" t="s">
        <v>572</v>
      </c>
      <c r="CO2" s="1" t="s">
        <v>573</v>
      </c>
      <c r="CP2" s="1" t="s">
        <v>574</v>
      </c>
      <c r="CQ2" s="1" t="s">
        <v>575</v>
      </c>
      <c r="CR2" s="1" t="s">
        <v>576</v>
      </c>
      <c r="CS2" s="1" t="s">
        <v>577</v>
      </c>
      <c r="CT2" s="1" t="s">
        <v>578</v>
      </c>
      <c r="CU2" s="1" t="s">
        <v>612</v>
      </c>
    </row>
    <row r="3" spans="1:99" s="1" customFormat="1" x14ac:dyDescent="0.25">
      <c r="A3" s="1" t="s">
        <v>0</v>
      </c>
      <c r="C3" s="1" t="s">
        <v>1</v>
      </c>
      <c r="D3" s="1">
        <v>1967</v>
      </c>
      <c r="E3" s="1">
        <f t="shared" ref="E3:E66" si="0">2015-D3</f>
        <v>48</v>
      </c>
      <c r="F3" s="1">
        <v>330</v>
      </c>
      <c r="G3" s="1">
        <v>360</v>
      </c>
      <c r="H3" s="1">
        <v>360000</v>
      </c>
      <c r="I3" s="1">
        <v>95000</v>
      </c>
      <c r="J3" s="1">
        <v>95000</v>
      </c>
      <c r="K3" s="1">
        <v>95000</v>
      </c>
      <c r="L3" s="1">
        <f t="shared" ref="L3:L66" si="1">K3*43559.9</f>
        <v>4138190500</v>
      </c>
      <c r="M3" s="1">
        <v>1668</v>
      </c>
      <c r="N3" s="1">
        <f t="shared" ref="N3:N66" si="2">M3*43560</f>
        <v>72658080</v>
      </c>
      <c r="O3" s="1">
        <f t="shared" ref="O3:O66" si="3">M3*0.0015625</f>
        <v>2.6062500000000002</v>
      </c>
      <c r="P3" s="1">
        <f t="shared" ref="P3:P66" si="4">M3*4046.86</f>
        <v>6750162.4800000004</v>
      </c>
      <c r="Q3" s="1">
        <f t="shared" ref="Q3:Q66" si="5">M3*0.00404686</f>
        <v>6.7501624800000002</v>
      </c>
      <c r="R3" s="1">
        <v>25200</v>
      </c>
      <c r="S3" s="1">
        <f t="shared" ref="S3:S66" si="6">R3*2.58999</f>
        <v>65267.747999999992</v>
      </c>
      <c r="T3" s="1">
        <f t="shared" ref="T3:T66" si="7">R3*640</f>
        <v>16128000</v>
      </c>
      <c r="U3" s="1">
        <f t="shared" ref="U3:U66" si="8">R3*27880000</f>
        <v>702576000000</v>
      </c>
      <c r="W3" s="1">
        <f t="shared" ref="W3:W66" si="9">V3*0.0003048</f>
        <v>0</v>
      </c>
      <c r="X3" s="1">
        <f t="shared" ref="X3:X66" si="10">V3*0.000189394</f>
        <v>0</v>
      </c>
      <c r="Y3" s="1">
        <f t="shared" ref="Y3:Y66" si="11">X3/(2*(SQRT(3.1416*O3)))</f>
        <v>0</v>
      </c>
      <c r="Z3" s="1">
        <f t="shared" ref="Z3:Z66" si="12">L3/N3</f>
        <v>56.954305701444355</v>
      </c>
      <c r="AA3" s="1">
        <f t="shared" ref="AA3:AA66" si="13">W3/AK3</f>
        <v>0</v>
      </c>
      <c r="AB3" s="1">
        <f t="shared" ref="AB3:AB66" si="14">3*Z3/AC3</f>
        <v>0.51776641546767599</v>
      </c>
      <c r="AC3" s="1">
        <v>330</v>
      </c>
      <c r="AD3" s="1">
        <f t="shared" ref="AD3:AD66" si="15">Z3/AC3</f>
        <v>0.17258880515589198</v>
      </c>
      <c r="AE3" s="1" t="s">
        <v>2</v>
      </c>
      <c r="AF3" s="1">
        <f t="shared" ref="AF3:AF66" si="16">T3/M3</f>
        <v>9669.0647482014392</v>
      </c>
      <c r="AG3" s="1">
        <f t="shared" ref="AG3:AG66" si="17">50*Z3*SQRT(3.1416)*(SQRT(N3))^-1</f>
        <v>0.59214770683135431</v>
      </c>
      <c r="AH3" s="1">
        <f t="shared" ref="AH3:AH66" si="18">P3/AJ3</f>
        <v>5.760477826534427E-2</v>
      </c>
      <c r="AI3" s="1">
        <f t="shared" ref="AI3:AI66" si="19">J3*43559.9</f>
        <v>4138190500</v>
      </c>
      <c r="AJ3" s="1">
        <f t="shared" ref="AJ3:AJ66" si="20">J3*1233.48</f>
        <v>117180600</v>
      </c>
      <c r="AK3" s="1">
        <f t="shared" ref="AK3:AK66" si="21">AJ3/10^6</f>
        <v>117.1806</v>
      </c>
      <c r="AL3" s="1" t="s">
        <v>2</v>
      </c>
      <c r="AM3" s="1" t="s">
        <v>2</v>
      </c>
      <c r="AN3" s="1" t="s">
        <v>2</v>
      </c>
      <c r="AO3" s="1" t="s">
        <v>2</v>
      </c>
      <c r="AP3" s="1" t="s">
        <v>2</v>
      </c>
      <c r="AQ3" s="1" t="s">
        <v>2</v>
      </c>
      <c r="AR3" s="1" t="s">
        <v>2</v>
      </c>
      <c r="AS3" s="1">
        <v>0</v>
      </c>
      <c r="AT3" s="1" t="s">
        <v>2</v>
      </c>
      <c r="AU3" s="1" t="s">
        <v>2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3</v>
      </c>
    </row>
    <row r="4" spans="1:99" s="1" customFormat="1" x14ac:dyDescent="0.25">
      <c r="A4" s="1" t="s">
        <v>4</v>
      </c>
      <c r="C4" s="1" t="s">
        <v>5</v>
      </c>
      <c r="D4" s="1">
        <v>1955</v>
      </c>
      <c r="E4" s="1">
        <f t="shared" si="0"/>
        <v>60</v>
      </c>
      <c r="F4" s="1">
        <v>105</v>
      </c>
      <c r="G4" s="1">
        <v>105</v>
      </c>
      <c r="H4" s="1">
        <v>350000</v>
      </c>
      <c r="I4" s="1">
        <v>60000</v>
      </c>
      <c r="J4" s="1">
        <v>60000</v>
      </c>
      <c r="K4" s="1">
        <v>60000</v>
      </c>
      <c r="L4" s="1">
        <f t="shared" si="1"/>
        <v>2613594000</v>
      </c>
      <c r="M4" s="1">
        <v>2767</v>
      </c>
      <c r="N4" s="1">
        <f t="shared" si="2"/>
        <v>120530520</v>
      </c>
      <c r="O4" s="1">
        <f t="shared" si="3"/>
        <v>4.3234374999999998</v>
      </c>
      <c r="P4" s="1">
        <f t="shared" si="4"/>
        <v>11197661.620000001</v>
      </c>
      <c r="Q4" s="1">
        <f t="shared" si="5"/>
        <v>11.19766162</v>
      </c>
      <c r="R4" s="1">
        <v>24900</v>
      </c>
      <c r="S4" s="1">
        <f t="shared" si="6"/>
        <v>64490.750999999997</v>
      </c>
      <c r="T4" s="1">
        <f t="shared" si="7"/>
        <v>15936000</v>
      </c>
      <c r="U4" s="1">
        <f t="shared" si="8"/>
        <v>694212000000</v>
      </c>
      <c r="W4" s="1">
        <f t="shared" si="9"/>
        <v>0</v>
      </c>
      <c r="X4" s="1">
        <f t="shared" si="10"/>
        <v>0</v>
      </c>
      <c r="Y4" s="1">
        <f t="shared" si="11"/>
        <v>0</v>
      </c>
      <c r="Z4" s="1">
        <f t="shared" si="12"/>
        <v>21.684084661710578</v>
      </c>
      <c r="AA4" s="1">
        <f t="shared" si="13"/>
        <v>0</v>
      </c>
      <c r="AB4" s="1">
        <f t="shared" si="14"/>
        <v>0.61954527604887355</v>
      </c>
      <c r="AC4" s="1">
        <v>105</v>
      </c>
      <c r="AD4" s="1">
        <f t="shared" si="15"/>
        <v>0.20651509201629123</v>
      </c>
      <c r="AE4" s="1" t="s">
        <v>2</v>
      </c>
      <c r="AF4" s="1">
        <f t="shared" si="16"/>
        <v>5759.3061076978674</v>
      </c>
      <c r="AG4" s="1">
        <f t="shared" si="17"/>
        <v>0.17504029137727894</v>
      </c>
      <c r="AH4" s="1">
        <f t="shared" si="18"/>
        <v>0.15130175898001319</v>
      </c>
      <c r="AI4" s="1">
        <f t="shared" si="19"/>
        <v>2613594000</v>
      </c>
      <c r="AJ4" s="1">
        <f t="shared" si="20"/>
        <v>74008800</v>
      </c>
      <c r="AK4" s="1">
        <f t="shared" si="21"/>
        <v>74.008799999999994</v>
      </c>
      <c r="AL4" s="1" t="s">
        <v>2</v>
      </c>
      <c r="AM4" s="1" t="s">
        <v>2</v>
      </c>
      <c r="AN4" s="1" t="s">
        <v>2</v>
      </c>
      <c r="AO4" s="1" t="s">
        <v>2</v>
      </c>
      <c r="AP4" s="1" t="s">
        <v>2</v>
      </c>
      <c r="AQ4" s="1" t="s">
        <v>2</v>
      </c>
      <c r="AR4" s="1" t="s">
        <v>2</v>
      </c>
      <c r="AS4" s="1">
        <v>0</v>
      </c>
      <c r="AT4" s="1" t="s">
        <v>2</v>
      </c>
      <c r="AU4" s="1" t="s">
        <v>2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3</v>
      </c>
    </row>
    <row r="5" spans="1:99" s="1" customFormat="1" x14ac:dyDescent="0.25">
      <c r="A5" s="1" t="s">
        <v>6</v>
      </c>
      <c r="C5" s="1" t="s">
        <v>7</v>
      </c>
      <c r="D5" s="1">
        <v>1973</v>
      </c>
      <c r="E5" s="1">
        <f t="shared" si="0"/>
        <v>42</v>
      </c>
      <c r="F5" s="1">
        <v>21</v>
      </c>
      <c r="G5" s="1">
        <v>30</v>
      </c>
      <c r="H5" s="1">
        <v>174</v>
      </c>
      <c r="I5" s="1">
        <v>1860</v>
      </c>
      <c r="J5" s="1">
        <v>1000</v>
      </c>
      <c r="K5" s="1">
        <v>1860</v>
      </c>
      <c r="L5" s="1">
        <f t="shared" si="1"/>
        <v>81021414</v>
      </c>
      <c r="M5" s="1">
        <v>1000</v>
      </c>
      <c r="N5" s="1">
        <f t="shared" si="2"/>
        <v>43560000</v>
      </c>
      <c r="O5" s="1">
        <f t="shared" si="3"/>
        <v>1.5625</v>
      </c>
      <c r="P5" s="1">
        <f t="shared" si="4"/>
        <v>4046860</v>
      </c>
      <c r="Q5" s="1">
        <f t="shared" si="5"/>
        <v>4.0468600000000006</v>
      </c>
      <c r="R5" s="1">
        <v>1.159999</v>
      </c>
      <c r="S5" s="1">
        <f t="shared" si="6"/>
        <v>3.0043858100099996</v>
      </c>
      <c r="T5" s="1">
        <f t="shared" si="7"/>
        <v>742.39936</v>
      </c>
      <c r="U5" s="1">
        <f t="shared" si="8"/>
        <v>32340772.120000001</v>
      </c>
      <c r="W5" s="1">
        <f t="shared" si="9"/>
        <v>0</v>
      </c>
      <c r="X5" s="1">
        <f t="shared" si="10"/>
        <v>0</v>
      </c>
      <c r="Y5" s="1">
        <f t="shared" si="11"/>
        <v>0</v>
      </c>
      <c r="Z5" s="1">
        <f t="shared" si="12"/>
        <v>1.8599957300275483</v>
      </c>
      <c r="AA5" s="1">
        <f t="shared" si="13"/>
        <v>0</v>
      </c>
      <c r="AB5" s="1">
        <f t="shared" si="14"/>
        <v>0.26571367571822119</v>
      </c>
      <c r="AC5" s="1">
        <v>21</v>
      </c>
      <c r="AD5" s="1">
        <f t="shared" si="15"/>
        <v>8.8571225239407053E-2</v>
      </c>
      <c r="AE5" s="1" t="s">
        <v>2</v>
      </c>
      <c r="AF5" s="1">
        <f t="shared" si="16"/>
        <v>0.74239935999999995</v>
      </c>
      <c r="AG5" s="1">
        <f t="shared" si="17"/>
        <v>2.4975457946805977E-2</v>
      </c>
      <c r="AH5" s="1">
        <f t="shared" si="18"/>
        <v>3.2808476829782403</v>
      </c>
      <c r="AI5" s="1">
        <f t="shared" si="19"/>
        <v>43559900</v>
      </c>
      <c r="AJ5" s="1">
        <f t="shared" si="20"/>
        <v>1233480</v>
      </c>
      <c r="AK5" s="1">
        <f t="shared" si="21"/>
        <v>1.2334799999999999</v>
      </c>
      <c r="AL5" s="1" t="s">
        <v>2</v>
      </c>
      <c r="AM5" s="1" t="s">
        <v>2</v>
      </c>
      <c r="AN5" s="1" t="s">
        <v>2</v>
      </c>
      <c r="AO5" s="1" t="s">
        <v>2</v>
      </c>
      <c r="AP5" s="1" t="s">
        <v>2</v>
      </c>
      <c r="AQ5" s="1" t="s">
        <v>2</v>
      </c>
      <c r="AR5" s="1" t="s">
        <v>2</v>
      </c>
      <c r="AS5" s="1">
        <v>0</v>
      </c>
      <c r="AT5" s="1" t="s">
        <v>2</v>
      </c>
      <c r="AU5" s="1" t="s">
        <v>2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 t="s">
        <v>3</v>
      </c>
    </row>
    <row r="6" spans="1:99" s="1" customFormat="1" x14ac:dyDescent="0.25">
      <c r="A6" s="1" t="s">
        <v>8</v>
      </c>
      <c r="C6" s="1" t="s">
        <v>9</v>
      </c>
      <c r="D6" s="1">
        <v>1945</v>
      </c>
      <c r="E6" s="1">
        <f t="shared" si="0"/>
        <v>70</v>
      </c>
      <c r="F6" s="1">
        <v>12</v>
      </c>
      <c r="G6" s="1">
        <v>15</v>
      </c>
      <c r="H6" s="1">
        <v>254</v>
      </c>
      <c r="I6" s="1">
        <v>1200</v>
      </c>
      <c r="J6" s="1">
        <v>586</v>
      </c>
      <c r="K6" s="1">
        <v>1200</v>
      </c>
      <c r="L6" s="1">
        <f t="shared" si="1"/>
        <v>52271880</v>
      </c>
      <c r="M6" s="1">
        <v>586</v>
      </c>
      <c r="N6" s="1">
        <f t="shared" si="2"/>
        <v>25526160</v>
      </c>
      <c r="O6" s="1">
        <f t="shared" si="3"/>
        <v>0.91562500000000002</v>
      </c>
      <c r="P6" s="1">
        <f t="shared" si="4"/>
        <v>2371459.96</v>
      </c>
      <c r="Q6" s="1">
        <f t="shared" si="5"/>
        <v>2.3714599600000001</v>
      </c>
      <c r="R6" s="1">
        <v>6.01</v>
      </c>
      <c r="S6" s="1">
        <f t="shared" si="6"/>
        <v>15.565839899999999</v>
      </c>
      <c r="T6" s="1">
        <f t="shared" si="7"/>
        <v>3846.3999999999996</v>
      </c>
      <c r="U6" s="1">
        <f t="shared" si="8"/>
        <v>167558800</v>
      </c>
      <c r="W6" s="1">
        <f t="shared" si="9"/>
        <v>0</v>
      </c>
      <c r="X6" s="1">
        <f t="shared" si="10"/>
        <v>0</v>
      </c>
      <c r="Y6" s="1">
        <f t="shared" si="11"/>
        <v>0</v>
      </c>
      <c r="Z6" s="1">
        <f t="shared" si="12"/>
        <v>2.0477768689062517</v>
      </c>
      <c r="AA6" s="1">
        <f t="shared" si="13"/>
        <v>0</v>
      </c>
      <c r="AB6" s="1">
        <f t="shared" si="14"/>
        <v>0.51194421722656291</v>
      </c>
      <c r="AC6" s="1">
        <v>12</v>
      </c>
      <c r="AD6" s="1">
        <f t="shared" si="15"/>
        <v>0.1706480724088543</v>
      </c>
      <c r="AE6" s="1" t="s">
        <v>2</v>
      </c>
      <c r="AF6" s="1">
        <f t="shared" si="16"/>
        <v>6.5638225255972689</v>
      </c>
      <c r="AG6" s="1">
        <f t="shared" si="17"/>
        <v>3.5919918113897623E-2</v>
      </c>
      <c r="AH6" s="1">
        <f t="shared" si="18"/>
        <v>3.2808476829782403</v>
      </c>
      <c r="AI6" s="1">
        <f t="shared" si="19"/>
        <v>25526101.400000002</v>
      </c>
      <c r="AJ6" s="1">
        <f t="shared" si="20"/>
        <v>722819.28</v>
      </c>
      <c r="AK6" s="1">
        <f t="shared" si="21"/>
        <v>0.72281928000000006</v>
      </c>
      <c r="AL6" s="1" t="s">
        <v>2</v>
      </c>
      <c r="AM6" s="1" t="s">
        <v>2</v>
      </c>
      <c r="AN6" s="1" t="s">
        <v>2</v>
      </c>
      <c r="AO6" s="1" t="s">
        <v>2</v>
      </c>
      <c r="AP6" s="1" t="s">
        <v>2</v>
      </c>
      <c r="AQ6" s="1" t="s">
        <v>2</v>
      </c>
      <c r="AR6" s="1" t="s">
        <v>2</v>
      </c>
      <c r="AS6" s="1">
        <v>0</v>
      </c>
      <c r="AT6" s="1" t="s">
        <v>2</v>
      </c>
      <c r="AU6" s="1" t="s">
        <v>2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 t="s">
        <v>3</v>
      </c>
    </row>
    <row r="7" spans="1:99" s="1" customFormat="1" x14ac:dyDescent="0.25">
      <c r="A7" s="1" t="s">
        <v>10</v>
      </c>
      <c r="C7" s="1" t="s">
        <v>11</v>
      </c>
      <c r="D7" s="1">
        <v>1972</v>
      </c>
      <c r="E7" s="1">
        <f t="shared" si="0"/>
        <v>43</v>
      </c>
      <c r="F7" s="1">
        <v>55</v>
      </c>
      <c r="G7" s="1">
        <v>67</v>
      </c>
      <c r="H7" s="1">
        <v>22400</v>
      </c>
      <c r="I7" s="1">
        <v>550</v>
      </c>
      <c r="J7" s="1">
        <v>550</v>
      </c>
      <c r="K7" s="1">
        <v>550</v>
      </c>
      <c r="L7" s="1">
        <f t="shared" si="1"/>
        <v>23957945</v>
      </c>
      <c r="M7" s="1">
        <v>550</v>
      </c>
      <c r="N7" s="1">
        <f t="shared" si="2"/>
        <v>23958000</v>
      </c>
      <c r="O7" s="1">
        <f t="shared" si="3"/>
        <v>0.859375</v>
      </c>
      <c r="P7" s="1">
        <f t="shared" si="4"/>
        <v>2225773</v>
      </c>
      <c r="Q7" s="1">
        <f t="shared" si="5"/>
        <v>2.2257730000000002</v>
      </c>
      <c r="R7" s="1">
        <v>256</v>
      </c>
      <c r="S7" s="1">
        <f t="shared" si="6"/>
        <v>663.03743999999995</v>
      </c>
      <c r="T7" s="1">
        <f t="shared" si="7"/>
        <v>163840</v>
      </c>
      <c r="U7" s="1">
        <f t="shared" si="8"/>
        <v>7137280000</v>
      </c>
      <c r="W7" s="1">
        <f t="shared" si="9"/>
        <v>0</v>
      </c>
      <c r="X7" s="1">
        <f t="shared" si="10"/>
        <v>0</v>
      </c>
      <c r="Y7" s="1">
        <f t="shared" si="11"/>
        <v>0</v>
      </c>
      <c r="Z7" s="1">
        <f t="shared" si="12"/>
        <v>0.99999770431588608</v>
      </c>
      <c r="AA7" s="1">
        <f t="shared" si="13"/>
        <v>0</v>
      </c>
      <c r="AB7" s="1">
        <f t="shared" si="14"/>
        <v>5.4545329326321057E-2</v>
      </c>
      <c r="AC7" s="1">
        <v>55</v>
      </c>
      <c r="AD7" s="1">
        <f t="shared" si="15"/>
        <v>1.8181776442107021E-2</v>
      </c>
      <c r="AE7" s="1" t="s">
        <v>2</v>
      </c>
      <c r="AF7" s="1">
        <f t="shared" si="16"/>
        <v>297.89090909090908</v>
      </c>
      <c r="AG7" s="1">
        <f t="shared" si="17"/>
        <v>1.8105860551282878E-2</v>
      </c>
      <c r="AH7" s="1">
        <f t="shared" si="18"/>
        <v>3.2808476829782403</v>
      </c>
      <c r="AI7" s="1">
        <f t="shared" si="19"/>
        <v>23957945</v>
      </c>
      <c r="AJ7" s="1">
        <f t="shared" si="20"/>
        <v>678414</v>
      </c>
      <c r="AK7" s="1">
        <f t="shared" si="21"/>
        <v>0.67841399999999996</v>
      </c>
      <c r="AL7" s="1" t="s">
        <v>2</v>
      </c>
      <c r="AM7" s="1" t="s">
        <v>2</v>
      </c>
      <c r="AN7" s="1" t="s">
        <v>2</v>
      </c>
      <c r="AO7" s="1" t="s">
        <v>2</v>
      </c>
      <c r="AP7" s="1" t="s">
        <v>2</v>
      </c>
      <c r="AQ7" s="1" t="s">
        <v>2</v>
      </c>
      <c r="AR7" s="1" t="s">
        <v>2</v>
      </c>
      <c r="AS7" s="1">
        <v>0</v>
      </c>
      <c r="AT7" s="1" t="s">
        <v>2</v>
      </c>
      <c r="AU7" s="1" t="s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3</v>
      </c>
    </row>
    <row r="8" spans="1:99" s="1" customFormat="1" x14ac:dyDescent="0.25">
      <c r="A8" s="1" t="s">
        <v>12</v>
      </c>
      <c r="B8" s="1" t="s">
        <v>13</v>
      </c>
      <c r="C8" s="1" t="s">
        <v>14</v>
      </c>
      <c r="D8" s="1">
        <v>1962</v>
      </c>
      <c r="E8" s="1">
        <f t="shared" si="0"/>
        <v>53</v>
      </c>
      <c r="F8" s="1">
        <v>112</v>
      </c>
      <c r="G8" s="1">
        <v>130</v>
      </c>
      <c r="H8" s="1">
        <v>1200000</v>
      </c>
      <c r="I8" s="1">
        <v>390000</v>
      </c>
      <c r="J8" s="1">
        <v>382000</v>
      </c>
      <c r="K8" s="1">
        <v>390000</v>
      </c>
      <c r="L8" s="1">
        <f t="shared" si="1"/>
        <v>16988361000</v>
      </c>
      <c r="M8" s="1">
        <v>9810</v>
      </c>
      <c r="N8" s="1">
        <f t="shared" si="2"/>
        <v>427323600</v>
      </c>
      <c r="O8" s="1">
        <f t="shared" si="3"/>
        <v>15.328125</v>
      </c>
      <c r="P8" s="1">
        <f t="shared" si="4"/>
        <v>39699696.600000001</v>
      </c>
      <c r="Q8" s="1">
        <f t="shared" si="5"/>
        <v>39.699696600000003</v>
      </c>
      <c r="R8" s="1">
        <v>87800</v>
      </c>
      <c r="S8" s="1">
        <f t="shared" si="6"/>
        <v>227401.12199999997</v>
      </c>
      <c r="T8" s="1">
        <f t="shared" si="7"/>
        <v>56192000</v>
      </c>
      <c r="U8" s="1">
        <f t="shared" si="8"/>
        <v>2447864000000</v>
      </c>
      <c r="W8" s="1">
        <f t="shared" si="9"/>
        <v>0</v>
      </c>
      <c r="X8" s="1">
        <f t="shared" si="10"/>
        <v>0</v>
      </c>
      <c r="Y8" s="1">
        <f t="shared" si="11"/>
        <v>0</v>
      </c>
      <c r="Z8" s="1">
        <f t="shared" si="12"/>
        <v>39.755260416227891</v>
      </c>
      <c r="AA8" s="1">
        <f t="shared" si="13"/>
        <v>0</v>
      </c>
      <c r="AB8" s="1">
        <f t="shared" si="14"/>
        <v>1.0648730468632472</v>
      </c>
      <c r="AC8" s="1">
        <v>112</v>
      </c>
      <c r="AD8" s="1">
        <f t="shared" si="15"/>
        <v>0.35495768228774904</v>
      </c>
      <c r="AE8" s="1" t="s">
        <v>2</v>
      </c>
      <c r="AF8" s="1">
        <f t="shared" si="16"/>
        <v>5728.0326197757395</v>
      </c>
      <c r="AG8" s="1">
        <f t="shared" si="17"/>
        <v>0.17043610940642168</v>
      </c>
      <c r="AH8" s="1">
        <f t="shared" si="18"/>
        <v>8.4254229764441205E-2</v>
      </c>
      <c r="AI8" s="1">
        <f t="shared" si="19"/>
        <v>16639881800</v>
      </c>
      <c r="AJ8" s="1">
        <f t="shared" si="20"/>
        <v>471189360</v>
      </c>
      <c r="AK8" s="1">
        <f t="shared" si="21"/>
        <v>471.18936000000002</v>
      </c>
      <c r="AL8" s="1" t="s">
        <v>2</v>
      </c>
      <c r="AM8" s="1" t="s">
        <v>2</v>
      </c>
      <c r="AN8" s="1" t="s">
        <v>2</v>
      </c>
      <c r="AO8" s="1" t="s">
        <v>2</v>
      </c>
      <c r="AP8" s="1" t="s">
        <v>2</v>
      </c>
      <c r="AQ8" s="1" t="s">
        <v>2</v>
      </c>
      <c r="AR8" s="1" t="s">
        <v>2</v>
      </c>
      <c r="AS8" s="1">
        <v>0</v>
      </c>
      <c r="AT8" s="1" t="s">
        <v>2</v>
      </c>
      <c r="AU8" s="1" t="s">
        <v>2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 t="s">
        <v>3</v>
      </c>
    </row>
    <row r="9" spans="1:99" s="1" customFormat="1" x14ac:dyDescent="0.25">
      <c r="A9" s="1" t="s">
        <v>15</v>
      </c>
      <c r="B9" s="1" t="s">
        <v>15</v>
      </c>
      <c r="C9" s="1" t="s">
        <v>16</v>
      </c>
      <c r="D9" s="1">
        <v>1905</v>
      </c>
      <c r="E9" s="1">
        <f t="shared" si="0"/>
        <v>110</v>
      </c>
      <c r="F9" s="1">
        <v>54</v>
      </c>
      <c r="G9" s="1">
        <v>63</v>
      </c>
      <c r="H9" s="1">
        <v>46000</v>
      </c>
      <c r="I9" s="1">
        <v>2400</v>
      </c>
      <c r="J9" s="1">
        <v>2400</v>
      </c>
      <c r="K9" s="1">
        <v>2400</v>
      </c>
      <c r="L9" s="1">
        <f t="shared" si="1"/>
        <v>104543760</v>
      </c>
      <c r="M9" s="1">
        <v>2400</v>
      </c>
      <c r="N9" s="1">
        <f t="shared" si="2"/>
        <v>104544000</v>
      </c>
      <c r="O9" s="1">
        <f t="shared" si="3"/>
        <v>3.75</v>
      </c>
      <c r="P9" s="1">
        <f t="shared" si="4"/>
        <v>9712464</v>
      </c>
      <c r="Q9" s="1">
        <f t="shared" si="5"/>
        <v>9.7124640000000007</v>
      </c>
      <c r="R9" s="1">
        <v>3590</v>
      </c>
      <c r="S9" s="1">
        <f t="shared" si="6"/>
        <v>9298.0640999999996</v>
      </c>
      <c r="T9" s="1">
        <f t="shared" si="7"/>
        <v>2297600</v>
      </c>
      <c r="U9" s="1">
        <f t="shared" si="8"/>
        <v>100089200000</v>
      </c>
      <c r="W9" s="1">
        <f t="shared" si="9"/>
        <v>0</v>
      </c>
      <c r="X9" s="1">
        <f t="shared" si="10"/>
        <v>0</v>
      </c>
      <c r="Y9" s="1">
        <f t="shared" si="11"/>
        <v>0</v>
      </c>
      <c r="Z9" s="1">
        <f t="shared" si="12"/>
        <v>0.99999770431588608</v>
      </c>
      <c r="AA9" s="1">
        <f t="shared" si="13"/>
        <v>0</v>
      </c>
      <c r="AB9" s="1">
        <f t="shared" si="14"/>
        <v>5.555542801754923E-2</v>
      </c>
      <c r="AC9" s="1">
        <v>54</v>
      </c>
      <c r="AD9" s="1">
        <f t="shared" si="15"/>
        <v>1.8518476005849743E-2</v>
      </c>
      <c r="AE9" s="1" t="s">
        <v>2</v>
      </c>
      <c r="AF9" s="1">
        <f t="shared" si="16"/>
        <v>957.33333333333337</v>
      </c>
      <c r="AG9" s="1">
        <f t="shared" si="17"/>
        <v>8.6675208505271727E-3</v>
      </c>
      <c r="AH9" s="1">
        <f t="shared" si="18"/>
        <v>3.2808476829782403</v>
      </c>
      <c r="AI9" s="1">
        <f t="shared" si="19"/>
        <v>104543760</v>
      </c>
      <c r="AJ9" s="1">
        <f t="shared" si="20"/>
        <v>2960352</v>
      </c>
      <c r="AK9" s="1">
        <f t="shared" si="21"/>
        <v>2.9603519999999999</v>
      </c>
      <c r="AL9" s="1" t="s">
        <v>2</v>
      </c>
      <c r="AM9" s="1" t="s">
        <v>2</v>
      </c>
      <c r="AN9" s="1" t="s">
        <v>2</v>
      </c>
      <c r="AO9" s="1" t="s">
        <v>2</v>
      </c>
      <c r="AP9" s="1" t="s">
        <v>2</v>
      </c>
      <c r="AQ9" s="1" t="s">
        <v>2</v>
      </c>
      <c r="AR9" s="1" t="s">
        <v>2</v>
      </c>
      <c r="AS9" s="1">
        <v>0</v>
      </c>
      <c r="AT9" s="1" t="s">
        <v>2</v>
      </c>
      <c r="AU9" s="1" t="s">
        <v>2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3</v>
      </c>
    </row>
    <row r="10" spans="1:99" s="1" customFormat="1" x14ac:dyDescent="0.25">
      <c r="A10" s="1" t="s">
        <v>17</v>
      </c>
      <c r="C10" s="1" t="s">
        <v>18</v>
      </c>
      <c r="D10" s="1">
        <v>1968</v>
      </c>
      <c r="E10" s="1">
        <f t="shared" si="0"/>
        <v>47</v>
      </c>
      <c r="F10" s="1">
        <v>144</v>
      </c>
      <c r="G10" s="1">
        <v>160</v>
      </c>
      <c r="H10" s="1">
        <v>1180000</v>
      </c>
      <c r="I10" s="1">
        <v>500000</v>
      </c>
      <c r="J10" s="1">
        <v>331000</v>
      </c>
      <c r="K10" s="1">
        <v>500000</v>
      </c>
      <c r="L10" s="1">
        <f t="shared" si="1"/>
        <v>21779950000</v>
      </c>
      <c r="M10" s="1">
        <v>21600</v>
      </c>
      <c r="N10" s="1">
        <f t="shared" si="2"/>
        <v>940896000</v>
      </c>
      <c r="O10" s="1">
        <f t="shared" si="3"/>
        <v>33.75</v>
      </c>
      <c r="P10" s="1">
        <f t="shared" si="4"/>
        <v>87412176</v>
      </c>
      <c r="Q10" s="1">
        <f t="shared" si="5"/>
        <v>87.412176000000002</v>
      </c>
      <c r="R10" s="1">
        <v>85300</v>
      </c>
      <c r="S10" s="1">
        <f t="shared" si="6"/>
        <v>220926.14699999997</v>
      </c>
      <c r="T10" s="1">
        <f t="shared" si="7"/>
        <v>54592000</v>
      </c>
      <c r="U10" s="1">
        <f t="shared" si="8"/>
        <v>2378164000000</v>
      </c>
      <c r="W10" s="1">
        <f t="shared" si="9"/>
        <v>0</v>
      </c>
      <c r="X10" s="1">
        <f t="shared" si="10"/>
        <v>0</v>
      </c>
      <c r="Y10" s="1">
        <f t="shared" si="11"/>
        <v>0</v>
      </c>
      <c r="Z10" s="1">
        <f t="shared" si="12"/>
        <v>23.148095007312179</v>
      </c>
      <c r="AA10" s="1">
        <f t="shared" si="13"/>
        <v>0</v>
      </c>
      <c r="AB10" s="1">
        <f t="shared" si="14"/>
        <v>0.48225197931900371</v>
      </c>
      <c r="AC10" s="1">
        <v>144</v>
      </c>
      <c r="AD10" s="1">
        <f t="shared" si="15"/>
        <v>0.16075065977300124</v>
      </c>
      <c r="AE10" s="1" t="s">
        <v>2</v>
      </c>
      <c r="AF10" s="1">
        <f t="shared" si="16"/>
        <v>2527.4074074074074</v>
      </c>
      <c r="AG10" s="1">
        <f t="shared" si="17"/>
        <v>6.6879018908388668E-2</v>
      </c>
      <c r="AH10" s="1">
        <f t="shared" si="18"/>
        <v>0.21409761314903322</v>
      </c>
      <c r="AI10" s="1">
        <f t="shared" si="19"/>
        <v>14418326900</v>
      </c>
      <c r="AJ10" s="1">
        <f t="shared" si="20"/>
        <v>408281880</v>
      </c>
      <c r="AK10" s="1">
        <f t="shared" si="21"/>
        <v>408.28188</v>
      </c>
      <c r="AL10" s="1" t="s">
        <v>2</v>
      </c>
      <c r="AM10" s="1" t="s">
        <v>2</v>
      </c>
      <c r="AN10" s="1" t="s">
        <v>2</v>
      </c>
      <c r="AO10" s="1" t="s">
        <v>2</v>
      </c>
      <c r="AP10" s="1" t="s">
        <v>2</v>
      </c>
      <c r="AQ10" s="1" t="s">
        <v>2</v>
      </c>
      <c r="AR10" s="1" t="s">
        <v>2</v>
      </c>
      <c r="AS10" s="1">
        <v>0</v>
      </c>
      <c r="AT10" s="1" t="s">
        <v>2</v>
      </c>
      <c r="AU10" s="1" t="s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3</v>
      </c>
    </row>
    <row r="11" spans="1:99" s="1" customFormat="1" x14ac:dyDescent="0.25">
      <c r="A11" s="1" t="s">
        <v>19</v>
      </c>
      <c r="C11" s="1" t="s">
        <v>20</v>
      </c>
      <c r="D11" s="1">
        <v>1936</v>
      </c>
      <c r="E11" s="1">
        <f t="shared" si="0"/>
        <v>79</v>
      </c>
      <c r="F11" s="1">
        <v>26</v>
      </c>
      <c r="G11" s="1">
        <v>26</v>
      </c>
      <c r="H11" s="1">
        <v>20</v>
      </c>
      <c r="I11" s="1">
        <v>6800</v>
      </c>
      <c r="J11" s="1">
        <v>6100</v>
      </c>
      <c r="K11" s="1">
        <v>6800</v>
      </c>
      <c r="L11" s="1">
        <f t="shared" si="1"/>
        <v>296207320</v>
      </c>
      <c r="M11" s="1">
        <v>350</v>
      </c>
      <c r="N11" s="1">
        <f t="shared" si="2"/>
        <v>15246000</v>
      </c>
      <c r="O11" s="1">
        <f t="shared" si="3"/>
        <v>0.546875</v>
      </c>
      <c r="P11" s="1">
        <f t="shared" si="4"/>
        <v>1416401</v>
      </c>
      <c r="Q11" s="1">
        <f t="shared" si="5"/>
        <v>1.416401</v>
      </c>
      <c r="R11" s="1">
        <v>64.699996948242202</v>
      </c>
      <c r="S11" s="1">
        <f t="shared" si="6"/>
        <v>167.57234509597779</v>
      </c>
      <c r="T11" s="1">
        <f t="shared" si="7"/>
        <v>41407.998046875007</v>
      </c>
      <c r="U11" s="1">
        <f t="shared" si="8"/>
        <v>1803835914.9169927</v>
      </c>
      <c r="V11" s="1">
        <v>33205.223145000004</v>
      </c>
      <c r="W11" s="1">
        <f t="shared" si="9"/>
        <v>10.120952014596</v>
      </c>
      <c r="X11" s="1">
        <f t="shared" si="10"/>
        <v>6.2888700323241311</v>
      </c>
      <c r="Y11" s="1">
        <f t="shared" si="11"/>
        <v>2.398960761920709</v>
      </c>
      <c r="Z11" s="1">
        <f t="shared" si="12"/>
        <v>19.428526826708644</v>
      </c>
      <c r="AA11" s="1">
        <f t="shared" si="13"/>
        <v>1.345115009087444</v>
      </c>
      <c r="AB11" s="1">
        <f t="shared" si="14"/>
        <v>2.2417530953894587</v>
      </c>
      <c r="AC11" s="1">
        <v>26</v>
      </c>
      <c r="AD11" s="1">
        <f t="shared" si="15"/>
        <v>0.74725103179648633</v>
      </c>
      <c r="AE11" s="1">
        <v>232.31700000000001</v>
      </c>
      <c r="AF11" s="1">
        <f t="shared" si="16"/>
        <v>118.3085658482143</v>
      </c>
      <c r="AG11" s="1">
        <f t="shared" si="17"/>
        <v>0.44096829162287637</v>
      </c>
      <c r="AH11" s="1">
        <f t="shared" si="18"/>
        <v>0.18824535885940724</v>
      </c>
      <c r="AI11" s="1">
        <f t="shared" si="19"/>
        <v>265715390</v>
      </c>
      <c r="AJ11" s="1">
        <f t="shared" si="20"/>
        <v>7524228</v>
      </c>
      <c r="AK11" s="1">
        <f t="shared" si="21"/>
        <v>7.5242279999999999</v>
      </c>
      <c r="AL11" s="1" t="s">
        <v>21</v>
      </c>
      <c r="AM11" s="1" t="s">
        <v>22</v>
      </c>
      <c r="AN11" s="1" t="s">
        <v>23</v>
      </c>
      <c r="AO11" s="1" t="s">
        <v>24</v>
      </c>
      <c r="AP11" s="1" t="s">
        <v>25</v>
      </c>
      <c r="AQ11" s="1" t="s">
        <v>26</v>
      </c>
      <c r="AR11" s="1" t="s">
        <v>27</v>
      </c>
      <c r="AS11" s="1">
        <v>1</v>
      </c>
      <c r="AT11" s="1" t="s">
        <v>28</v>
      </c>
      <c r="AU11" s="1" t="s">
        <v>29</v>
      </c>
      <c r="AV11" s="1">
        <v>1</v>
      </c>
      <c r="AW11" s="2">
        <v>67</v>
      </c>
      <c r="AX11" s="2">
        <v>32</v>
      </c>
      <c r="AY11" s="2">
        <v>1</v>
      </c>
      <c r="AZ11" s="2">
        <v>1</v>
      </c>
      <c r="BA11" s="2">
        <v>0.2</v>
      </c>
      <c r="BB11" s="2">
        <v>0.2</v>
      </c>
      <c r="BC11" s="2">
        <v>5.2</v>
      </c>
      <c r="BD11" s="1">
        <v>0</v>
      </c>
      <c r="BE11" s="2">
        <v>2.2999999999999998</v>
      </c>
      <c r="BF11" s="2">
        <v>14.8</v>
      </c>
      <c r="BG11" s="2">
        <v>35.1</v>
      </c>
      <c r="BH11" s="2">
        <v>12.6</v>
      </c>
      <c r="BI11" s="2">
        <v>2.1</v>
      </c>
      <c r="BJ11" s="2">
        <v>1.6</v>
      </c>
      <c r="BK11" s="2">
        <v>20.3</v>
      </c>
      <c r="BL11" s="2">
        <v>0.7</v>
      </c>
      <c r="BM11" s="2">
        <v>1.9</v>
      </c>
      <c r="BN11" s="2">
        <v>2.1</v>
      </c>
      <c r="BO11" s="2">
        <v>29690</v>
      </c>
      <c r="BP11" s="2">
        <v>3001</v>
      </c>
      <c r="BQ11" s="2">
        <v>223</v>
      </c>
      <c r="BR11" s="2">
        <v>23</v>
      </c>
      <c r="BS11" s="2">
        <v>0.2</v>
      </c>
      <c r="BT11" s="2">
        <v>0.02</v>
      </c>
      <c r="BU11" s="2">
        <v>32858</v>
      </c>
      <c r="BV11" s="2">
        <v>247</v>
      </c>
      <c r="BW11" s="2">
        <v>0.22</v>
      </c>
      <c r="BX11" s="2">
        <v>148180</v>
      </c>
      <c r="BY11" s="2">
        <v>11614</v>
      </c>
      <c r="BZ11" s="2">
        <v>1114</v>
      </c>
      <c r="CA11" s="2">
        <v>87</v>
      </c>
      <c r="CB11" s="2">
        <v>0.72</v>
      </c>
      <c r="CC11" s="2">
        <v>0.06</v>
      </c>
      <c r="CD11" s="2">
        <v>23</v>
      </c>
      <c r="CE11" s="2">
        <v>33</v>
      </c>
      <c r="CF11" s="2">
        <v>21</v>
      </c>
      <c r="CG11" s="2">
        <v>9</v>
      </c>
      <c r="CH11" s="2">
        <v>14</v>
      </c>
      <c r="CI11" s="2">
        <v>18</v>
      </c>
      <c r="CJ11" s="2">
        <v>17</v>
      </c>
      <c r="CK11" s="2">
        <v>2</v>
      </c>
      <c r="CL11" s="2">
        <v>2</v>
      </c>
      <c r="CM11" s="2">
        <v>1</v>
      </c>
      <c r="CN11" s="2">
        <v>1</v>
      </c>
      <c r="CO11" s="1">
        <v>0</v>
      </c>
      <c r="CP11" s="2">
        <v>1</v>
      </c>
      <c r="CQ11" s="2">
        <v>21</v>
      </c>
      <c r="CR11" s="2">
        <v>37</v>
      </c>
      <c r="CS11" s="2">
        <v>0.96623999999999999</v>
      </c>
      <c r="CT11" s="2">
        <v>0.97584000000000004</v>
      </c>
      <c r="CU11" s="1" t="s">
        <v>3</v>
      </c>
    </row>
    <row r="12" spans="1:99" s="1" customFormat="1" x14ac:dyDescent="0.25">
      <c r="A12" s="1" t="s">
        <v>30</v>
      </c>
      <c r="B12" s="1" t="s">
        <v>31</v>
      </c>
      <c r="C12" s="1" t="s">
        <v>32</v>
      </c>
      <c r="D12" s="1">
        <v>1930</v>
      </c>
      <c r="E12" s="1">
        <f t="shared" si="0"/>
        <v>85</v>
      </c>
      <c r="F12" s="1">
        <v>17</v>
      </c>
      <c r="G12" s="1">
        <v>19</v>
      </c>
      <c r="H12" s="1">
        <v>500</v>
      </c>
      <c r="I12" s="1">
        <v>50000</v>
      </c>
      <c r="J12" s="1">
        <v>50000</v>
      </c>
      <c r="K12" s="1">
        <v>50000</v>
      </c>
      <c r="L12" s="1">
        <f t="shared" si="1"/>
        <v>2177995000</v>
      </c>
      <c r="M12" s="1">
        <v>6800</v>
      </c>
      <c r="N12" s="1">
        <f t="shared" si="2"/>
        <v>296208000</v>
      </c>
      <c r="O12" s="1">
        <f t="shared" si="3"/>
        <v>10.625</v>
      </c>
      <c r="P12" s="1">
        <f t="shared" si="4"/>
        <v>27518648</v>
      </c>
      <c r="Q12" s="1">
        <f t="shared" si="5"/>
        <v>27.518648000000002</v>
      </c>
      <c r="R12" s="1">
        <v>3080</v>
      </c>
      <c r="S12" s="1">
        <f t="shared" si="6"/>
        <v>7977.1691999999994</v>
      </c>
      <c r="T12" s="1">
        <f t="shared" si="7"/>
        <v>1971200</v>
      </c>
      <c r="U12" s="1">
        <f t="shared" si="8"/>
        <v>85870400000</v>
      </c>
      <c r="V12" s="1">
        <v>377828.67871000001</v>
      </c>
      <c r="W12" s="1">
        <f t="shared" si="9"/>
        <v>115.16218127080799</v>
      </c>
      <c r="X12" s="1">
        <f t="shared" si="10"/>
        <v>71.558484775601741</v>
      </c>
      <c r="Y12" s="1">
        <f t="shared" si="11"/>
        <v>6.192859495883237</v>
      </c>
      <c r="Z12" s="1">
        <f t="shared" si="12"/>
        <v>7.3529242964403396</v>
      </c>
      <c r="AA12" s="1">
        <f t="shared" si="13"/>
        <v>1.8672727773584978</v>
      </c>
      <c r="AB12" s="1">
        <f t="shared" si="14"/>
        <v>1.2975748758424128</v>
      </c>
      <c r="AC12" s="1">
        <v>17</v>
      </c>
      <c r="AD12" s="1">
        <f t="shared" si="15"/>
        <v>0.43252495861413764</v>
      </c>
      <c r="AE12" s="1">
        <v>150.68600000000001</v>
      </c>
      <c r="AF12" s="1">
        <f t="shared" si="16"/>
        <v>289.88235294117646</v>
      </c>
      <c r="AG12" s="1">
        <f t="shared" si="17"/>
        <v>3.7862313855214297E-2</v>
      </c>
      <c r="AH12" s="1">
        <f t="shared" si="18"/>
        <v>0.44619528488504068</v>
      </c>
      <c r="AI12" s="1">
        <f t="shared" si="19"/>
        <v>2177995000</v>
      </c>
      <c r="AJ12" s="1">
        <f t="shared" si="20"/>
        <v>61674000</v>
      </c>
      <c r="AK12" s="1">
        <f t="shared" si="21"/>
        <v>61.673999999999999</v>
      </c>
      <c r="AL12" s="1" t="s">
        <v>33</v>
      </c>
      <c r="AM12" s="1" t="s">
        <v>34</v>
      </c>
      <c r="AN12" s="1" t="s">
        <v>35</v>
      </c>
      <c r="AO12" s="1" t="s">
        <v>36</v>
      </c>
      <c r="AP12" s="1" t="s">
        <v>37</v>
      </c>
      <c r="AQ12" s="1" t="s">
        <v>38</v>
      </c>
      <c r="AR12" s="1" t="s">
        <v>39</v>
      </c>
      <c r="AS12" s="1">
        <v>6</v>
      </c>
      <c r="AT12" s="1" t="s">
        <v>40</v>
      </c>
      <c r="AU12" s="1" t="s">
        <v>41</v>
      </c>
      <c r="AV12" s="1">
        <v>3</v>
      </c>
      <c r="AW12" s="2">
        <v>85</v>
      </c>
      <c r="AX12" s="2">
        <v>14</v>
      </c>
      <c r="AY12" s="1">
        <v>0</v>
      </c>
      <c r="AZ12" s="2">
        <v>2.4</v>
      </c>
      <c r="BA12" s="2">
        <v>0.2</v>
      </c>
      <c r="BB12" s="2">
        <v>0.1</v>
      </c>
      <c r="BC12" s="2">
        <v>0.5</v>
      </c>
      <c r="BD12" s="1">
        <v>0</v>
      </c>
      <c r="BE12" s="2">
        <v>1.1000000000000001</v>
      </c>
      <c r="BF12" s="2">
        <v>0.1</v>
      </c>
      <c r="BG12" s="2">
        <v>0.1</v>
      </c>
      <c r="BH12" s="1">
        <v>0</v>
      </c>
      <c r="BI12" s="2">
        <v>42.8</v>
      </c>
      <c r="BJ12" s="2">
        <v>5.3</v>
      </c>
      <c r="BK12" s="2">
        <v>3.8</v>
      </c>
      <c r="BL12" s="2">
        <v>43.4</v>
      </c>
      <c r="BM12" s="2">
        <v>0.2</v>
      </c>
      <c r="BN12" s="1">
        <v>0</v>
      </c>
      <c r="BO12" s="2">
        <v>1286</v>
      </c>
      <c r="BP12" s="2">
        <v>2367</v>
      </c>
      <c r="BQ12" s="1">
        <v>0</v>
      </c>
      <c r="BR12" s="1">
        <v>0</v>
      </c>
      <c r="BS12" s="2">
        <v>0.01</v>
      </c>
      <c r="BT12" s="2">
        <v>0.01</v>
      </c>
      <c r="BU12" s="2">
        <v>5633</v>
      </c>
      <c r="BV12" s="2">
        <v>1</v>
      </c>
      <c r="BW12" s="2">
        <v>0.03</v>
      </c>
      <c r="BX12" s="2">
        <v>373635</v>
      </c>
      <c r="BY12" s="2">
        <v>11643</v>
      </c>
      <c r="BZ12" s="2">
        <v>48</v>
      </c>
      <c r="CA12" s="2">
        <v>2</v>
      </c>
      <c r="CB12" s="2">
        <v>2.84</v>
      </c>
      <c r="CC12" s="2">
        <v>0.1</v>
      </c>
      <c r="CD12" s="2">
        <v>13</v>
      </c>
      <c r="CE12" s="2">
        <v>14</v>
      </c>
      <c r="CF12" s="2">
        <v>61</v>
      </c>
      <c r="CG12" s="2">
        <v>40</v>
      </c>
      <c r="CH12" s="2">
        <v>9</v>
      </c>
      <c r="CI12" s="1">
        <v>0</v>
      </c>
      <c r="CJ12" s="1">
        <v>0</v>
      </c>
      <c r="CK12" s="1">
        <v>0</v>
      </c>
      <c r="CL12" s="1">
        <v>0</v>
      </c>
      <c r="CM12" s="2">
        <v>10</v>
      </c>
      <c r="CN12" s="2">
        <v>21</v>
      </c>
      <c r="CO12" s="2">
        <v>1</v>
      </c>
      <c r="CP12" s="2">
        <v>5</v>
      </c>
      <c r="CQ12" s="2">
        <v>6</v>
      </c>
      <c r="CR12" s="2">
        <v>20</v>
      </c>
      <c r="CS12" s="2">
        <v>0.11415</v>
      </c>
      <c r="CT12" s="1">
        <v>0</v>
      </c>
      <c r="CU12" s="1" t="s">
        <v>3</v>
      </c>
    </row>
    <row r="13" spans="1:99" s="1" customFormat="1" x14ac:dyDescent="0.25">
      <c r="A13" s="1" t="s">
        <v>42</v>
      </c>
      <c r="B13" s="1" t="s">
        <v>43</v>
      </c>
      <c r="C13" s="1" t="s">
        <v>44</v>
      </c>
      <c r="D13" s="1">
        <v>1968</v>
      </c>
      <c r="E13" s="1">
        <f t="shared" si="0"/>
        <v>47</v>
      </c>
      <c r="F13" s="1">
        <v>20</v>
      </c>
      <c r="G13" s="1">
        <v>28</v>
      </c>
      <c r="H13" s="1">
        <v>609</v>
      </c>
      <c r="I13" s="1">
        <v>2173</v>
      </c>
      <c r="J13" s="1">
        <v>2173</v>
      </c>
      <c r="K13" s="1">
        <v>2173</v>
      </c>
      <c r="L13" s="1">
        <f t="shared" si="1"/>
        <v>94655662.700000003</v>
      </c>
      <c r="M13" s="1">
        <v>271</v>
      </c>
      <c r="N13" s="1">
        <f t="shared" si="2"/>
        <v>11804760</v>
      </c>
      <c r="O13" s="1">
        <f t="shared" si="3"/>
        <v>0.42343750000000002</v>
      </c>
      <c r="P13" s="1">
        <f t="shared" si="4"/>
        <v>1096699.06</v>
      </c>
      <c r="Q13" s="1">
        <f t="shared" si="5"/>
        <v>1.0966990599999999</v>
      </c>
      <c r="R13" s="1">
        <v>1.53999996185303</v>
      </c>
      <c r="S13" s="1">
        <f t="shared" si="6"/>
        <v>3.9885845011997287</v>
      </c>
      <c r="T13" s="1">
        <f t="shared" si="7"/>
        <v>985.59997558593921</v>
      </c>
      <c r="U13" s="1">
        <f t="shared" si="8"/>
        <v>42935198.936462477</v>
      </c>
      <c r="V13" s="1">
        <v>250619.86971</v>
      </c>
      <c r="W13" s="1">
        <f t="shared" si="9"/>
        <v>76.38893628760799</v>
      </c>
      <c r="X13" s="1">
        <f t="shared" si="10"/>
        <v>47.465899603855739</v>
      </c>
      <c r="Y13" s="1">
        <f t="shared" si="11"/>
        <v>20.576979176065947</v>
      </c>
      <c r="Z13" s="1">
        <f t="shared" si="12"/>
        <v>8.0184317766731397</v>
      </c>
      <c r="AA13" s="1">
        <f t="shared" si="13"/>
        <v>28.499590780473746</v>
      </c>
      <c r="AB13" s="1">
        <f t="shared" si="14"/>
        <v>1.2027647665009709</v>
      </c>
      <c r="AC13" s="1">
        <v>20</v>
      </c>
      <c r="AD13" s="1">
        <f t="shared" si="15"/>
        <v>0.40092158883365697</v>
      </c>
      <c r="AE13" s="1">
        <v>29.352599999999999</v>
      </c>
      <c r="AF13" s="1">
        <f t="shared" si="16"/>
        <v>3.6369002789149047</v>
      </c>
      <c r="AG13" s="1">
        <f t="shared" si="17"/>
        <v>0.20682655868075861</v>
      </c>
      <c r="AH13" s="1">
        <f t="shared" si="18"/>
        <v>0.40916232033460798</v>
      </c>
      <c r="AI13" s="1">
        <f t="shared" si="19"/>
        <v>94655662.700000003</v>
      </c>
      <c r="AJ13" s="1">
        <f t="shared" si="20"/>
        <v>2680352.04</v>
      </c>
      <c r="AK13" s="1">
        <f t="shared" si="21"/>
        <v>2.6803520399999998</v>
      </c>
      <c r="AL13" s="1" t="s">
        <v>45</v>
      </c>
      <c r="AM13" s="1" t="s">
        <v>2</v>
      </c>
      <c r="AN13" s="1" t="s">
        <v>46</v>
      </c>
      <c r="AO13" s="1" t="s">
        <v>47</v>
      </c>
      <c r="AP13" s="1" t="s">
        <v>48</v>
      </c>
      <c r="AQ13" s="1" t="s">
        <v>49</v>
      </c>
      <c r="AR13" s="1" t="s">
        <v>50</v>
      </c>
      <c r="AS13" s="1">
        <v>1</v>
      </c>
      <c r="AT13" s="1" t="s">
        <v>51</v>
      </c>
      <c r="AU13" s="1" t="s">
        <v>52</v>
      </c>
      <c r="AV13" s="1">
        <v>2</v>
      </c>
      <c r="AW13" s="2">
        <v>91</v>
      </c>
      <c r="AX13" s="2">
        <v>9</v>
      </c>
      <c r="AY13" s="1">
        <v>0</v>
      </c>
      <c r="AZ13" s="2">
        <v>1.9</v>
      </c>
      <c r="BA13" s="2">
        <v>0.4</v>
      </c>
      <c r="BB13" s="2">
        <v>0.3</v>
      </c>
      <c r="BC13" s="2">
        <v>0.3</v>
      </c>
      <c r="BD13" s="1">
        <v>0</v>
      </c>
      <c r="BE13" s="2">
        <v>1.2</v>
      </c>
      <c r="BF13" s="2">
        <v>25</v>
      </c>
      <c r="BG13" s="2">
        <v>29.1</v>
      </c>
      <c r="BH13" s="2">
        <v>15.4</v>
      </c>
      <c r="BI13" s="2">
        <v>2.8</v>
      </c>
      <c r="BJ13" s="2">
        <v>0.4</v>
      </c>
      <c r="BK13" s="2">
        <v>10.199999999999999</v>
      </c>
      <c r="BL13" s="2">
        <v>0.8</v>
      </c>
      <c r="BM13" s="2">
        <v>0.2</v>
      </c>
      <c r="BN13" s="2">
        <v>11.9</v>
      </c>
      <c r="BO13" s="2">
        <v>22800</v>
      </c>
      <c r="BP13" s="2">
        <v>1721</v>
      </c>
      <c r="BQ13" s="2">
        <v>386</v>
      </c>
      <c r="BR13" s="2">
        <v>29</v>
      </c>
      <c r="BS13" s="2">
        <v>0.21</v>
      </c>
      <c r="BT13" s="2">
        <v>0.02</v>
      </c>
      <c r="BU13" s="2">
        <v>22856</v>
      </c>
      <c r="BV13" s="2">
        <v>387</v>
      </c>
      <c r="BW13" s="2">
        <v>0.21</v>
      </c>
      <c r="BX13" s="2">
        <v>31608</v>
      </c>
      <c r="BY13" s="2">
        <v>2571</v>
      </c>
      <c r="BZ13" s="2">
        <v>536</v>
      </c>
      <c r="CA13" s="2">
        <v>44</v>
      </c>
      <c r="CB13" s="2">
        <v>1.21</v>
      </c>
      <c r="CC13" s="2">
        <v>0.11</v>
      </c>
      <c r="CD13" s="2">
        <v>2</v>
      </c>
      <c r="CE13" s="2">
        <v>2</v>
      </c>
      <c r="CF13" s="2">
        <v>6</v>
      </c>
      <c r="CG13" s="2">
        <v>3</v>
      </c>
      <c r="CH13" s="2">
        <v>18</v>
      </c>
      <c r="CI13" s="2">
        <v>33</v>
      </c>
      <c r="CJ13" s="2">
        <v>31</v>
      </c>
      <c r="CK13" s="2">
        <v>20</v>
      </c>
      <c r="CL13" s="2">
        <v>24</v>
      </c>
      <c r="CM13" s="2">
        <v>2</v>
      </c>
      <c r="CN13" s="2">
        <v>2</v>
      </c>
      <c r="CO13" s="1">
        <v>0</v>
      </c>
      <c r="CP13" s="1">
        <v>0</v>
      </c>
      <c r="CQ13" s="2">
        <v>19</v>
      </c>
      <c r="CR13" s="2">
        <v>37</v>
      </c>
      <c r="CS13" s="2">
        <v>0.92357</v>
      </c>
      <c r="CT13" s="2">
        <v>0.77968999999999999</v>
      </c>
      <c r="CU13" s="1" t="s">
        <v>3</v>
      </c>
    </row>
    <row r="14" spans="1:99" s="1" customFormat="1" x14ac:dyDescent="0.25">
      <c r="A14" s="1" t="s">
        <v>53</v>
      </c>
      <c r="C14" s="1" t="s">
        <v>54</v>
      </c>
      <c r="D14" s="1">
        <v>1939</v>
      </c>
      <c r="E14" s="1">
        <f t="shared" si="0"/>
        <v>76</v>
      </c>
      <c r="F14" s="1">
        <v>22</v>
      </c>
      <c r="G14" s="1">
        <v>28</v>
      </c>
      <c r="H14" s="1">
        <v>1980</v>
      </c>
      <c r="I14" s="1">
        <v>6970</v>
      </c>
      <c r="J14" s="1">
        <v>2640</v>
      </c>
      <c r="K14" s="1">
        <v>6970</v>
      </c>
      <c r="L14" s="1">
        <f t="shared" si="1"/>
        <v>303612503</v>
      </c>
      <c r="M14" s="1">
        <v>317</v>
      </c>
      <c r="N14" s="1">
        <f t="shared" si="2"/>
        <v>13808520</v>
      </c>
      <c r="O14" s="1">
        <f t="shared" si="3"/>
        <v>0.49531250000000004</v>
      </c>
      <c r="P14" s="1">
        <f t="shared" si="4"/>
        <v>1282854.6200000001</v>
      </c>
      <c r="Q14" s="1">
        <f t="shared" si="5"/>
        <v>1.2828546200000002</v>
      </c>
      <c r="R14" s="1">
        <v>62</v>
      </c>
      <c r="S14" s="1">
        <f t="shared" si="6"/>
        <v>160.57937999999999</v>
      </c>
      <c r="T14" s="1">
        <f t="shared" si="7"/>
        <v>39680</v>
      </c>
      <c r="U14" s="1">
        <f t="shared" si="8"/>
        <v>1728560000</v>
      </c>
      <c r="V14" s="1">
        <v>31631.069417999999</v>
      </c>
      <c r="W14" s="1">
        <f t="shared" si="9"/>
        <v>9.6411499586064</v>
      </c>
      <c r="X14" s="1">
        <f t="shared" si="10"/>
        <v>5.9907347613526918</v>
      </c>
      <c r="Y14" s="1">
        <f t="shared" si="11"/>
        <v>2.4012368957134256</v>
      </c>
      <c r="Z14" s="1">
        <f t="shared" si="12"/>
        <v>21.987331227387148</v>
      </c>
      <c r="AA14" s="1">
        <f t="shared" si="13"/>
        <v>2.960689060135846</v>
      </c>
      <c r="AB14" s="1">
        <f t="shared" si="14"/>
        <v>2.9982724400982477</v>
      </c>
      <c r="AC14" s="1">
        <v>22</v>
      </c>
      <c r="AD14" s="1">
        <f t="shared" si="15"/>
        <v>0.99942414669941582</v>
      </c>
      <c r="AE14" s="1">
        <v>155.34</v>
      </c>
      <c r="AF14" s="1">
        <f t="shared" si="16"/>
        <v>125.17350157728707</v>
      </c>
      <c r="AG14" s="1">
        <f t="shared" si="17"/>
        <v>0.52437792500237157</v>
      </c>
      <c r="AH14" s="1">
        <f t="shared" si="18"/>
        <v>0.39395027102428115</v>
      </c>
      <c r="AI14" s="1">
        <f t="shared" si="19"/>
        <v>114998136</v>
      </c>
      <c r="AJ14" s="1">
        <f t="shared" si="20"/>
        <v>3256387.2</v>
      </c>
      <c r="AK14" s="1">
        <f t="shared" si="21"/>
        <v>3.2563872000000003</v>
      </c>
      <c r="AL14" s="1" t="s">
        <v>55</v>
      </c>
      <c r="AM14" s="1" t="s">
        <v>56</v>
      </c>
      <c r="AN14" s="1" t="s">
        <v>57</v>
      </c>
      <c r="AO14" s="1" t="s">
        <v>58</v>
      </c>
      <c r="AP14" s="1" t="s">
        <v>59</v>
      </c>
      <c r="AQ14" s="1" t="s">
        <v>60</v>
      </c>
      <c r="AR14" s="1" t="s">
        <v>61</v>
      </c>
      <c r="AS14" s="1">
        <v>2</v>
      </c>
      <c r="AT14" s="1" t="s">
        <v>62</v>
      </c>
      <c r="AU14" s="1" t="s">
        <v>63</v>
      </c>
      <c r="AV14" s="1">
        <v>2</v>
      </c>
      <c r="AW14" s="2">
        <v>73</v>
      </c>
      <c r="AX14" s="2">
        <v>27</v>
      </c>
      <c r="AY14" s="2">
        <v>1</v>
      </c>
      <c r="AZ14" s="2">
        <v>1.9</v>
      </c>
      <c r="BA14" s="2">
        <v>0.9</v>
      </c>
      <c r="BB14" s="2">
        <v>3.8</v>
      </c>
      <c r="BC14" s="2">
        <v>35.6</v>
      </c>
      <c r="BD14" s="1">
        <v>0</v>
      </c>
      <c r="BE14" s="2">
        <v>8.6</v>
      </c>
      <c r="BF14" s="2">
        <v>7.7</v>
      </c>
      <c r="BG14" s="2">
        <v>18.600000000000001</v>
      </c>
      <c r="BH14" s="2">
        <v>6.3</v>
      </c>
      <c r="BI14" s="2">
        <v>5.7</v>
      </c>
      <c r="BJ14" s="2">
        <v>2.6</v>
      </c>
      <c r="BK14" s="2">
        <v>4.3</v>
      </c>
      <c r="BL14" s="2">
        <v>0.7</v>
      </c>
      <c r="BM14" s="2">
        <v>1.5</v>
      </c>
      <c r="BN14" s="2">
        <v>1.7</v>
      </c>
      <c r="BO14" s="2">
        <v>15373</v>
      </c>
      <c r="BP14" s="2">
        <v>2040</v>
      </c>
      <c r="BQ14" s="2">
        <v>64</v>
      </c>
      <c r="BR14" s="2">
        <v>8</v>
      </c>
      <c r="BS14" s="2">
        <v>0.16</v>
      </c>
      <c r="BT14" s="2">
        <v>0.02</v>
      </c>
      <c r="BU14" s="2">
        <v>17639</v>
      </c>
      <c r="BV14" s="2">
        <v>73</v>
      </c>
      <c r="BW14" s="2">
        <v>0.18</v>
      </c>
      <c r="BX14" s="2">
        <v>462455</v>
      </c>
      <c r="BY14" s="2">
        <v>51417</v>
      </c>
      <c r="BZ14" s="2">
        <v>1919</v>
      </c>
      <c r="CA14" s="2">
        <v>213</v>
      </c>
      <c r="CB14" s="2">
        <v>3.33</v>
      </c>
      <c r="CC14" s="2">
        <v>0.38</v>
      </c>
      <c r="CD14" s="2">
        <v>90</v>
      </c>
      <c r="CE14" s="2">
        <v>93</v>
      </c>
      <c r="CF14" s="2">
        <v>4</v>
      </c>
      <c r="CG14" s="2">
        <v>2</v>
      </c>
      <c r="CH14" s="2">
        <v>2</v>
      </c>
      <c r="CI14" s="2">
        <v>2</v>
      </c>
      <c r="CJ14" s="2">
        <v>2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2">
        <v>2</v>
      </c>
      <c r="CR14" s="2">
        <v>3</v>
      </c>
      <c r="CS14" s="2">
        <v>0.97033000000000003</v>
      </c>
      <c r="CT14" s="2">
        <v>0.97877999999999998</v>
      </c>
      <c r="CU14" s="1" t="s">
        <v>3</v>
      </c>
    </row>
    <row r="15" spans="1:99" s="1" customFormat="1" x14ac:dyDescent="0.25">
      <c r="A15" s="1" t="s">
        <v>64</v>
      </c>
      <c r="C15" s="1" t="s">
        <v>65</v>
      </c>
      <c r="D15" s="1">
        <v>1971</v>
      </c>
      <c r="E15" s="1">
        <f t="shared" si="0"/>
        <v>44</v>
      </c>
      <c r="F15" s="1">
        <v>6</v>
      </c>
      <c r="G15" s="1">
        <v>15</v>
      </c>
      <c r="H15" s="1">
        <v>1783</v>
      </c>
      <c r="I15" s="1">
        <v>11737</v>
      </c>
      <c r="J15" s="1">
        <v>7500</v>
      </c>
      <c r="K15" s="1">
        <v>11737</v>
      </c>
      <c r="L15" s="1">
        <f t="shared" si="1"/>
        <v>511262546.30000001</v>
      </c>
      <c r="M15" s="1">
        <v>2300</v>
      </c>
      <c r="N15" s="1">
        <f t="shared" si="2"/>
        <v>100188000</v>
      </c>
      <c r="O15" s="1">
        <f t="shared" si="3"/>
        <v>3.59375</v>
      </c>
      <c r="P15" s="1">
        <f t="shared" si="4"/>
        <v>9307778</v>
      </c>
      <c r="Q15" s="1">
        <f t="shared" si="5"/>
        <v>9.3077780000000008</v>
      </c>
      <c r="R15" s="1">
        <v>39.299999237060497</v>
      </c>
      <c r="S15" s="1">
        <f t="shared" si="6"/>
        <v>101.78660502399431</v>
      </c>
      <c r="T15" s="1">
        <f t="shared" si="7"/>
        <v>25151.999511718717</v>
      </c>
      <c r="U15" s="1">
        <f t="shared" si="8"/>
        <v>1095683978.7292466</v>
      </c>
      <c r="V15" s="1">
        <v>113335.11285</v>
      </c>
      <c r="W15" s="1">
        <f t="shared" si="9"/>
        <v>34.544542396680001</v>
      </c>
      <c r="X15" s="1">
        <f t="shared" si="10"/>
        <v>21.464990363112904</v>
      </c>
      <c r="Y15" s="1">
        <f t="shared" si="11"/>
        <v>3.1941207273141843</v>
      </c>
      <c r="Z15" s="1">
        <f t="shared" si="12"/>
        <v>5.1030317632850242</v>
      </c>
      <c r="AA15" s="1">
        <f t="shared" si="13"/>
        <v>3.7341010687031817</v>
      </c>
      <c r="AB15" s="1">
        <f t="shared" si="14"/>
        <v>2.5515158816425121</v>
      </c>
      <c r="AC15" s="1">
        <v>6</v>
      </c>
      <c r="AD15" s="1">
        <f t="shared" si="15"/>
        <v>0.8505052938808374</v>
      </c>
      <c r="AE15" s="1" t="s">
        <v>2</v>
      </c>
      <c r="AF15" s="1">
        <f t="shared" si="16"/>
        <v>10.935651961616834</v>
      </c>
      <c r="AG15" s="1">
        <f t="shared" si="17"/>
        <v>4.5182043199893045E-2</v>
      </c>
      <c r="AH15" s="1">
        <f t="shared" si="18"/>
        <v>1.0061266227799937</v>
      </c>
      <c r="AI15" s="1">
        <f t="shared" si="19"/>
        <v>326699250</v>
      </c>
      <c r="AJ15" s="1">
        <f t="shared" si="20"/>
        <v>9251100</v>
      </c>
      <c r="AK15" s="1">
        <f t="shared" si="21"/>
        <v>9.2510999999999992</v>
      </c>
      <c r="AL15" s="1" t="s">
        <v>66</v>
      </c>
      <c r="AM15" s="1" t="s">
        <v>2</v>
      </c>
      <c r="AN15" s="1" t="s">
        <v>67</v>
      </c>
      <c r="AO15" s="1" t="s">
        <v>68</v>
      </c>
      <c r="AP15" s="1" t="s">
        <v>2</v>
      </c>
      <c r="AQ15" s="1" t="s">
        <v>2</v>
      </c>
      <c r="AR15" s="1" t="s">
        <v>2</v>
      </c>
      <c r="AS15" s="1">
        <v>0</v>
      </c>
      <c r="AT15" s="1" t="s">
        <v>2</v>
      </c>
      <c r="AU15" s="1" t="s">
        <v>2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3</v>
      </c>
    </row>
    <row r="16" spans="1:99" s="1" customFormat="1" x14ac:dyDescent="0.25">
      <c r="A16" s="1" t="s">
        <v>69</v>
      </c>
      <c r="B16" s="1" t="s">
        <v>70</v>
      </c>
      <c r="C16" s="1" t="s">
        <v>71</v>
      </c>
      <c r="D16" s="1">
        <v>1951</v>
      </c>
      <c r="E16" s="1">
        <f t="shared" si="0"/>
        <v>64</v>
      </c>
      <c r="F16" s="1">
        <v>20</v>
      </c>
      <c r="G16" s="1">
        <v>45</v>
      </c>
      <c r="H16" s="1">
        <v>0</v>
      </c>
      <c r="I16" s="1">
        <v>4300</v>
      </c>
      <c r="J16" s="1">
        <v>3700</v>
      </c>
      <c r="K16" s="1">
        <v>4300</v>
      </c>
      <c r="L16" s="1">
        <f t="shared" si="1"/>
        <v>187307570</v>
      </c>
      <c r="M16" s="1">
        <v>270</v>
      </c>
      <c r="N16" s="1">
        <f t="shared" si="2"/>
        <v>11761200</v>
      </c>
      <c r="O16" s="1">
        <f t="shared" si="3"/>
        <v>0.421875</v>
      </c>
      <c r="P16" s="1">
        <f t="shared" si="4"/>
        <v>1092652.2</v>
      </c>
      <c r="Q16" s="1">
        <f t="shared" si="5"/>
        <v>1.0926522000000001</v>
      </c>
      <c r="R16" s="1">
        <v>185</v>
      </c>
      <c r="S16" s="1">
        <f t="shared" si="6"/>
        <v>479.14814999999999</v>
      </c>
      <c r="T16" s="1">
        <f t="shared" si="7"/>
        <v>118400</v>
      </c>
      <c r="U16" s="1">
        <f t="shared" si="8"/>
        <v>5157800000</v>
      </c>
      <c r="V16" s="1">
        <v>33736.069068999997</v>
      </c>
      <c r="W16" s="1">
        <f t="shared" si="9"/>
        <v>10.282753852231199</v>
      </c>
      <c r="X16" s="1">
        <f t="shared" si="10"/>
        <v>6.3894090652541857</v>
      </c>
      <c r="Y16" s="1">
        <f t="shared" si="11"/>
        <v>2.775002372183661</v>
      </c>
      <c r="Z16" s="1">
        <f t="shared" si="12"/>
        <v>15.925889365030779</v>
      </c>
      <c r="AA16" s="1">
        <f t="shared" si="13"/>
        <v>2.2530747663238877</v>
      </c>
      <c r="AB16" s="1">
        <f t="shared" si="14"/>
        <v>2.3888834047546168</v>
      </c>
      <c r="AC16" s="1">
        <v>20</v>
      </c>
      <c r="AD16" s="1">
        <f t="shared" si="15"/>
        <v>0.79629446825153893</v>
      </c>
      <c r="AE16" s="1" t="s">
        <v>2</v>
      </c>
      <c r="AF16" s="1">
        <f t="shared" si="16"/>
        <v>438.51851851851853</v>
      </c>
      <c r="AG16" s="1">
        <f t="shared" si="17"/>
        <v>0.41155068157113511</v>
      </c>
      <c r="AH16" s="1">
        <f t="shared" si="18"/>
        <v>0.23941320929841212</v>
      </c>
      <c r="AI16" s="1">
        <f t="shared" si="19"/>
        <v>161171630</v>
      </c>
      <c r="AJ16" s="1">
        <f t="shared" si="20"/>
        <v>4563876</v>
      </c>
      <c r="AK16" s="1">
        <f t="shared" si="21"/>
        <v>4.5638759999999996</v>
      </c>
      <c r="AL16" s="1" t="s">
        <v>72</v>
      </c>
      <c r="AM16" s="1" t="s">
        <v>2</v>
      </c>
      <c r="AN16" s="1" t="s">
        <v>73</v>
      </c>
      <c r="AO16" s="1" t="s">
        <v>74</v>
      </c>
      <c r="AP16" s="1" t="s">
        <v>75</v>
      </c>
      <c r="AQ16" s="1" t="s">
        <v>60</v>
      </c>
      <c r="AR16" s="1" t="s">
        <v>2</v>
      </c>
      <c r="AS16" s="1">
        <v>0</v>
      </c>
      <c r="AT16" s="1" t="s">
        <v>76</v>
      </c>
      <c r="AU16" s="1" t="s">
        <v>77</v>
      </c>
      <c r="AV16" s="1">
        <v>2</v>
      </c>
      <c r="AW16" s="2">
        <v>60</v>
      </c>
      <c r="AX16" s="2">
        <v>40</v>
      </c>
      <c r="AY16" s="1">
        <v>0</v>
      </c>
      <c r="AZ16" s="2">
        <v>26.4</v>
      </c>
      <c r="BA16" s="2">
        <v>1.5</v>
      </c>
      <c r="BB16" s="1">
        <v>0</v>
      </c>
      <c r="BC16" s="2">
        <v>21.6</v>
      </c>
      <c r="BD16" s="1">
        <v>0</v>
      </c>
      <c r="BE16" s="2">
        <v>6.6</v>
      </c>
      <c r="BF16" s="2">
        <v>10.8</v>
      </c>
      <c r="BG16" s="2">
        <v>6.7</v>
      </c>
      <c r="BH16" s="2">
        <v>11.5</v>
      </c>
      <c r="BI16" s="2">
        <v>3.6</v>
      </c>
      <c r="BJ16" s="2">
        <v>1.3</v>
      </c>
      <c r="BK16" s="2">
        <v>9.8000000000000007</v>
      </c>
      <c r="BL16" s="1">
        <v>0</v>
      </c>
      <c r="BM16" s="2">
        <v>0.1</v>
      </c>
      <c r="BN16" s="2">
        <v>0.1</v>
      </c>
      <c r="BO16" s="2">
        <v>9207</v>
      </c>
      <c r="BP16" s="2">
        <v>814</v>
      </c>
      <c r="BQ16" s="2">
        <v>177</v>
      </c>
      <c r="BR16" s="2">
        <v>16</v>
      </c>
      <c r="BS16" s="2">
        <v>0.24</v>
      </c>
      <c r="BT16" s="2">
        <v>0.02</v>
      </c>
      <c r="BU16" s="2">
        <v>10049</v>
      </c>
      <c r="BV16" s="2">
        <v>193</v>
      </c>
      <c r="BW16" s="2">
        <v>0.26</v>
      </c>
      <c r="BX16" s="2">
        <v>69004</v>
      </c>
      <c r="BY16" s="2">
        <v>7509</v>
      </c>
      <c r="BZ16" s="2">
        <v>1327</v>
      </c>
      <c r="CA16" s="2">
        <v>144</v>
      </c>
      <c r="CB16" s="2">
        <v>776.11</v>
      </c>
      <c r="CC16" s="2">
        <v>87.71</v>
      </c>
      <c r="CD16" s="2">
        <v>74</v>
      </c>
      <c r="CE16" s="2">
        <v>76</v>
      </c>
      <c r="CF16" s="2">
        <v>5</v>
      </c>
      <c r="CG16" s="2">
        <v>3</v>
      </c>
      <c r="CH16" s="2">
        <v>5</v>
      </c>
      <c r="CI16" s="2">
        <v>4</v>
      </c>
      <c r="CJ16" s="2">
        <v>3</v>
      </c>
      <c r="CK16" s="1">
        <v>0</v>
      </c>
      <c r="CL16" s="1">
        <v>0</v>
      </c>
      <c r="CM16" s="2">
        <v>1</v>
      </c>
      <c r="CN16" s="2">
        <v>1</v>
      </c>
      <c r="CO16" s="1">
        <v>0</v>
      </c>
      <c r="CP16" s="1">
        <v>0</v>
      </c>
      <c r="CQ16" s="2">
        <v>11</v>
      </c>
      <c r="CR16" s="2">
        <v>17</v>
      </c>
      <c r="CS16" s="2">
        <v>1</v>
      </c>
      <c r="CT16" s="2">
        <v>1</v>
      </c>
      <c r="CU16" s="1" t="s">
        <v>3</v>
      </c>
    </row>
    <row r="17" spans="1:99" s="1" customFormat="1" x14ac:dyDescent="0.25">
      <c r="A17" s="1" t="s">
        <v>78</v>
      </c>
      <c r="B17" s="1" t="s">
        <v>79</v>
      </c>
      <c r="C17" s="1" t="s">
        <v>80</v>
      </c>
      <c r="D17" s="1">
        <v>1927</v>
      </c>
      <c r="E17" s="1">
        <f t="shared" si="0"/>
        <v>88</v>
      </c>
      <c r="F17" s="1">
        <v>200</v>
      </c>
      <c r="G17" s="1">
        <v>210</v>
      </c>
      <c r="H17" s="1">
        <v>0</v>
      </c>
      <c r="I17" s="1">
        <v>37800</v>
      </c>
      <c r="J17" s="1">
        <v>0</v>
      </c>
      <c r="K17" s="1">
        <v>37800</v>
      </c>
      <c r="L17" s="1">
        <f t="shared" si="1"/>
        <v>1646564220</v>
      </c>
      <c r="M17" s="1">
        <v>440</v>
      </c>
      <c r="N17" s="1">
        <f t="shared" si="2"/>
        <v>19166400</v>
      </c>
      <c r="O17" s="1">
        <f t="shared" si="3"/>
        <v>0.6875</v>
      </c>
      <c r="P17" s="1">
        <f t="shared" si="4"/>
        <v>1780618.4000000001</v>
      </c>
      <c r="Q17" s="1">
        <f t="shared" si="5"/>
        <v>1.7806184</v>
      </c>
      <c r="R17" s="1">
        <v>245</v>
      </c>
      <c r="S17" s="1">
        <f t="shared" si="6"/>
        <v>634.54755</v>
      </c>
      <c r="T17" s="1">
        <f t="shared" si="7"/>
        <v>156800</v>
      </c>
      <c r="U17" s="1">
        <f t="shared" si="8"/>
        <v>6830600000</v>
      </c>
      <c r="V17" s="1">
        <v>29967.814263</v>
      </c>
      <c r="W17" s="1">
        <f t="shared" si="9"/>
        <v>9.1341897873624003</v>
      </c>
      <c r="X17" s="1">
        <f t="shared" si="10"/>
        <v>5.675724214526622</v>
      </c>
      <c r="Y17" s="1">
        <f t="shared" si="11"/>
        <v>1.9309876391166894</v>
      </c>
      <c r="Z17" s="1">
        <f t="shared" si="12"/>
        <v>85.908893688955672</v>
      </c>
      <c r="AA17" s="1" t="e">
        <f t="shared" si="13"/>
        <v>#DIV/0!</v>
      </c>
      <c r="AB17" s="1">
        <f t="shared" si="14"/>
        <v>1.2886334053343349</v>
      </c>
      <c r="AC17" s="1">
        <v>200</v>
      </c>
      <c r="AD17" s="1">
        <f t="shared" si="15"/>
        <v>0.42954446844477834</v>
      </c>
      <c r="AE17" s="1">
        <v>24.751200000000001</v>
      </c>
      <c r="AF17" s="1">
        <f t="shared" si="16"/>
        <v>356.36363636363637</v>
      </c>
      <c r="AG17" s="1">
        <f t="shared" si="17"/>
        <v>1.739054934531423</v>
      </c>
      <c r="AH17" s="1" t="e">
        <f t="shared" si="18"/>
        <v>#DIV/0!</v>
      </c>
      <c r="AI17" s="1">
        <f t="shared" si="19"/>
        <v>0</v>
      </c>
      <c r="AJ17" s="1">
        <f t="shared" si="20"/>
        <v>0</v>
      </c>
      <c r="AK17" s="1">
        <f t="shared" si="21"/>
        <v>0</v>
      </c>
      <c r="AL17" s="1" t="s">
        <v>81</v>
      </c>
      <c r="AM17" s="1" t="s">
        <v>2</v>
      </c>
      <c r="AN17" s="1" t="s">
        <v>82</v>
      </c>
      <c r="AO17" s="1" t="s">
        <v>83</v>
      </c>
      <c r="AP17" s="1" t="s">
        <v>84</v>
      </c>
      <c r="AQ17" s="1" t="s">
        <v>85</v>
      </c>
      <c r="AR17" s="1" t="s">
        <v>86</v>
      </c>
      <c r="AS17" s="1">
        <v>1</v>
      </c>
      <c r="AT17" s="1" t="s">
        <v>87</v>
      </c>
      <c r="AU17" s="1" t="s">
        <v>88</v>
      </c>
      <c r="AV17" s="1">
        <v>2</v>
      </c>
      <c r="AW17" s="2">
        <v>67</v>
      </c>
      <c r="AX17" s="2">
        <v>33</v>
      </c>
      <c r="AY17" s="1">
        <v>0</v>
      </c>
      <c r="AZ17" s="2">
        <v>0.8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2">
        <v>3.5</v>
      </c>
      <c r="BG17" s="2">
        <v>88</v>
      </c>
      <c r="BH17" s="2">
        <v>0.1</v>
      </c>
      <c r="BI17" s="2">
        <v>2.1</v>
      </c>
      <c r="BJ17" s="2">
        <v>1.6</v>
      </c>
      <c r="BK17" s="1">
        <v>0</v>
      </c>
      <c r="BL17" s="1">
        <v>0</v>
      </c>
      <c r="BM17" s="1">
        <v>0</v>
      </c>
      <c r="BN17" s="2">
        <v>3.9</v>
      </c>
      <c r="BO17" s="2">
        <v>34534</v>
      </c>
      <c r="BP17" s="2">
        <v>2459</v>
      </c>
      <c r="BQ17" s="2">
        <v>606</v>
      </c>
      <c r="BR17" s="2">
        <v>43</v>
      </c>
      <c r="BS17" s="2">
        <v>0.22</v>
      </c>
      <c r="BT17" s="2">
        <v>0.02</v>
      </c>
      <c r="BU17" s="2">
        <v>30878</v>
      </c>
      <c r="BV17" s="2">
        <v>542</v>
      </c>
      <c r="BW17" s="2">
        <v>0.2</v>
      </c>
      <c r="BX17" s="2">
        <v>316514</v>
      </c>
      <c r="BY17" s="2">
        <v>6484</v>
      </c>
      <c r="BZ17" s="2">
        <v>5553</v>
      </c>
      <c r="CA17" s="2">
        <v>114</v>
      </c>
      <c r="CB17" s="2">
        <v>15.62</v>
      </c>
      <c r="CC17" s="2">
        <v>0.32</v>
      </c>
      <c r="CD17" s="1">
        <v>0</v>
      </c>
      <c r="CE17" s="1">
        <v>0</v>
      </c>
      <c r="CF17" s="1">
        <v>0</v>
      </c>
      <c r="CG17" s="1">
        <v>0</v>
      </c>
      <c r="CH17" s="2">
        <v>26</v>
      </c>
      <c r="CI17" s="2">
        <v>62</v>
      </c>
      <c r="CJ17" s="2">
        <v>94</v>
      </c>
      <c r="CK17" s="2">
        <v>10</v>
      </c>
      <c r="CL17" s="1">
        <v>0</v>
      </c>
      <c r="CM17" s="2">
        <v>1</v>
      </c>
      <c r="CN17" s="2">
        <v>2</v>
      </c>
      <c r="CO17" s="2">
        <v>1</v>
      </c>
      <c r="CP17" s="2">
        <v>3</v>
      </c>
      <c r="CQ17" s="1">
        <v>0</v>
      </c>
      <c r="CR17" s="1">
        <v>0</v>
      </c>
      <c r="CS17" s="2">
        <v>0.97470999999999997</v>
      </c>
      <c r="CT17" s="2">
        <v>0.93454999999999999</v>
      </c>
      <c r="CU17" s="1" t="s">
        <v>3</v>
      </c>
    </row>
    <row r="18" spans="1:99" s="1" customFormat="1" x14ac:dyDescent="0.25">
      <c r="A18" s="1" t="s">
        <v>89</v>
      </c>
      <c r="B18" s="1" t="s">
        <v>90</v>
      </c>
      <c r="C18" s="1" t="s">
        <v>91</v>
      </c>
      <c r="D18" s="1">
        <v>1926</v>
      </c>
      <c r="E18" s="1">
        <f t="shared" si="0"/>
        <v>89</v>
      </c>
      <c r="F18" s="1">
        <v>250</v>
      </c>
      <c r="G18" s="1">
        <v>260</v>
      </c>
      <c r="H18" s="1">
        <v>-99</v>
      </c>
      <c r="I18" s="1">
        <v>482757</v>
      </c>
      <c r="J18" s="1">
        <v>453350</v>
      </c>
      <c r="K18" s="1">
        <v>482757</v>
      </c>
      <c r="L18" s="1">
        <f t="shared" si="1"/>
        <v>21028846644.299999</v>
      </c>
      <c r="M18" s="1">
        <v>4267</v>
      </c>
      <c r="N18" s="1">
        <f t="shared" si="2"/>
        <v>185870520</v>
      </c>
      <c r="O18" s="1">
        <f t="shared" si="3"/>
        <v>6.6671875000000007</v>
      </c>
      <c r="P18" s="1">
        <f t="shared" si="4"/>
        <v>17267951.620000001</v>
      </c>
      <c r="Q18" s="1">
        <f t="shared" si="5"/>
        <v>17.267951620000002</v>
      </c>
      <c r="R18" s="1">
        <v>95</v>
      </c>
      <c r="S18" s="1">
        <f t="shared" si="6"/>
        <v>246.04904999999999</v>
      </c>
      <c r="T18" s="1">
        <f t="shared" si="7"/>
        <v>60800</v>
      </c>
      <c r="U18" s="1">
        <f t="shared" si="8"/>
        <v>2648600000</v>
      </c>
      <c r="V18" s="1">
        <v>136023.51990000001</v>
      </c>
      <c r="W18" s="1">
        <f t="shared" si="9"/>
        <v>41.459968865520004</v>
      </c>
      <c r="X18" s="1">
        <f t="shared" si="10"/>
        <v>25.762038527940604</v>
      </c>
      <c r="Y18" s="1">
        <f t="shared" si="11"/>
        <v>2.8145142455339971</v>
      </c>
      <c r="Z18" s="1">
        <f t="shared" si="12"/>
        <v>113.13707329327964</v>
      </c>
      <c r="AA18" s="1">
        <f t="shared" si="13"/>
        <v>7.4141819446980367E-2</v>
      </c>
      <c r="AB18" s="1">
        <f t="shared" si="14"/>
        <v>1.3576448795193559</v>
      </c>
      <c r="AC18" s="1">
        <v>250</v>
      </c>
      <c r="AD18" s="1">
        <f t="shared" si="15"/>
        <v>0.45254829317311857</v>
      </c>
      <c r="AE18" s="1">
        <v>154.33799999999999</v>
      </c>
      <c r="AF18" s="1">
        <f t="shared" si="16"/>
        <v>14.248886805718303</v>
      </c>
      <c r="AG18" s="1">
        <f t="shared" si="17"/>
        <v>0.73543641727451237</v>
      </c>
      <c r="AH18" s="1">
        <f t="shared" si="18"/>
        <v>3.0879843527667702E-2</v>
      </c>
      <c r="AI18" s="1">
        <f t="shared" si="19"/>
        <v>19747880665</v>
      </c>
      <c r="AJ18" s="1">
        <f t="shared" si="20"/>
        <v>559198158</v>
      </c>
      <c r="AK18" s="1">
        <f t="shared" si="21"/>
        <v>559.19815800000003</v>
      </c>
      <c r="AL18" s="1" t="s">
        <v>92</v>
      </c>
      <c r="AM18" s="1" t="s">
        <v>93</v>
      </c>
      <c r="AN18" s="1" t="s">
        <v>94</v>
      </c>
      <c r="AO18" s="1" t="s">
        <v>95</v>
      </c>
      <c r="AP18" s="1" t="s">
        <v>96</v>
      </c>
      <c r="AQ18" s="1" t="s">
        <v>97</v>
      </c>
      <c r="AR18" s="1" t="s">
        <v>61</v>
      </c>
      <c r="AS18" s="1">
        <v>2</v>
      </c>
      <c r="AT18" s="1" t="s">
        <v>98</v>
      </c>
      <c r="AU18" s="1" t="s">
        <v>99</v>
      </c>
      <c r="AV18" s="1">
        <v>2</v>
      </c>
      <c r="AW18" s="2">
        <v>57</v>
      </c>
      <c r="AX18" s="2">
        <v>42</v>
      </c>
      <c r="AY18" s="1">
        <v>0</v>
      </c>
      <c r="AZ18" s="2">
        <v>5.5</v>
      </c>
      <c r="BA18" s="2">
        <v>0.2</v>
      </c>
      <c r="BB18" s="2">
        <v>0.1</v>
      </c>
      <c r="BC18" s="2">
        <v>0.1</v>
      </c>
      <c r="BD18" s="1">
        <v>0</v>
      </c>
      <c r="BE18" s="2">
        <v>0.1</v>
      </c>
      <c r="BF18" s="2">
        <v>4.0999999999999996</v>
      </c>
      <c r="BG18" s="2">
        <v>76.099999999999994</v>
      </c>
      <c r="BH18" s="2">
        <v>4.5</v>
      </c>
      <c r="BI18" s="2">
        <v>2.2999999999999998</v>
      </c>
      <c r="BJ18" s="2">
        <v>2.5</v>
      </c>
      <c r="BK18" s="2">
        <v>0.3</v>
      </c>
      <c r="BL18" s="1">
        <v>0</v>
      </c>
      <c r="BM18" s="1">
        <v>0</v>
      </c>
      <c r="BN18" s="2">
        <v>4.2</v>
      </c>
      <c r="BO18" s="2">
        <v>122619</v>
      </c>
      <c r="BP18" s="2">
        <v>10342</v>
      </c>
      <c r="BQ18" s="2">
        <v>397</v>
      </c>
      <c r="BR18" s="2">
        <v>33</v>
      </c>
      <c r="BS18" s="2">
        <v>0.15</v>
      </c>
      <c r="BT18" s="2">
        <v>0.01</v>
      </c>
      <c r="BU18" s="2">
        <v>108662</v>
      </c>
      <c r="BV18" s="2">
        <v>352</v>
      </c>
      <c r="BW18" s="2">
        <v>0.13</v>
      </c>
      <c r="BX18" s="2">
        <v>3720223</v>
      </c>
      <c r="BY18" s="2">
        <v>24829</v>
      </c>
      <c r="BZ18" s="2">
        <v>12040</v>
      </c>
      <c r="CA18" s="2">
        <v>80</v>
      </c>
      <c r="CB18" s="2">
        <v>30</v>
      </c>
      <c r="CC18" s="2">
        <v>0.2</v>
      </c>
      <c r="CD18" s="1">
        <v>0</v>
      </c>
      <c r="CE18" s="1">
        <v>0</v>
      </c>
      <c r="CF18" s="1">
        <v>0</v>
      </c>
      <c r="CG18" s="1">
        <v>0</v>
      </c>
      <c r="CH18" s="2">
        <v>24</v>
      </c>
      <c r="CI18" s="2">
        <v>63</v>
      </c>
      <c r="CJ18" s="2">
        <v>79</v>
      </c>
      <c r="CK18" s="2">
        <v>8</v>
      </c>
      <c r="CL18" s="2">
        <v>12</v>
      </c>
      <c r="CM18" s="2">
        <v>2</v>
      </c>
      <c r="CN18" s="2">
        <v>3</v>
      </c>
      <c r="CO18" s="2">
        <v>1</v>
      </c>
      <c r="CP18" s="2">
        <v>5</v>
      </c>
      <c r="CQ18" s="1">
        <v>0</v>
      </c>
      <c r="CR18" s="2">
        <v>1</v>
      </c>
      <c r="CS18" s="2">
        <v>0.95840999999999998</v>
      </c>
      <c r="CT18" s="2">
        <v>0.93694999999999995</v>
      </c>
      <c r="CU18" s="1" t="s">
        <v>3</v>
      </c>
    </row>
    <row r="19" spans="1:99" s="1" customFormat="1" x14ac:dyDescent="0.25">
      <c r="A19" s="1" t="s">
        <v>100</v>
      </c>
      <c r="C19" s="1" t="s">
        <v>101</v>
      </c>
      <c r="D19" s="1">
        <v>1968</v>
      </c>
      <c r="E19" s="1">
        <f t="shared" si="0"/>
        <v>47</v>
      </c>
      <c r="F19" s="1">
        <v>528.5</v>
      </c>
      <c r="G19" s="1">
        <v>606</v>
      </c>
      <c r="H19" s="1">
        <v>280000</v>
      </c>
      <c r="I19" s="1">
        <v>1900000</v>
      </c>
      <c r="J19" s="1">
        <v>1700000</v>
      </c>
      <c r="K19" s="1">
        <v>1900000</v>
      </c>
      <c r="L19" s="1">
        <f t="shared" si="1"/>
        <v>82763810000</v>
      </c>
      <c r="M19" s="1">
        <v>11334.737084</v>
      </c>
      <c r="N19" s="1">
        <f t="shared" si="2"/>
        <v>493741147.37904</v>
      </c>
      <c r="O19" s="1">
        <f t="shared" si="3"/>
        <v>17.710526693750001</v>
      </c>
      <c r="P19" s="1">
        <f t="shared" si="4"/>
        <v>45870094.115756243</v>
      </c>
      <c r="Q19" s="1">
        <f t="shared" si="5"/>
        <v>45.870094115756245</v>
      </c>
      <c r="R19" s="1">
        <v>1042</v>
      </c>
      <c r="S19" s="1">
        <f t="shared" si="6"/>
        <v>2698.7695799999997</v>
      </c>
      <c r="T19" s="1">
        <f t="shared" si="7"/>
        <v>666880</v>
      </c>
      <c r="U19" s="1">
        <f t="shared" si="8"/>
        <v>29050960000</v>
      </c>
      <c r="V19" s="1">
        <v>250619.86971</v>
      </c>
      <c r="W19" s="1">
        <f t="shared" si="9"/>
        <v>76.38893628760799</v>
      </c>
      <c r="X19" s="1">
        <f t="shared" si="10"/>
        <v>47.465899603855739</v>
      </c>
      <c r="Y19" s="1">
        <f t="shared" si="11"/>
        <v>3.1817095981646215</v>
      </c>
      <c r="Z19" s="1">
        <f t="shared" si="12"/>
        <v>167.62591175424777</v>
      </c>
      <c r="AA19" s="1">
        <f t="shared" si="13"/>
        <v>3.6429182803511435E-2</v>
      </c>
      <c r="AB19" s="1">
        <f t="shared" si="14"/>
        <v>0.95151889359081032</v>
      </c>
      <c r="AC19" s="1">
        <v>528.5</v>
      </c>
      <c r="AD19" s="1">
        <f t="shared" si="15"/>
        <v>0.31717296453027016</v>
      </c>
      <c r="AE19" s="1">
        <v>29.352599999999999</v>
      </c>
      <c r="AF19" s="1">
        <f t="shared" si="16"/>
        <v>58.835065609184795</v>
      </c>
      <c r="AG19" s="1">
        <f t="shared" si="17"/>
        <v>0.66855469123000866</v>
      </c>
      <c r="AH19" s="1">
        <f t="shared" si="18"/>
        <v>2.1875026999534669E-2</v>
      </c>
      <c r="AI19" s="1">
        <f t="shared" si="19"/>
        <v>74051830000</v>
      </c>
      <c r="AJ19" s="1">
        <f t="shared" si="20"/>
        <v>2096916000</v>
      </c>
      <c r="AK19" s="1">
        <f t="shared" si="21"/>
        <v>2096.9160000000002</v>
      </c>
      <c r="AL19" s="1" t="s">
        <v>45</v>
      </c>
      <c r="AM19" s="1" t="s">
        <v>2</v>
      </c>
      <c r="AN19" s="1" t="s">
        <v>46</v>
      </c>
      <c r="AO19" s="1" t="s">
        <v>47</v>
      </c>
      <c r="AP19" s="1" t="s">
        <v>48</v>
      </c>
      <c r="AQ19" s="1" t="s">
        <v>49</v>
      </c>
      <c r="AR19" s="1" t="s">
        <v>50</v>
      </c>
      <c r="AS19" s="1">
        <v>1</v>
      </c>
      <c r="AT19" s="1" t="s">
        <v>51</v>
      </c>
      <c r="AU19" s="1" t="s">
        <v>52</v>
      </c>
      <c r="AV19" s="1">
        <v>2</v>
      </c>
      <c r="AW19" s="2">
        <v>91</v>
      </c>
      <c r="AX19" s="2">
        <v>9</v>
      </c>
      <c r="AY19" s="1">
        <v>0</v>
      </c>
      <c r="AZ19" s="2">
        <v>1.9</v>
      </c>
      <c r="BA19" s="2">
        <v>0.4</v>
      </c>
      <c r="BB19" s="2">
        <v>0.3</v>
      </c>
      <c r="BC19" s="2">
        <v>0.3</v>
      </c>
      <c r="BD19" s="1">
        <v>0</v>
      </c>
      <c r="BE19" s="2">
        <v>1.2</v>
      </c>
      <c r="BF19" s="2">
        <v>25</v>
      </c>
      <c r="BG19" s="2">
        <v>29.1</v>
      </c>
      <c r="BH19" s="2">
        <v>15.4</v>
      </c>
      <c r="BI19" s="2">
        <v>2.8</v>
      </c>
      <c r="BJ19" s="2">
        <v>0.4</v>
      </c>
      <c r="BK19" s="2">
        <v>10.199999999999999</v>
      </c>
      <c r="BL19" s="2">
        <v>0.8</v>
      </c>
      <c r="BM19" s="2">
        <v>0.2</v>
      </c>
      <c r="BN19" s="2">
        <v>11.9</v>
      </c>
      <c r="BO19" s="2">
        <v>22800</v>
      </c>
      <c r="BP19" s="2">
        <v>1721</v>
      </c>
      <c r="BQ19" s="2">
        <v>386</v>
      </c>
      <c r="BR19" s="2">
        <v>29</v>
      </c>
      <c r="BS19" s="2">
        <v>0.21</v>
      </c>
      <c r="BT19" s="2">
        <v>0.02</v>
      </c>
      <c r="BU19" s="2">
        <v>22856</v>
      </c>
      <c r="BV19" s="2">
        <v>387</v>
      </c>
      <c r="BW19" s="2">
        <v>0.21</v>
      </c>
      <c r="BX19" s="2">
        <v>31608</v>
      </c>
      <c r="BY19" s="2">
        <v>2571</v>
      </c>
      <c r="BZ19" s="2">
        <v>536</v>
      </c>
      <c r="CA19" s="2">
        <v>44</v>
      </c>
      <c r="CB19" s="2">
        <v>1.21</v>
      </c>
      <c r="CC19" s="2">
        <v>0.11</v>
      </c>
      <c r="CD19" s="2">
        <v>2</v>
      </c>
      <c r="CE19" s="2">
        <v>2</v>
      </c>
      <c r="CF19" s="2">
        <v>6</v>
      </c>
      <c r="CG19" s="2">
        <v>3</v>
      </c>
      <c r="CH19" s="2">
        <v>18</v>
      </c>
      <c r="CI19" s="2">
        <v>33</v>
      </c>
      <c r="CJ19" s="2">
        <v>31</v>
      </c>
      <c r="CK19" s="2">
        <v>20</v>
      </c>
      <c r="CL19" s="2">
        <v>24</v>
      </c>
      <c r="CM19" s="2">
        <v>2</v>
      </c>
      <c r="CN19" s="2">
        <v>2</v>
      </c>
      <c r="CO19" s="1">
        <v>0</v>
      </c>
      <c r="CP19" s="1">
        <v>0</v>
      </c>
      <c r="CQ19" s="2">
        <v>19</v>
      </c>
      <c r="CR19" s="2">
        <v>37</v>
      </c>
      <c r="CS19" s="2">
        <v>0.92357</v>
      </c>
      <c r="CT19" s="2">
        <v>0.77968999999999999</v>
      </c>
      <c r="CU19" s="1" t="s">
        <v>102</v>
      </c>
    </row>
    <row r="20" spans="1:99" s="1" customFormat="1" x14ac:dyDescent="0.25">
      <c r="A20" s="1" t="s">
        <v>103</v>
      </c>
      <c r="C20" s="1" t="s">
        <v>104</v>
      </c>
      <c r="D20" s="1">
        <v>1963</v>
      </c>
      <c r="E20" s="1">
        <f t="shared" si="0"/>
        <v>52</v>
      </c>
      <c r="F20" s="1">
        <v>230</v>
      </c>
      <c r="G20" s="1">
        <v>250</v>
      </c>
      <c r="H20" s="1">
        <v>313000</v>
      </c>
      <c r="I20" s="1">
        <v>184194</v>
      </c>
      <c r="J20" s="1">
        <v>133718</v>
      </c>
      <c r="K20" s="1">
        <v>184194</v>
      </c>
      <c r="L20" s="1">
        <f t="shared" si="1"/>
        <v>8023472220.6000004</v>
      </c>
      <c r="M20" s="1">
        <v>2610</v>
      </c>
      <c r="N20" s="1">
        <f t="shared" si="2"/>
        <v>113691600</v>
      </c>
      <c r="O20" s="1">
        <f t="shared" si="3"/>
        <v>4.078125</v>
      </c>
      <c r="P20" s="1">
        <f t="shared" si="4"/>
        <v>10562304.6</v>
      </c>
      <c r="Q20" s="1">
        <f t="shared" si="5"/>
        <v>10.562304600000001</v>
      </c>
      <c r="R20" s="1">
        <v>1392</v>
      </c>
      <c r="S20" s="1">
        <f t="shared" si="6"/>
        <v>3605.2660799999999</v>
      </c>
      <c r="T20" s="1">
        <f t="shared" si="7"/>
        <v>890880</v>
      </c>
      <c r="U20" s="1">
        <f t="shared" si="8"/>
        <v>38808960000</v>
      </c>
      <c r="V20" s="1">
        <v>136375.90114</v>
      </c>
      <c r="W20" s="1">
        <f t="shared" si="9"/>
        <v>41.567374667471995</v>
      </c>
      <c r="X20" s="1">
        <f t="shared" si="10"/>
        <v>25.828777420509162</v>
      </c>
      <c r="Y20" s="1">
        <f t="shared" si="11"/>
        <v>3.6080134121871676</v>
      </c>
      <c r="Z20" s="1">
        <f t="shared" si="12"/>
        <v>70.572251781134227</v>
      </c>
      <c r="AA20" s="1">
        <f t="shared" si="13"/>
        <v>0.25201744923450076</v>
      </c>
      <c r="AB20" s="1">
        <f t="shared" si="14"/>
        <v>0.92050763192783769</v>
      </c>
      <c r="AC20" s="1">
        <v>230</v>
      </c>
      <c r="AD20" s="1">
        <f t="shared" si="15"/>
        <v>0.30683587730927925</v>
      </c>
      <c r="AE20" s="1">
        <v>114.95</v>
      </c>
      <c r="AF20" s="1">
        <f t="shared" si="16"/>
        <v>341.33333333333331</v>
      </c>
      <c r="AG20" s="1">
        <f t="shared" si="17"/>
        <v>0.58656376936245147</v>
      </c>
      <c r="AH20" s="1">
        <f t="shared" si="18"/>
        <v>6.4037844213742395E-2</v>
      </c>
      <c r="AI20" s="1">
        <f t="shared" si="19"/>
        <v>5824742708.1999998</v>
      </c>
      <c r="AJ20" s="1">
        <f t="shared" si="20"/>
        <v>164938478.64000002</v>
      </c>
      <c r="AK20" s="1">
        <f t="shared" si="21"/>
        <v>164.93847864000003</v>
      </c>
      <c r="AL20" s="1" t="s">
        <v>105</v>
      </c>
      <c r="AM20" s="1" t="s">
        <v>2</v>
      </c>
      <c r="AN20" s="1" t="s">
        <v>106</v>
      </c>
      <c r="AO20" s="1" t="s">
        <v>107</v>
      </c>
      <c r="AP20" s="1" t="s">
        <v>108</v>
      </c>
      <c r="AQ20" s="1" t="s">
        <v>49</v>
      </c>
      <c r="AR20" s="1" t="s">
        <v>109</v>
      </c>
      <c r="AS20" s="1">
        <v>2</v>
      </c>
      <c r="AT20" s="1" t="s">
        <v>110</v>
      </c>
      <c r="AU20" s="1" t="s">
        <v>111</v>
      </c>
      <c r="AV20" s="1">
        <v>2</v>
      </c>
      <c r="AW20" s="2">
        <v>99</v>
      </c>
      <c r="AX20" s="2">
        <v>1</v>
      </c>
      <c r="AY20" s="1">
        <v>0</v>
      </c>
      <c r="AZ20" s="2">
        <v>0.6</v>
      </c>
      <c r="BA20" s="2">
        <v>0.1</v>
      </c>
      <c r="BB20" s="1">
        <v>0</v>
      </c>
      <c r="BC20" s="2">
        <v>0.1</v>
      </c>
      <c r="BD20" s="1">
        <v>0</v>
      </c>
      <c r="BE20" s="2">
        <v>0.1</v>
      </c>
      <c r="BF20" s="2">
        <v>22</v>
      </c>
      <c r="BG20" s="2">
        <v>57.3</v>
      </c>
      <c r="BH20" s="2">
        <v>17.2</v>
      </c>
      <c r="BI20" s="2">
        <v>0.6</v>
      </c>
      <c r="BJ20" s="2">
        <v>0.1</v>
      </c>
      <c r="BK20" s="2">
        <v>0.1</v>
      </c>
      <c r="BL20" s="2">
        <v>0.1</v>
      </c>
      <c r="BM20" s="1">
        <v>0</v>
      </c>
      <c r="BN20" s="2">
        <v>1.8</v>
      </c>
      <c r="BO20" s="2">
        <v>24545</v>
      </c>
      <c r="BP20" s="2">
        <v>2091</v>
      </c>
      <c r="BQ20" s="2">
        <v>206</v>
      </c>
      <c r="BR20" s="2">
        <v>18</v>
      </c>
      <c r="BS20" s="2">
        <v>0.19</v>
      </c>
      <c r="BT20" s="2">
        <v>0.02</v>
      </c>
      <c r="BU20" s="2">
        <v>26030</v>
      </c>
      <c r="BV20" s="2">
        <v>219</v>
      </c>
      <c r="BW20" s="2">
        <v>0.2</v>
      </c>
      <c r="BX20" s="2">
        <v>82715</v>
      </c>
      <c r="BY20" s="2">
        <v>9331</v>
      </c>
      <c r="BZ20" s="2">
        <v>695</v>
      </c>
      <c r="CA20" s="2">
        <v>78</v>
      </c>
      <c r="CB20" s="2">
        <v>0.95</v>
      </c>
      <c r="CC20" s="2">
        <v>0.1</v>
      </c>
      <c r="CD20" s="2">
        <v>1</v>
      </c>
      <c r="CE20" s="2">
        <v>1</v>
      </c>
      <c r="CF20" s="2">
        <v>1</v>
      </c>
      <c r="CG20" s="2">
        <v>1</v>
      </c>
      <c r="CH20" s="2">
        <v>24</v>
      </c>
      <c r="CI20" s="2">
        <v>67</v>
      </c>
      <c r="CJ20" s="2">
        <v>78</v>
      </c>
      <c r="CK20" s="2">
        <v>5</v>
      </c>
      <c r="CL20" s="2">
        <v>8</v>
      </c>
      <c r="CM20" s="1">
        <v>0</v>
      </c>
      <c r="CN20" s="2">
        <v>1</v>
      </c>
      <c r="CO20" s="1">
        <v>0</v>
      </c>
      <c r="CP20" s="2">
        <v>1</v>
      </c>
      <c r="CQ20" s="2">
        <v>2</v>
      </c>
      <c r="CR20" s="2">
        <v>11</v>
      </c>
      <c r="CS20" s="2">
        <v>0.97008000000000005</v>
      </c>
      <c r="CT20" s="2">
        <v>0.95023999999999997</v>
      </c>
      <c r="CU20" s="1" t="s">
        <v>3</v>
      </c>
    </row>
    <row r="21" spans="1:99" s="1" customFormat="1" x14ac:dyDescent="0.25">
      <c r="A21" s="1" t="s">
        <v>112</v>
      </c>
      <c r="C21" s="1" t="s">
        <v>113</v>
      </c>
      <c r="D21" s="1">
        <v>1937</v>
      </c>
      <c r="E21" s="1">
        <f t="shared" si="0"/>
        <v>78</v>
      </c>
      <c r="F21" s="1">
        <v>14</v>
      </c>
      <c r="G21" s="1">
        <v>19</v>
      </c>
      <c r="H21" s="1">
        <v>7000</v>
      </c>
      <c r="I21" s="1">
        <v>77000</v>
      </c>
      <c r="J21" s="1">
        <v>25000</v>
      </c>
      <c r="K21" s="1">
        <v>77000</v>
      </c>
      <c r="L21" s="1">
        <f t="shared" si="1"/>
        <v>3354112300</v>
      </c>
      <c r="M21" s="1">
        <v>5000</v>
      </c>
      <c r="N21" s="1">
        <f t="shared" si="2"/>
        <v>217800000</v>
      </c>
      <c r="O21" s="1">
        <f t="shared" si="3"/>
        <v>7.8125</v>
      </c>
      <c r="P21" s="1">
        <f t="shared" si="4"/>
        <v>20234300</v>
      </c>
      <c r="Q21" s="1">
        <f t="shared" si="5"/>
        <v>20.234300000000001</v>
      </c>
      <c r="R21" s="1">
        <v>55.900001525878899</v>
      </c>
      <c r="S21" s="1">
        <f t="shared" si="6"/>
        <v>144.78044495201107</v>
      </c>
      <c r="T21" s="1">
        <f t="shared" si="7"/>
        <v>35776.000976562493</v>
      </c>
      <c r="U21" s="1">
        <f t="shared" si="8"/>
        <v>1558492042.5415037</v>
      </c>
      <c r="V21" s="1">
        <v>161746.67232000001</v>
      </c>
      <c r="W21" s="1">
        <f t="shared" si="9"/>
        <v>49.300385723136003</v>
      </c>
      <c r="X21" s="1">
        <f t="shared" si="10"/>
        <v>30.633849257374084</v>
      </c>
      <c r="Y21" s="1">
        <f t="shared" si="11"/>
        <v>3.0917268385387406</v>
      </c>
      <c r="Z21" s="1">
        <f t="shared" si="12"/>
        <v>15.399964646464646</v>
      </c>
      <c r="AA21" s="1">
        <f t="shared" si="13"/>
        <v>1.5987413082704545</v>
      </c>
      <c r="AB21" s="1">
        <f t="shared" si="14"/>
        <v>3.2999924242424243</v>
      </c>
      <c r="AC21" s="1">
        <v>14</v>
      </c>
      <c r="AD21" s="1">
        <f t="shared" si="15"/>
        <v>1.0999974747474748</v>
      </c>
      <c r="AE21" s="1">
        <v>33.426600000000001</v>
      </c>
      <c r="AF21" s="1">
        <f t="shared" si="16"/>
        <v>7.1552001953124984</v>
      </c>
      <c r="AG21" s="1">
        <f t="shared" si="17"/>
        <v>9.2477532770858115E-2</v>
      </c>
      <c r="AH21" s="1">
        <f t="shared" si="18"/>
        <v>0.65616953659564814</v>
      </c>
      <c r="AI21" s="1">
        <f t="shared" si="19"/>
        <v>1088997500</v>
      </c>
      <c r="AJ21" s="1">
        <f t="shared" si="20"/>
        <v>30837000</v>
      </c>
      <c r="AK21" s="1">
        <f t="shared" si="21"/>
        <v>30.837</v>
      </c>
      <c r="AL21" s="1" t="s">
        <v>114</v>
      </c>
      <c r="AM21" s="1" t="s">
        <v>115</v>
      </c>
      <c r="AN21" s="1" t="s">
        <v>116</v>
      </c>
      <c r="AO21" s="1" t="s">
        <v>117</v>
      </c>
      <c r="AP21" s="1" t="s">
        <v>118</v>
      </c>
      <c r="AQ21" s="1" t="s">
        <v>119</v>
      </c>
      <c r="AR21" s="1" t="s">
        <v>120</v>
      </c>
      <c r="AS21" s="1">
        <v>1</v>
      </c>
      <c r="AT21" s="1" t="s">
        <v>121</v>
      </c>
      <c r="AU21" s="1" t="s">
        <v>122</v>
      </c>
      <c r="AV21" s="1">
        <v>2</v>
      </c>
      <c r="AW21" s="2">
        <v>65</v>
      </c>
      <c r="AX21" s="2">
        <v>34</v>
      </c>
      <c r="AY21" s="1">
        <v>0</v>
      </c>
      <c r="AZ21" s="2">
        <v>12.5</v>
      </c>
      <c r="BA21" s="1">
        <v>0</v>
      </c>
      <c r="BB21" s="2">
        <v>0.1</v>
      </c>
      <c r="BC21" s="2">
        <v>7.2</v>
      </c>
      <c r="BD21" s="1">
        <v>0</v>
      </c>
      <c r="BE21" s="2">
        <v>1.7</v>
      </c>
      <c r="BF21" s="2">
        <v>20.100000000000001</v>
      </c>
      <c r="BG21" s="2">
        <v>33.200000000000003</v>
      </c>
      <c r="BH21" s="2">
        <v>21.3</v>
      </c>
      <c r="BI21" s="2">
        <v>1</v>
      </c>
      <c r="BJ21" s="2">
        <v>1.2</v>
      </c>
      <c r="BK21" s="2">
        <v>0.3</v>
      </c>
      <c r="BL21" s="2">
        <v>0.1</v>
      </c>
      <c r="BM21" s="1">
        <v>0</v>
      </c>
      <c r="BN21" s="2">
        <v>1.4</v>
      </c>
      <c r="BO21" s="2">
        <v>23693</v>
      </c>
      <c r="BP21" s="2">
        <v>2618</v>
      </c>
      <c r="BQ21" s="2">
        <v>150</v>
      </c>
      <c r="BR21" s="2">
        <v>17</v>
      </c>
      <c r="BS21" s="2">
        <v>0.21</v>
      </c>
      <c r="BT21" s="2">
        <v>0.02</v>
      </c>
      <c r="BU21" s="2">
        <v>27789</v>
      </c>
      <c r="BV21" s="2">
        <v>176</v>
      </c>
      <c r="BW21" s="2">
        <v>0.25</v>
      </c>
      <c r="BX21" s="2">
        <v>37814</v>
      </c>
      <c r="BY21" s="2">
        <v>824</v>
      </c>
      <c r="BZ21" s="2">
        <v>239</v>
      </c>
      <c r="CA21" s="2">
        <v>5</v>
      </c>
      <c r="CB21" s="2">
        <v>1.31</v>
      </c>
      <c r="CC21" s="2">
        <v>0.03</v>
      </c>
      <c r="CD21" s="2">
        <v>54</v>
      </c>
      <c r="CE21" s="2">
        <v>56</v>
      </c>
      <c r="CF21" s="2">
        <v>2</v>
      </c>
      <c r="CG21" s="2">
        <v>2</v>
      </c>
      <c r="CH21" s="2">
        <v>19</v>
      </c>
      <c r="CI21" s="2">
        <v>22</v>
      </c>
      <c r="CJ21" s="2">
        <v>35</v>
      </c>
      <c r="CK21" s="2">
        <v>2</v>
      </c>
      <c r="CL21" s="2">
        <v>3</v>
      </c>
      <c r="CM21" s="1">
        <v>0</v>
      </c>
      <c r="CN21" s="2">
        <v>1</v>
      </c>
      <c r="CO21" s="1">
        <v>0</v>
      </c>
      <c r="CP21" s="2">
        <v>1</v>
      </c>
      <c r="CQ21" s="2">
        <v>1</v>
      </c>
      <c r="CR21" s="2">
        <v>1</v>
      </c>
      <c r="CS21" s="2">
        <v>0.33426</v>
      </c>
      <c r="CT21" s="2">
        <v>6.8459999999999993E-2</v>
      </c>
      <c r="CU21" s="1" t="s">
        <v>3</v>
      </c>
    </row>
    <row r="22" spans="1:99" s="1" customFormat="1" x14ac:dyDescent="0.25">
      <c r="A22" s="1" t="s">
        <v>123</v>
      </c>
      <c r="C22" s="1" t="s">
        <v>124</v>
      </c>
      <c r="D22" s="1">
        <v>1950</v>
      </c>
      <c r="E22" s="1">
        <f t="shared" si="0"/>
        <v>65</v>
      </c>
      <c r="F22" s="1">
        <v>7</v>
      </c>
      <c r="G22" s="1">
        <v>11</v>
      </c>
      <c r="H22" s="1">
        <v>0</v>
      </c>
      <c r="I22" s="1">
        <v>5600</v>
      </c>
      <c r="J22" s="1">
        <v>5600</v>
      </c>
      <c r="K22" s="1">
        <v>5600</v>
      </c>
      <c r="L22" s="1">
        <f t="shared" si="1"/>
        <v>243935440</v>
      </c>
      <c r="M22" s="1">
        <v>440</v>
      </c>
      <c r="N22" s="1">
        <f t="shared" si="2"/>
        <v>19166400</v>
      </c>
      <c r="O22" s="1">
        <f t="shared" si="3"/>
        <v>0.6875</v>
      </c>
      <c r="P22" s="1">
        <f t="shared" si="4"/>
        <v>1780618.4000000001</v>
      </c>
      <c r="Q22" s="1">
        <f t="shared" si="5"/>
        <v>1.7806184</v>
      </c>
      <c r="R22" s="1">
        <v>2.8499999046325701</v>
      </c>
      <c r="S22" s="1">
        <f t="shared" si="6"/>
        <v>7.3814712529993098</v>
      </c>
      <c r="T22" s="1">
        <f t="shared" si="7"/>
        <v>1823.9999389648449</v>
      </c>
      <c r="U22" s="1">
        <f t="shared" si="8"/>
        <v>79457997.341156051</v>
      </c>
      <c r="V22" s="1">
        <v>24227.538533999999</v>
      </c>
      <c r="W22" s="1">
        <f t="shared" si="9"/>
        <v>7.3845537451631991</v>
      </c>
      <c r="X22" s="1">
        <f t="shared" si="10"/>
        <v>4.5885504331083959</v>
      </c>
      <c r="Y22" s="1">
        <f t="shared" si="11"/>
        <v>1.5611107645290758</v>
      </c>
      <c r="Z22" s="1">
        <f t="shared" si="12"/>
        <v>12.727243509474915</v>
      </c>
      <c r="AA22" s="1">
        <f t="shared" si="13"/>
        <v>1.069065012514419</v>
      </c>
      <c r="AB22" s="1">
        <f t="shared" si="14"/>
        <v>5.4545329326321061</v>
      </c>
      <c r="AC22" s="1">
        <v>7</v>
      </c>
      <c r="AD22" s="1">
        <f t="shared" si="15"/>
        <v>1.8181776442107023</v>
      </c>
      <c r="AE22" s="1">
        <v>66.093400000000003</v>
      </c>
      <c r="AF22" s="1">
        <f t="shared" si="16"/>
        <v>4.1454544067382839</v>
      </c>
      <c r="AG22" s="1">
        <f t="shared" si="17"/>
        <v>0.2576377680787294</v>
      </c>
      <c r="AH22" s="1">
        <f t="shared" si="18"/>
        <v>0.25778088937686178</v>
      </c>
      <c r="AI22" s="1">
        <f t="shared" si="19"/>
        <v>243935440</v>
      </c>
      <c r="AJ22" s="1">
        <f t="shared" si="20"/>
        <v>6907488</v>
      </c>
      <c r="AK22" s="1">
        <f t="shared" si="21"/>
        <v>6.9074879999999999</v>
      </c>
      <c r="AL22" s="1" t="s">
        <v>125</v>
      </c>
      <c r="AM22" s="1" t="s">
        <v>126</v>
      </c>
      <c r="AN22" s="1" t="s">
        <v>127</v>
      </c>
      <c r="AO22" s="1" t="s">
        <v>128</v>
      </c>
      <c r="AP22" s="1" t="s">
        <v>129</v>
      </c>
      <c r="AQ22" s="1" t="s">
        <v>119</v>
      </c>
      <c r="AR22" s="1" t="s">
        <v>130</v>
      </c>
      <c r="AS22" s="1">
        <v>1</v>
      </c>
      <c r="AT22" s="1" t="s">
        <v>131</v>
      </c>
      <c r="AU22" s="1" t="s">
        <v>132</v>
      </c>
      <c r="AV22" s="1">
        <v>2</v>
      </c>
      <c r="AW22" s="2">
        <v>79</v>
      </c>
      <c r="AX22" s="2">
        <v>21</v>
      </c>
      <c r="AY22" s="1">
        <v>0</v>
      </c>
      <c r="AZ22" s="2">
        <v>2.4</v>
      </c>
      <c r="BA22" s="2">
        <v>1.8</v>
      </c>
      <c r="BB22" s="2">
        <v>0.5</v>
      </c>
      <c r="BC22" s="2">
        <v>1.8</v>
      </c>
      <c r="BD22" s="1">
        <v>0</v>
      </c>
      <c r="BE22" s="2">
        <v>1.8</v>
      </c>
      <c r="BF22" s="2">
        <v>31.5</v>
      </c>
      <c r="BG22" s="2">
        <v>1.8</v>
      </c>
      <c r="BH22" s="2">
        <v>14.8</v>
      </c>
      <c r="BI22" s="2">
        <v>1.1000000000000001</v>
      </c>
      <c r="BJ22" s="2">
        <v>1.1000000000000001</v>
      </c>
      <c r="BK22" s="2">
        <v>37.700000000000003</v>
      </c>
      <c r="BL22" s="2">
        <v>3.1</v>
      </c>
      <c r="BM22" s="2">
        <v>0.5</v>
      </c>
      <c r="BN22" s="2">
        <v>0.2</v>
      </c>
      <c r="BO22" s="2">
        <v>2295</v>
      </c>
      <c r="BP22" s="2">
        <v>233</v>
      </c>
      <c r="BQ22" s="2">
        <v>72</v>
      </c>
      <c r="BR22" s="2">
        <v>7</v>
      </c>
      <c r="BS22" s="2">
        <v>0.2</v>
      </c>
      <c r="BT22" s="2">
        <v>0.02</v>
      </c>
      <c r="BU22" s="2">
        <v>2916</v>
      </c>
      <c r="BV22" s="2">
        <v>91</v>
      </c>
      <c r="BW22" s="2">
        <v>0.26</v>
      </c>
      <c r="BX22" s="2">
        <v>31616</v>
      </c>
      <c r="BY22" s="2">
        <v>2314</v>
      </c>
      <c r="BZ22" s="2">
        <v>988</v>
      </c>
      <c r="CA22" s="2">
        <v>72</v>
      </c>
      <c r="CB22" s="2">
        <v>0.56000000000000005</v>
      </c>
      <c r="CC22" s="2">
        <v>0.04</v>
      </c>
      <c r="CD22" s="2">
        <v>6</v>
      </c>
      <c r="CE22" s="2">
        <v>9</v>
      </c>
      <c r="CF22" s="2">
        <v>47</v>
      </c>
      <c r="CG22" s="2">
        <v>17</v>
      </c>
      <c r="CH22" s="2">
        <v>8</v>
      </c>
      <c r="CI22" s="2">
        <v>6</v>
      </c>
      <c r="CJ22" s="2">
        <v>8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2">
        <v>33</v>
      </c>
      <c r="CR22" s="2">
        <v>66</v>
      </c>
      <c r="CS22" s="2">
        <v>0.96477999999999997</v>
      </c>
      <c r="CT22" s="2">
        <v>0.97479000000000005</v>
      </c>
      <c r="CU22" s="1" t="s">
        <v>3</v>
      </c>
    </row>
    <row r="23" spans="1:99" s="1" customFormat="1" x14ac:dyDescent="0.25">
      <c r="A23" s="1" t="s">
        <v>133</v>
      </c>
      <c r="C23" s="1" t="s">
        <v>134</v>
      </c>
      <c r="D23" s="1">
        <v>1963</v>
      </c>
      <c r="E23" s="1">
        <f t="shared" si="0"/>
        <v>52</v>
      </c>
      <c r="F23" s="1">
        <v>19</v>
      </c>
      <c r="G23" s="1">
        <v>25</v>
      </c>
      <c r="H23" s="1">
        <v>117</v>
      </c>
      <c r="I23" s="1">
        <v>430</v>
      </c>
      <c r="J23" s="1">
        <v>280</v>
      </c>
      <c r="K23" s="1">
        <v>430</v>
      </c>
      <c r="L23" s="1">
        <f t="shared" si="1"/>
        <v>18730757</v>
      </c>
      <c r="M23" s="1">
        <v>280</v>
      </c>
      <c r="N23" s="1">
        <f t="shared" si="2"/>
        <v>12196800</v>
      </c>
      <c r="O23" s="1">
        <f t="shared" si="3"/>
        <v>0.4375</v>
      </c>
      <c r="P23" s="1">
        <f t="shared" si="4"/>
        <v>1133120.8</v>
      </c>
      <c r="Q23" s="1">
        <f t="shared" si="5"/>
        <v>1.1331208000000002</v>
      </c>
      <c r="R23" s="1">
        <v>8.6199998855590803</v>
      </c>
      <c r="S23" s="1">
        <f t="shared" si="6"/>
        <v>22.325713503599161</v>
      </c>
      <c r="T23" s="1">
        <f t="shared" si="7"/>
        <v>5516.7999267578116</v>
      </c>
      <c r="U23" s="1">
        <f t="shared" si="8"/>
        <v>240325596.80938715</v>
      </c>
      <c r="W23" s="1">
        <f t="shared" si="9"/>
        <v>0</v>
      </c>
      <c r="X23" s="1">
        <f t="shared" si="10"/>
        <v>0</v>
      </c>
      <c r="Y23" s="1">
        <f t="shared" si="11"/>
        <v>0</v>
      </c>
      <c r="Z23" s="1">
        <f t="shared" si="12"/>
        <v>1.5357107601993967</v>
      </c>
      <c r="AA23" s="1">
        <f t="shared" si="13"/>
        <v>0</v>
      </c>
      <c r="AB23" s="1">
        <f t="shared" si="14"/>
        <v>0.24248064634727315</v>
      </c>
      <c r="AC23" s="1">
        <v>19</v>
      </c>
      <c r="AD23" s="1">
        <f t="shared" si="15"/>
        <v>8.0826882115757726E-2</v>
      </c>
      <c r="AE23" s="1" t="s">
        <v>2</v>
      </c>
      <c r="AF23" s="1">
        <f t="shared" si="16"/>
        <v>19.702856881277899</v>
      </c>
      <c r="AG23" s="1">
        <f t="shared" si="17"/>
        <v>3.8970136275367842E-2</v>
      </c>
      <c r="AH23" s="1">
        <f t="shared" si="18"/>
        <v>3.2808476829782403</v>
      </c>
      <c r="AI23" s="1">
        <f t="shared" si="19"/>
        <v>12196772</v>
      </c>
      <c r="AJ23" s="1">
        <f t="shared" si="20"/>
        <v>345374.4</v>
      </c>
      <c r="AK23" s="1">
        <f t="shared" si="21"/>
        <v>0.34537440000000003</v>
      </c>
      <c r="AL23" s="1" t="s">
        <v>2</v>
      </c>
      <c r="AM23" s="1" t="s">
        <v>2</v>
      </c>
      <c r="AN23" s="1" t="s">
        <v>2</v>
      </c>
      <c r="AO23" s="1" t="s">
        <v>2</v>
      </c>
      <c r="AP23" s="1" t="s">
        <v>2</v>
      </c>
      <c r="AQ23" s="1" t="s">
        <v>2</v>
      </c>
      <c r="AR23" s="1" t="s">
        <v>2</v>
      </c>
      <c r="AS23" s="1">
        <v>0</v>
      </c>
      <c r="AT23" s="1" t="s">
        <v>2</v>
      </c>
      <c r="AU23" s="1" t="s">
        <v>2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3</v>
      </c>
    </row>
    <row r="24" spans="1:99" s="1" customFormat="1" x14ac:dyDescent="0.25">
      <c r="A24" s="1" t="s">
        <v>135</v>
      </c>
      <c r="C24" s="1" t="s">
        <v>136</v>
      </c>
      <c r="D24" s="1">
        <v>1961</v>
      </c>
      <c r="E24" s="1">
        <f t="shared" si="0"/>
        <v>54</v>
      </c>
      <c r="F24" s="1">
        <v>280</v>
      </c>
      <c r="G24" s="1">
        <v>300</v>
      </c>
      <c r="H24" s="1">
        <v>145000</v>
      </c>
      <c r="I24" s="1">
        <v>9758</v>
      </c>
      <c r="J24" s="1">
        <v>8485</v>
      </c>
      <c r="K24" s="1">
        <v>9758</v>
      </c>
      <c r="L24" s="1">
        <f t="shared" si="1"/>
        <v>425057504.19999999</v>
      </c>
      <c r="M24" s="1">
        <v>267.8</v>
      </c>
      <c r="N24" s="1">
        <f t="shared" si="2"/>
        <v>11665368</v>
      </c>
      <c r="O24" s="1">
        <f t="shared" si="3"/>
        <v>0.41843750000000002</v>
      </c>
      <c r="P24" s="1">
        <f t="shared" si="4"/>
        <v>1083749.108</v>
      </c>
      <c r="Q24" s="1">
        <f t="shared" si="5"/>
        <v>1.0837491080000001</v>
      </c>
      <c r="R24" s="1">
        <v>1193</v>
      </c>
      <c r="S24" s="1">
        <f t="shared" si="6"/>
        <v>3089.8580699999998</v>
      </c>
      <c r="T24" s="1">
        <f t="shared" si="7"/>
        <v>763520</v>
      </c>
      <c r="U24" s="1">
        <f t="shared" si="8"/>
        <v>33260840000</v>
      </c>
      <c r="W24" s="1">
        <f t="shared" si="9"/>
        <v>0</v>
      </c>
      <c r="X24" s="1">
        <f t="shared" si="10"/>
        <v>0</v>
      </c>
      <c r="Y24" s="1">
        <f t="shared" si="11"/>
        <v>0</v>
      </c>
      <c r="Z24" s="1">
        <f t="shared" si="12"/>
        <v>36.437556380561674</v>
      </c>
      <c r="AA24" s="1">
        <f t="shared" si="13"/>
        <v>0</v>
      </c>
      <c r="AB24" s="1">
        <f t="shared" si="14"/>
        <v>0.3904023897917322</v>
      </c>
      <c r="AC24" s="1">
        <v>280</v>
      </c>
      <c r="AD24" s="1">
        <f t="shared" si="15"/>
        <v>0.13013412993057741</v>
      </c>
      <c r="AE24" s="1" t="s">
        <v>2</v>
      </c>
      <c r="AF24" s="1">
        <f t="shared" si="16"/>
        <v>2851.0828976848393</v>
      </c>
      <c r="AG24" s="1">
        <f t="shared" si="17"/>
        <v>0.94546503107632507</v>
      </c>
      <c r="AH24" s="1">
        <f t="shared" si="18"/>
        <v>0.10354873417814646</v>
      </c>
      <c r="AI24" s="1">
        <f t="shared" si="19"/>
        <v>369605751.5</v>
      </c>
      <c r="AJ24" s="1">
        <f t="shared" si="20"/>
        <v>10466077.800000001</v>
      </c>
      <c r="AK24" s="1">
        <f t="shared" si="21"/>
        <v>10.466077800000001</v>
      </c>
      <c r="AL24" s="1" t="s">
        <v>2</v>
      </c>
      <c r="AM24" s="1" t="s">
        <v>2</v>
      </c>
      <c r="AN24" s="1" t="s">
        <v>2</v>
      </c>
      <c r="AO24" s="1" t="s">
        <v>2</v>
      </c>
      <c r="AP24" s="1" t="s">
        <v>2</v>
      </c>
      <c r="AQ24" s="1" t="s">
        <v>2</v>
      </c>
      <c r="AR24" s="1" t="s">
        <v>2</v>
      </c>
      <c r="AS24" s="1">
        <v>0</v>
      </c>
      <c r="AT24" s="1" t="s">
        <v>2</v>
      </c>
      <c r="AU24" s="1" t="s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3</v>
      </c>
    </row>
    <row r="25" spans="1:99" s="1" customFormat="1" x14ac:dyDescent="0.25">
      <c r="A25" s="1" t="s">
        <v>137</v>
      </c>
      <c r="C25" s="1" t="s">
        <v>138</v>
      </c>
      <c r="D25" s="1">
        <v>1949</v>
      </c>
      <c r="E25" s="1">
        <f t="shared" si="0"/>
        <v>66</v>
      </c>
      <c r="F25" s="1">
        <v>395</v>
      </c>
      <c r="G25" s="1">
        <v>540</v>
      </c>
      <c r="H25" s="1">
        <v>85000</v>
      </c>
      <c r="I25" s="1">
        <v>1452750</v>
      </c>
      <c r="J25" s="1">
        <v>1435000</v>
      </c>
      <c r="K25" s="1">
        <v>1452750</v>
      </c>
      <c r="L25" s="1">
        <f t="shared" si="1"/>
        <v>63281644725</v>
      </c>
      <c r="M25" s="1">
        <v>11824</v>
      </c>
      <c r="N25" s="1">
        <f t="shared" si="2"/>
        <v>515053440</v>
      </c>
      <c r="O25" s="1">
        <f t="shared" si="3"/>
        <v>18.475000000000001</v>
      </c>
      <c r="P25" s="1">
        <f t="shared" si="4"/>
        <v>47850072.640000001</v>
      </c>
      <c r="Q25" s="1">
        <f t="shared" si="5"/>
        <v>47.85007264</v>
      </c>
      <c r="R25" s="1">
        <v>978</v>
      </c>
      <c r="S25" s="1">
        <f t="shared" si="6"/>
        <v>2533.0102199999997</v>
      </c>
      <c r="T25" s="1">
        <f t="shared" si="7"/>
        <v>625920</v>
      </c>
      <c r="U25" s="1">
        <f t="shared" si="8"/>
        <v>27266640000</v>
      </c>
      <c r="V25" s="1">
        <v>366937.39491999999</v>
      </c>
      <c r="W25" s="1">
        <f t="shared" si="9"/>
        <v>111.84251797161599</v>
      </c>
      <c r="X25" s="1">
        <f t="shared" si="10"/>
        <v>69.495740973478476</v>
      </c>
      <c r="Y25" s="1">
        <f t="shared" si="11"/>
        <v>4.5610047702993723</v>
      </c>
      <c r="Z25" s="1">
        <f t="shared" si="12"/>
        <v>122.86423079709942</v>
      </c>
      <c r="AA25" s="1">
        <f t="shared" si="13"/>
        <v>6.3186299667621779E-2</v>
      </c>
      <c r="AB25" s="1">
        <f t="shared" si="14"/>
        <v>0.93314605668683104</v>
      </c>
      <c r="AC25" s="1">
        <v>395</v>
      </c>
      <c r="AD25" s="1">
        <f t="shared" si="15"/>
        <v>0.31104868556227705</v>
      </c>
      <c r="AE25" s="1">
        <v>602.16099999999994</v>
      </c>
      <c r="AF25" s="1">
        <f t="shared" si="16"/>
        <v>52.936400541271986</v>
      </c>
      <c r="AG25" s="1">
        <f t="shared" si="17"/>
        <v>0.47978290363471648</v>
      </c>
      <c r="AH25" s="1">
        <f t="shared" si="18"/>
        <v>2.7033270385738477E-2</v>
      </c>
      <c r="AI25" s="1">
        <f t="shared" si="19"/>
        <v>62508456500</v>
      </c>
      <c r="AJ25" s="1">
        <f t="shared" si="20"/>
        <v>1770043800</v>
      </c>
      <c r="AK25" s="1">
        <f t="shared" si="21"/>
        <v>1770.0437999999999</v>
      </c>
      <c r="AL25" s="1" t="s">
        <v>139</v>
      </c>
      <c r="AM25" s="1" t="s">
        <v>2</v>
      </c>
      <c r="AN25" s="1" t="s">
        <v>140</v>
      </c>
      <c r="AO25" s="1" t="s">
        <v>141</v>
      </c>
      <c r="AP25" s="1" t="s">
        <v>142</v>
      </c>
      <c r="AQ25" s="1" t="s">
        <v>143</v>
      </c>
      <c r="AR25" s="1" t="s">
        <v>144</v>
      </c>
      <c r="AS25" s="1">
        <v>2</v>
      </c>
      <c r="AT25" s="1" t="s">
        <v>145</v>
      </c>
      <c r="AU25" s="1" t="s">
        <v>146</v>
      </c>
      <c r="AV25" s="1">
        <v>2</v>
      </c>
      <c r="AW25" s="2">
        <v>75</v>
      </c>
      <c r="AX25" s="2">
        <v>24</v>
      </c>
      <c r="AY25" s="2">
        <v>1</v>
      </c>
      <c r="AZ25" s="2">
        <v>1.3</v>
      </c>
      <c r="BA25" s="1">
        <v>0</v>
      </c>
      <c r="BB25" s="1">
        <v>0</v>
      </c>
      <c r="BC25" s="1">
        <v>0</v>
      </c>
      <c r="BD25" s="1">
        <v>0</v>
      </c>
      <c r="BE25" s="2">
        <v>0.3</v>
      </c>
      <c r="BF25" s="2">
        <v>1.3</v>
      </c>
      <c r="BG25" s="2">
        <v>72.2</v>
      </c>
      <c r="BH25" s="2">
        <v>0.5</v>
      </c>
      <c r="BI25" s="2">
        <v>7</v>
      </c>
      <c r="BJ25" s="2">
        <v>10.7</v>
      </c>
      <c r="BK25" s="1">
        <v>0</v>
      </c>
      <c r="BL25" s="1">
        <v>0</v>
      </c>
      <c r="BM25" s="1">
        <v>0</v>
      </c>
      <c r="BN25" s="2">
        <v>6.7</v>
      </c>
      <c r="BO25" s="2">
        <v>185144</v>
      </c>
      <c r="BP25" s="2">
        <v>17023</v>
      </c>
      <c r="BQ25" s="2">
        <v>331</v>
      </c>
      <c r="BR25" s="2">
        <v>30</v>
      </c>
      <c r="BS25" s="2">
        <v>0.18</v>
      </c>
      <c r="BT25" s="2">
        <v>0.02</v>
      </c>
      <c r="BU25" s="2">
        <v>186910</v>
      </c>
      <c r="BV25" s="2">
        <v>334</v>
      </c>
      <c r="BW25" s="2">
        <v>0.18</v>
      </c>
      <c r="BX25" s="2">
        <v>220520</v>
      </c>
      <c r="BY25" s="2">
        <v>18315</v>
      </c>
      <c r="BZ25" s="2">
        <v>394</v>
      </c>
      <c r="CA25" s="2">
        <v>33</v>
      </c>
      <c r="CB25" s="2">
        <v>0.42</v>
      </c>
      <c r="CC25" s="2">
        <v>0.04</v>
      </c>
      <c r="CD25" s="1">
        <v>0</v>
      </c>
      <c r="CE25" s="1">
        <v>0</v>
      </c>
      <c r="CF25" s="1">
        <v>0</v>
      </c>
      <c r="CG25" s="1">
        <v>0</v>
      </c>
      <c r="CH25" s="2">
        <v>36</v>
      </c>
      <c r="CI25" s="2">
        <v>41</v>
      </c>
      <c r="CJ25" s="2">
        <v>71</v>
      </c>
      <c r="CK25" s="2">
        <v>15</v>
      </c>
      <c r="CL25" s="1">
        <v>0</v>
      </c>
      <c r="CM25" s="2">
        <v>4</v>
      </c>
      <c r="CN25" s="2">
        <v>9</v>
      </c>
      <c r="CO25" s="2">
        <v>3</v>
      </c>
      <c r="CP25" s="2">
        <v>20</v>
      </c>
      <c r="CQ25" s="1">
        <v>0</v>
      </c>
      <c r="CR25" s="1">
        <v>0</v>
      </c>
      <c r="CS25" s="2">
        <v>0.92484999999999995</v>
      </c>
      <c r="CT25" s="2">
        <v>0.73568999999999996</v>
      </c>
      <c r="CU25" s="1" t="s">
        <v>3</v>
      </c>
    </row>
    <row r="26" spans="1:99" s="1" customFormat="1" x14ac:dyDescent="0.25">
      <c r="A26" s="1" t="s">
        <v>147</v>
      </c>
      <c r="C26" s="1" t="s">
        <v>148</v>
      </c>
      <c r="D26" s="1">
        <v>1929</v>
      </c>
      <c r="E26" s="1">
        <f t="shared" si="0"/>
        <v>86</v>
      </c>
      <c r="F26" s="1">
        <v>335</v>
      </c>
      <c r="G26" s="1">
        <v>389</v>
      </c>
      <c r="H26" s="1">
        <v>105300</v>
      </c>
      <c r="I26" s="1">
        <v>89200</v>
      </c>
      <c r="J26" s="1">
        <v>50000</v>
      </c>
      <c r="K26" s="1">
        <v>89200</v>
      </c>
      <c r="L26" s="1">
        <f t="shared" si="1"/>
        <v>3885543080</v>
      </c>
      <c r="M26" s="1">
        <v>770</v>
      </c>
      <c r="N26" s="1">
        <f t="shared" si="2"/>
        <v>33541200</v>
      </c>
      <c r="O26" s="1">
        <f t="shared" si="3"/>
        <v>1.203125</v>
      </c>
      <c r="P26" s="1">
        <f t="shared" si="4"/>
        <v>3116082.2</v>
      </c>
      <c r="Q26" s="1">
        <f t="shared" si="5"/>
        <v>3.1160822000000001</v>
      </c>
      <c r="R26" s="1">
        <v>1160</v>
      </c>
      <c r="S26" s="1">
        <f t="shared" si="6"/>
        <v>3004.3883999999998</v>
      </c>
      <c r="T26" s="1">
        <f t="shared" si="7"/>
        <v>742400</v>
      </c>
      <c r="U26" s="1">
        <f t="shared" si="8"/>
        <v>32340800000</v>
      </c>
      <c r="V26" s="1">
        <v>88438.793395000001</v>
      </c>
      <c r="W26" s="1">
        <f t="shared" si="9"/>
        <v>26.956144226795999</v>
      </c>
      <c r="X26" s="1">
        <f t="shared" si="10"/>
        <v>16.749776836252632</v>
      </c>
      <c r="Y26" s="1">
        <f t="shared" si="11"/>
        <v>4.3077273713826383</v>
      </c>
      <c r="Z26" s="1">
        <f t="shared" si="12"/>
        <v>115.84388990256758</v>
      </c>
      <c r="AA26" s="1">
        <f t="shared" si="13"/>
        <v>0.43707468668800464</v>
      </c>
      <c r="AB26" s="1">
        <f t="shared" si="14"/>
        <v>1.0374079692767246</v>
      </c>
      <c r="AC26" s="1">
        <v>335</v>
      </c>
      <c r="AD26" s="1">
        <f t="shared" si="15"/>
        <v>0.34580265642557489</v>
      </c>
      <c r="AE26" s="1">
        <v>3214</v>
      </c>
      <c r="AF26" s="1">
        <f t="shared" si="16"/>
        <v>964.15584415584419</v>
      </c>
      <c r="AG26" s="1">
        <f t="shared" si="17"/>
        <v>1.7726756638637184</v>
      </c>
      <c r="AH26" s="1">
        <f t="shared" si="18"/>
        <v>5.0525054317864908E-2</v>
      </c>
      <c r="AI26" s="1">
        <f t="shared" si="19"/>
        <v>2177995000</v>
      </c>
      <c r="AJ26" s="1">
        <f t="shared" si="20"/>
        <v>61674000</v>
      </c>
      <c r="AK26" s="1">
        <f t="shared" si="21"/>
        <v>61.673999999999999</v>
      </c>
      <c r="AL26" s="1" t="s">
        <v>149</v>
      </c>
      <c r="AM26" s="1" t="s">
        <v>2</v>
      </c>
      <c r="AN26" s="1" t="s">
        <v>150</v>
      </c>
      <c r="AO26" s="1" t="s">
        <v>151</v>
      </c>
      <c r="AP26" s="1" t="s">
        <v>152</v>
      </c>
      <c r="AQ26" s="1" t="s">
        <v>143</v>
      </c>
      <c r="AR26" s="1" t="s">
        <v>153</v>
      </c>
      <c r="AS26" s="1">
        <v>3</v>
      </c>
      <c r="AT26" s="1" t="s">
        <v>154</v>
      </c>
      <c r="AU26" s="1" t="s">
        <v>155</v>
      </c>
      <c r="AV26" s="1">
        <v>2</v>
      </c>
      <c r="AW26" s="2">
        <v>90</v>
      </c>
      <c r="AX26" s="2">
        <v>9</v>
      </c>
      <c r="AY26" s="1">
        <v>0</v>
      </c>
      <c r="AZ26" s="2">
        <v>5</v>
      </c>
      <c r="BA26" s="1">
        <v>0</v>
      </c>
      <c r="BB26" s="1">
        <v>0</v>
      </c>
      <c r="BC26" s="1">
        <v>0</v>
      </c>
      <c r="BD26" s="1">
        <v>0</v>
      </c>
      <c r="BE26" s="2">
        <v>0.1</v>
      </c>
      <c r="BF26" s="2">
        <v>1.6</v>
      </c>
      <c r="BG26" s="2">
        <v>66.900000000000006</v>
      </c>
      <c r="BH26" s="2">
        <v>0.8</v>
      </c>
      <c r="BI26" s="2">
        <v>8.4</v>
      </c>
      <c r="BJ26" s="2">
        <v>8.8000000000000007</v>
      </c>
      <c r="BK26" s="1">
        <v>0</v>
      </c>
      <c r="BL26" s="1">
        <v>0</v>
      </c>
      <c r="BM26" s="1">
        <v>0</v>
      </c>
      <c r="BN26" s="2">
        <v>8.3000000000000007</v>
      </c>
      <c r="BO26" s="2">
        <v>966046</v>
      </c>
      <c r="BP26" s="2">
        <v>93225</v>
      </c>
      <c r="BQ26" s="2">
        <v>388</v>
      </c>
      <c r="BR26" s="2">
        <v>37</v>
      </c>
      <c r="BS26" s="2">
        <v>0.2</v>
      </c>
      <c r="BT26" s="2">
        <v>0.02</v>
      </c>
      <c r="BU26" s="2">
        <v>950745</v>
      </c>
      <c r="BV26" s="2">
        <v>382</v>
      </c>
      <c r="BW26" s="2">
        <v>0.2</v>
      </c>
      <c r="BX26" s="2">
        <v>690993</v>
      </c>
      <c r="BY26" s="2">
        <v>47777</v>
      </c>
      <c r="BZ26" s="2">
        <v>278</v>
      </c>
      <c r="CA26" s="2">
        <v>19</v>
      </c>
      <c r="CB26" s="2">
        <v>0.26</v>
      </c>
      <c r="CC26" s="2">
        <v>0.02</v>
      </c>
      <c r="CD26" s="1">
        <v>0</v>
      </c>
      <c r="CE26" s="1">
        <v>0</v>
      </c>
      <c r="CF26" s="1">
        <v>0</v>
      </c>
      <c r="CG26" s="1">
        <v>0</v>
      </c>
      <c r="CH26" s="2">
        <v>37</v>
      </c>
      <c r="CI26" s="2">
        <v>39</v>
      </c>
      <c r="CJ26" s="2">
        <v>72</v>
      </c>
      <c r="CK26" s="2">
        <v>17</v>
      </c>
      <c r="CL26" s="1">
        <v>0</v>
      </c>
      <c r="CM26" s="2">
        <v>4</v>
      </c>
      <c r="CN26" s="2">
        <v>11</v>
      </c>
      <c r="CO26" s="2">
        <v>3</v>
      </c>
      <c r="CP26" s="2">
        <v>17</v>
      </c>
      <c r="CQ26" s="1">
        <v>0</v>
      </c>
      <c r="CR26" s="1">
        <v>0</v>
      </c>
      <c r="CS26" s="2">
        <v>0.96894000000000002</v>
      </c>
      <c r="CT26" s="2">
        <v>0.95828999999999998</v>
      </c>
      <c r="CU26" s="1" t="s">
        <v>3</v>
      </c>
    </row>
    <row r="27" spans="1:99" s="1" customFormat="1" x14ac:dyDescent="0.25">
      <c r="A27" s="1" t="s">
        <v>156</v>
      </c>
      <c r="C27" s="1" t="s">
        <v>157</v>
      </c>
      <c r="D27" s="1">
        <v>1927</v>
      </c>
      <c r="E27" s="1">
        <f t="shared" si="0"/>
        <v>88</v>
      </c>
      <c r="F27" s="1">
        <v>277</v>
      </c>
      <c r="G27" s="1">
        <v>285</v>
      </c>
      <c r="H27" s="1">
        <v>54000</v>
      </c>
      <c r="I27" s="1">
        <v>162590</v>
      </c>
      <c r="J27" s="1">
        <v>159465</v>
      </c>
      <c r="K27" s="1">
        <v>162590</v>
      </c>
      <c r="L27" s="1">
        <f t="shared" si="1"/>
        <v>7082404141</v>
      </c>
      <c r="M27" s="1">
        <v>2245</v>
      </c>
      <c r="N27" s="1">
        <f t="shared" si="2"/>
        <v>97792200</v>
      </c>
      <c r="O27" s="1">
        <f t="shared" si="3"/>
        <v>3.5078125</v>
      </c>
      <c r="P27" s="1">
        <f t="shared" si="4"/>
        <v>9085200.7000000011</v>
      </c>
      <c r="Q27" s="1">
        <f t="shared" si="5"/>
        <v>9.0852006999999997</v>
      </c>
      <c r="R27" s="1">
        <v>297</v>
      </c>
      <c r="S27" s="1">
        <f t="shared" si="6"/>
        <v>769.2270299999999</v>
      </c>
      <c r="T27" s="1">
        <f t="shared" si="7"/>
        <v>190080</v>
      </c>
      <c r="U27" s="1">
        <f t="shared" si="8"/>
        <v>8280360000</v>
      </c>
      <c r="V27" s="1">
        <v>123067.4932</v>
      </c>
      <c r="W27" s="1">
        <f t="shared" si="9"/>
        <v>37.510971927359996</v>
      </c>
      <c r="X27" s="1">
        <f t="shared" si="10"/>
        <v>23.308244807120801</v>
      </c>
      <c r="Y27" s="1">
        <f t="shared" si="11"/>
        <v>3.5106371588817646</v>
      </c>
      <c r="Z27" s="1">
        <f t="shared" si="12"/>
        <v>72.422996322815109</v>
      </c>
      <c r="AA27" s="1">
        <f t="shared" si="13"/>
        <v>0.19070445023623916</v>
      </c>
      <c r="AB27" s="1">
        <f t="shared" si="14"/>
        <v>0.78436458111352114</v>
      </c>
      <c r="AC27" s="1">
        <v>277</v>
      </c>
      <c r="AD27" s="1">
        <f t="shared" si="15"/>
        <v>0.26145486037117366</v>
      </c>
      <c r="AE27" s="1">
        <v>2333.58</v>
      </c>
      <c r="AF27" s="1">
        <f t="shared" si="16"/>
        <v>84.668151447661472</v>
      </c>
      <c r="AG27" s="1">
        <f t="shared" si="17"/>
        <v>0.64903755804298235</v>
      </c>
      <c r="AH27" s="1">
        <f t="shared" si="18"/>
        <v>4.6188837978779991E-2</v>
      </c>
      <c r="AI27" s="1">
        <f t="shared" si="19"/>
        <v>6946279453.5</v>
      </c>
      <c r="AJ27" s="1">
        <f t="shared" si="20"/>
        <v>196696888.19999999</v>
      </c>
      <c r="AK27" s="1">
        <f t="shared" si="21"/>
        <v>196.69688819999999</v>
      </c>
      <c r="AL27" s="1" t="s">
        <v>158</v>
      </c>
      <c r="AM27" s="1" t="s">
        <v>2</v>
      </c>
      <c r="AN27" s="1" t="s">
        <v>159</v>
      </c>
      <c r="AO27" s="1" t="s">
        <v>160</v>
      </c>
      <c r="AP27" s="1" t="s">
        <v>161</v>
      </c>
      <c r="AQ27" s="1" t="s">
        <v>143</v>
      </c>
      <c r="AR27" s="1" t="s">
        <v>162</v>
      </c>
      <c r="AS27" s="1">
        <v>3</v>
      </c>
      <c r="AT27" s="1" t="s">
        <v>163</v>
      </c>
      <c r="AU27" s="1" t="s">
        <v>164</v>
      </c>
      <c r="AV27" s="1">
        <v>2</v>
      </c>
      <c r="AW27" s="2">
        <v>96</v>
      </c>
      <c r="AX27" s="2">
        <v>4</v>
      </c>
      <c r="AY27" s="1">
        <v>0</v>
      </c>
      <c r="AZ27" s="2">
        <v>12.8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2">
        <v>3.2</v>
      </c>
      <c r="BG27" s="2">
        <v>56.1</v>
      </c>
      <c r="BH27" s="2">
        <v>1.3</v>
      </c>
      <c r="BI27" s="2">
        <v>7.4</v>
      </c>
      <c r="BJ27" s="2">
        <v>5.7</v>
      </c>
      <c r="BK27" s="1">
        <v>0</v>
      </c>
      <c r="BL27" s="1">
        <v>0</v>
      </c>
      <c r="BM27" s="1">
        <v>0</v>
      </c>
      <c r="BN27" s="2">
        <v>13.3</v>
      </c>
      <c r="BO27" s="2">
        <v>333376</v>
      </c>
      <c r="BP27" s="2">
        <v>24070</v>
      </c>
      <c r="BQ27" s="2">
        <v>516</v>
      </c>
      <c r="BR27" s="2">
        <v>37</v>
      </c>
      <c r="BS27" s="2">
        <v>0.2</v>
      </c>
      <c r="BT27" s="2">
        <v>0.01</v>
      </c>
      <c r="BU27" s="2">
        <v>294093</v>
      </c>
      <c r="BV27" s="2">
        <v>455</v>
      </c>
      <c r="BW27" s="2">
        <v>0.18</v>
      </c>
      <c r="BX27" s="2">
        <v>504008</v>
      </c>
      <c r="BY27" s="2">
        <v>24172</v>
      </c>
      <c r="BZ27" s="2">
        <v>780</v>
      </c>
      <c r="CA27" s="2">
        <v>37</v>
      </c>
      <c r="CB27" s="2">
        <v>0.25</v>
      </c>
      <c r="CC27" s="2">
        <v>0.01</v>
      </c>
      <c r="CD27" s="1">
        <v>0</v>
      </c>
      <c r="CE27" s="1">
        <v>0</v>
      </c>
      <c r="CF27" s="1">
        <v>0</v>
      </c>
      <c r="CG27" s="1">
        <v>0</v>
      </c>
      <c r="CH27" s="2">
        <v>36</v>
      </c>
      <c r="CI27" s="2">
        <v>35</v>
      </c>
      <c r="CJ27" s="2">
        <v>67</v>
      </c>
      <c r="CK27" s="2">
        <v>23</v>
      </c>
      <c r="CL27" s="2">
        <v>10</v>
      </c>
      <c r="CM27" s="2">
        <v>3</v>
      </c>
      <c r="CN27" s="2">
        <v>10</v>
      </c>
      <c r="CO27" s="2">
        <v>1</v>
      </c>
      <c r="CP27" s="2">
        <v>12</v>
      </c>
      <c r="CQ27" s="1">
        <v>0</v>
      </c>
      <c r="CR27" s="1">
        <v>0</v>
      </c>
      <c r="CS27" s="2">
        <v>0.97333999999999998</v>
      </c>
      <c r="CT27" s="2">
        <v>0.92171999999999998</v>
      </c>
      <c r="CU27" s="1" t="s">
        <v>3</v>
      </c>
    </row>
    <row r="28" spans="1:99" s="1" customFormat="1" x14ac:dyDescent="0.25">
      <c r="A28" s="1" t="s">
        <v>165</v>
      </c>
      <c r="B28" s="1" t="s">
        <v>166</v>
      </c>
      <c r="C28" s="1" t="s">
        <v>167</v>
      </c>
      <c r="D28" s="1">
        <v>1962</v>
      </c>
      <c r="E28" s="1">
        <f t="shared" si="0"/>
        <v>53</v>
      </c>
      <c r="F28" s="1">
        <v>190</v>
      </c>
      <c r="G28" s="1">
        <v>200</v>
      </c>
      <c r="H28" s="1">
        <v>13000</v>
      </c>
      <c r="I28" s="1">
        <v>68400</v>
      </c>
      <c r="J28" s="1">
        <v>57500</v>
      </c>
      <c r="K28" s="1">
        <v>68400</v>
      </c>
      <c r="L28" s="1">
        <f t="shared" si="1"/>
        <v>2979497160</v>
      </c>
      <c r="M28" s="1">
        <v>1100</v>
      </c>
      <c r="N28" s="1">
        <f t="shared" si="2"/>
        <v>47916000</v>
      </c>
      <c r="O28" s="1">
        <f t="shared" si="3"/>
        <v>1.71875</v>
      </c>
      <c r="P28" s="1">
        <f t="shared" si="4"/>
        <v>4451546</v>
      </c>
      <c r="Q28" s="1">
        <f t="shared" si="5"/>
        <v>4.4515460000000004</v>
      </c>
      <c r="R28" s="1">
        <v>18.8</v>
      </c>
      <c r="S28" s="1">
        <f t="shared" si="6"/>
        <v>48.691811999999999</v>
      </c>
      <c r="T28" s="1">
        <f t="shared" si="7"/>
        <v>12032</v>
      </c>
      <c r="U28" s="1">
        <f t="shared" si="8"/>
        <v>524144000</v>
      </c>
      <c r="W28" s="1">
        <f t="shared" si="9"/>
        <v>0</v>
      </c>
      <c r="X28" s="1">
        <f t="shared" si="10"/>
        <v>0</v>
      </c>
      <c r="Y28" s="1">
        <f t="shared" si="11"/>
        <v>0</v>
      </c>
      <c r="Z28" s="1">
        <f t="shared" si="12"/>
        <v>62.18167543200601</v>
      </c>
      <c r="AA28" s="1">
        <f t="shared" si="13"/>
        <v>0</v>
      </c>
      <c r="AB28" s="1">
        <f t="shared" si="14"/>
        <v>0.98181592787377903</v>
      </c>
      <c r="AC28" s="1">
        <v>190</v>
      </c>
      <c r="AD28" s="1">
        <f t="shared" si="15"/>
        <v>0.32727197595792634</v>
      </c>
      <c r="AE28" s="1" t="s">
        <v>2</v>
      </c>
      <c r="AF28" s="1">
        <f t="shared" si="16"/>
        <v>10.938181818181818</v>
      </c>
      <c r="AG28" s="1">
        <f t="shared" si="17"/>
        <v>0.79609993764732789</v>
      </c>
      <c r="AH28" s="1">
        <f t="shared" si="18"/>
        <v>6.2764042630888084E-2</v>
      </c>
      <c r="AI28" s="1">
        <f t="shared" si="19"/>
        <v>2504694250</v>
      </c>
      <c r="AJ28" s="1">
        <f t="shared" si="20"/>
        <v>70925100</v>
      </c>
      <c r="AK28" s="1">
        <f t="shared" si="21"/>
        <v>70.9251</v>
      </c>
      <c r="AL28" s="1" t="s">
        <v>2</v>
      </c>
      <c r="AM28" s="1" t="s">
        <v>2</v>
      </c>
      <c r="AN28" s="1" t="s">
        <v>2</v>
      </c>
      <c r="AO28" s="1" t="s">
        <v>2</v>
      </c>
      <c r="AP28" s="1" t="s">
        <v>2</v>
      </c>
      <c r="AQ28" s="1" t="s">
        <v>2</v>
      </c>
      <c r="AR28" s="1" t="s">
        <v>2</v>
      </c>
      <c r="AS28" s="1">
        <v>0</v>
      </c>
      <c r="AT28" s="1" t="s">
        <v>2</v>
      </c>
      <c r="AU28" s="1" t="s">
        <v>2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 t="s">
        <v>3</v>
      </c>
    </row>
    <row r="29" spans="1:99" s="1" customFormat="1" x14ac:dyDescent="0.25">
      <c r="A29" s="1" t="s">
        <v>168</v>
      </c>
      <c r="C29" s="1" t="s">
        <v>169</v>
      </c>
      <c r="D29" s="1">
        <v>1973</v>
      </c>
      <c r="E29" s="1">
        <f t="shared" si="0"/>
        <v>42</v>
      </c>
      <c r="F29" s="1">
        <v>12</v>
      </c>
      <c r="G29" s="1">
        <v>15</v>
      </c>
      <c r="H29" s="1">
        <v>0</v>
      </c>
      <c r="I29" s="1">
        <v>330</v>
      </c>
      <c r="J29" s="1">
        <v>300</v>
      </c>
      <c r="K29" s="1">
        <v>330</v>
      </c>
      <c r="L29" s="1">
        <f t="shared" si="1"/>
        <v>14374767</v>
      </c>
      <c r="M29" s="1">
        <v>300</v>
      </c>
      <c r="N29" s="1">
        <f t="shared" si="2"/>
        <v>13068000</v>
      </c>
      <c r="O29" s="1">
        <f t="shared" si="3"/>
        <v>0.46875</v>
      </c>
      <c r="P29" s="1">
        <f t="shared" si="4"/>
        <v>1214058</v>
      </c>
      <c r="Q29" s="1">
        <f t="shared" si="5"/>
        <v>1.2140580000000001</v>
      </c>
      <c r="R29" s="1">
        <v>14</v>
      </c>
      <c r="S29" s="1">
        <f t="shared" si="6"/>
        <v>36.259859999999996</v>
      </c>
      <c r="T29" s="1">
        <f t="shared" si="7"/>
        <v>8960</v>
      </c>
      <c r="U29" s="1">
        <f t="shared" si="8"/>
        <v>390320000</v>
      </c>
      <c r="W29" s="1">
        <f t="shared" si="9"/>
        <v>0</v>
      </c>
      <c r="X29" s="1">
        <f t="shared" si="10"/>
        <v>0</v>
      </c>
      <c r="Y29" s="1">
        <f t="shared" si="11"/>
        <v>0</v>
      </c>
      <c r="Z29" s="1">
        <f t="shared" si="12"/>
        <v>1.0999974747474748</v>
      </c>
      <c r="AA29" s="1">
        <f t="shared" si="13"/>
        <v>0</v>
      </c>
      <c r="AB29" s="1">
        <f t="shared" si="14"/>
        <v>0.27499936868686869</v>
      </c>
      <c r="AC29" s="1">
        <v>12</v>
      </c>
      <c r="AD29" s="1">
        <f t="shared" si="15"/>
        <v>9.1666456228956236E-2</v>
      </c>
      <c r="AE29" s="1" t="s">
        <v>2</v>
      </c>
      <c r="AF29" s="1">
        <f t="shared" si="16"/>
        <v>29.866666666666667</v>
      </c>
      <c r="AG29" s="1">
        <f t="shared" si="17"/>
        <v>2.6966996185727645E-2</v>
      </c>
      <c r="AH29" s="1">
        <f t="shared" si="18"/>
        <v>3.2808476829782403</v>
      </c>
      <c r="AI29" s="1">
        <f t="shared" si="19"/>
        <v>13067970</v>
      </c>
      <c r="AJ29" s="1">
        <f t="shared" si="20"/>
        <v>370044</v>
      </c>
      <c r="AK29" s="1">
        <f t="shared" si="21"/>
        <v>0.37004399999999998</v>
      </c>
      <c r="AL29" s="1" t="s">
        <v>2</v>
      </c>
      <c r="AM29" s="1" t="s">
        <v>2</v>
      </c>
      <c r="AN29" s="1" t="s">
        <v>2</v>
      </c>
      <c r="AO29" s="1" t="s">
        <v>2</v>
      </c>
      <c r="AP29" s="1" t="s">
        <v>2</v>
      </c>
      <c r="AQ29" s="1" t="s">
        <v>2</v>
      </c>
      <c r="AR29" s="1" t="s">
        <v>2</v>
      </c>
      <c r="AS29" s="1">
        <v>0</v>
      </c>
      <c r="AT29" s="1" t="s">
        <v>2</v>
      </c>
      <c r="AU29" s="1" t="s">
        <v>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 t="s">
        <v>3</v>
      </c>
    </row>
    <row r="30" spans="1:99" s="1" customFormat="1" x14ac:dyDescent="0.25">
      <c r="A30" s="1" t="s">
        <v>170</v>
      </c>
      <c r="C30" s="1" t="s">
        <v>171</v>
      </c>
      <c r="D30" s="1">
        <v>1930</v>
      </c>
      <c r="E30" s="1">
        <f t="shared" si="0"/>
        <v>85</v>
      </c>
      <c r="F30" s="1">
        <v>50</v>
      </c>
      <c r="G30" s="1">
        <v>75</v>
      </c>
      <c r="H30" s="1">
        <v>660</v>
      </c>
      <c r="I30" s="1">
        <v>17800</v>
      </c>
      <c r="J30" s="1">
        <v>16200</v>
      </c>
      <c r="K30" s="1">
        <v>17800</v>
      </c>
      <c r="L30" s="1">
        <f t="shared" si="1"/>
        <v>775366220</v>
      </c>
      <c r="M30" s="1">
        <v>450</v>
      </c>
      <c r="N30" s="1">
        <f t="shared" si="2"/>
        <v>19602000</v>
      </c>
      <c r="O30" s="1">
        <f t="shared" si="3"/>
        <v>0.703125</v>
      </c>
      <c r="P30" s="1">
        <f t="shared" si="4"/>
        <v>1821087</v>
      </c>
      <c r="Q30" s="1">
        <f t="shared" si="5"/>
        <v>1.8210870000000001</v>
      </c>
      <c r="R30" s="1">
        <v>2.5999989999999999</v>
      </c>
      <c r="S30" s="1">
        <f t="shared" si="6"/>
        <v>6.7339714100099997</v>
      </c>
      <c r="T30" s="1">
        <f t="shared" si="7"/>
        <v>1663.99936</v>
      </c>
      <c r="U30" s="1">
        <f t="shared" si="8"/>
        <v>72487972.120000005</v>
      </c>
      <c r="V30" s="1">
        <v>26816.737209999999</v>
      </c>
      <c r="W30" s="1">
        <f t="shared" si="9"/>
        <v>8.1737415016079993</v>
      </c>
      <c r="X30" s="1">
        <f t="shared" si="10"/>
        <v>5.0789291271507402</v>
      </c>
      <c r="Y30" s="1">
        <f t="shared" si="11"/>
        <v>1.7086395032632287</v>
      </c>
      <c r="Z30" s="1">
        <f t="shared" si="12"/>
        <v>39.555464748495055</v>
      </c>
      <c r="AA30" s="1">
        <f t="shared" si="13"/>
        <v>0.40904752776186376</v>
      </c>
      <c r="AB30" s="1">
        <f t="shared" si="14"/>
        <v>2.3733278849097035</v>
      </c>
      <c r="AC30" s="1">
        <v>50</v>
      </c>
      <c r="AD30" s="1">
        <f t="shared" si="15"/>
        <v>0.79110929496990112</v>
      </c>
      <c r="AE30" s="1">
        <v>74.340900000000005</v>
      </c>
      <c r="AF30" s="1">
        <f t="shared" si="16"/>
        <v>3.6977763555555554</v>
      </c>
      <c r="AG30" s="1">
        <f t="shared" si="17"/>
        <v>0.79177493185246506</v>
      </c>
      <c r="AH30" s="1">
        <f t="shared" si="18"/>
        <v>9.1134657860506674E-2</v>
      </c>
      <c r="AI30" s="1">
        <f t="shared" si="19"/>
        <v>705670380</v>
      </c>
      <c r="AJ30" s="1">
        <f t="shared" si="20"/>
        <v>19982376</v>
      </c>
      <c r="AK30" s="1">
        <f t="shared" si="21"/>
        <v>19.982375999999999</v>
      </c>
      <c r="AL30" s="1" t="s">
        <v>172</v>
      </c>
      <c r="AM30" s="1" t="s">
        <v>2</v>
      </c>
      <c r="AN30" s="1" t="s">
        <v>173</v>
      </c>
      <c r="AO30" s="1" t="s">
        <v>174</v>
      </c>
      <c r="AP30" s="1" t="s">
        <v>175</v>
      </c>
      <c r="AQ30" s="1" t="s">
        <v>176</v>
      </c>
      <c r="AR30" s="1" t="s">
        <v>177</v>
      </c>
      <c r="AS30" s="1">
        <v>1</v>
      </c>
      <c r="AT30" s="1" t="s">
        <v>178</v>
      </c>
      <c r="AU30" s="1" t="s">
        <v>179</v>
      </c>
      <c r="AV30" s="1">
        <v>2</v>
      </c>
      <c r="AW30" s="2">
        <v>91</v>
      </c>
      <c r="AX30" s="2">
        <v>9</v>
      </c>
      <c r="AY30" s="1">
        <v>0</v>
      </c>
      <c r="AZ30" s="2">
        <v>4.5</v>
      </c>
      <c r="BA30" s="2">
        <v>0.5</v>
      </c>
      <c r="BB30" s="1">
        <v>0</v>
      </c>
      <c r="BC30" s="1">
        <v>0</v>
      </c>
      <c r="BD30" s="1">
        <v>0</v>
      </c>
      <c r="BE30" s="2">
        <v>0.1</v>
      </c>
      <c r="BF30" s="2">
        <v>0.7</v>
      </c>
      <c r="BG30" s="2">
        <v>89.8</v>
      </c>
      <c r="BH30" s="2">
        <v>1.5</v>
      </c>
      <c r="BI30" s="2">
        <v>0.2</v>
      </c>
      <c r="BJ30" s="1">
        <v>0</v>
      </c>
      <c r="BK30" s="1">
        <v>0</v>
      </c>
      <c r="BL30" s="1">
        <v>0</v>
      </c>
      <c r="BM30" s="1">
        <v>0</v>
      </c>
      <c r="BN30" s="2">
        <v>2.6</v>
      </c>
      <c r="BO30" s="2">
        <v>2807</v>
      </c>
      <c r="BP30" s="2">
        <v>163</v>
      </c>
      <c r="BQ30" s="2">
        <v>351</v>
      </c>
      <c r="BR30" s="2">
        <v>20</v>
      </c>
      <c r="BS30" s="2">
        <v>0.23</v>
      </c>
      <c r="BT30" s="2">
        <v>0.01</v>
      </c>
      <c r="BU30" s="2">
        <v>2933</v>
      </c>
      <c r="BV30" s="2">
        <v>367</v>
      </c>
      <c r="BW30" s="2">
        <v>0.24</v>
      </c>
      <c r="BX30" s="2">
        <v>4985</v>
      </c>
      <c r="BY30" s="2">
        <v>163</v>
      </c>
      <c r="BZ30" s="2">
        <v>623</v>
      </c>
      <c r="CA30" s="2">
        <v>20</v>
      </c>
      <c r="CB30" s="2">
        <v>0.08</v>
      </c>
      <c r="CC30" s="1">
        <v>0</v>
      </c>
      <c r="CD30" s="2">
        <v>8</v>
      </c>
      <c r="CE30" s="2">
        <v>22</v>
      </c>
      <c r="CF30" s="1">
        <v>0</v>
      </c>
      <c r="CG30" s="1">
        <v>0</v>
      </c>
      <c r="CH30" s="2">
        <v>33</v>
      </c>
      <c r="CI30" s="2">
        <v>52</v>
      </c>
      <c r="CJ30" s="2">
        <v>68</v>
      </c>
      <c r="CK30" s="2">
        <v>6</v>
      </c>
      <c r="CL30" s="2">
        <v>9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2">
        <v>0.91712000000000005</v>
      </c>
      <c r="CT30" s="2">
        <v>0.69071000000000005</v>
      </c>
      <c r="CU30" s="1" t="s">
        <v>3</v>
      </c>
    </row>
    <row r="31" spans="1:99" s="1" customFormat="1" x14ac:dyDescent="0.25">
      <c r="A31" s="1" t="s">
        <v>180</v>
      </c>
      <c r="C31" s="1" t="s">
        <v>181</v>
      </c>
      <c r="D31" s="1">
        <v>1983</v>
      </c>
      <c r="E31" s="1">
        <f t="shared" si="0"/>
        <v>32</v>
      </c>
      <c r="F31" s="1">
        <v>242</v>
      </c>
      <c r="G31" s="1">
        <v>262</v>
      </c>
      <c r="H31" s="1">
        <v>57132</v>
      </c>
      <c r="I31" s="1">
        <v>193440</v>
      </c>
      <c r="J31" s="1">
        <v>153260</v>
      </c>
      <c r="K31" s="1">
        <v>193440</v>
      </c>
      <c r="L31" s="1">
        <f t="shared" si="1"/>
        <v>8426227056</v>
      </c>
      <c r="M31" s="1">
        <v>1970</v>
      </c>
      <c r="N31" s="1">
        <f t="shared" si="2"/>
        <v>85813200</v>
      </c>
      <c r="O31" s="1">
        <f t="shared" si="3"/>
        <v>3.078125</v>
      </c>
      <c r="P31" s="1">
        <f t="shared" si="4"/>
        <v>7972314.2000000002</v>
      </c>
      <c r="Q31" s="1">
        <f t="shared" si="5"/>
        <v>7.9723142000000005</v>
      </c>
      <c r="R31" s="1">
        <v>68</v>
      </c>
      <c r="S31" s="1">
        <f t="shared" si="6"/>
        <v>176.11931999999999</v>
      </c>
      <c r="T31" s="1">
        <f t="shared" si="7"/>
        <v>43520</v>
      </c>
      <c r="U31" s="1">
        <f t="shared" si="8"/>
        <v>1895840000</v>
      </c>
      <c r="V31" s="1">
        <v>97239.423594000007</v>
      </c>
      <c r="W31" s="1">
        <f t="shared" si="9"/>
        <v>29.6385763114512</v>
      </c>
      <c r="X31" s="1">
        <f t="shared" si="10"/>
        <v>18.41656339216204</v>
      </c>
      <c r="Y31" s="1">
        <f t="shared" si="11"/>
        <v>2.9611474008844052</v>
      </c>
      <c r="Z31" s="1">
        <f t="shared" si="12"/>
        <v>98.192667981149754</v>
      </c>
      <c r="AA31" s="1">
        <f t="shared" si="13"/>
        <v>0.15678207396945079</v>
      </c>
      <c r="AB31" s="1">
        <f t="shared" si="14"/>
        <v>1.2172644791051623</v>
      </c>
      <c r="AC31" s="1">
        <v>242</v>
      </c>
      <c r="AD31" s="1">
        <f t="shared" si="15"/>
        <v>0.40575482636838739</v>
      </c>
      <c r="AE31" s="1">
        <v>665.22500000000002</v>
      </c>
      <c r="AF31" s="1">
        <f t="shared" si="16"/>
        <v>22.091370558375633</v>
      </c>
      <c r="AG31" s="1">
        <f t="shared" si="17"/>
        <v>0.93939330397934073</v>
      </c>
      <c r="AH31" s="1">
        <f t="shared" si="18"/>
        <v>4.2171929632435948E-2</v>
      </c>
      <c r="AI31" s="1">
        <f t="shared" si="19"/>
        <v>6675990274</v>
      </c>
      <c r="AJ31" s="1">
        <f t="shared" si="20"/>
        <v>189043144.80000001</v>
      </c>
      <c r="AK31" s="1">
        <f t="shared" si="21"/>
        <v>189.04314480000002</v>
      </c>
      <c r="AL31" s="1" t="s">
        <v>182</v>
      </c>
      <c r="AM31" s="1" t="s">
        <v>2</v>
      </c>
      <c r="AN31" s="1" t="s">
        <v>183</v>
      </c>
      <c r="AO31" s="1" t="s">
        <v>184</v>
      </c>
      <c r="AP31" s="1" t="s">
        <v>185</v>
      </c>
      <c r="AQ31" s="1" t="s">
        <v>176</v>
      </c>
      <c r="AR31" s="1" t="s">
        <v>186</v>
      </c>
      <c r="AS31" s="1">
        <v>2</v>
      </c>
      <c r="AT31" s="1" t="s">
        <v>187</v>
      </c>
      <c r="AU31" s="1" t="s">
        <v>188</v>
      </c>
      <c r="AV31" s="1">
        <v>2</v>
      </c>
      <c r="AW31" s="2">
        <v>74</v>
      </c>
      <c r="AX31" s="2">
        <v>26</v>
      </c>
      <c r="AY31" s="1">
        <v>0</v>
      </c>
      <c r="AZ31" s="2">
        <v>3.6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2">
        <v>3.3</v>
      </c>
      <c r="BG31" s="2">
        <v>73.3</v>
      </c>
      <c r="BH31" s="2">
        <v>1.6</v>
      </c>
      <c r="BI31" s="2">
        <v>5.4</v>
      </c>
      <c r="BJ31" s="2">
        <v>5.2</v>
      </c>
      <c r="BK31" s="1">
        <v>0</v>
      </c>
      <c r="BL31" s="1">
        <v>0</v>
      </c>
      <c r="BM31" s="1">
        <v>0</v>
      </c>
      <c r="BN31" s="2">
        <v>7.6</v>
      </c>
      <c r="BO31" s="2">
        <v>113574</v>
      </c>
      <c r="BP31" s="2">
        <v>8612</v>
      </c>
      <c r="BQ31" s="2">
        <v>485</v>
      </c>
      <c r="BR31" s="2">
        <v>37</v>
      </c>
      <c r="BS31" s="2">
        <v>0.17</v>
      </c>
      <c r="BT31" s="2">
        <v>0.01</v>
      </c>
      <c r="BU31" s="2">
        <v>96977</v>
      </c>
      <c r="BV31" s="2">
        <v>414</v>
      </c>
      <c r="BW31" s="2">
        <v>0.15</v>
      </c>
      <c r="BX31" s="2">
        <v>170948</v>
      </c>
      <c r="BY31" s="2">
        <v>10229</v>
      </c>
      <c r="BZ31" s="2">
        <v>731</v>
      </c>
      <c r="CA31" s="2">
        <v>44</v>
      </c>
      <c r="CB31" s="2">
        <v>0.28999999999999998</v>
      </c>
      <c r="CC31" s="2">
        <v>0.02</v>
      </c>
      <c r="CD31" s="2">
        <v>1</v>
      </c>
      <c r="CE31" s="2">
        <v>2</v>
      </c>
      <c r="CF31" s="1">
        <v>0</v>
      </c>
      <c r="CG31" s="1">
        <v>0</v>
      </c>
      <c r="CH31" s="2">
        <v>35</v>
      </c>
      <c r="CI31" s="2">
        <v>43</v>
      </c>
      <c r="CJ31" s="2">
        <v>68</v>
      </c>
      <c r="CK31" s="2">
        <v>16</v>
      </c>
      <c r="CL31" s="2">
        <v>15</v>
      </c>
      <c r="CM31" s="2">
        <v>3</v>
      </c>
      <c r="CN31" s="2">
        <v>6</v>
      </c>
      <c r="CO31" s="2">
        <v>1</v>
      </c>
      <c r="CP31" s="2">
        <v>9</v>
      </c>
      <c r="CQ31" s="1">
        <v>0</v>
      </c>
      <c r="CR31" s="1">
        <v>0</v>
      </c>
      <c r="CS31" s="2">
        <v>0.97172999999999998</v>
      </c>
      <c r="CT31" s="2">
        <v>0.97979000000000005</v>
      </c>
      <c r="CU31" s="1" t="s">
        <v>3</v>
      </c>
    </row>
    <row r="32" spans="1:99" s="1" customFormat="1" x14ac:dyDescent="0.25">
      <c r="A32" s="1" t="s">
        <v>189</v>
      </c>
      <c r="B32" s="1" t="s">
        <v>190</v>
      </c>
      <c r="C32" s="1" t="s">
        <v>191</v>
      </c>
      <c r="D32" s="1">
        <v>1950</v>
      </c>
      <c r="E32" s="1">
        <f t="shared" si="0"/>
        <v>65</v>
      </c>
      <c r="F32" s="1">
        <v>16</v>
      </c>
      <c r="G32" s="1">
        <v>16</v>
      </c>
      <c r="H32" s="1">
        <v>0</v>
      </c>
      <c r="I32" s="1">
        <v>12320</v>
      </c>
      <c r="J32" s="1">
        <v>8870</v>
      </c>
      <c r="K32" s="1">
        <v>12320</v>
      </c>
      <c r="L32" s="1">
        <f t="shared" si="1"/>
        <v>536657968</v>
      </c>
      <c r="M32" s="1">
        <v>690</v>
      </c>
      <c r="N32" s="1">
        <f t="shared" si="2"/>
        <v>30056400</v>
      </c>
      <c r="O32" s="1">
        <f t="shared" si="3"/>
        <v>1.078125</v>
      </c>
      <c r="P32" s="1">
        <f t="shared" si="4"/>
        <v>2792333.4</v>
      </c>
      <c r="Q32" s="1">
        <f t="shared" si="5"/>
        <v>2.7923334</v>
      </c>
      <c r="R32" s="1">
        <v>3.9400000572204599</v>
      </c>
      <c r="S32" s="1">
        <f t="shared" si="6"/>
        <v>10.204560748200418</v>
      </c>
      <c r="T32" s="1">
        <f t="shared" si="7"/>
        <v>2521.6000366210942</v>
      </c>
      <c r="U32" s="1">
        <f t="shared" si="8"/>
        <v>109847201.59530643</v>
      </c>
      <c r="V32" s="1">
        <v>34568.973295999996</v>
      </c>
      <c r="W32" s="1">
        <f t="shared" si="9"/>
        <v>10.536623060620798</v>
      </c>
      <c r="X32" s="1">
        <f t="shared" si="10"/>
        <v>6.5471561284226238</v>
      </c>
      <c r="Y32" s="1">
        <f t="shared" si="11"/>
        <v>1.7787409333002615</v>
      </c>
      <c r="Z32" s="1">
        <f t="shared" si="12"/>
        <v>17.855031474161908</v>
      </c>
      <c r="AA32" s="1">
        <f t="shared" si="13"/>
        <v>0.96304307313923476</v>
      </c>
      <c r="AB32" s="1">
        <f t="shared" si="14"/>
        <v>3.347818401405358</v>
      </c>
      <c r="AC32" s="1">
        <v>16</v>
      </c>
      <c r="AD32" s="1">
        <f t="shared" si="15"/>
        <v>1.1159394671351193</v>
      </c>
      <c r="AE32" s="1">
        <v>30.062999999999999</v>
      </c>
      <c r="AF32" s="1">
        <f t="shared" si="16"/>
        <v>3.6544928066972382</v>
      </c>
      <c r="AG32" s="1">
        <f t="shared" si="17"/>
        <v>0.28862742023664306</v>
      </c>
      <c r="AH32" s="1">
        <f t="shared" si="18"/>
        <v>0.25521813993855536</v>
      </c>
      <c r="AI32" s="1">
        <f t="shared" si="19"/>
        <v>386376313</v>
      </c>
      <c r="AJ32" s="1">
        <f t="shared" si="20"/>
        <v>10940967.6</v>
      </c>
      <c r="AK32" s="1">
        <f t="shared" si="21"/>
        <v>10.9409676</v>
      </c>
      <c r="AL32" s="1" t="s">
        <v>192</v>
      </c>
      <c r="AM32" s="1" t="s">
        <v>2</v>
      </c>
      <c r="AN32" s="1" t="s">
        <v>193</v>
      </c>
      <c r="AO32" s="1" t="s">
        <v>194</v>
      </c>
      <c r="AP32" s="1" t="s">
        <v>195</v>
      </c>
      <c r="AQ32" s="1" t="s">
        <v>196</v>
      </c>
      <c r="AR32" s="1" t="s">
        <v>197</v>
      </c>
      <c r="AS32" s="1">
        <v>1</v>
      </c>
      <c r="AT32" s="1" t="s">
        <v>198</v>
      </c>
      <c r="AU32" s="1" t="s">
        <v>199</v>
      </c>
      <c r="AV32" s="1">
        <v>2</v>
      </c>
      <c r="AW32" s="2">
        <v>34</v>
      </c>
      <c r="AX32" s="2">
        <v>66</v>
      </c>
      <c r="AY32" s="1">
        <v>0</v>
      </c>
      <c r="AZ32" s="2">
        <v>12.1</v>
      </c>
      <c r="BA32" s="2">
        <v>0.6</v>
      </c>
      <c r="BB32" s="1">
        <v>0</v>
      </c>
      <c r="BC32" s="2">
        <v>19</v>
      </c>
      <c r="BD32" s="1">
        <v>0</v>
      </c>
      <c r="BE32" s="2">
        <v>4.5</v>
      </c>
      <c r="BF32" s="2">
        <v>9.3000000000000007</v>
      </c>
      <c r="BG32" s="2">
        <v>30</v>
      </c>
      <c r="BH32" s="2">
        <v>13.7</v>
      </c>
      <c r="BI32" s="2">
        <v>3.6</v>
      </c>
      <c r="BJ32" s="2">
        <v>1.3</v>
      </c>
      <c r="BK32" s="2">
        <v>4.5999999999999996</v>
      </c>
      <c r="BL32" s="2">
        <v>0.1</v>
      </c>
      <c r="BM32" s="1">
        <v>0</v>
      </c>
      <c r="BN32" s="2">
        <v>1.2</v>
      </c>
      <c r="BO32" s="2">
        <v>1777</v>
      </c>
      <c r="BP32" s="2">
        <v>140</v>
      </c>
      <c r="BQ32" s="2">
        <v>127</v>
      </c>
      <c r="BR32" s="2">
        <v>10</v>
      </c>
      <c r="BS32" s="2">
        <v>0.21</v>
      </c>
      <c r="BT32" s="2">
        <v>0.02</v>
      </c>
      <c r="BU32" s="2">
        <v>1999</v>
      </c>
      <c r="BV32" s="2">
        <v>143</v>
      </c>
      <c r="BW32" s="2">
        <v>0.23</v>
      </c>
      <c r="BX32" s="2">
        <v>11024</v>
      </c>
      <c r="BY32" s="2">
        <v>368</v>
      </c>
      <c r="BZ32" s="2">
        <v>787</v>
      </c>
      <c r="CA32" s="2">
        <v>26</v>
      </c>
      <c r="CB32" s="2">
        <v>0.43</v>
      </c>
      <c r="CC32" s="2">
        <v>0.02</v>
      </c>
      <c r="CD32" s="2">
        <v>61</v>
      </c>
      <c r="CE32" s="2">
        <v>89</v>
      </c>
      <c r="CF32" s="2">
        <v>11</v>
      </c>
      <c r="CG32" s="2">
        <v>3</v>
      </c>
      <c r="CH32" s="2">
        <v>10</v>
      </c>
      <c r="CI32" s="2">
        <v>12</v>
      </c>
      <c r="CJ32" s="2">
        <v>5</v>
      </c>
      <c r="CK32" s="2">
        <v>1</v>
      </c>
      <c r="CL32" s="1">
        <v>0</v>
      </c>
      <c r="CM32" s="2">
        <v>1</v>
      </c>
      <c r="CN32" s="1">
        <v>0</v>
      </c>
      <c r="CO32" s="1">
        <v>0</v>
      </c>
      <c r="CP32" s="1">
        <v>0</v>
      </c>
      <c r="CQ32" s="2">
        <v>5</v>
      </c>
      <c r="CR32" s="2">
        <v>3</v>
      </c>
      <c r="CS32" s="2">
        <v>0.68461000000000005</v>
      </c>
      <c r="CT32" s="2">
        <v>0.29281000000000001</v>
      </c>
      <c r="CU32" s="1" t="s">
        <v>3</v>
      </c>
    </row>
    <row r="33" spans="1:99" s="1" customFormat="1" x14ac:dyDescent="0.25">
      <c r="A33" s="1" t="s">
        <v>200</v>
      </c>
      <c r="B33" s="1" t="s">
        <v>201</v>
      </c>
      <c r="C33" s="1" t="s">
        <v>202</v>
      </c>
      <c r="D33" s="1">
        <v>1912</v>
      </c>
      <c r="E33" s="1">
        <f t="shared" si="0"/>
        <v>103</v>
      </c>
      <c r="F33" s="1">
        <v>0</v>
      </c>
      <c r="G33" s="1">
        <v>98</v>
      </c>
      <c r="H33" s="1">
        <v>32800</v>
      </c>
      <c r="I33" s="1">
        <v>8100</v>
      </c>
      <c r="J33" s="1">
        <v>7600</v>
      </c>
      <c r="K33" s="1">
        <v>8100</v>
      </c>
      <c r="L33" s="1">
        <f t="shared" si="1"/>
        <v>352835190</v>
      </c>
      <c r="M33" s="1">
        <v>267</v>
      </c>
      <c r="N33" s="1">
        <f t="shared" si="2"/>
        <v>11630520</v>
      </c>
      <c r="O33" s="1">
        <f t="shared" si="3"/>
        <v>0.41718750000000004</v>
      </c>
      <c r="P33" s="1">
        <f t="shared" si="4"/>
        <v>1080511.6200000001</v>
      </c>
      <c r="Q33" s="1">
        <f t="shared" si="5"/>
        <v>1.08051162</v>
      </c>
      <c r="R33" s="1">
        <v>315</v>
      </c>
      <c r="S33" s="1">
        <f t="shared" si="6"/>
        <v>815.8468499999999</v>
      </c>
      <c r="T33" s="1">
        <f t="shared" si="7"/>
        <v>201600</v>
      </c>
      <c r="U33" s="1">
        <f t="shared" si="8"/>
        <v>8782200000</v>
      </c>
      <c r="V33" s="1">
        <v>39936.00894</v>
      </c>
      <c r="W33" s="1">
        <f t="shared" si="9"/>
        <v>12.172495524912</v>
      </c>
      <c r="X33" s="1">
        <f t="shared" si="10"/>
        <v>7.5636404771823607</v>
      </c>
      <c r="Y33" s="1">
        <f t="shared" si="11"/>
        <v>3.3033895746776269</v>
      </c>
      <c r="Z33" s="1">
        <f t="shared" si="12"/>
        <v>30.337009007335872</v>
      </c>
      <c r="AA33" s="1">
        <f t="shared" si="13"/>
        <v>1.2984759769228014</v>
      </c>
      <c r="AB33" s="1" t="e">
        <f t="shared" si="14"/>
        <v>#DIV/0!</v>
      </c>
      <c r="AC33" s="1">
        <v>0</v>
      </c>
      <c r="AD33" s="1" t="e">
        <f t="shared" si="15"/>
        <v>#DIV/0!</v>
      </c>
      <c r="AE33" s="1">
        <v>1533.15</v>
      </c>
      <c r="AF33" s="1">
        <f t="shared" si="16"/>
        <v>755.05617977528095</v>
      </c>
      <c r="AG33" s="1">
        <f t="shared" si="17"/>
        <v>0.78834922088794102</v>
      </c>
      <c r="AH33" s="1">
        <f t="shared" si="18"/>
        <v>0.11526135938884083</v>
      </c>
      <c r="AI33" s="1">
        <f t="shared" si="19"/>
        <v>331055240</v>
      </c>
      <c r="AJ33" s="1">
        <f t="shared" si="20"/>
        <v>9374448</v>
      </c>
      <c r="AK33" s="1">
        <f t="shared" si="21"/>
        <v>9.3744479999999992</v>
      </c>
      <c r="AL33" s="1" t="s">
        <v>203</v>
      </c>
      <c r="AM33" s="1" t="s">
        <v>2</v>
      </c>
      <c r="AN33" s="1" t="s">
        <v>204</v>
      </c>
      <c r="AO33" s="1" t="s">
        <v>205</v>
      </c>
      <c r="AP33" s="1" t="s">
        <v>206</v>
      </c>
      <c r="AQ33" s="1" t="s">
        <v>85</v>
      </c>
      <c r="AR33" s="1" t="s">
        <v>207</v>
      </c>
      <c r="AS33" s="1">
        <v>2</v>
      </c>
      <c r="AT33" s="1" t="s">
        <v>208</v>
      </c>
      <c r="AU33" s="1" t="s">
        <v>209</v>
      </c>
      <c r="AV33" s="1">
        <v>2</v>
      </c>
      <c r="AW33" s="2">
        <v>77</v>
      </c>
      <c r="AX33" s="2">
        <v>23</v>
      </c>
      <c r="AY33" s="1">
        <v>0</v>
      </c>
      <c r="AZ33" s="2">
        <v>1.1000000000000001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2">
        <v>1.9</v>
      </c>
      <c r="BG33" s="2">
        <v>85.6</v>
      </c>
      <c r="BH33" s="2">
        <v>0.2</v>
      </c>
      <c r="BI33" s="2">
        <v>2.4</v>
      </c>
      <c r="BJ33" s="2">
        <v>2.4</v>
      </c>
      <c r="BK33" s="1">
        <v>0</v>
      </c>
      <c r="BL33" s="1">
        <v>0</v>
      </c>
      <c r="BM33" s="1">
        <v>0</v>
      </c>
      <c r="BN33" s="2">
        <v>6.5</v>
      </c>
      <c r="BO33" s="2">
        <v>328753</v>
      </c>
      <c r="BP33" s="2">
        <v>24024</v>
      </c>
      <c r="BQ33" s="2">
        <v>526</v>
      </c>
      <c r="BR33" s="2">
        <v>38</v>
      </c>
      <c r="BS33" s="2">
        <v>0.2</v>
      </c>
      <c r="BT33" s="2">
        <v>0.01</v>
      </c>
      <c r="BU33" s="2">
        <v>293307</v>
      </c>
      <c r="BV33" s="2">
        <v>469</v>
      </c>
      <c r="BW33" s="2">
        <v>0.17</v>
      </c>
      <c r="BX33" s="2">
        <v>11391222</v>
      </c>
      <c r="BY33" s="2">
        <v>67908</v>
      </c>
      <c r="BZ33" s="2">
        <v>18226</v>
      </c>
      <c r="CA33" s="2">
        <v>109</v>
      </c>
      <c r="CB33" s="2">
        <v>9.31</v>
      </c>
      <c r="CC33" s="2">
        <v>0.05</v>
      </c>
      <c r="CD33" s="1">
        <v>0</v>
      </c>
      <c r="CE33" s="1">
        <v>0</v>
      </c>
      <c r="CF33" s="1">
        <v>0</v>
      </c>
      <c r="CG33" s="1">
        <v>0</v>
      </c>
      <c r="CH33" s="2">
        <v>24</v>
      </c>
      <c r="CI33" s="2">
        <v>55</v>
      </c>
      <c r="CJ33" s="2">
        <v>92</v>
      </c>
      <c r="CK33" s="2">
        <v>19</v>
      </c>
      <c r="CL33" s="1">
        <v>0</v>
      </c>
      <c r="CM33" s="2">
        <v>2</v>
      </c>
      <c r="CN33" s="2">
        <v>3</v>
      </c>
      <c r="CO33" s="2">
        <v>1</v>
      </c>
      <c r="CP33" s="2">
        <v>5</v>
      </c>
      <c r="CQ33" s="1">
        <v>0</v>
      </c>
      <c r="CR33" s="1">
        <v>0</v>
      </c>
      <c r="CS33" s="2">
        <v>0.98192999999999997</v>
      </c>
      <c r="CT33" s="2">
        <v>0.93947000000000003</v>
      </c>
      <c r="CU33" s="1" t="s">
        <v>3</v>
      </c>
    </row>
    <row r="34" spans="1:99" s="1" customFormat="1" x14ac:dyDescent="0.25">
      <c r="A34" s="1" t="s">
        <v>210</v>
      </c>
      <c r="B34" s="1" t="s">
        <v>211</v>
      </c>
      <c r="C34" s="1" t="s">
        <v>212</v>
      </c>
      <c r="D34" s="1">
        <v>1921</v>
      </c>
      <c r="E34" s="1">
        <f t="shared" si="0"/>
        <v>94</v>
      </c>
      <c r="F34" s="1">
        <v>30</v>
      </c>
      <c r="G34" s="1">
        <v>30</v>
      </c>
      <c r="H34" s="1">
        <v>30</v>
      </c>
      <c r="I34" s="1">
        <v>18908</v>
      </c>
      <c r="J34" s="1">
        <v>14768</v>
      </c>
      <c r="K34" s="1">
        <v>18908</v>
      </c>
      <c r="L34" s="1">
        <f t="shared" si="1"/>
        <v>823630589.20000005</v>
      </c>
      <c r="M34" s="1">
        <v>690</v>
      </c>
      <c r="N34" s="1">
        <f t="shared" si="2"/>
        <v>30056400</v>
      </c>
      <c r="O34" s="1">
        <f t="shared" si="3"/>
        <v>1.078125</v>
      </c>
      <c r="P34" s="1">
        <f t="shared" si="4"/>
        <v>2792333.4</v>
      </c>
      <c r="Q34" s="1">
        <f t="shared" si="5"/>
        <v>2.7923334</v>
      </c>
      <c r="R34" s="1">
        <v>3.9400000572204599</v>
      </c>
      <c r="S34" s="1">
        <f t="shared" si="6"/>
        <v>10.204560748200418</v>
      </c>
      <c r="T34" s="1">
        <f t="shared" si="7"/>
        <v>2521.6000366210942</v>
      </c>
      <c r="U34" s="1">
        <f t="shared" si="8"/>
        <v>109847201.59530643</v>
      </c>
      <c r="V34" s="1">
        <v>34568.973295999996</v>
      </c>
      <c r="W34" s="1">
        <f t="shared" si="9"/>
        <v>10.536623060620798</v>
      </c>
      <c r="X34" s="1">
        <f t="shared" si="10"/>
        <v>6.5471561284226238</v>
      </c>
      <c r="Y34" s="1">
        <f t="shared" si="11"/>
        <v>1.7787409333002615</v>
      </c>
      <c r="Z34" s="1">
        <f t="shared" si="12"/>
        <v>27.402835642325762</v>
      </c>
      <c r="AA34" s="1">
        <f t="shared" si="13"/>
        <v>0.5784257894599818</v>
      </c>
      <c r="AB34" s="1">
        <f t="shared" si="14"/>
        <v>2.7402835642325765</v>
      </c>
      <c r="AC34" s="1">
        <v>30</v>
      </c>
      <c r="AD34" s="1">
        <f t="shared" si="15"/>
        <v>0.91342785474419208</v>
      </c>
      <c r="AE34" s="1">
        <v>30.062999999999999</v>
      </c>
      <c r="AF34" s="1">
        <f t="shared" si="16"/>
        <v>3.6544928066972382</v>
      </c>
      <c r="AG34" s="1">
        <f t="shared" si="17"/>
        <v>0.44296812190214674</v>
      </c>
      <c r="AH34" s="1">
        <f t="shared" si="18"/>
        <v>0.15328987684554346</v>
      </c>
      <c r="AI34" s="1">
        <f t="shared" si="19"/>
        <v>643292603.20000005</v>
      </c>
      <c r="AJ34" s="1">
        <f t="shared" si="20"/>
        <v>18216032.640000001</v>
      </c>
      <c r="AK34" s="1">
        <f t="shared" si="21"/>
        <v>18.216032640000002</v>
      </c>
      <c r="AL34" s="1" t="s">
        <v>192</v>
      </c>
      <c r="AM34" s="1" t="s">
        <v>2</v>
      </c>
      <c r="AN34" s="1" t="s">
        <v>193</v>
      </c>
      <c r="AO34" s="1" t="s">
        <v>194</v>
      </c>
      <c r="AP34" s="1" t="s">
        <v>195</v>
      </c>
      <c r="AQ34" s="1" t="s">
        <v>196</v>
      </c>
      <c r="AR34" s="1" t="s">
        <v>197</v>
      </c>
      <c r="AS34" s="1">
        <v>1</v>
      </c>
      <c r="AT34" s="1" t="s">
        <v>198</v>
      </c>
      <c r="AU34" s="1" t="s">
        <v>199</v>
      </c>
      <c r="AV34" s="1">
        <v>2</v>
      </c>
      <c r="AW34" s="2">
        <v>34</v>
      </c>
      <c r="AX34" s="2">
        <v>66</v>
      </c>
      <c r="AY34" s="1">
        <v>0</v>
      </c>
      <c r="AZ34" s="2">
        <v>12.1</v>
      </c>
      <c r="BA34" s="2">
        <v>0.6</v>
      </c>
      <c r="BB34" s="1">
        <v>0</v>
      </c>
      <c r="BC34" s="2">
        <v>19</v>
      </c>
      <c r="BD34" s="1">
        <v>0</v>
      </c>
      <c r="BE34" s="2">
        <v>4.5</v>
      </c>
      <c r="BF34" s="2">
        <v>9.3000000000000007</v>
      </c>
      <c r="BG34" s="2">
        <v>30</v>
      </c>
      <c r="BH34" s="2">
        <v>13.7</v>
      </c>
      <c r="BI34" s="2">
        <v>3.6</v>
      </c>
      <c r="BJ34" s="2">
        <v>1.3</v>
      </c>
      <c r="BK34" s="2">
        <v>4.5999999999999996</v>
      </c>
      <c r="BL34" s="2">
        <v>0.1</v>
      </c>
      <c r="BM34" s="1">
        <v>0</v>
      </c>
      <c r="BN34" s="2">
        <v>1.2</v>
      </c>
      <c r="BO34" s="2">
        <v>1777</v>
      </c>
      <c r="BP34" s="2">
        <v>140</v>
      </c>
      <c r="BQ34" s="2">
        <v>127</v>
      </c>
      <c r="BR34" s="2">
        <v>10</v>
      </c>
      <c r="BS34" s="2">
        <v>0.21</v>
      </c>
      <c r="BT34" s="2">
        <v>0.02</v>
      </c>
      <c r="BU34" s="2">
        <v>1999</v>
      </c>
      <c r="BV34" s="2">
        <v>143</v>
      </c>
      <c r="BW34" s="2">
        <v>0.23</v>
      </c>
      <c r="BX34" s="2">
        <v>11024</v>
      </c>
      <c r="BY34" s="2">
        <v>368</v>
      </c>
      <c r="BZ34" s="2">
        <v>787</v>
      </c>
      <c r="CA34" s="2">
        <v>26</v>
      </c>
      <c r="CB34" s="2">
        <v>0.43</v>
      </c>
      <c r="CC34" s="2">
        <v>0.02</v>
      </c>
      <c r="CD34" s="2">
        <v>61</v>
      </c>
      <c r="CE34" s="2">
        <v>89</v>
      </c>
      <c r="CF34" s="2">
        <v>11</v>
      </c>
      <c r="CG34" s="2">
        <v>3</v>
      </c>
      <c r="CH34" s="2">
        <v>10</v>
      </c>
      <c r="CI34" s="2">
        <v>12</v>
      </c>
      <c r="CJ34" s="2">
        <v>5</v>
      </c>
      <c r="CK34" s="2">
        <v>1</v>
      </c>
      <c r="CL34" s="1">
        <v>0</v>
      </c>
      <c r="CM34" s="2">
        <v>1</v>
      </c>
      <c r="CN34" s="1">
        <v>0</v>
      </c>
      <c r="CO34" s="1">
        <v>0</v>
      </c>
      <c r="CP34" s="1">
        <v>0</v>
      </c>
      <c r="CQ34" s="2">
        <v>5</v>
      </c>
      <c r="CR34" s="2">
        <v>3</v>
      </c>
      <c r="CS34" s="2">
        <v>0.68461000000000005</v>
      </c>
      <c r="CT34" s="2">
        <v>0.29281000000000001</v>
      </c>
      <c r="CU34" s="1" t="s">
        <v>3</v>
      </c>
    </row>
    <row r="35" spans="1:99" s="1" customFormat="1" x14ac:dyDescent="0.25">
      <c r="A35" s="1" t="s">
        <v>213</v>
      </c>
      <c r="B35" s="1" t="s">
        <v>214</v>
      </c>
      <c r="C35" s="1" t="s">
        <v>215</v>
      </c>
      <c r="D35" s="1">
        <v>1914</v>
      </c>
      <c r="E35" s="1">
        <f t="shared" si="0"/>
        <v>101</v>
      </c>
      <c r="F35" s="1">
        <v>215</v>
      </c>
      <c r="G35" s="1">
        <v>225</v>
      </c>
      <c r="H35" s="1">
        <v>13500</v>
      </c>
      <c r="I35" s="1">
        <v>175000</v>
      </c>
      <c r="J35" s="1">
        <v>93900</v>
      </c>
      <c r="K35" s="1">
        <v>175000</v>
      </c>
      <c r="L35" s="1">
        <f t="shared" si="1"/>
        <v>7622982500</v>
      </c>
      <c r="M35" s="1">
        <v>280</v>
      </c>
      <c r="N35" s="1">
        <f t="shared" si="2"/>
        <v>12196800</v>
      </c>
      <c r="O35" s="1">
        <f t="shared" si="3"/>
        <v>0.4375</v>
      </c>
      <c r="P35" s="1">
        <f t="shared" si="4"/>
        <v>1133120.8</v>
      </c>
      <c r="Q35" s="1">
        <f t="shared" si="5"/>
        <v>1.1331208000000002</v>
      </c>
      <c r="R35" s="1">
        <v>81.400000000000006</v>
      </c>
      <c r="S35" s="1">
        <f t="shared" si="6"/>
        <v>210.825186</v>
      </c>
      <c r="T35" s="1">
        <f t="shared" si="7"/>
        <v>52096</v>
      </c>
      <c r="U35" s="1">
        <f t="shared" si="8"/>
        <v>2269432000</v>
      </c>
      <c r="V35" s="1">
        <v>17769.23</v>
      </c>
      <c r="W35" s="1">
        <f t="shared" si="9"/>
        <v>5.4160613039999994</v>
      </c>
      <c r="X35" s="1">
        <f t="shared" si="10"/>
        <v>3.3653855466200002</v>
      </c>
      <c r="Y35" s="1">
        <f t="shared" si="11"/>
        <v>1.4352923058771674</v>
      </c>
      <c r="Z35" s="1">
        <f t="shared" si="12"/>
        <v>624.99856519742889</v>
      </c>
      <c r="AA35" s="1">
        <f t="shared" si="13"/>
        <v>4.6761223628600176E-2</v>
      </c>
      <c r="AB35" s="1">
        <f t="shared" si="14"/>
        <v>8.7209102120571469</v>
      </c>
      <c r="AC35" s="1">
        <v>215</v>
      </c>
      <c r="AD35" s="1">
        <f t="shared" si="15"/>
        <v>2.9069700706857158</v>
      </c>
      <c r="AE35" s="1" t="s">
        <v>2</v>
      </c>
      <c r="AF35" s="1">
        <f t="shared" si="16"/>
        <v>186.05714285714285</v>
      </c>
      <c r="AG35" s="1">
        <f t="shared" si="17"/>
        <v>15.859939181835751</v>
      </c>
      <c r="AH35" s="1">
        <f t="shared" si="18"/>
        <v>9.7831453805527942E-3</v>
      </c>
      <c r="AI35" s="1">
        <f t="shared" si="19"/>
        <v>4090274610</v>
      </c>
      <c r="AJ35" s="1">
        <f t="shared" si="20"/>
        <v>115823772</v>
      </c>
      <c r="AK35" s="1">
        <f t="shared" si="21"/>
        <v>115.82377200000001</v>
      </c>
      <c r="AL35" s="1" t="s">
        <v>2</v>
      </c>
      <c r="AM35" s="1" t="s">
        <v>2</v>
      </c>
      <c r="AN35" s="1" t="s">
        <v>2</v>
      </c>
      <c r="AO35" s="1" t="s">
        <v>2</v>
      </c>
      <c r="AP35" s="1" t="s">
        <v>2</v>
      </c>
      <c r="AQ35" s="1" t="s">
        <v>2</v>
      </c>
      <c r="AR35" s="1" t="s">
        <v>2</v>
      </c>
      <c r="AS35" s="1">
        <v>0</v>
      </c>
      <c r="AT35" s="1" t="s">
        <v>2</v>
      </c>
      <c r="AU35" s="1" t="s">
        <v>2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3</v>
      </c>
    </row>
    <row r="36" spans="1:99" s="1" customFormat="1" x14ac:dyDescent="0.25">
      <c r="A36" s="1" t="s">
        <v>216</v>
      </c>
      <c r="B36" s="1" t="s">
        <v>217</v>
      </c>
      <c r="C36" s="1" t="s">
        <v>218</v>
      </c>
      <c r="D36" s="1">
        <v>1904</v>
      </c>
      <c r="E36" s="1">
        <f t="shared" si="0"/>
        <v>111</v>
      </c>
      <c r="F36" s="1">
        <v>18</v>
      </c>
      <c r="G36" s="1">
        <v>18</v>
      </c>
      <c r="H36" s="1">
        <v>0</v>
      </c>
      <c r="I36" s="1">
        <v>75000</v>
      </c>
      <c r="J36" s="1">
        <v>75000</v>
      </c>
      <c r="K36" s="1">
        <v>75000</v>
      </c>
      <c r="L36" s="1">
        <f t="shared" si="1"/>
        <v>3266992500</v>
      </c>
      <c r="M36" s="1">
        <v>1682</v>
      </c>
      <c r="N36" s="1">
        <f t="shared" si="2"/>
        <v>73267920</v>
      </c>
      <c r="O36" s="1">
        <f t="shared" si="3"/>
        <v>2.6281250000000003</v>
      </c>
      <c r="P36" s="1">
        <f t="shared" si="4"/>
        <v>6806818.5200000005</v>
      </c>
      <c r="Q36" s="1">
        <f t="shared" si="5"/>
        <v>6.8068185200000002</v>
      </c>
      <c r="R36" s="1">
        <v>81.400000000000006</v>
      </c>
      <c r="S36" s="1">
        <f t="shared" si="6"/>
        <v>210.825186</v>
      </c>
      <c r="T36" s="1">
        <f t="shared" si="7"/>
        <v>52096</v>
      </c>
      <c r="U36" s="1">
        <f t="shared" si="8"/>
        <v>2269432000</v>
      </c>
      <c r="V36" s="1">
        <v>97945.1</v>
      </c>
      <c r="W36" s="1">
        <f t="shared" si="9"/>
        <v>29.853666480000001</v>
      </c>
      <c r="X36" s="1">
        <f t="shared" si="10"/>
        <v>18.550214269400001</v>
      </c>
      <c r="Y36" s="1">
        <f t="shared" si="11"/>
        <v>3.2279030475066928</v>
      </c>
      <c r="Z36" s="1">
        <f t="shared" si="12"/>
        <v>44.589671714442012</v>
      </c>
      <c r="AA36" s="1">
        <f t="shared" si="13"/>
        <v>0.32270396471770929</v>
      </c>
      <c r="AB36" s="1">
        <f t="shared" si="14"/>
        <v>7.4316119524070023</v>
      </c>
      <c r="AC36" s="1">
        <v>18</v>
      </c>
      <c r="AD36" s="1">
        <f t="shared" si="15"/>
        <v>2.4772039841356674</v>
      </c>
      <c r="AE36" s="1">
        <v>101.836</v>
      </c>
      <c r="AF36" s="1">
        <f t="shared" si="16"/>
        <v>30.972651605231867</v>
      </c>
      <c r="AG36" s="1">
        <f t="shared" si="17"/>
        <v>0.46166057921939202</v>
      </c>
      <c r="AH36" s="1">
        <f t="shared" si="18"/>
        <v>7.3578477370258674E-2</v>
      </c>
      <c r="AI36" s="1">
        <f t="shared" si="19"/>
        <v>3266992500</v>
      </c>
      <c r="AJ36" s="1">
        <f t="shared" si="20"/>
        <v>92511000</v>
      </c>
      <c r="AK36" s="1">
        <f t="shared" si="21"/>
        <v>92.510999999999996</v>
      </c>
      <c r="AL36" s="1" t="s">
        <v>219</v>
      </c>
      <c r="AM36" s="1" t="s">
        <v>2</v>
      </c>
      <c r="AN36" s="1" t="s">
        <v>220</v>
      </c>
      <c r="AO36" s="1" t="s">
        <v>221</v>
      </c>
      <c r="AP36" s="1" t="s">
        <v>188</v>
      </c>
      <c r="AQ36" s="1" t="s">
        <v>222</v>
      </c>
      <c r="AR36" s="1" t="s">
        <v>39</v>
      </c>
      <c r="AS36" s="1">
        <v>2</v>
      </c>
      <c r="AT36" s="1" t="s">
        <v>223</v>
      </c>
      <c r="AU36" s="1" t="s">
        <v>224</v>
      </c>
      <c r="AV36" s="1">
        <v>2</v>
      </c>
      <c r="AW36" s="2">
        <v>15</v>
      </c>
      <c r="AX36" s="2">
        <v>85</v>
      </c>
      <c r="AY36" s="1">
        <v>0</v>
      </c>
      <c r="AZ36" s="2">
        <v>0.3</v>
      </c>
      <c r="BA36" s="2">
        <v>0.1</v>
      </c>
      <c r="BB36" s="1">
        <v>0</v>
      </c>
      <c r="BC36" s="1">
        <v>0</v>
      </c>
      <c r="BD36" s="1">
        <v>0</v>
      </c>
      <c r="BE36" s="2">
        <v>0.1</v>
      </c>
      <c r="BF36" s="2">
        <v>2.1</v>
      </c>
      <c r="BG36" s="2">
        <v>74.8</v>
      </c>
      <c r="BH36" s="2">
        <v>2.2999999999999998</v>
      </c>
      <c r="BI36" s="2">
        <v>0.4</v>
      </c>
      <c r="BJ36" s="2">
        <v>0.3</v>
      </c>
      <c r="BK36" s="1">
        <v>0</v>
      </c>
      <c r="BL36" s="1">
        <v>0</v>
      </c>
      <c r="BM36" s="1">
        <v>0</v>
      </c>
      <c r="BN36" s="2">
        <v>19.399999999999999</v>
      </c>
      <c r="BO36" s="2">
        <v>28253</v>
      </c>
      <c r="BP36" s="2">
        <v>1842</v>
      </c>
      <c r="BQ36" s="2">
        <v>496</v>
      </c>
      <c r="BR36" s="2">
        <v>32</v>
      </c>
      <c r="BS36" s="2">
        <v>0.21</v>
      </c>
      <c r="BT36" s="2">
        <v>0.01</v>
      </c>
      <c r="BU36" s="2">
        <v>26589</v>
      </c>
      <c r="BV36" s="2">
        <v>466</v>
      </c>
      <c r="BW36" s="2">
        <v>0.19</v>
      </c>
      <c r="BX36" s="2">
        <v>137176</v>
      </c>
      <c r="BY36" s="2">
        <v>5031</v>
      </c>
      <c r="BZ36" s="2">
        <v>2407</v>
      </c>
      <c r="CA36" s="2">
        <v>88</v>
      </c>
      <c r="CB36" s="2">
        <v>1.53</v>
      </c>
      <c r="CC36" s="2">
        <v>0.06</v>
      </c>
      <c r="CD36" s="1">
        <v>0</v>
      </c>
      <c r="CE36" s="1">
        <v>0</v>
      </c>
      <c r="CF36" s="1">
        <v>0</v>
      </c>
      <c r="CG36" s="1">
        <v>0</v>
      </c>
      <c r="CH36" s="2">
        <v>22</v>
      </c>
      <c r="CI36" s="2">
        <v>39</v>
      </c>
      <c r="CJ36" s="2">
        <v>46</v>
      </c>
      <c r="CK36" s="2">
        <v>38</v>
      </c>
      <c r="CL36" s="2">
        <v>53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2">
        <v>0.82264999999999999</v>
      </c>
      <c r="CT36" s="2">
        <v>0.60236000000000001</v>
      </c>
      <c r="CU36" s="1" t="s">
        <v>3</v>
      </c>
    </row>
    <row r="37" spans="1:99" s="1" customFormat="1" x14ac:dyDescent="0.25">
      <c r="A37" s="1" t="s">
        <v>225</v>
      </c>
      <c r="C37" s="1" t="s">
        <v>226</v>
      </c>
      <c r="D37" s="1">
        <v>1909</v>
      </c>
      <c r="E37" s="1">
        <f t="shared" si="0"/>
        <v>106</v>
      </c>
      <c r="F37" s="1">
        <v>63</v>
      </c>
      <c r="G37" s="1">
        <v>72</v>
      </c>
      <c r="H37" s="1">
        <v>11580</v>
      </c>
      <c r="I37" s="1">
        <v>16570</v>
      </c>
      <c r="J37" s="1">
        <v>13000</v>
      </c>
      <c r="K37" s="1">
        <v>16570</v>
      </c>
      <c r="L37" s="1">
        <f t="shared" si="1"/>
        <v>721787543</v>
      </c>
      <c r="M37" s="1">
        <v>550</v>
      </c>
      <c r="N37" s="1">
        <f t="shared" si="2"/>
        <v>23958000</v>
      </c>
      <c r="O37" s="1">
        <f t="shared" si="3"/>
        <v>0.859375</v>
      </c>
      <c r="P37" s="1">
        <f t="shared" si="4"/>
        <v>2225773</v>
      </c>
      <c r="Q37" s="1">
        <f t="shared" si="5"/>
        <v>2.2257730000000002</v>
      </c>
      <c r="R37" s="1">
        <v>5</v>
      </c>
      <c r="S37" s="1">
        <f t="shared" si="6"/>
        <v>12.949949999999999</v>
      </c>
      <c r="T37" s="1">
        <f t="shared" si="7"/>
        <v>3200</v>
      </c>
      <c r="U37" s="1">
        <f t="shared" si="8"/>
        <v>139400000</v>
      </c>
      <c r="V37" s="1">
        <v>21163.094547000001</v>
      </c>
      <c r="W37" s="1">
        <f t="shared" si="9"/>
        <v>6.4505112179255999</v>
      </c>
      <c r="X37" s="1">
        <f t="shared" si="10"/>
        <v>4.0081631286345187</v>
      </c>
      <c r="Y37" s="1">
        <f t="shared" si="11"/>
        <v>1.2196875508383476</v>
      </c>
      <c r="Z37" s="1">
        <f t="shared" si="12"/>
        <v>30.127203564571332</v>
      </c>
      <c r="AA37" s="1">
        <f t="shared" si="13"/>
        <v>0.40227094935439689</v>
      </c>
      <c r="AB37" s="1">
        <f t="shared" si="14"/>
        <v>1.4346287411700633</v>
      </c>
      <c r="AC37" s="1">
        <v>63</v>
      </c>
      <c r="AD37" s="1">
        <f t="shared" si="15"/>
        <v>0.47820958039002115</v>
      </c>
      <c r="AE37" s="1">
        <v>48.076999999999998</v>
      </c>
      <c r="AF37" s="1">
        <f t="shared" si="16"/>
        <v>5.8181818181818183</v>
      </c>
      <c r="AG37" s="1">
        <f t="shared" si="17"/>
        <v>0.54548019879046783</v>
      </c>
      <c r="AH37" s="1">
        <f t="shared" si="18"/>
        <v>0.13880509427984863</v>
      </c>
      <c r="AI37" s="1">
        <f t="shared" si="19"/>
        <v>566278700</v>
      </c>
      <c r="AJ37" s="1">
        <f t="shared" si="20"/>
        <v>16035240</v>
      </c>
      <c r="AK37" s="1">
        <f t="shared" si="21"/>
        <v>16.035240000000002</v>
      </c>
      <c r="AL37" s="1" t="s">
        <v>227</v>
      </c>
      <c r="AM37" s="1" t="s">
        <v>2</v>
      </c>
      <c r="AN37" s="1" t="s">
        <v>228</v>
      </c>
      <c r="AO37" s="1" t="s">
        <v>229</v>
      </c>
      <c r="AP37" s="1" t="s">
        <v>230</v>
      </c>
      <c r="AQ37" s="1" t="s">
        <v>231</v>
      </c>
      <c r="AR37" s="1" t="s">
        <v>39</v>
      </c>
      <c r="AS37" s="1">
        <v>1</v>
      </c>
      <c r="AT37" s="1" t="s">
        <v>232</v>
      </c>
      <c r="AU37" s="1" t="s">
        <v>233</v>
      </c>
      <c r="AV37" s="1">
        <v>2</v>
      </c>
      <c r="AW37" s="2">
        <v>0</v>
      </c>
      <c r="AX37" s="2">
        <v>100</v>
      </c>
      <c r="AY37" s="1">
        <v>0</v>
      </c>
      <c r="AZ37" s="2">
        <v>0.9</v>
      </c>
      <c r="BA37" s="1">
        <v>0</v>
      </c>
      <c r="BB37" s="1">
        <v>0</v>
      </c>
      <c r="BC37" s="2">
        <v>0.2</v>
      </c>
      <c r="BD37" s="1">
        <v>0</v>
      </c>
      <c r="BE37" s="2">
        <v>0.2</v>
      </c>
      <c r="BF37" s="2">
        <v>0.5</v>
      </c>
      <c r="BG37" s="2">
        <v>76.400000000000006</v>
      </c>
      <c r="BH37" s="2">
        <v>1.2</v>
      </c>
      <c r="BI37" s="2">
        <v>6.7</v>
      </c>
      <c r="BJ37" s="2">
        <v>9.1</v>
      </c>
      <c r="BK37" s="1">
        <v>0</v>
      </c>
      <c r="BL37" s="1">
        <v>0</v>
      </c>
      <c r="BM37" s="1">
        <v>0</v>
      </c>
      <c r="BN37" s="2">
        <v>4.8</v>
      </c>
      <c r="BO37" s="2">
        <v>1003</v>
      </c>
      <c r="BP37" s="2">
        <v>203</v>
      </c>
      <c r="BQ37" s="2">
        <v>8</v>
      </c>
      <c r="BR37" s="2">
        <v>2</v>
      </c>
      <c r="BS37" s="2">
        <v>0.16</v>
      </c>
      <c r="BT37" s="2">
        <v>0.03</v>
      </c>
      <c r="BU37" s="2">
        <v>1751</v>
      </c>
      <c r="BV37" s="2">
        <v>14</v>
      </c>
      <c r="BW37" s="2">
        <v>0.28000000000000003</v>
      </c>
      <c r="BX37" s="2">
        <v>14027</v>
      </c>
      <c r="BY37" s="2">
        <v>989</v>
      </c>
      <c r="BZ37" s="2">
        <v>115</v>
      </c>
      <c r="CA37" s="2">
        <v>8</v>
      </c>
      <c r="CB37" s="2">
        <v>0.33</v>
      </c>
      <c r="CC37" s="2">
        <v>0.03</v>
      </c>
      <c r="CD37" s="2">
        <v>1</v>
      </c>
      <c r="CE37" s="2">
        <v>1</v>
      </c>
      <c r="CF37" s="1">
        <v>0</v>
      </c>
      <c r="CG37" s="1">
        <v>0</v>
      </c>
      <c r="CH37" s="2">
        <v>36</v>
      </c>
      <c r="CI37" s="2">
        <v>45</v>
      </c>
      <c r="CJ37" s="2">
        <v>60</v>
      </c>
      <c r="CK37" s="2">
        <v>10</v>
      </c>
      <c r="CL37" s="2">
        <v>17</v>
      </c>
      <c r="CM37" s="2">
        <v>4</v>
      </c>
      <c r="CN37" s="2">
        <v>7</v>
      </c>
      <c r="CO37" s="2">
        <v>3</v>
      </c>
      <c r="CP37" s="2">
        <v>15</v>
      </c>
      <c r="CQ37" s="1">
        <v>0</v>
      </c>
      <c r="CR37" s="1">
        <v>0</v>
      </c>
      <c r="CS37" s="2">
        <v>0.83421999999999996</v>
      </c>
      <c r="CT37" s="2">
        <v>0.66866000000000003</v>
      </c>
      <c r="CU37" s="1" t="s">
        <v>3</v>
      </c>
    </row>
    <row r="38" spans="1:99" s="1" customFormat="1" x14ac:dyDescent="0.25">
      <c r="A38" s="1" t="s">
        <v>234</v>
      </c>
      <c r="C38" s="1" t="s">
        <v>235</v>
      </c>
      <c r="D38" s="1">
        <v>1911</v>
      </c>
      <c r="E38" s="1">
        <f t="shared" si="0"/>
        <v>104</v>
      </c>
      <c r="F38" s="1">
        <v>59</v>
      </c>
      <c r="G38" s="1">
        <v>115</v>
      </c>
      <c r="H38" s="1">
        <v>5516</v>
      </c>
      <c r="I38" s="1">
        <v>245000</v>
      </c>
      <c r="J38" s="1">
        <v>239000</v>
      </c>
      <c r="K38" s="1">
        <v>245000</v>
      </c>
      <c r="L38" s="1">
        <f t="shared" si="1"/>
        <v>10672175500</v>
      </c>
      <c r="M38" s="1">
        <v>4600</v>
      </c>
      <c r="N38" s="1">
        <f t="shared" si="2"/>
        <v>200376000</v>
      </c>
      <c r="O38" s="1">
        <f t="shared" si="3"/>
        <v>7.1875</v>
      </c>
      <c r="P38" s="1">
        <f t="shared" si="4"/>
        <v>18615556</v>
      </c>
      <c r="Q38" s="1">
        <f t="shared" si="5"/>
        <v>18.615556000000002</v>
      </c>
      <c r="R38" s="1">
        <v>64</v>
      </c>
      <c r="S38" s="1">
        <f t="shared" si="6"/>
        <v>165.75935999999999</v>
      </c>
      <c r="T38" s="1">
        <f t="shared" si="7"/>
        <v>40960</v>
      </c>
      <c r="U38" s="1">
        <f t="shared" si="8"/>
        <v>1784320000</v>
      </c>
      <c r="V38" s="1">
        <v>135706.27304999999</v>
      </c>
      <c r="W38" s="1">
        <f t="shared" si="9"/>
        <v>41.363272025639994</v>
      </c>
      <c r="X38" s="1">
        <f t="shared" si="10"/>
        <v>25.701953878031699</v>
      </c>
      <c r="Y38" s="1">
        <f t="shared" si="11"/>
        <v>2.704405255727885</v>
      </c>
      <c r="Z38" s="1">
        <f t="shared" si="12"/>
        <v>53.260747295085238</v>
      </c>
      <c r="AA38" s="1">
        <f t="shared" si="13"/>
        <v>0.14030878797328589</v>
      </c>
      <c r="AB38" s="1">
        <f t="shared" si="14"/>
        <v>2.7081735912755205</v>
      </c>
      <c r="AC38" s="1">
        <v>59</v>
      </c>
      <c r="AD38" s="1">
        <f t="shared" si="15"/>
        <v>0.90272453042517353</v>
      </c>
      <c r="AE38" s="1">
        <v>94.435900000000004</v>
      </c>
      <c r="AF38" s="1">
        <f t="shared" si="16"/>
        <v>8.9043478260869566</v>
      </c>
      <c r="AG38" s="1">
        <f t="shared" si="17"/>
        <v>0.33344933279178818</v>
      </c>
      <c r="AH38" s="1">
        <f t="shared" si="18"/>
        <v>6.3146022350208816E-2</v>
      </c>
      <c r="AI38" s="1">
        <f t="shared" si="19"/>
        <v>10410816100</v>
      </c>
      <c r="AJ38" s="1">
        <f t="shared" si="20"/>
        <v>294801720</v>
      </c>
      <c r="AK38" s="1">
        <f t="shared" si="21"/>
        <v>294.80171999999999</v>
      </c>
      <c r="AL38" s="1" t="s">
        <v>236</v>
      </c>
      <c r="AM38" s="1" t="s">
        <v>2</v>
      </c>
      <c r="AN38" s="1" t="s">
        <v>237</v>
      </c>
      <c r="AO38" s="1" t="s">
        <v>238</v>
      </c>
      <c r="AP38" s="1" t="s">
        <v>239</v>
      </c>
      <c r="AQ38" s="1" t="s">
        <v>240</v>
      </c>
      <c r="AR38" s="1" t="s">
        <v>241</v>
      </c>
      <c r="AS38" s="1">
        <v>1</v>
      </c>
      <c r="AT38" s="1" t="s">
        <v>242</v>
      </c>
      <c r="AU38" s="1" t="s">
        <v>243</v>
      </c>
      <c r="AV38" s="1">
        <v>2</v>
      </c>
      <c r="AW38" s="2">
        <v>0</v>
      </c>
      <c r="AX38" s="2">
        <v>100</v>
      </c>
      <c r="AY38" s="1">
        <v>0</v>
      </c>
      <c r="AZ38" s="2">
        <v>2.7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2">
        <v>1</v>
      </c>
      <c r="BG38" s="2">
        <v>75.599999999999994</v>
      </c>
      <c r="BH38" s="2">
        <v>0.4</v>
      </c>
      <c r="BI38" s="2">
        <v>5.4</v>
      </c>
      <c r="BJ38" s="2">
        <v>6.8</v>
      </c>
      <c r="BK38" s="1">
        <v>0</v>
      </c>
      <c r="BL38" s="1">
        <v>0</v>
      </c>
      <c r="BM38" s="1">
        <v>0</v>
      </c>
      <c r="BN38" s="2">
        <v>8</v>
      </c>
      <c r="BO38" s="2">
        <v>16706</v>
      </c>
      <c r="BP38" s="2">
        <v>1208</v>
      </c>
      <c r="BQ38" s="2">
        <v>440</v>
      </c>
      <c r="BR38" s="2">
        <v>32</v>
      </c>
      <c r="BS38" s="2">
        <v>0.21</v>
      </c>
      <c r="BT38" s="2">
        <v>0.02</v>
      </c>
      <c r="BU38" s="2">
        <v>16342</v>
      </c>
      <c r="BV38" s="2">
        <v>430</v>
      </c>
      <c r="BW38" s="2">
        <v>0.21</v>
      </c>
      <c r="BX38" s="2">
        <v>56918</v>
      </c>
      <c r="BY38" s="2">
        <v>2206</v>
      </c>
      <c r="BZ38" s="2">
        <v>1498</v>
      </c>
      <c r="CA38" s="2">
        <v>58</v>
      </c>
      <c r="CB38" s="2">
        <v>0.69</v>
      </c>
      <c r="CC38" s="2">
        <v>0.03</v>
      </c>
      <c r="CD38" s="1">
        <v>0</v>
      </c>
      <c r="CE38" s="1">
        <v>0</v>
      </c>
      <c r="CF38" s="1">
        <v>0</v>
      </c>
      <c r="CG38" s="1">
        <v>0</v>
      </c>
      <c r="CH38" s="2">
        <v>30</v>
      </c>
      <c r="CI38" s="2">
        <v>46</v>
      </c>
      <c r="CJ38" s="2">
        <v>62</v>
      </c>
      <c r="CK38" s="2">
        <v>18</v>
      </c>
      <c r="CL38" s="2">
        <v>21</v>
      </c>
      <c r="CM38" s="2">
        <v>3</v>
      </c>
      <c r="CN38" s="2">
        <v>6</v>
      </c>
      <c r="CO38" s="2">
        <v>2</v>
      </c>
      <c r="CP38" s="2">
        <v>11</v>
      </c>
      <c r="CQ38" s="1">
        <v>0</v>
      </c>
      <c r="CR38" s="1">
        <v>0</v>
      </c>
      <c r="CS38" s="2">
        <v>0.64951999999999999</v>
      </c>
      <c r="CT38" s="2">
        <v>0.29729</v>
      </c>
      <c r="CU38" s="1" t="s">
        <v>3</v>
      </c>
    </row>
    <row r="39" spans="1:99" s="1" customFormat="1" x14ac:dyDescent="0.25">
      <c r="A39" s="1" t="s">
        <v>244</v>
      </c>
      <c r="C39" s="1" t="s">
        <v>245</v>
      </c>
      <c r="D39" s="1">
        <v>1948</v>
      </c>
      <c r="E39" s="1">
        <f t="shared" si="0"/>
        <v>67</v>
      </c>
      <c r="F39" s="1">
        <v>53</v>
      </c>
      <c r="G39" s="1">
        <v>123</v>
      </c>
      <c r="H39" s="1">
        <v>0</v>
      </c>
      <c r="I39" s="1">
        <v>1275000</v>
      </c>
      <c r="J39" s="1">
        <v>1275000</v>
      </c>
      <c r="K39" s="1">
        <v>1275000</v>
      </c>
      <c r="L39" s="1">
        <f t="shared" si="1"/>
        <v>55538872500</v>
      </c>
      <c r="M39" s="1">
        <v>27000</v>
      </c>
      <c r="N39" s="1">
        <f t="shared" si="2"/>
        <v>1176120000</v>
      </c>
      <c r="O39" s="1">
        <f t="shared" si="3"/>
        <v>42.1875</v>
      </c>
      <c r="P39" s="1">
        <f t="shared" si="4"/>
        <v>109265220</v>
      </c>
      <c r="Q39" s="1">
        <f t="shared" si="5"/>
        <v>109.26522</v>
      </c>
      <c r="R39" s="1">
        <v>263</v>
      </c>
      <c r="S39" s="1">
        <f t="shared" si="6"/>
        <v>681.16736999999989</v>
      </c>
      <c r="T39" s="1">
        <f t="shared" si="7"/>
        <v>168320</v>
      </c>
      <c r="U39" s="1">
        <f t="shared" si="8"/>
        <v>7332440000</v>
      </c>
      <c r="V39" s="1">
        <v>715748.76254999998</v>
      </c>
      <c r="W39" s="1">
        <f t="shared" si="9"/>
        <v>218.16022282523997</v>
      </c>
      <c r="X39" s="1">
        <f t="shared" si="10"/>
        <v>135.55852113439471</v>
      </c>
      <c r="Y39" s="1">
        <f t="shared" si="11"/>
        <v>5.8874805772462953</v>
      </c>
      <c r="Z39" s="1">
        <f t="shared" si="12"/>
        <v>47.222113814916845</v>
      </c>
      <c r="AA39" s="1">
        <f t="shared" si="13"/>
        <v>0.1387181446945514</v>
      </c>
      <c r="AB39" s="1">
        <f t="shared" si="14"/>
        <v>2.6729498385801991</v>
      </c>
      <c r="AC39" s="1">
        <v>53</v>
      </c>
      <c r="AD39" s="1">
        <f t="shared" si="15"/>
        <v>0.89098327952673295</v>
      </c>
      <c r="AE39" s="1">
        <v>78.2</v>
      </c>
      <c r="AF39" s="1">
        <f t="shared" si="16"/>
        <v>6.2340740740740737</v>
      </c>
      <c r="AG39" s="1">
        <f t="shared" si="17"/>
        <v>0.12202956255888311</v>
      </c>
      <c r="AH39" s="1">
        <f t="shared" si="18"/>
        <v>6.9476774463068616E-2</v>
      </c>
      <c r="AI39" s="1">
        <f t="shared" si="19"/>
        <v>55538872500</v>
      </c>
      <c r="AJ39" s="1">
        <f t="shared" si="20"/>
        <v>1572687000</v>
      </c>
      <c r="AK39" s="1">
        <f t="shared" si="21"/>
        <v>1572.6869999999999</v>
      </c>
      <c r="AL39" s="1" t="s">
        <v>246</v>
      </c>
      <c r="AM39" s="1" t="s">
        <v>247</v>
      </c>
      <c r="AN39" s="1" t="s">
        <v>248</v>
      </c>
      <c r="AO39" s="1" t="s">
        <v>249</v>
      </c>
      <c r="AP39" s="1" t="s">
        <v>250</v>
      </c>
      <c r="AQ39" s="1" t="s">
        <v>251</v>
      </c>
      <c r="AR39" s="1" t="s">
        <v>252</v>
      </c>
      <c r="AS39" s="1">
        <v>6</v>
      </c>
      <c r="AT39" s="1" t="s">
        <v>253</v>
      </c>
      <c r="AU39" s="1" t="s">
        <v>254</v>
      </c>
      <c r="AV39" s="1">
        <v>3</v>
      </c>
      <c r="AW39" s="2">
        <v>73</v>
      </c>
      <c r="AX39" s="2">
        <v>25</v>
      </c>
      <c r="AY39" s="2">
        <v>1</v>
      </c>
      <c r="AZ39" s="2">
        <v>9.9</v>
      </c>
      <c r="BA39" s="1">
        <v>0</v>
      </c>
      <c r="BB39" s="1">
        <v>0</v>
      </c>
      <c r="BC39" s="2">
        <v>0.3</v>
      </c>
      <c r="BD39" s="1">
        <v>0</v>
      </c>
      <c r="BE39" s="2">
        <v>0.6</v>
      </c>
      <c r="BF39" s="1">
        <v>0</v>
      </c>
      <c r="BG39" s="2">
        <v>0.1</v>
      </c>
      <c r="BH39" s="1">
        <v>0</v>
      </c>
      <c r="BI39" s="2">
        <v>41.2</v>
      </c>
      <c r="BJ39" s="2">
        <v>3.9</v>
      </c>
      <c r="BK39" s="2">
        <v>0.9</v>
      </c>
      <c r="BL39" s="2">
        <v>43.1</v>
      </c>
      <c r="BM39" s="1">
        <v>0</v>
      </c>
      <c r="BN39" s="1">
        <v>0</v>
      </c>
      <c r="BO39" s="2">
        <v>870</v>
      </c>
      <c r="BP39" s="2">
        <v>1114</v>
      </c>
      <c r="BQ39" s="2">
        <v>1</v>
      </c>
      <c r="BR39" s="2">
        <v>1</v>
      </c>
      <c r="BS39" s="2">
        <v>0.04</v>
      </c>
      <c r="BT39" s="2">
        <v>0.05</v>
      </c>
      <c r="BU39" s="2">
        <v>4073</v>
      </c>
      <c r="BV39" s="2">
        <v>4</v>
      </c>
      <c r="BW39" s="2">
        <v>0.17</v>
      </c>
      <c r="BX39" s="2">
        <v>166059</v>
      </c>
      <c r="BY39" s="2">
        <v>16957</v>
      </c>
      <c r="BZ39" s="2">
        <v>147</v>
      </c>
      <c r="CA39" s="2">
        <v>15</v>
      </c>
      <c r="CB39" s="2">
        <v>2.42</v>
      </c>
      <c r="CC39" s="2">
        <v>0.27</v>
      </c>
      <c r="CD39" s="2">
        <v>1</v>
      </c>
      <c r="CE39" s="2">
        <v>1</v>
      </c>
      <c r="CF39" s="2">
        <v>80</v>
      </c>
      <c r="CG39" s="2">
        <v>60</v>
      </c>
      <c r="CH39" s="2">
        <v>6</v>
      </c>
      <c r="CI39" s="1">
        <v>0</v>
      </c>
      <c r="CJ39" s="1">
        <v>0</v>
      </c>
      <c r="CK39" s="1">
        <v>0</v>
      </c>
      <c r="CL39" s="1">
        <v>0</v>
      </c>
      <c r="CM39" s="2">
        <v>5</v>
      </c>
      <c r="CN39" s="2">
        <v>10</v>
      </c>
      <c r="CO39" s="1">
        <v>0</v>
      </c>
      <c r="CP39" s="2">
        <v>1</v>
      </c>
      <c r="CQ39" s="2">
        <v>8</v>
      </c>
      <c r="CR39" s="2">
        <v>29</v>
      </c>
      <c r="CS39" s="2">
        <v>5.3929999999999999E-2</v>
      </c>
      <c r="CT39" s="1">
        <v>0</v>
      </c>
      <c r="CU39" s="1" t="s">
        <v>3</v>
      </c>
    </row>
    <row r="40" spans="1:99" s="1" customFormat="1" x14ac:dyDescent="0.25">
      <c r="A40" s="1" t="s">
        <v>255</v>
      </c>
      <c r="C40" s="1" t="s">
        <v>256</v>
      </c>
      <c r="D40" s="1">
        <v>1941</v>
      </c>
      <c r="E40" s="1">
        <f t="shared" si="0"/>
        <v>74</v>
      </c>
      <c r="F40" s="1">
        <v>380</v>
      </c>
      <c r="G40" s="1">
        <v>550</v>
      </c>
      <c r="H40" s="1">
        <v>0</v>
      </c>
      <c r="I40" s="1">
        <v>9562000</v>
      </c>
      <c r="J40" s="1">
        <v>9562000</v>
      </c>
      <c r="K40" s="1">
        <v>9562000</v>
      </c>
      <c r="L40" s="1">
        <f t="shared" si="1"/>
        <v>416519763800</v>
      </c>
      <c r="M40" s="1">
        <v>82300</v>
      </c>
      <c r="N40" s="1">
        <f t="shared" si="2"/>
        <v>3584988000</v>
      </c>
      <c r="O40" s="1">
        <f t="shared" si="3"/>
        <v>128.59375</v>
      </c>
      <c r="P40" s="1">
        <f t="shared" si="4"/>
        <v>333056578</v>
      </c>
      <c r="Q40" s="1">
        <f t="shared" si="5"/>
        <v>333.056578</v>
      </c>
      <c r="R40" s="1">
        <v>74100</v>
      </c>
      <c r="S40" s="1">
        <f t="shared" si="6"/>
        <v>191918.25899999999</v>
      </c>
      <c r="T40" s="1">
        <f t="shared" si="7"/>
        <v>47424000</v>
      </c>
      <c r="U40" s="1">
        <f t="shared" si="8"/>
        <v>2065908000000</v>
      </c>
      <c r="V40" s="1">
        <v>2185747.5133000002</v>
      </c>
      <c r="W40" s="1">
        <f t="shared" si="9"/>
        <v>666.21584205383999</v>
      </c>
      <c r="X40" s="1">
        <f t="shared" si="10"/>
        <v>413.96746453394024</v>
      </c>
      <c r="Y40" s="1">
        <f t="shared" si="11"/>
        <v>10.297951426244436</v>
      </c>
      <c r="Z40" s="1">
        <f t="shared" si="12"/>
        <v>116.18442343461122</v>
      </c>
      <c r="AA40" s="1">
        <f t="shared" si="13"/>
        <v>5.6485126300031663E-2</v>
      </c>
      <c r="AB40" s="1">
        <f t="shared" si="14"/>
        <v>0.91724544816798326</v>
      </c>
      <c r="AC40" s="1">
        <v>380</v>
      </c>
      <c r="AD40" s="1">
        <f t="shared" si="15"/>
        <v>0.30574848272266109</v>
      </c>
      <c r="AE40" s="1">
        <v>8164.15</v>
      </c>
      <c r="AF40" s="1">
        <f t="shared" si="16"/>
        <v>576.2332928311057</v>
      </c>
      <c r="AG40" s="1">
        <f t="shared" si="17"/>
        <v>0.1719687373175337</v>
      </c>
      <c r="AH40" s="1">
        <f t="shared" si="18"/>
        <v>2.823821003023522E-2</v>
      </c>
      <c r="AI40" s="1">
        <f t="shared" si="19"/>
        <v>416519763800</v>
      </c>
      <c r="AJ40" s="1">
        <f t="shared" si="20"/>
        <v>11794535760</v>
      </c>
      <c r="AK40" s="1">
        <f t="shared" si="21"/>
        <v>11794.535760000001</v>
      </c>
      <c r="AL40" s="1" t="s">
        <v>257</v>
      </c>
      <c r="AM40" s="1" t="s">
        <v>2</v>
      </c>
      <c r="AN40" s="1" t="s">
        <v>258</v>
      </c>
      <c r="AO40" s="1" t="s">
        <v>259</v>
      </c>
      <c r="AP40" s="1" t="s">
        <v>260</v>
      </c>
      <c r="AQ40" s="1" t="s">
        <v>261</v>
      </c>
      <c r="AR40" s="1" t="s">
        <v>262</v>
      </c>
      <c r="AS40" s="1">
        <v>5</v>
      </c>
      <c r="AT40" s="1" t="s">
        <v>263</v>
      </c>
      <c r="AU40" s="1" t="s">
        <v>264</v>
      </c>
      <c r="AV40" s="1">
        <v>2</v>
      </c>
      <c r="AW40" s="2">
        <v>68</v>
      </c>
      <c r="AX40" s="2">
        <v>32</v>
      </c>
      <c r="AY40" s="1">
        <v>0</v>
      </c>
      <c r="AZ40" s="2">
        <v>1.7</v>
      </c>
      <c r="BA40" s="2">
        <v>0.1</v>
      </c>
      <c r="BB40" s="2">
        <v>0.1</v>
      </c>
      <c r="BC40" s="2">
        <v>1.6</v>
      </c>
      <c r="BD40" s="1">
        <v>0</v>
      </c>
      <c r="BE40" s="2">
        <v>0.9</v>
      </c>
      <c r="BF40" s="2">
        <v>0.1</v>
      </c>
      <c r="BG40" s="2">
        <v>61.9</v>
      </c>
      <c r="BH40" s="2">
        <v>2.5</v>
      </c>
      <c r="BI40" s="2">
        <v>6.1</v>
      </c>
      <c r="BJ40" s="2">
        <v>4</v>
      </c>
      <c r="BK40" s="2">
        <v>3.3</v>
      </c>
      <c r="BL40" s="2">
        <v>12.7</v>
      </c>
      <c r="BM40" s="2">
        <v>0.2</v>
      </c>
      <c r="BN40" s="2">
        <v>4.8</v>
      </c>
      <c r="BO40" s="2">
        <v>871206</v>
      </c>
      <c r="BP40" s="2">
        <v>120407</v>
      </c>
      <c r="BQ40" s="2">
        <v>52</v>
      </c>
      <c r="BR40" s="2">
        <v>7</v>
      </c>
      <c r="BS40" s="2">
        <v>0.1</v>
      </c>
      <c r="BT40" s="2">
        <v>0.01</v>
      </c>
      <c r="BU40" s="2">
        <v>957778</v>
      </c>
      <c r="BV40" s="2">
        <v>57</v>
      </c>
      <c r="BW40" s="2">
        <v>0.11</v>
      </c>
      <c r="BX40" s="2">
        <v>6966063</v>
      </c>
      <c r="BY40" s="2">
        <v>421373</v>
      </c>
      <c r="BZ40" s="2">
        <v>414</v>
      </c>
      <c r="CA40" s="2">
        <v>25</v>
      </c>
      <c r="CB40" s="2">
        <v>0.96</v>
      </c>
      <c r="CC40" s="2">
        <v>0.06</v>
      </c>
      <c r="CD40" s="2">
        <v>27</v>
      </c>
      <c r="CE40" s="2">
        <v>32</v>
      </c>
      <c r="CF40" s="2">
        <v>14</v>
      </c>
      <c r="CG40" s="2">
        <v>17</v>
      </c>
      <c r="CH40" s="2">
        <v>13</v>
      </c>
      <c r="CI40" s="2">
        <v>32</v>
      </c>
      <c r="CJ40" s="2">
        <v>29</v>
      </c>
      <c r="CK40" s="2">
        <v>8</v>
      </c>
      <c r="CL40" s="2">
        <v>10</v>
      </c>
      <c r="CM40" s="2">
        <v>2</v>
      </c>
      <c r="CN40" s="2">
        <v>3</v>
      </c>
      <c r="CO40" s="2">
        <v>1</v>
      </c>
      <c r="CP40" s="2">
        <v>4</v>
      </c>
      <c r="CQ40" s="2">
        <v>2</v>
      </c>
      <c r="CR40" s="2">
        <v>6</v>
      </c>
      <c r="CS40" s="2">
        <v>0.93833</v>
      </c>
      <c r="CT40" s="2">
        <v>0.82577999999999996</v>
      </c>
      <c r="CU40" s="1" t="s">
        <v>3</v>
      </c>
    </row>
    <row r="41" spans="1:99" s="1" customFormat="1" x14ac:dyDescent="0.25">
      <c r="A41" s="1" t="s">
        <v>265</v>
      </c>
      <c r="C41" s="1" t="s">
        <v>266</v>
      </c>
      <c r="D41" s="1">
        <v>1909</v>
      </c>
      <c r="E41" s="1">
        <f t="shared" si="0"/>
        <v>106</v>
      </c>
      <c r="F41" s="1">
        <v>35</v>
      </c>
      <c r="G41" s="1">
        <v>61</v>
      </c>
      <c r="H41" s="1">
        <v>3400</v>
      </c>
      <c r="I41" s="1">
        <v>37700</v>
      </c>
      <c r="J41" s="1">
        <v>33700</v>
      </c>
      <c r="K41" s="1">
        <v>37700</v>
      </c>
      <c r="L41" s="1">
        <f t="shared" si="1"/>
        <v>1642208230</v>
      </c>
      <c r="M41" s="1">
        <v>1303</v>
      </c>
      <c r="N41" s="1">
        <f t="shared" si="2"/>
        <v>56758680</v>
      </c>
      <c r="O41" s="1">
        <f t="shared" si="3"/>
        <v>2.0359375000000002</v>
      </c>
      <c r="P41" s="1">
        <f t="shared" si="4"/>
        <v>5273058.58</v>
      </c>
      <c r="Q41" s="1">
        <f t="shared" si="5"/>
        <v>5.2730585800000007</v>
      </c>
      <c r="R41" s="1">
        <v>69</v>
      </c>
      <c r="S41" s="1">
        <f t="shared" si="6"/>
        <v>178.70930999999999</v>
      </c>
      <c r="T41" s="1">
        <f t="shared" si="7"/>
        <v>44160</v>
      </c>
      <c r="U41" s="1">
        <f t="shared" si="8"/>
        <v>1923720000</v>
      </c>
      <c r="V41" s="1">
        <v>62887.238763000001</v>
      </c>
      <c r="W41" s="1">
        <f t="shared" si="9"/>
        <v>19.168030374962399</v>
      </c>
      <c r="X41" s="1">
        <f t="shared" si="10"/>
        <v>11.910465698279623</v>
      </c>
      <c r="Y41" s="1">
        <f t="shared" si="11"/>
        <v>2.3547298110404626</v>
      </c>
      <c r="Z41" s="1">
        <f t="shared" si="12"/>
        <v>28.933164583813436</v>
      </c>
      <c r="AA41" s="1">
        <f t="shared" si="13"/>
        <v>0.46112161050322126</v>
      </c>
      <c r="AB41" s="1">
        <f t="shared" si="14"/>
        <v>2.4799855357554375</v>
      </c>
      <c r="AC41" s="1">
        <v>35</v>
      </c>
      <c r="AD41" s="1">
        <f t="shared" si="15"/>
        <v>0.82666184525181252</v>
      </c>
      <c r="AE41" s="1">
        <v>291.12799999999999</v>
      </c>
      <c r="AF41" s="1">
        <f t="shared" si="16"/>
        <v>33.891020721412126</v>
      </c>
      <c r="AG41" s="1">
        <f t="shared" si="17"/>
        <v>0.34034959845387447</v>
      </c>
      <c r="AH41" s="1">
        <f t="shared" si="18"/>
        <v>0.12685295343978181</v>
      </c>
      <c r="AI41" s="1">
        <f t="shared" si="19"/>
        <v>1467968630</v>
      </c>
      <c r="AJ41" s="1">
        <f t="shared" si="20"/>
        <v>41568276</v>
      </c>
      <c r="AK41" s="1">
        <f t="shared" si="21"/>
        <v>41.568275999999997</v>
      </c>
      <c r="AL41" s="1" t="s">
        <v>267</v>
      </c>
      <c r="AM41" s="1" t="s">
        <v>268</v>
      </c>
      <c r="AN41" s="1" t="s">
        <v>269</v>
      </c>
      <c r="AO41" s="1" t="s">
        <v>270</v>
      </c>
      <c r="AP41" s="1" t="s">
        <v>271</v>
      </c>
      <c r="AQ41" s="1" t="s">
        <v>272</v>
      </c>
      <c r="AR41" s="1" t="s">
        <v>273</v>
      </c>
      <c r="AS41" s="1">
        <v>2</v>
      </c>
      <c r="AT41" s="1" t="s">
        <v>274</v>
      </c>
      <c r="AU41" s="1" t="s">
        <v>275</v>
      </c>
      <c r="AV41" s="1">
        <v>2</v>
      </c>
      <c r="AW41" s="2">
        <v>100</v>
      </c>
      <c r="AX41" s="1">
        <v>0</v>
      </c>
      <c r="AY41" s="1">
        <v>0</v>
      </c>
      <c r="AZ41" s="2">
        <v>3.4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2">
        <v>0.2</v>
      </c>
      <c r="BG41" s="2">
        <v>85.3</v>
      </c>
      <c r="BH41" s="2">
        <v>0.1</v>
      </c>
      <c r="BI41" s="2">
        <v>3.2</v>
      </c>
      <c r="BJ41" s="2">
        <v>4.4000000000000004</v>
      </c>
      <c r="BK41" s="1">
        <v>0</v>
      </c>
      <c r="BL41" s="1">
        <v>0</v>
      </c>
      <c r="BM41" s="1">
        <v>0</v>
      </c>
      <c r="BN41" s="2">
        <v>3.4</v>
      </c>
      <c r="BO41" s="2">
        <v>52754</v>
      </c>
      <c r="BP41" s="2">
        <v>4257</v>
      </c>
      <c r="BQ41" s="2">
        <v>276</v>
      </c>
      <c r="BR41" s="2">
        <v>22</v>
      </c>
      <c r="BS41" s="2">
        <v>0.2</v>
      </c>
      <c r="BT41" s="2">
        <v>0.02</v>
      </c>
      <c r="BU41" s="2">
        <v>55007</v>
      </c>
      <c r="BV41" s="2">
        <v>288</v>
      </c>
      <c r="BW41" s="2">
        <v>0.21</v>
      </c>
      <c r="BX41" s="2">
        <v>77758</v>
      </c>
      <c r="BY41" s="2">
        <v>3883</v>
      </c>
      <c r="BZ41" s="2">
        <v>407</v>
      </c>
      <c r="CA41" s="2">
        <v>20</v>
      </c>
      <c r="CB41" s="2">
        <v>0.3</v>
      </c>
      <c r="CC41" s="2">
        <v>0.02</v>
      </c>
      <c r="CD41" s="1">
        <v>0</v>
      </c>
      <c r="CE41" s="1">
        <v>0</v>
      </c>
      <c r="CF41" s="1">
        <v>0</v>
      </c>
      <c r="CG41" s="1">
        <v>0</v>
      </c>
      <c r="CH41" s="2">
        <v>27</v>
      </c>
      <c r="CI41" s="2">
        <v>62</v>
      </c>
      <c r="CJ41" s="2">
        <v>86</v>
      </c>
      <c r="CK41" s="2">
        <v>7</v>
      </c>
      <c r="CL41" s="1">
        <v>0</v>
      </c>
      <c r="CM41" s="2">
        <v>2</v>
      </c>
      <c r="CN41" s="2">
        <v>4</v>
      </c>
      <c r="CO41" s="2">
        <v>2</v>
      </c>
      <c r="CP41" s="2">
        <v>10</v>
      </c>
      <c r="CQ41" s="1">
        <v>0</v>
      </c>
      <c r="CR41" s="1">
        <v>0</v>
      </c>
      <c r="CS41" s="2">
        <v>0.81145999999999996</v>
      </c>
      <c r="CT41" s="2">
        <v>0.81688000000000005</v>
      </c>
      <c r="CU41" s="1" t="s">
        <v>3</v>
      </c>
    </row>
    <row r="42" spans="1:99" s="1" customFormat="1" x14ac:dyDescent="0.25">
      <c r="A42" s="1" t="s">
        <v>276</v>
      </c>
      <c r="C42" s="1" t="s">
        <v>277</v>
      </c>
      <c r="D42" s="1">
        <v>1916</v>
      </c>
      <c r="E42" s="1">
        <f t="shared" si="0"/>
        <v>99</v>
      </c>
      <c r="F42" s="1">
        <v>68</v>
      </c>
      <c r="G42" s="1">
        <v>128</v>
      </c>
      <c r="H42" s="1">
        <v>11800</v>
      </c>
      <c r="I42" s="1">
        <v>171000</v>
      </c>
      <c r="J42" s="1">
        <v>158000</v>
      </c>
      <c r="K42" s="1">
        <v>171000</v>
      </c>
      <c r="L42" s="1">
        <f t="shared" si="1"/>
        <v>7448742900</v>
      </c>
      <c r="M42" s="1">
        <v>3160</v>
      </c>
      <c r="N42" s="1">
        <f t="shared" si="2"/>
        <v>137649600</v>
      </c>
      <c r="O42" s="1">
        <f t="shared" si="3"/>
        <v>4.9375</v>
      </c>
      <c r="P42" s="1">
        <f t="shared" si="4"/>
        <v>12788077.6</v>
      </c>
      <c r="Q42" s="1">
        <f t="shared" si="5"/>
        <v>12.788077600000001</v>
      </c>
      <c r="R42" s="1">
        <v>55</v>
      </c>
      <c r="S42" s="1">
        <f t="shared" si="6"/>
        <v>142.44944999999998</v>
      </c>
      <c r="T42" s="1">
        <f t="shared" si="7"/>
        <v>35200</v>
      </c>
      <c r="U42" s="1">
        <f t="shared" si="8"/>
        <v>1533400000</v>
      </c>
      <c r="V42" s="1">
        <v>78251.296799000003</v>
      </c>
      <c r="W42" s="1">
        <f t="shared" si="9"/>
        <v>23.8509952643352</v>
      </c>
      <c r="X42" s="1">
        <f t="shared" si="10"/>
        <v>14.820326105949807</v>
      </c>
      <c r="Y42" s="1">
        <f t="shared" si="11"/>
        <v>1.881476359496415</v>
      </c>
      <c r="Z42" s="1">
        <f t="shared" si="12"/>
        <v>54.113799822157127</v>
      </c>
      <c r="AA42" s="1">
        <f t="shared" si="13"/>
        <v>0.12238193260528718</v>
      </c>
      <c r="AB42" s="1">
        <f t="shared" si="14"/>
        <v>2.3873735215657557</v>
      </c>
      <c r="AC42" s="1">
        <v>68</v>
      </c>
      <c r="AD42" s="1">
        <f t="shared" si="15"/>
        <v>0.79579117385525189</v>
      </c>
      <c r="AE42" s="1">
        <v>311.82799999999997</v>
      </c>
      <c r="AF42" s="1">
        <f t="shared" si="16"/>
        <v>11.139240506329115</v>
      </c>
      <c r="AG42" s="1">
        <f t="shared" si="17"/>
        <v>0.4087577523208894</v>
      </c>
      <c r="AH42" s="1">
        <f t="shared" si="18"/>
        <v>6.5616953659564811E-2</v>
      </c>
      <c r="AI42" s="1">
        <f t="shared" si="19"/>
        <v>6882464200</v>
      </c>
      <c r="AJ42" s="1">
        <f t="shared" si="20"/>
        <v>194889840</v>
      </c>
      <c r="AK42" s="1">
        <f t="shared" si="21"/>
        <v>194.88983999999999</v>
      </c>
      <c r="AL42" s="1" t="s">
        <v>278</v>
      </c>
      <c r="AM42" s="1" t="s">
        <v>2</v>
      </c>
      <c r="AN42" s="1" t="s">
        <v>279</v>
      </c>
      <c r="AO42" s="1" t="s">
        <v>280</v>
      </c>
      <c r="AP42" s="1" t="s">
        <v>281</v>
      </c>
      <c r="AQ42" s="1" t="s">
        <v>240</v>
      </c>
      <c r="AR42" s="1" t="s">
        <v>282</v>
      </c>
      <c r="AS42" s="1">
        <v>1</v>
      </c>
      <c r="AT42" s="1" t="s">
        <v>283</v>
      </c>
      <c r="AU42" s="1" t="s">
        <v>284</v>
      </c>
      <c r="AV42" s="1">
        <v>2</v>
      </c>
      <c r="AW42" s="2">
        <v>10</v>
      </c>
      <c r="AX42" s="2">
        <v>85</v>
      </c>
      <c r="AY42" s="2">
        <v>6</v>
      </c>
      <c r="AZ42" s="2">
        <v>5.5</v>
      </c>
      <c r="BA42" s="2">
        <v>0.2</v>
      </c>
      <c r="BB42" s="1">
        <v>0</v>
      </c>
      <c r="BC42" s="1">
        <v>0</v>
      </c>
      <c r="BD42" s="1">
        <v>0</v>
      </c>
      <c r="BE42" s="2">
        <v>1</v>
      </c>
      <c r="BF42" s="2">
        <v>1</v>
      </c>
      <c r="BG42" s="2">
        <v>60.8</v>
      </c>
      <c r="BH42" s="2">
        <v>0.6</v>
      </c>
      <c r="BI42" s="2">
        <v>5.2</v>
      </c>
      <c r="BJ42" s="2">
        <v>4.4000000000000004</v>
      </c>
      <c r="BK42" s="1">
        <v>0</v>
      </c>
      <c r="BL42" s="1">
        <v>0</v>
      </c>
      <c r="BM42" s="1">
        <v>0</v>
      </c>
      <c r="BN42" s="2">
        <v>21.4</v>
      </c>
      <c r="BO42" s="2">
        <v>87989</v>
      </c>
      <c r="BP42" s="2">
        <v>7229</v>
      </c>
      <c r="BQ42" s="2">
        <v>415</v>
      </c>
      <c r="BR42" s="2">
        <v>34</v>
      </c>
      <c r="BS42" s="2">
        <v>0.2</v>
      </c>
      <c r="BT42" s="2">
        <v>0.02</v>
      </c>
      <c r="BU42" s="2">
        <v>85602</v>
      </c>
      <c r="BV42" s="2">
        <v>404</v>
      </c>
      <c r="BW42" s="2">
        <v>0.19</v>
      </c>
      <c r="BX42" s="2">
        <v>260215</v>
      </c>
      <c r="BY42" s="2">
        <v>10793</v>
      </c>
      <c r="BZ42" s="2">
        <v>1227</v>
      </c>
      <c r="CA42" s="2">
        <v>51</v>
      </c>
      <c r="CB42" s="2">
        <v>0.94</v>
      </c>
      <c r="CC42" s="2">
        <v>0.04</v>
      </c>
      <c r="CD42" s="1">
        <v>0</v>
      </c>
      <c r="CE42" s="1">
        <v>0</v>
      </c>
      <c r="CF42" s="1">
        <v>0</v>
      </c>
      <c r="CG42" s="1">
        <v>0</v>
      </c>
      <c r="CH42" s="2">
        <v>25</v>
      </c>
      <c r="CI42" s="2">
        <v>32</v>
      </c>
      <c r="CJ42" s="2">
        <v>35</v>
      </c>
      <c r="CK42" s="2">
        <v>38</v>
      </c>
      <c r="CL42" s="2">
        <v>57</v>
      </c>
      <c r="CM42" s="2">
        <v>3</v>
      </c>
      <c r="CN42" s="2">
        <v>3</v>
      </c>
      <c r="CO42" s="2">
        <v>1</v>
      </c>
      <c r="CP42" s="2">
        <v>4</v>
      </c>
      <c r="CQ42" s="1">
        <v>0</v>
      </c>
      <c r="CR42" s="1">
        <v>0</v>
      </c>
      <c r="CS42" s="2">
        <v>0.80554000000000003</v>
      </c>
      <c r="CT42" s="2">
        <v>0.81261000000000005</v>
      </c>
      <c r="CU42" s="1" t="s">
        <v>3</v>
      </c>
    </row>
    <row r="43" spans="1:99" s="1" customFormat="1" x14ac:dyDescent="0.25">
      <c r="A43" s="1" t="s">
        <v>285</v>
      </c>
      <c r="C43" s="1" t="s">
        <v>286</v>
      </c>
      <c r="D43" s="1">
        <v>1950</v>
      </c>
      <c r="E43" s="1">
        <f t="shared" si="0"/>
        <v>65</v>
      </c>
      <c r="F43" s="1">
        <v>77</v>
      </c>
      <c r="G43" s="1">
        <v>145</v>
      </c>
      <c r="H43" s="1">
        <v>0</v>
      </c>
      <c r="I43" s="1">
        <v>1275000</v>
      </c>
      <c r="J43" s="1">
        <v>1275000</v>
      </c>
      <c r="K43" s="1">
        <v>1275000</v>
      </c>
      <c r="L43" s="1">
        <f t="shared" si="1"/>
        <v>55538872500</v>
      </c>
      <c r="M43" s="1">
        <v>27000</v>
      </c>
      <c r="N43" s="1">
        <f t="shared" si="2"/>
        <v>1176120000</v>
      </c>
      <c r="O43" s="1">
        <f t="shared" si="3"/>
        <v>42.1875</v>
      </c>
      <c r="P43" s="1">
        <f t="shared" si="4"/>
        <v>109265220</v>
      </c>
      <c r="Q43" s="1">
        <f t="shared" si="5"/>
        <v>109.26522</v>
      </c>
      <c r="R43" s="1">
        <v>263</v>
      </c>
      <c r="S43" s="1">
        <f t="shared" si="6"/>
        <v>681.16736999999989</v>
      </c>
      <c r="T43" s="1">
        <f t="shared" si="7"/>
        <v>168320</v>
      </c>
      <c r="U43" s="1">
        <f t="shared" si="8"/>
        <v>7332440000</v>
      </c>
      <c r="V43" s="1">
        <v>715748.76254999998</v>
      </c>
      <c r="W43" s="1">
        <f t="shared" si="9"/>
        <v>218.16022282523997</v>
      </c>
      <c r="X43" s="1">
        <f t="shared" si="10"/>
        <v>135.55852113439471</v>
      </c>
      <c r="Y43" s="1">
        <f t="shared" si="11"/>
        <v>5.8874805772462953</v>
      </c>
      <c r="Z43" s="1">
        <f t="shared" si="12"/>
        <v>47.222113814916845</v>
      </c>
      <c r="AA43" s="1">
        <f t="shared" si="13"/>
        <v>0.1387181446945514</v>
      </c>
      <c r="AB43" s="1">
        <f t="shared" si="14"/>
        <v>1.8398226161655915</v>
      </c>
      <c r="AC43" s="1">
        <v>77</v>
      </c>
      <c r="AD43" s="1">
        <f t="shared" si="15"/>
        <v>0.6132742053885305</v>
      </c>
      <c r="AE43" s="1">
        <v>78.2</v>
      </c>
      <c r="AF43" s="1">
        <f t="shared" si="16"/>
        <v>6.2340740740740737</v>
      </c>
      <c r="AG43" s="1">
        <f t="shared" si="17"/>
        <v>0.12202956255888311</v>
      </c>
      <c r="AH43" s="1">
        <f t="shared" si="18"/>
        <v>6.9476774463068616E-2</v>
      </c>
      <c r="AI43" s="1">
        <f t="shared" si="19"/>
        <v>55538872500</v>
      </c>
      <c r="AJ43" s="1">
        <f t="shared" si="20"/>
        <v>1572687000</v>
      </c>
      <c r="AK43" s="1">
        <f t="shared" si="21"/>
        <v>1572.6869999999999</v>
      </c>
      <c r="AL43" s="1" t="s">
        <v>246</v>
      </c>
      <c r="AM43" s="1" t="s">
        <v>247</v>
      </c>
      <c r="AN43" s="1" t="s">
        <v>248</v>
      </c>
      <c r="AO43" s="1" t="s">
        <v>249</v>
      </c>
      <c r="AP43" s="1" t="s">
        <v>250</v>
      </c>
      <c r="AQ43" s="1" t="s">
        <v>251</v>
      </c>
      <c r="AR43" s="1" t="s">
        <v>252</v>
      </c>
      <c r="AS43" s="1">
        <v>6</v>
      </c>
      <c r="AT43" s="1" t="s">
        <v>253</v>
      </c>
      <c r="AU43" s="1" t="s">
        <v>254</v>
      </c>
      <c r="AV43" s="1">
        <v>3</v>
      </c>
      <c r="AW43" s="2">
        <v>73</v>
      </c>
      <c r="AX43" s="2">
        <v>25</v>
      </c>
      <c r="AY43" s="2">
        <v>1</v>
      </c>
      <c r="AZ43" s="2">
        <v>9.9</v>
      </c>
      <c r="BA43" s="1">
        <v>0</v>
      </c>
      <c r="BB43" s="1">
        <v>0</v>
      </c>
      <c r="BC43" s="2">
        <v>0.3</v>
      </c>
      <c r="BD43" s="1">
        <v>0</v>
      </c>
      <c r="BE43" s="2">
        <v>0.6</v>
      </c>
      <c r="BF43" s="1">
        <v>0</v>
      </c>
      <c r="BG43" s="2">
        <v>0.1</v>
      </c>
      <c r="BH43" s="1">
        <v>0</v>
      </c>
      <c r="BI43" s="2">
        <v>41.2</v>
      </c>
      <c r="BJ43" s="2">
        <v>3.9</v>
      </c>
      <c r="BK43" s="2">
        <v>0.9</v>
      </c>
      <c r="BL43" s="2">
        <v>43.1</v>
      </c>
      <c r="BM43" s="1">
        <v>0</v>
      </c>
      <c r="BN43" s="1">
        <v>0</v>
      </c>
      <c r="BO43" s="2">
        <v>870</v>
      </c>
      <c r="BP43" s="2">
        <v>1114</v>
      </c>
      <c r="BQ43" s="2">
        <v>1</v>
      </c>
      <c r="BR43" s="2">
        <v>1</v>
      </c>
      <c r="BS43" s="2">
        <v>0.04</v>
      </c>
      <c r="BT43" s="2">
        <v>0.05</v>
      </c>
      <c r="BU43" s="2">
        <v>4073</v>
      </c>
      <c r="BV43" s="2">
        <v>4</v>
      </c>
      <c r="BW43" s="2">
        <v>0.17</v>
      </c>
      <c r="BX43" s="2">
        <v>166059</v>
      </c>
      <c r="BY43" s="2">
        <v>16957</v>
      </c>
      <c r="BZ43" s="2">
        <v>147</v>
      </c>
      <c r="CA43" s="2">
        <v>15</v>
      </c>
      <c r="CB43" s="2">
        <v>2.42</v>
      </c>
      <c r="CC43" s="2">
        <v>0.27</v>
      </c>
      <c r="CD43" s="2">
        <v>1</v>
      </c>
      <c r="CE43" s="2">
        <v>1</v>
      </c>
      <c r="CF43" s="2">
        <v>80</v>
      </c>
      <c r="CG43" s="2">
        <v>60</v>
      </c>
      <c r="CH43" s="2">
        <v>6</v>
      </c>
      <c r="CI43" s="1">
        <v>0</v>
      </c>
      <c r="CJ43" s="1">
        <v>0</v>
      </c>
      <c r="CK43" s="1">
        <v>0</v>
      </c>
      <c r="CL43" s="1">
        <v>0</v>
      </c>
      <c r="CM43" s="2">
        <v>5</v>
      </c>
      <c r="CN43" s="2">
        <v>10</v>
      </c>
      <c r="CO43" s="1">
        <v>0</v>
      </c>
      <c r="CP43" s="2">
        <v>1</v>
      </c>
      <c r="CQ43" s="2">
        <v>8</v>
      </c>
      <c r="CR43" s="2">
        <v>29</v>
      </c>
      <c r="CS43" s="2">
        <v>5.3929999999999999E-2</v>
      </c>
      <c r="CT43" s="1">
        <v>0</v>
      </c>
      <c r="CU43" s="1" t="s">
        <v>3</v>
      </c>
    </row>
    <row r="44" spans="1:99" s="1" customFormat="1" x14ac:dyDescent="0.25">
      <c r="A44" s="1" t="s">
        <v>287</v>
      </c>
      <c r="C44" s="1" t="s">
        <v>288</v>
      </c>
      <c r="D44" s="1">
        <v>1948</v>
      </c>
      <c r="E44" s="1">
        <f t="shared" si="0"/>
        <v>67</v>
      </c>
      <c r="F44" s="1">
        <v>140</v>
      </c>
      <c r="G44" s="1">
        <v>200</v>
      </c>
      <c r="H44" s="1">
        <v>30850</v>
      </c>
      <c r="I44" s="1">
        <v>546300</v>
      </c>
      <c r="J44" s="1">
        <v>511700</v>
      </c>
      <c r="K44" s="1">
        <v>546300</v>
      </c>
      <c r="L44" s="1">
        <f t="shared" si="1"/>
        <v>23796773370</v>
      </c>
      <c r="M44" s="1">
        <v>27800</v>
      </c>
      <c r="N44" s="1">
        <f t="shared" si="2"/>
        <v>1210968000</v>
      </c>
      <c r="O44" s="1">
        <f t="shared" si="3"/>
        <v>43.4375</v>
      </c>
      <c r="P44" s="1">
        <f t="shared" si="4"/>
        <v>112502708</v>
      </c>
      <c r="Q44" s="1">
        <f t="shared" si="5"/>
        <v>112.50270800000001</v>
      </c>
      <c r="R44" s="1">
        <v>4000</v>
      </c>
      <c r="S44" s="1">
        <f t="shared" si="6"/>
        <v>10359.959999999999</v>
      </c>
      <c r="T44" s="1">
        <f t="shared" si="7"/>
        <v>2560000</v>
      </c>
      <c r="U44" s="1">
        <f t="shared" si="8"/>
        <v>111520000000</v>
      </c>
      <c r="V44" s="1">
        <v>2138085.5279999999</v>
      </c>
      <c r="W44" s="1">
        <f t="shared" si="9"/>
        <v>651.68846893439991</v>
      </c>
      <c r="X44" s="1">
        <f t="shared" si="10"/>
        <v>404.94057049003203</v>
      </c>
      <c r="Y44" s="1">
        <f t="shared" si="11"/>
        <v>17.332189934932799</v>
      </c>
      <c r="Z44" s="1">
        <f t="shared" si="12"/>
        <v>19.651034024020454</v>
      </c>
      <c r="AA44" s="1">
        <f t="shared" si="13"/>
        <v>1.0325058180116549</v>
      </c>
      <c r="AB44" s="1">
        <f t="shared" si="14"/>
        <v>0.42109358622900972</v>
      </c>
      <c r="AC44" s="1">
        <v>140</v>
      </c>
      <c r="AD44" s="1">
        <f t="shared" si="15"/>
        <v>0.14036452874300323</v>
      </c>
      <c r="AE44" s="1">
        <v>160.31899999999999</v>
      </c>
      <c r="AF44" s="1">
        <f t="shared" si="16"/>
        <v>92.086330935251794</v>
      </c>
      <c r="AG44" s="1">
        <f t="shared" si="17"/>
        <v>5.0045441225471714E-2</v>
      </c>
      <c r="AH44" s="1">
        <f t="shared" si="18"/>
        <v>0.17824421650731889</v>
      </c>
      <c r="AI44" s="1">
        <f t="shared" si="19"/>
        <v>22289600830</v>
      </c>
      <c r="AJ44" s="1">
        <f t="shared" si="20"/>
        <v>631171716</v>
      </c>
      <c r="AK44" s="1">
        <f t="shared" si="21"/>
        <v>631.17171599999995</v>
      </c>
      <c r="AL44" s="1" t="s">
        <v>289</v>
      </c>
      <c r="AM44" s="1" t="s">
        <v>2</v>
      </c>
      <c r="AN44" s="1" t="s">
        <v>290</v>
      </c>
      <c r="AO44" s="1" t="s">
        <v>291</v>
      </c>
      <c r="AP44" s="1" t="s">
        <v>292</v>
      </c>
      <c r="AQ44" s="1" t="s">
        <v>38</v>
      </c>
      <c r="AR44" s="1" t="s">
        <v>293</v>
      </c>
      <c r="AS44" s="1">
        <v>6</v>
      </c>
      <c r="AT44" s="1" t="s">
        <v>294</v>
      </c>
      <c r="AU44" s="1" t="s">
        <v>295</v>
      </c>
      <c r="AV44" s="1">
        <v>3</v>
      </c>
      <c r="AW44" s="2">
        <v>84</v>
      </c>
      <c r="AX44" s="2">
        <v>16</v>
      </c>
      <c r="AY44" s="1">
        <v>0</v>
      </c>
      <c r="AZ44" s="2">
        <v>2.6</v>
      </c>
      <c r="BA44" s="2">
        <v>0.4</v>
      </c>
      <c r="BB44" s="2">
        <v>0.1</v>
      </c>
      <c r="BC44" s="2">
        <v>0.4</v>
      </c>
      <c r="BD44" s="1">
        <v>0</v>
      </c>
      <c r="BE44" s="2">
        <v>1.3</v>
      </c>
      <c r="BF44" s="1">
        <v>0</v>
      </c>
      <c r="BG44" s="2">
        <v>0.1</v>
      </c>
      <c r="BH44" s="1">
        <v>0</v>
      </c>
      <c r="BI44" s="2">
        <v>38.4</v>
      </c>
      <c r="BJ44" s="2">
        <v>4.9000000000000004</v>
      </c>
      <c r="BK44" s="2">
        <v>6.3</v>
      </c>
      <c r="BL44" s="2">
        <v>45.2</v>
      </c>
      <c r="BM44" s="2">
        <v>0.3</v>
      </c>
      <c r="BN44" s="1">
        <v>0</v>
      </c>
      <c r="BO44" s="2">
        <v>1902</v>
      </c>
      <c r="BP44" s="2">
        <v>3622</v>
      </c>
      <c r="BQ44" s="1">
        <v>0</v>
      </c>
      <c r="BR44" s="1">
        <v>0</v>
      </c>
      <c r="BS44" s="2">
        <v>0.01</v>
      </c>
      <c r="BT44" s="2">
        <v>0.01</v>
      </c>
      <c r="BU44" s="2">
        <v>8228</v>
      </c>
      <c r="BV44" s="2">
        <v>1</v>
      </c>
      <c r="BW44" s="2">
        <v>0.03</v>
      </c>
      <c r="BX44" s="2">
        <v>400616</v>
      </c>
      <c r="BY44" s="2">
        <v>26474</v>
      </c>
      <c r="BZ44" s="2">
        <v>36</v>
      </c>
      <c r="CA44" s="2">
        <v>2</v>
      </c>
      <c r="CB44" s="2">
        <v>2.91</v>
      </c>
      <c r="CC44" s="2">
        <v>0.21</v>
      </c>
      <c r="CD44" s="2">
        <v>8</v>
      </c>
      <c r="CE44" s="2">
        <v>7</v>
      </c>
      <c r="CF44" s="2">
        <v>72</v>
      </c>
      <c r="CG44" s="2">
        <v>54</v>
      </c>
      <c r="CH44" s="2">
        <v>7</v>
      </c>
      <c r="CI44" s="1">
        <v>0</v>
      </c>
      <c r="CJ44" s="1">
        <v>0</v>
      </c>
      <c r="CK44" s="1">
        <v>0</v>
      </c>
      <c r="CL44" s="1">
        <v>0</v>
      </c>
      <c r="CM44" s="2">
        <v>6</v>
      </c>
      <c r="CN44" s="2">
        <v>10</v>
      </c>
      <c r="CO44" s="2">
        <v>1</v>
      </c>
      <c r="CP44" s="2">
        <v>3</v>
      </c>
      <c r="CQ44" s="2">
        <v>7</v>
      </c>
      <c r="CR44" s="2">
        <v>26</v>
      </c>
      <c r="CS44" s="2">
        <v>0.69308000000000003</v>
      </c>
      <c r="CT44" s="2">
        <v>0.66427000000000003</v>
      </c>
      <c r="CU44" s="1" t="s">
        <v>3</v>
      </c>
    </row>
    <row r="45" spans="1:99" s="1" customFormat="1" x14ac:dyDescent="0.25">
      <c r="A45" s="1" t="s">
        <v>296</v>
      </c>
      <c r="C45" s="1" t="s">
        <v>297</v>
      </c>
      <c r="D45" s="1">
        <v>1947</v>
      </c>
      <c r="E45" s="1">
        <f t="shared" si="0"/>
        <v>68</v>
      </c>
      <c r="F45" s="1">
        <v>107</v>
      </c>
      <c r="G45" s="1">
        <v>130</v>
      </c>
      <c r="H45" s="1">
        <v>15800</v>
      </c>
      <c r="I45" s="1">
        <v>76500</v>
      </c>
      <c r="J45" s="1">
        <v>64200</v>
      </c>
      <c r="K45" s="1">
        <v>76500</v>
      </c>
      <c r="L45" s="1">
        <f t="shared" si="1"/>
        <v>3332332350</v>
      </c>
      <c r="M45" s="1">
        <v>1010</v>
      </c>
      <c r="N45" s="1">
        <f t="shared" si="2"/>
        <v>43995600</v>
      </c>
      <c r="O45" s="1">
        <f t="shared" si="3"/>
        <v>1.578125</v>
      </c>
      <c r="P45" s="1">
        <f t="shared" si="4"/>
        <v>4087328.6</v>
      </c>
      <c r="Q45" s="1">
        <f t="shared" si="5"/>
        <v>4.0873286000000002</v>
      </c>
      <c r="R45" s="1">
        <v>186</v>
      </c>
      <c r="S45" s="1">
        <f t="shared" si="6"/>
        <v>481.73813999999999</v>
      </c>
      <c r="T45" s="1">
        <f t="shared" si="7"/>
        <v>119040</v>
      </c>
      <c r="U45" s="1">
        <f t="shared" si="8"/>
        <v>5185680000</v>
      </c>
      <c r="V45" s="1">
        <v>78423.549354000002</v>
      </c>
      <c r="W45" s="1">
        <f t="shared" si="9"/>
        <v>23.903497843099199</v>
      </c>
      <c r="X45" s="1">
        <f t="shared" si="10"/>
        <v>14.852949706351477</v>
      </c>
      <c r="Y45" s="1">
        <f t="shared" si="11"/>
        <v>3.3353128047819585</v>
      </c>
      <c r="Z45" s="1">
        <f t="shared" si="12"/>
        <v>75.742400376401278</v>
      </c>
      <c r="AA45" s="1">
        <f t="shared" si="13"/>
        <v>0.30185217988094776</v>
      </c>
      <c r="AB45" s="1">
        <f t="shared" si="14"/>
        <v>2.1236187021420916</v>
      </c>
      <c r="AC45" s="1">
        <v>107</v>
      </c>
      <c r="AD45" s="1">
        <f t="shared" si="15"/>
        <v>0.70787290071403064</v>
      </c>
      <c r="AE45" s="1">
        <v>78.2</v>
      </c>
      <c r="AF45" s="1">
        <f t="shared" si="16"/>
        <v>117.86138613861387</v>
      </c>
      <c r="AG45" s="1">
        <f t="shared" si="17"/>
        <v>1.0119985503668762</v>
      </c>
      <c r="AH45" s="1">
        <f t="shared" si="18"/>
        <v>5.1614581928473874E-2</v>
      </c>
      <c r="AI45" s="1">
        <f t="shared" si="19"/>
        <v>2796545580</v>
      </c>
      <c r="AJ45" s="1">
        <f t="shared" si="20"/>
        <v>79189416</v>
      </c>
      <c r="AK45" s="1">
        <f t="shared" si="21"/>
        <v>79.189415999999994</v>
      </c>
      <c r="AL45" s="1" t="s">
        <v>298</v>
      </c>
      <c r="AM45" s="1" t="s">
        <v>299</v>
      </c>
      <c r="AN45" s="1" t="s">
        <v>300</v>
      </c>
      <c r="AO45" s="1" t="s">
        <v>301</v>
      </c>
      <c r="AP45" s="1" t="s">
        <v>250</v>
      </c>
      <c r="AQ45" s="1" t="s">
        <v>251</v>
      </c>
      <c r="AR45" s="1" t="s">
        <v>252</v>
      </c>
      <c r="AS45" s="1">
        <v>6</v>
      </c>
      <c r="AT45" s="1" t="s">
        <v>253</v>
      </c>
      <c r="AU45" s="1" t="s">
        <v>254</v>
      </c>
      <c r="AV45" s="1">
        <v>3</v>
      </c>
      <c r="AW45" s="2">
        <v>73</v>
      </c>
      <c r="AX45" s="2">
        <v>25</v>
      </c>
      <c r="AY45" s="2">
        <v>1</v>
      </c>
      <c r="AZ45" s="2">
        <v>9.9</v>
      </c>
      <c r="BA45" s="1">
        <v>0</v>
      </c>
      <c r="BB45" s="1">
        <v>0</v>
      </c>
      <c r="BC45" s="2">
        <v>0.3</v>
      </c>
      <c r="BD45" s="1">
        <v>0</v>
      </c>
      <c r="BE45" s="2">
        <v>0.6</v>
      </c>
      <c r="BF45" s="1">
        <v>0</v>
      </c>
      <c r="BG45" s="2">
        <v>0.1</v>
      </c>
      <c r="BH45" s="1">
        <v>0</v>
      </c>
      <c r="BI45" s="2">
        <v>41.2</v>
      </c>
      <c r="BJ45" s="2">
        <v>3.9</v>
      </c>
      <c r="BK45" s="2">
        <v>0.9</v>
      </c>
      <c r="BL45" s="2">
        <v>43.1</v>
      </c>
      <c r="BM45" s="1">
        <v>0</v>
      </c>
      <c r="BN45" s="1">
        <v>0</v>
      </c>
      <c r="BO45" s="2">
        <v>870</v>
      </c>
      <c r="BP45" s="2">
        <v>1114</v>
      </c>
      <c r="BQ45" s="2">
        <v>1</v>
      </c>
      <c r="BR45" s="2">
        <v>1</v>
      </c>
      <c r="BS45" s="2">
        <v>0.04</v>
      </c>
      <c r="BT45" s="2">
        <v>0.05</v>
      </c>
      <c r="BU45" s="2">
        <v>4073</v>
      </c>
      <c r="BV45" s="2">
        <v>4</v>
      </c>
      <c r="BW45" s="2">
        <v>0.17</v>
      </c>
      <c r="BX45" s="2">
        <v>166059</v>
      </c>
      <c r="BY45" s="2">
        <v>16957</v>
      </c>
      <c r="BZ45" s="2">
        <v>147</v>
      </c>
      <c r="CA45" s="2">
        <v>15</v>
      </c>
      <c r="CB45" s="2">
        <v>2.42</v>
      </c>
      <c r="CC45" s="2">
        <v>0.27</v>
      </c>
      <c r="CD45" s="2">
        <v>1</v>
      </c>
      <c r="CE45" s="2">
        <v>1</v>
      </c>
      <c r="CF45" s="2">
        <v>80</v>
      </c>
      <c r="CG45" s="2">
        <v>60</v>
      </c>
      <c r="CH45" s="2">
        <v>6</v>
      </c>
      <c r="CI45" s="1">
        <v>0</v>
      </c>
      <c r="CJ45" s="1">
        <v>0</v>
      </c>
      <c r="CK45" s="1">
        <v>0</v>
      </c>
      <c r="CL45" s="1">
        <v>0</v>
      </c>
      <c r="CM45" s="2">
        <v>5</v>
      </c>
      <c r="CN45" s="2">
        <v>10</v>
      </c>
      <c r="CO45" s="1">
        <v>0</v>
      </c>
      <c r="CP45" s="2">
        <v>1</v>
      </c>
      <c r="CQ45" s="2">
        <v>8</v>
      </c>
      <c r="CR45" s="2">
        <v>29</v>
      </c>
      <c r="CS45" s="2">
        <v>5.3929999999999999E-2</v>
      </c>
      <c r="CT45" s="1">
        <v>0</v>
      </c>
      <c r="CU45" s="1" t="s">
        <v>3</v>
      </c>
    </row>
    <row r="46" spans="1:99" s="1" customFormat="1" x14ac:dyDescent="0.25">
      <c r="A46" s="1" t="s">
        <v>302</v>
      </c>
      <c r="B46" s="1" t="s">
        <v>303</v>
      </c>
      <c r="C46" s="1" t="s">
        <v>304</v>
      </c>
      <c r="D46" s="1">
        <v>1969</v>
      </c>
      <c r="E46" s="1">
        <f t="shared" si="0"/>
        <v>46</v>
      </c>
      <c r="F46" s="1">
        <v>100</v>
      </c>
      <c r="G46" s="1">
        <v>226</v>
      </c>
      <c r="H46" s="1">
        <v>850000</v>
      </c>
      <c r="I46" s="1">
        <v>432000</v>
      </c>
      <c r="J46" s="1">
        <v>377000</v>
      </c>
      <c r="K46" s="1">
        <v>432000</v>
      </c>
      <c r="L46" s="1">
        <f t="shared" si="1"/>
        <v>18817876800</v>
      </c>
      <c r="M46" s="1">
        <v>6590</v>
      </c>
      <c r="N46" s="1">
        <f t="shared" si="2"/>
        <v>287060400</v>
      </c>
      <c r="O46" s="1">
        <f t="shared" si="3"/>
        <v>10.296875</v>
      </c>
      <c r="P46" s="1">
        <f t="shared" si="4"/>
        <v>26668807.400000002</v>
      </c>
      <c r="Q46" s="1">
        <f t="shared" si="5"/>
        <v>26.668807400000002</v>
      </c>
      <c r="R46" s="1">
        <v>108500</v>
      </c>
      <c r="S46" s="1">
        <f t="shared" si="6"/>
        <v>281013.91499999998</v>
      </c>
      <c r="T46" s="1">
        <f t="shared" si="7"/>
        <v>69440000</v>
      </c>
      <c r="U46" s="1">
        <f t="shared" si="8"/>
        <v>3024980000000</v>
      </c>
      <c r="V46" s="1">
        <v>238408.64133000001</v>
      </c>
      <c r="W46" s="1">
        <f t="shared" si="9"/>
        <v>72.666953877384003</v>
      </c>
      <c r="X46" s="1">
        <f t="shared" si="10"/>
        <v>45.153166216054025</v>
      </c>
      <c r="Y46" s="1">
        <f t="shared" si="11"/>
        <v>3.9694473788722249</v>
      </c>
      <c r="Z46" s="1">
        <f t="shared" si="12"/>
        <v>65.553719008264466</v>
      </c>
      <c r="AA46" s="1">
        <f t="shared" si="13"/>
        <v>0.15626563932031082</v>
      </c>
      <c r="AB46" s="1">
        <f t="shared" si="14"/>
        <v>1.9666115702479339</v>
      </c>
      <c r="AC46" s="1">
        <v>100</v>
      </c>
      <c r="AD46" s="1">
        <f t="shared" si="15"/>
        <v>0.65553719008264466</v>
      </c>
      <c r="AE46" s="1">
        <v>53168.3</v>
      </c>
      <c r="AF46" s="1">
        <f t="shared" si="16"/>
        <v>10537.177541729894</v>
      </c>
      <c r="AG46" s="1">
        <f t="shared" si="17"/>
        <v>0.34289104317583347</v>
      </c>
      <c r="AH46" s="1">
        <f t="shared" si="18"/>
        <v>5.7349565599009562E-2</v>
      </c>
      <c r="AI46" s="1">
        <f t="shared" si="19"/>
        <v>16422082300</v>
      </c>
      <c r="AJ46" s="1">
        <f t="shared" si="20"/>
        <v>465021960</v>
      </c>
      <c r="AK46" s="1">
        <f t="shared" si="21"/>
        <v>465.02195999999998</v>
      </c>
      <c r="AL46" s="1" t="s">
        <v>305</v>
      </c>
      <c r="AM46" s="1" t="s">
        <v>306</v>
      </c>
      <c r="AN46" s="1" t="s">
        <v>307</v>
      </c>
      <c r="AO46" s="1" t="s">
        <v>308</v>
      </c>
      <c r="AP46" s="1" t="s">
        <v>309</v>
      </c>
      <c r="AQ46" s="1" t="s">
        <v>310</v>
      </c>
      <c r="AR46" s="1" t="s">
        <v>311</v>
      </c>
      <c r="AS46" s="1">
        <v>6</v>
      </c>
      <c r="AT46" s="1" t="s">
        <v>312</v>
      </c>
      <c r="AU46" s="1" t="s">
        <v>313</v>
      </c>
      <c r="AV46" s="1">
        <v>3</v>
      </c>
      <c r="AW46" s="2">
        <v>61</v>
      </c>
      <c r="AX46" s="2">
        <v>37</v>
      </c>
      <c r="AY46" s="2">
        <v>1</v>
      </c>
      <c r="AZ46" s="2">
        <v>0.8</v>
      </c>
      <c r="BA46" s="2">
        <v>0.6</v>
      </c>
      <c r="BB46" s="1">
        <v>0</v>
      </c>
      <c r="BC46" s="2">
        <v>0.1</v>
      </c>
      <c r="BD46" s="1">
        <v>0</v>
      </c>
      <c r="BE46" s="2">
        <v>0.2</v>
      </c>
      <c r="BF46" s="2">
        <v>1</v>
      </c>
      <c r="BG46" s="2">
        <v>27.5</v>
      </c>
      <c r="BH46" s="2">
        <v>0.4</v>
      </c>
      <c r="BI46" s="2">
        <v>42.2</v>
      </c>
      <c r="BJ46" s="2">
        <v>13.2</v>
      </c>
      <c r="BK46" s="2">
        <v>3.7</v>
      </c>
      <c r="BL46" s="2">
        <v>7.4</v>
      </c>
      <c r="BM46" s="1">
        <v>0</v>
      </c>
      <c r="BN46" s="2">
        <v>3</v>
      </c>
      <c r="BO46" s="2">
        <v>4538626</v>
      </c>
      <c r="BP46" s="2">
        <v>822012</v>
      </c>
      <c r="BQ46" s="2">
        <v>18</v>
      </c>
      <c r="BR46" s="2">
        <v>3</v>
      </c>
      <c r="BS46" s="2">
        <v>0.08</v>
      </c>
      <c r="BT46" s="2">
        <v>0.01</v>
      </c>
      <c r="BU46" s="2">
        <v>5018230</v>
      </c>
      <c r="BV46" s="2">
        <v>20</v>
      </c>
      <c r="BW46" s="2">
        <v>0.08</v>
      </c>
      <c r="BX46" s="2">
        <v>40974735</v>
      </c>
      <c r="BY46" s="2">
        <v>3341949</v>
      </c>
      <c r="BZ46" s="2">
        <v>161</v>
      </c>
      <c r="CA46" s="2">
        <v>13</v>
      </c>
      <c r="CB46" s="2">
        <v>0.87</v>
      </c>
      <c r="CC46" s="2">
        <v>7.0000000000000007E-2</v>
      </c>
      <c r="CD46" s="2">
        <v>5</v>
      </c>
      <c r="CE46" s="2">
        <v>3</v>
      </c>
      <c r="CF46" s="2">
        <v>39</v>
      </c>
      <c r="CG46" s="2">
        <v>31</v>
      </c>
      <c r="CH46" s="2">
        <v>9</v>
      </c>
      <c r="CI46" s="2">
        <v>16</v>
      </c>
      <c r="CJ46" s="2">
        <v>16</v>
      </c>
      <c r="CK46" s="2">
        <v>7</v>
      </c>
      <c r="CL46" s="2">
        <v>1</v>
      </c>
      <c r="CM46" s="2">
        <v>14</v>
      </c>
      <c r="CN46" s="2">
        <v>20</v>
      </c>
      <c r="CO46" s="2">
        <v>3</v>
      </c>
      <c r="CP46" s="2">
        <v>12</v>
      </c>
      <c r="CQ46" s="2">
        <v>7</v>
      </c>
      <c r="CR46" s="2">
        <v>17</v>
      </c>
      <c r="CS46" s="2">
        <v>0.96128000000000002</v>
      </c>
      <c r="CT46" s="2">
        <v>0.91096999999999995</v>
      </c>
      <c r="CU46" s="1" t="s">
        <v>3</v>
      </c>
    </row>
    <row r="47" spans="1:99" s="1" customFormat="1" x14ac:dyDescent="0.25">
      <c r="A47" s="1" t="s">
        <v>314</v>
      </c>
      <c r="C47" s="1" t="s">
        <v>315</v>
      </c>
      <c r="D47" s="1">
        <v>1924</v>
      </c>
      <c r="E47" s="1">
        <f t="shared" si="0"/>
        <v>91</v>
      </c>
      <c r="F47" s="1">
        <v>196</v>
      </c>
      <c r="G47" s="1">
        <v>319</v>
      </c>
      <c r="H47" s="1">
        <v>45700</v>
      </c>
      <c r="I47" s="1">
        <v>203600</v>
      </c>
      <c r="J47" s="1">
        <v>198000</v>
      </c>
      <c r="K47" s="1">
        <v>203600</v>
      </c>
      <c r="L47" s="1">
        <f t="shared" si="1"/>
        <v>8868795640</v>
      </c>
      <c r="M47" s="1">
        <v>2525</v>
      </c>
      <c r="N47" s="1">
        <f t="shared" si="2"/>
        <v>109989000</v>
      </c>
      <c r="O47" s="1">
        <f t="shared" si="3"/>
        <v>3.9453125</v>
      </c>
      <c r="P47" s="1">
        <f t="shared" si="4"/>
        <v>10218321.5</v>
      </c>
      <c r="Q47" s="1">
        <f t="shared" si="5"/>
        <v>10.2183215</v>
      </c>
      <c r="R47" s="1">
        <v>184</v>
      </c>
      <c r="S47" s="1">
        <f t="shared" si="6"/>
        <v>476.55815999999999</v>
      </c>
      <c r="T47" s="1">
        <f t="shared" si="7"/>
        <v>117760</v>
      </c>
      <c r="U47" s="1">
        <f t="shared" si="8"/>
        <v>5129920000</v>
      </c>
      <c r="V47" s="1">
        <v>122462.37892</v>
      </c>
      <c r="W47" s="1">
        <f t="shared" si="9"/>
        <v>37.326533094816</v>
      </c>
      <c r="X47" s="1">
        <f t="shared" si="10"/>
        <v>23.19363979317448</v>
      </c>
      <c r="Y47" s="1">
        <f t="shared" si="11"/>
        <v>3.2939936989368936</v>
      </c>
      <c r="Z47" s="1">
        <f t="shared" si="12"/>
        <v>80.633478256916604</v>
      </c>
      <c r="AA47" s="1">
        <f t="shared" si="13"/>
        <v>0.15283413100594426</v>
      </c>
      <c r="AB47" s="1">
        <f t="shared" si="14"/>
        <v>1.234185891687499</v>
      </c>
      <c r="AC47" s="1">
        <v>196</v>
      </c>
      <c r="AD47" s="1">
        <f t="shared" si="15"/>
        <v>0.41139529722916635</v>
      </c>
      <c r="AE47" s="1">
        <v>119.27</v>
      </c>
      <c r="AF47" s="1">
        <f t="shared" si="16"/>
        <v>46.637623762376236</v>
      </c>
      <c r="AG47" s="1">
        <f t="shared" si="17"/>
        <v>0.68137503274060562</v>
      </c>
      <c r="AH47" s="1">
        <f t="shared" si="18"/>
        <v>4.1839092926868972E-2</v>
      </c>
      <c r="AI47" s="1">
        <f t="shared" si="19"/>
        <v>8624860200</v>
      </c>
      <c r="AJ47" s="1">
        <f t="shared" si="20"/>
        <v>244229040</v>
      </c>
      <c r="AK47" s="1">
        <f t="shared" si="21"/>
        <v>244.22904</v>
      </c>
      <c r="AL47" s="1" t="s">
        <v>316</v>
      </c>
      <c r="AM47" s="1" t="s">
        <v>317</v>
      </c>
      <c r="AN47" s="1" t="s">
        <v>318</v>
      </c>
      <c r="AO47" s="1" t="s">
        <v>319</v>
      </c>
      <c r="AP47" s="1" t="s">
        <v>320</v>
      </c>
      <c r="AQ47" s="1" t="s">
        <v>272</v>
      </c>
      <c r="AR47" s="1" t="s">
        <v>321</v>
      </c>
      <c r="AS47" s="1">
        <v>2</v>
      </c>
      <c r="AT47" s="1" t="s">
        <v>322</v>
      </c>
      <c r="AU47" s="1" t="s">
        <v>323</v>
      </c>
      <c r="AV47" s="1">
        <v>2</v>
      </c>
      <c r="AW47" s="2">
        <v>100</v>
      </c>
      <c r="AX47" s="1">
        <v>0</v>
      </c>
      <c r="AY47" s="1">
        <v>0</v>
      </c>
      <c r="AZ47" s="2">
        <v>1.8</v>
      </c>
      <c r="BA47" s="2">
        <v>0.2</v>
      </c>
      <c r="BB47" s="1">
        <v>0</v>
      </c>
      <c r="BC47" s="1">
        <v>0</v>
      </c>
      <c r="BD47" s="1">
        <v>0</v>
      </c>
      <c r="BE47" s="2">
        <v>0.1</v>
      </c>
      <c r="BF47" s="2">
        <v>0.1</v>
      </c>
      <c r="BG47" s="2">
        <v>79.3</v>
      </c>
      <c r="BH47" s="2">
        <v>0.2</v>
      </c>
      <c r="BI47" s="2">
        <v>3.2</v>
      </c>
      <c r="BJ47" s="2">
        <v>3.6</v>
      </c>
      <c r="BK47" s="1">
        <v>0</v>
      </c>
      <c r="BL47" s="1">
        <v>0</v>
      </c>
      <c r="BM47" s="1">
        <v>0</v>
      </c>
      <c r="BN47" s="2">
        <v>11.5</v>
      </c>
      <c r="BO47" s="2">
        <v>47502</v>
      </c>
      <c r="BP47" s="2">
        <v>4178</v>
      </c>
      <c r="BQ47" s="2">
        <v>276</v>
      </c>
      <c r="BR47" s="2">
        <v>24</v>
      </c>
      <c r="BS47" s="2">
        <v>0.19</v>
      </c>
      <c r="BT47" s="2">
        <v>0.02</v>
      </c>
      <c r="BU47" s="2">
        <v>49203</v>
      </c>
      <c r="BV47" s="2">
        <v>286</v>
      </c>
      <c r="BW47" s="2">
        <v>0.2</v>
      </c>
      <c r="BX47" s="2">
        <v>43012</v>
      </c>
      <c r="BY47" s="2">
        <v>3184</v>
      </c>
      <c r="BZ47" s="2">
        <v>250</v>
      </c>
      <c r="CA47" s="2">
        <v>19</v>
      </c>
      <c r="CB47" s="2">
        <v>0.41</v>
      </c>
      <c r="CC47" s="2">
        <v>0.03</v>
      </c>
      <c r="CD47" s="2">
        <v>1</v>
      </c>
      <c r="CE47" s="2">
        <v>1</v>
      </c>
      <c r="CF47" s="1">
        <v>0</v>
      </c>
      <c r="CG47" s="1">
        <v>0</v>
      </c>
      <c r="CH47" s="2">
        <v>23</v>
      </c>
      <c r="CI47" s="2">
        <v>47</v>
      </c>
      <c r="CJ47" s="2">
        <v>68</v>
      </c>
      <c r="CK47" s="2">
        <v>26</v>
      </c>
      <c r="CL47" s="2">
        <v>21</v>
      </c>
      <c r="CM47" s="2">
        <v>2</v>
      </c>
      <c r="CN47" s="2">
        <v>4</v>
      </c>
      <c r="CO47" s="2">
        <v>1</v>
      </c>
      <c r="CP47" s="2">
        <v>6</v>
      </c>
      <c r="CQ47" s="1">
        <v>0</v>
      </c>
      <c r="CR47" s="1">
        <v>0</v>
      </c>
      <c r="CS47" s="2">
        <v>0.71743000000000001</v>
      </c>
      <c r="CT47" s="2">
        <v>0.46653</v>
      </c>
      <c r="CU47" s="1" t="s">
        <v>3</v>
      </c>
    </row>
    <row r="48" spans="1:99" s="1" customFormat="1" x14ac:dyDescent="0.25">
      <c r="A48" s="1" t="s">
        <v>324</v>
      </c>
      <c r="C48" s="1" t="s">
        <v>325</v>
      </c>
      <c r="D48" s="1">
        <v>1932</v>
      </c>
      <c r="E48" s="1">
        <f t="shared" si="0"/>
        <v>83</v>
      </c>
      <c r="F48" s="1">
        <v>124</v>
      </c>
      <c r="G48" s="1">
        <v>165</v>
      </c>
      <c r="H48" s="1">
        <v>40000</v>
      </c>
      <c r="I48" s="1">
        <v>710000</v>
      </c>
      <c r="J48" s="1">
        <v>710000</v>
      </c>
      <c r="K48" s="1">
        <v>710000</v>
      </c>
      <c r="L48" s="1">
        <f t="shared" si="1"/>
        <v>30927529000</v>
      </c>
      <c r="M48" s="1">
        <v>4812</v>
      </c>
      <c r="N48" s="1">
        <f t="shared" si="2"/>
        <v>209610720</v>
      </c>
      <c r="O48" s="1">
        <f t="shared" si="3"/>
        <v>7.5187500000000007</v>
      </c>
      <c r="P48" s="1">
        <f t="shared" si="4"/>
        <v>19473490.32</v>
      </c>
      <c r="Q48" s="1">
        <f t="shared" si="5"/>
        <v>19.47349032</v>
      </c>
      <c r="R48" s="1">
        <v>206</v>
      </c>
      <c r="S48" s="1">
        <f t="shared" si="6"/>
        <v>533.53793999999994</v>
      </c>
      <c r="T48" s="1">
        <f t="shared" si="7"/>
        <v>131840</v>
      </c>
      <c r="U48" s="1">
        <f t="shared" si="8"/>
        <v>5743280000</v>
      </c>
      <c r="V48" s="1">
        <v>111071.11472</v>
      </c>
      <c r="W48" s="1">
        <f t="shared" si="9"/>
        <v>33.854475766655995</v>
      </c>
      <c r="X48" s="1">
        <f t="shared" si="10"/>
        <v>21.036202701279681</v>
      </c>
      <c r="Y48" s="1">
        <f t="shared" si="11"/>
        <v>2.1641586000663691</v>
      </c>
      <c r="Z48" s="1">
        <f t="shared" si="12"/>
        <v>147.54745845059833</v>
      </c>
      <c r="AA48" s="1">
        <f t="shared" si="13"/>
        <v>3.8656776141264351E-2</v>
      </c>
      <c r="AB48" s="1">
        <f t="shared" si="14"/>
        <v>3.569696575417701</v>
      </c>
      <c r="AC48" s="1">
        <v>124</v>
      </c>
      <c r="AD48" s="1">
        <f t="shared" si="15"/>
        <v>1.1898988584725672</v>
      </c>
      <c r="AE48" s="1">
        <v>983.54499999999996</v>
      </c>
      <c r="AF48" s="1">
        <f t="shared" si="16"/>
        <v>27.398171238570242</v>
      </c>
      <c r="AG48" s="1">
        <f t="shared" si="17"/>
        <v>0.9031719406140819</v>
      </c>
      <c r="AH48" s="1">
        <f t="shared" si="18"/>
        <v>2.2235829648579286E-2</v>
      </c>
      <c r="AI48" s="1">
        <f t="shared" si="19"/>
        <v>30927529000</v>
      </c>
      <c r="AJ48" s="1">
        <f t="shared" si="20"/>
        <v>875770800</v>
      </c>
      <c r="AK48" s="1">
        <f t="shared" si="21"/>
        <v>875.77080000000001</v>
      </c>
      <c r="AL48" s="1" t="s">
        <v>326</v>
      </c>
      <c r="AM48" s="1" t="s">
        <v>2</v>
      </c>
      <c r="AN48" s="1" t="s">
        <v>327</v>
      </c>
      <c r="AO48" s="1" t="s">
        <v>328</v>
      </c>
      <c r="AP48" s="1" t="s">
        <v>329</v>
      </c>
      <c r="AQ48" s="1" t="s">
        <v>240</v>
      </c>
      <c r="AR48" s="1" t="s">
        <v>330</v>
      </c>
      <c r="AS48" s="1">
        <v>2</v>
      </c>
      <c r="AT48" s="1" t="s">
        <v>331</v>
      </c>
      <c r="AU48" s="1" t="s">
        <v>332</v>
      </c>
      <c r="AV48" s="1">
        <v>2</v>
      </c>
      <c r="AW48" s="2">
        <v>14</v>
      </c>
      <c r="AX48" s="2">
        <v>83</v>
      </c>
      <c r="AY48" s="2">
        <v>3</v>
      </c>
      <c r="AZ48" s="2">
        <v>5.3</v>
      </c>
      <c r="BA48" s="2">
        <v>0.1</v>
      </c>
      <c r="BB48" s="1">
        <v>0</v>
      </c>
      <c r="BC48" s="1">
        <v>0</v>
      </c>
      <c r="BD48" s="1">
        <v>0</v>
      </c>
      <c r="BE48" s="2">
        <v>0.1</v>
      </c>
      <c r="BF48" s="2">
        <v>0.6</v>
      </c>
      <c r="BG48" s="2">
        <v>70.5</v>
      </c>
      <c r="BH48" s="2">
        <v>0.3</v>
      </c>
      <c r="BI48" s="2">
        <v>5.0999999999999996</v>
      </c>
      <c r="BJ48" s="2">
        <v>7.4</v>
      </c>
      <c r="BK48" s="2">
        <v>0.1</v>
      </c>
      <c r="BL48" s="1">
        <v>0</v>
      </c>
      <c r="BM48" s="1">
        <v>0</v>
      </c>
      <c r="BN48" s="2">
        <v>10.7</v>
      </c>
      <c r="BO48" s="2">
        <v>152463</v>
      </c>
      <c r="BP48" s="2">
        <v>14066</v>
      </c>
      <c r="BQ48" s="2">
        <v>264</v>
      </c>
      <c r="BR48" s="2">
        <v>24</v>
      </c>
      <c r="BS48" s="2">
        <v>0.16</v>
      </c>
      <c r="BT48" s="2">
        <v>0.02</v>
      </c>
      <c r="BU48" s="2">
        <v>155875</v>
      </c>
      <c r="BV48" s="2">
        <v>270</v>
      </c>
      <c r="BW48" s="2">
        <v>0.17</v>
      </c>
      <c r="BX48" s="2">
        <v>460642</v>
      </c>
      <c r="BY48" s="2">
        <v>15310</v>
      </c>
      <c r="BZ48" s="2">
        <v>797</v>
      </c>
      <c r="CA48" s="2">
        <v>26</v>
      </c>
      <c r="CB48" s="2">
        <v>0.53</v>
      </c>
      <c r="CC48" s="2">
        <v>0.02</v>
      </c>
      <c r="CD48" s="1">
        <v>0</v>
      </c>
      <c r="CE48" s="2">
        <v>1</v>
      </c>
      <c r="CF48" s="1">
        <v>0</v>
      </c>
      <c r="CG48" s="1">
        <v>0</v>
      </c>
      <c r="CH48" s="2">
        <v>31</v>
      </c>
      <c r="CI48" s="2">
        <v>40</v>
      </c>
      <c r="CJ48" s="2">
        <v>60</v>
      </c>
      <c r="CK48" s="2">
        <v>23</v>
      </c>
      <c r="CL48" s="2">
        <v>20</v>
      </c>
      <c r="CM48" s="2">
        <v>3</v>
      </c>
      <c r="CN48" s="2">
        <v>6</v>
      </c>
      <c r="CO48" s="2">
        <v>3</v>
      </c>
      <c r="CP48" s="2">
        <v>13</v>
      </c>
      <c r="CQ48" s="1">
        <v>0</v>
      </c>
      <c r="CR48" s="1">
        <v>0</v>
      </c>
      <c r="CS48" s="2">
        <v>0.83660000000000001</v>
      </c>
      <c r="CT48" s="2">
        <v>0.83489999999999998</v>
      </c>
      <c r="CU48" s="1" t="s">
        <v>3</v>
      </c>
    </row>
    <row r="49" spans="1:99" s="1" customFormat="1" x14ac:dyDescent="0.25">
      <c r="A49" s="1" t="s">
        <v>333</v>
      </c>
      <c r="C49" s="1" t="s">
        <v>334</v>
      </c>
      <c r="D49" s="1">
        <v>1928</v>
      </c>
      <c r="E49" s="1">
        <f t="shared" si="0"/>
        <v>87</v>
      </c>
      <c r="F49" s="1">
        <v>47</v>
      </c>
      <c r="G49" s="1">
        <v>66</v>
      </c>
      <c r="H49" s="1">
        <v>15000</v>
      </c>
      <c r="I49" s="1">
        <v>5000</v>
      </c>
      <c r="J49" s="1">
        <v>4000</v>
      </c>
      <c r="K49" s="1">
        <v>5000</v>
      </c>
      <c r="L49" s="1">
        <f t="shared" si="1"/>
        <v>217799500</v>
      </c>
      <c r="M49" s="1">
        <v>275</v>
      </c>
      <c r="N49" s="1">
        <f t="shared" si="2"/>
        <v>11979000</v>
      </c>
      <c r="O49" s="1">
        <f t="shared" si="3"/>
        <v>0.4296875</v>
      </c>
      <c r="P49" s="1">
        <f t="shared" si="4"/>
        <v>1112886.5</v>
      </c>
      <c r="Q49" s="1">
        <f t="shared" si="5"/>
        <v>1.1128865000000001</v>
      </c>
      <c r="R49" s="1">
        <v>185</v>
      </c>
      <c r="S49" s="1">
        <f t="shared" si="6"/>
        <v>479.14814999999999</v>
      </c>
      <c r="T49" s="1">
        <f t="shared" si="7"/>
        <v>118400</v>
      </c>
      <c r="U49" s="1">
        <f t="shared" si="8"/>
        <v>5157800000</v>
      </c>
      <c r="W49" s="1">
        <f t="shared" si="9"/>
        <v>0</v>
      </c>
      <c r="X49" s="1">
        <f t="shared" si="10"/>
        <v>0</v>
      </c>
      <c r="Y49" s="1">
        <f t="shared" si="11"/>
        <v>0</v>
      </c>
      <c r="Z49" s="1">
        <f t="shared" si="12"/>
        <v>18.181776442107022</v>
      </c>
      <c r="AA49" s="1">
        <f t="shared" si="13"/>
        <v>0</v>
      </c>
      <c r="AB49" s="1">
        <f t="shared" si="14"/>
        <v>1.1605389218366184</v>
      </c>
      <c r="AC49" s="1">
        <v>47</v>
      </c>
      <c r="AD49" s="1">
        <f t="shared" si="15"/>
        <v>0.38684630727887281</v>
      </c>
      <c r="AE49" s="1" t="s">
        <v>2</v>
      </c>
      <c r="AF49" s="1">
        <f t="shared" si="16"/>
        <v>430.54545454545456</v>
      </c>
      <c r="AG49" s="1">
        <f t="shared" si="17"/>
        <v>0.4655555190920046</v>
      </c>
      <c r="AH49" s="1">
        <f t="shared" si="18"/>
        <v>0.22555827820475402</v>
      </c>
      <c r="AI49" s="1">
        <f t="shared" si="19"/>
        <v>174239600</v>
      </c>
      <c r="AJ49" s="1">
        <f t="shared" si="20"/>
        <v>4933920</v>
      </c>
      <c r="AK49" s="1">
        <f t="shared" si="21"/>
        <v>4.9339199999999996</v>
      </c>
      <c r="AL49" s="1" t="s">
        <v>2</v>
      </c>
      <c r="AM49" s="1" t="s">
        <v>2</v>
      </c>
      <c r="AN49" s="1" t="s">
        <v>2</v>
      </c>
      <c r="AO49" s="1" t="s">
        <v>2</v>
      </c>
      <c r="AP49" s="1" t="s">
        <v>2</v>
      </c>
      <c r="AQ49" s="1" t="s">
        <v>2</v>
      </c>
      <c r="AR49" s="1" t="s">
        <v>2</v>
      </c>
      <c r="AS49" s="1">
        <v>0</v>
      </c>
      <c r="AT49" s="1" t="s">
        <v>2</v>
      </c>
      <c r="AU49" s="1" t="s">
        <v>2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 t="s">
        <v>3</v>
      </c>
    </row>
    <row r="50" spans="1:99" s="1" customFormat="1" x14ac:dyDescent="0.25">
      <c r="A50" s="1" t="s">
        <v>335</v>
      </c>
      <c r="C50" s="1" t="s">
        <v>336</v>
      </c>
      <c r="D50" s="1">
        <v>1920</v>
      </c>
      <c r="E50" s="1">
        <f t="shared" si="0"/>
        <v>95</v>
      </c>
      <c r="F50" s="1">
        <v>43</v>
      </c>
      <c r="G50" s="1">
        <v>54</v>
      </c>
      <c r="H50" s="1">
        <v>400</v>
      </c>
      <c r="I50" s="1">
        <v>17280</v>
      </c>
      <c r="J50" s="1">
        <v>15700</v>
      </c>
      <c r="K50" s="1">
        <v>17280</v>
      </c>
      <c r="L50" s="1">
        <f t="shared" si="1"/>
        <v>752715072</v>
      </c>
      <c r="M50" s="1">
        <v>310</v>
      </c>
      <c r="N50" s="1">
        <f t="shared" si="2"/>
        <v>13503600</v>
      </c>
      <c r="O50" s="1">
        <f t="shared" si="3"/>
        <v>0.484375</v>
      </c>
      <c r="P50" s="1">
        <f t="shared" si="4"/>
        <v>1254526.6000000001</v>
      </c>
      <c r="Q50" s="1">
        <f t="shared" si="5"/>
        <v>1.2545266000000002</v>
      </c>
      <c r="R50" s="1">
        <v>6</v>
      </c>
      <c r="S50" s="1">
        <f t="shared" si="6"/>
        <v>15.539939999999998</v>
      </c>
      <c r="T50" s="1">
        <f t="shared" si="7"/>
        <v>3840</v>
      </c>
      <c r="U50" s="1">
        <f t="shared" si="8"/>
        <v>167280000</v>
      </c>
      <c r="W50" s="1">
        <f t="shared" si="9"/>
        <v>0</v>
      </c>
      <c r="X50" s="1">
        <f t="shared" si="10"/>
        <v>0</v>
      </c>
      <c r="Y50" s="1">
        <f t="shared" si="11"/>
        <v>0</v>
      </c>
      <c r="Z50" s="1">
        <f t="shared" si="12"/>
        <v>55.741807517995198</v>
      </c>
      <c r="AA50" s="1">
        <f t="shared" si="13"/>
        <v>0</v>
      </c>
      <c r="AB50" s="1">
        <f t="shared" si="14"/>
        <v>3.8889633152089673</v>
      </c>
      <c r="AC50" s="1">
        <v>43</v>
      </c>
      <c r="AD50" s="1">
        <f t="shared" si="15"/>
        <v>1.2963211050696557</v>
      </c>
      <c r="AE50" s="1" t="s">
        <v>2</v>
      </c>
      <c r="AF50" s="1">
        <f t="shared" si="16"/>
        <v>12.387096774193548</v>
      </c>
      <c r="AG50" s="1">
        <f t="shared" si="17"/>
        <v>1.3443170700566218</v>
      </c>
      <c r="AH50" s="1">
        <f t="shared" si="18"/>
        <v>6.478106889957036E-2</v>
      </c>
      <c r="AI50" s="1">
        <f t="shared" si="19"/>
        <v>683890430</v>
      </c>
      <c r="AJ50" s="1">
        <f t="shared" si="20"/>
        <v>19365636</v>
      </c>
      <c r="AK50" s="1">
        <f t="shared" si="21"/>
        <v>19.365635999999999</v>
      </c>
      <c r="AL50" s="1" t="s">
        <v>2</v>
      </c>
      <c r="AM50" s="1" t="s">
        <v>2</v>
      </c>
      <c r="AN50" s="1" t="s">
        <v>2</v>
      </c>
      <c r="AO50" s="1" t="s">
        <v>2</v>
      </c>
      <c r="AP50" s="1" t="s">
        <v>2</v>
      </c>
      <c r="AQ50" s="1" t="s">
        <v>2</v>
      </c>
      <c r="AR50" s="1" t="s">
        <v>2</v>
      </c>
      <c r="AS50" s="1">
        <v>0</v>
      </c>
      <c r="AT50" s="1" t="s">
        <v>2</v>
      </c>
      <c r="AU50" s="1" t="s">
        <v>2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 t="s">
        <v>3</v>
      </c>
    </row>
    <row r="51" spans="1:99" s="1" customFormat="1" x14ac:dyDescent="0.25">
      <c r="A51" s="1" t="s">
        <v>337</v>
      </c>
      <c r="B51" s="1" t="s">
        <v>338</v>
      </c>
      <c r="C51" s="1" t="s">
        <v>339</v>
      </c>
      <c r="D51" s="1">
        <v>1962</v>
      </c>
      <c r="E51" s="1">
        <f t="shared" si="0"/>
        <v>53</v>
      </c>
      <c r="F51" s="1">
        <v>220</v>
      </c>
      <c r="G51" s="1">
        <v>235</v>
      </c>
      <c r="H51" s="1">
        <v>129000</v>
      </c>
      <c r="I51" s="1">
        <v>136700</v>
      </c>
      <c r="J51" s="1">
        <v>26000</v>
      </c>
      <c r="K51" s="1">
        <v>136700</v>
      </c>
      <c r="L51" s="1">
        <f t="shared" si="1"/>
        <v>5954638330</v>
      </c>
      <c r="M51" s="1">
        <v>20000</v>
      </c>
      <c r="N51" s="1">
        <f t="shared" si="2"/>
        <v>871200000</v>
      </c>
      <c r="O51" s="1">
        <f t="shared" si="3"/>
        <v>31.25</v>
      </c>
      <c r="P51" s="1">
        <f t="shared" si="4"/>
        <v>80937200</v>
      </c>
      <c r="Q51" s="1">
        <f t="shared" si="5"/>
        <v>80.937200000000004</v>
      </c>
      <c r="R51" s="1">
        <v>221</v>
      </c>
      <c r="S51" s="1">
        <f t="shared" si="6"/>
        <v>572.38779</v>
      </c>
      <c r="T51" s="1">
        <f t="shared" si="7"/>
        <v>141440</v>
      </c>
      <c r="U51" s="1">
        <f t="shared" si="8"/>
        <v>6161480000</v>
      </c>
      <c r="V51" s="1">
        <v>71859.650926000002</v>
      </c>
      <c r="W51" s="1">
        <f t="shared" si="9"/>
        <v>21.902821602244799</v>
      </c>
      <c r="X51" s="1">
        <f t="shared" si="10"/>
        <v>13.609786727478845</v>
      </c>
      <c r="Y51" s="1">
        <f t="shared" si="11"/>
        <v>0.68678510719650843</v>
      </c>
      <c r="Z51" s="1">
        <f t="shared" si="12"/>
        <v>6.8349843089990818</v>
      </c>
      <c r="AA51" s="1">
        <f t="shared" si="13"/>
        <v>0.68295895796523143</v>
      </c>
      <c r="AB51" s="1">
        <f t="shared" si="14"/>
        <v>9.3204331486351114E-2</v>
      </c>
      <c r="AC51" s="1">
        <v>220</v>
      </c>
      <c r="AD51" s="1">
        <f t="shared" si="15"/>
        <v>3.1068110495450371E-2</v>
      </c>
      <c r="AE51" s="1">
        <v>124.82899999999999</v>
      </c>
      <c r="AF51" s="1">
        <f t="shared" si="16"/>
        <v>7.0720000000000001</v>
      </c>
      <c r="AG51" s="1">
        <f t="shared" si="17"/>
        <v>2.052220573015634E-2</v>
      </c>
      <c r="AH51" s="1">
        <f t="shared" si="18"/>
        <v>2.5237289869063386</v>
      </c>
      <c r="AI51" s="1">
        <f t="shared" si="19"/>
        <v>1132557400</v>
      </c>
      <c r="AJ51" s="1">
        <f t="shared" si="20"/>
        <v>32070480</v>
      </c>
      <c r="AK51" s="1">
        <f t="shared" si="21"/>
        <v>32.070480000000003</v>
      </c>
      <c r="AL51" s="1" t="s">
        <v>340</v>
      </c>
      <c r="AM51" s="1" t="s">
        <v>2</v>
      </c>
      <c r="AN51" s="1" t="s">
        <v>341</v>
      </c>
      <c r="AO51" s="1" t="s">
        <v>342</v>
      </c>
      <c r="AP51" s="1" t="s">
        <v>343</v>
      </c>
      <c r="AQ51" s="1" t="s">
        <v>196</v>
      </c>
      <c r="AR51" s="1" t="s">
        <v>344</v>
      </c>
      <c r="AS51" s="1">
        <v>1</v>
      </c>
      <c r="AT51" s="1" t="s">
        <v>345</v>
      </c>
      <c r="AU51" s="1" t="s">
        <v>346</v>
      </c>
      <c r="AV51" s="1">
        <v>2</v>
      </c>
      <c r="AW51" s="2">
        <v>48</v>
      </c>
      <c r="AX51" s="2">
        <v>52</v>
      </c>
      <c r="AY51" s="1">
        <v>0</v>
      </c>
      <c r="AZ51" s="2">
        <v>0.5</v>
      </c>
      <c r="BA51" s="1">
        <v>0</v>
      </c>
      <c r="BB51" s="1">
        <v>0</v>
      </c>
      <c r="BC51" s="1">
        <v>0</v>
      </c>
      <c r="BD51" s="1">
        <v>0</v>
      </c>
      <c r="BE51" s="2">
        <v>0.2</v>
      </c>
      <c r="BF51" s="2">
        <v>2.2999999999999998</v>
      </c>
      <c r="BG51" s="2">
        <v>72.099999999999994</v>
      </c>
      <c r="BH51" s="2">
        <v>2.2000000000000002</v>
      </c>
      <c r="BI51" s="2">
        <v>1.6</v>
      </c>
      <c r="BJ51" s="2">
        <v>1.5</v>
      </c>
      <c r="BK51" s="1">
        <v>0</v>
      </c>
      <c r="BL51" s="1">
        <v>0</v>
      </c>
      <c r="BM51" s="1">
        <v>0</v>
      </c>
      <c r="BN51" s="2">
        <v>19.600000000000001</v>
      </c>
      <c r="BO51" s="2">
        <v>28082</v>
      </c>
      <c r="BP51" s="2">
        <v>2224</v>
      </c>
      <c r="BQ51" s="2">
        <v>432</v>
      </c>
      <c r="BR51" s="2">
        <v>34</v>
      </c>
      <c r="BS51" s="2">
        <v>0.21</v>
      </c>
      <c r="BT51" s="2">
        <v>0.02</v>
      </c>
      <c r="BU51" s="2">
        <v>27475</v>
      </c>
      <c r="BV51" s="2">
        <v>423</v>
      </c>
      <c r="BW51" s="2">
        <v>0.2</v>
      </c>
      <c r="BX51" s="2">
        <v>96579</v>
      </c>
      <c r="BY51" s="2">
        <v>4905</v>
      </c>
      <c r="BZ51" s="2">
        <v>1486</v>
      </c>
      <c r="CA51" s="2">
        <v>75</v>
      </c>
      <c r="CB51" s="2">
        <v>0.86</v>
      </c>
      <c r="CC51" s="2">
        <v>0.05</v>
      </c>
      <c r="CD51" s="1">
        <v>0</v>
      </c>
      <c r="CE51" s="1">
        <v>0</v>
      </c>
      <c r="CF51" s="1">
        <v>0</v>
      </c>
      <c r="CG51" s="1">
        <v>0</v>
      </c>
      <c r="CH51" s="2">
        <v>22</v>
      </c>
      <c r="CI51" s="2">
        <v>39</v>
      </c>
      <c r="CJ51" s="2">
        <v>44</v>
      </c>
      <c r="CK51" s="2">
        <v>38</v>
      </c>
      <c r="CL51" s="2">
        <v>53</v>
      </c>
      <c r="CM51" s="2">
        <v>1</v>
      </c>
      <c r="CN51" s="2">
        <v>1</v>
      </c>
      <c r="CO51" s="1">
        <v>0</v>
      </c>
      <c r="CP51" s="2">
        <v>2</v>
      </c>
      <c r="CQ51" s="1">
        <v>0</v>
      </c>
      <c r="CR51" s="1">
        <v>0</v>
      </c>
      <c r="CS51" s="2">
        <v>0.91349999999999998</v>
      </c>
      <c r="CT51" s="2">
        <v>0.89148000000000005</v>
      </c>
      <c r="CU51" s="1" t="s">
        <v>3</v>
      </c>
    </row>
    <row r="52" spans="1:99" s="1" customFormat="1" x14ac:dyDescent="0.25">
      <c r="A52" s="1" t="s">
        <v>347</v>
      </c>
      <c r="B52" s="1" t="s">
        <v>348</v>
      </c>
      <c r="C52" s="1" t="s">
        <v>349</v>
      </c>
      <c r="D52" s="1">
        <v>1955</v>
      </c>
      <c r="E52" s="1">
        <f t="shared" si="0"/>
        <v>60</v>
      </c>
      <c r="F52" s="1">
        <v>205</v>
      </c>
      <c r="G52" s="1">
        <v>230</v>
      </c>
      <c r="H52" s="1">
        <v>1200000</v>
      </c>
      <c r="I52" s="1">
        <v>593000</v>
      </c>
      <c r="J52" s="1">
        <v>516000</v>
      </c>
      <c r="K52" s="1">
        <v>593000</v>
      </c>
      <c r="L52" s="1">
        <f t="shared" si="1"/>
        <v>25831020700</v>
      </c>
      <c r="M52" s="1">
        <v>8400</v>
      </c>
      <c r="N52" s="1">
        <f t="shared" si="2"/>
        <v>365904000</v>
      </c>
      <c r="O52" s="1">
        <f t="shared" si="3"/>
        <v>13.125</v>
      </c>
      <c r="P52" s="1">
        <f t="shared" si="4"/>
        <v>33993624</v>
      </c>
      <c r="Q52" s="1">
        <f t="shared" si="5"/>
        <v>33.993624000000004</v>
      </c>
      <c r="R52" s="1">
        <v>75400</v>
      </c>
      <c r="S52" s="1">
        <f t="shared" si="6"/>
        <v>195285.24599999998</v>
      </c>
      <c r="T52" s="1">
        <f t="shared" si="7"/>
        <v>48256000</v>
      </c>
      <c r="U52" s="1">
        <f t="shared" si="8"/>
        <v>2102152000000</v>
      </c>
      <c r="W52" s="1">
        <f t="shared" si="9"/>
        <v>0</v>
      </c>
      <c r="X52" s="1">
        <f t="shared" si="10"/>
        <v>0</v>
      </c>
      <c r="Y52" s="1">
        <f t="shared" si="11"/>
        <v>0</v>
      </c>
      <c r="Z52" s="1">
        <f t="shared" si="12"/>
        <v>70.595076030871482</v>
      </c>
      <c r="AA52" s="1">
        <f t="shared" si="13"/>
        <v>0</v>
      </c>
      <c r="AB52" s="1">
        <f t="shared" si="14"/>
        <v>1.0330986736225094</v>
      </c>
      <c r="AC52" s="1">
        <v>205</v>
      </c>
      <c r="AD52" s="1">
        <f t="shared" si="15"/>
        <v>0.34436622454083649</v>
      </c>
      <c r="AE52" s="1" t="s">
        <v>2</v>
      </c>
      <c r="AF52" s="1">
        <f t="shared" si="16"/>
        <v>5744.7619047619046</v>
      </c>
      <c r="AG52" s="1">
        <f t="shared" si="17"/>
        <v>0.32706666318584249</v>
      </c>
      <c r="AH52" s="1">
        <f t="shared" si="18"/>
        <v>5.3409148327552752E-2</v>
      </c>
      <c r="AI52" s="1">
        <f t="shared" si="19"/>
        <v>22476908400</v>
      </c>
      <c r="AJ52" s="1">
        <f t="shared" si="20"/>
        <v>636475680</v>
      </c>
      <c r="AK52" s="1">
        <f t="shared" si="21"/>
        <v>636.47568000000001</v>
      </c>
      <c r="AL52" s="1" t="s">
        <v>2</v>
      </c>
      <c r="AM52" s="1" t="s">
        <v>2</v>
      </c>
      <c r="AN52" s="1" t="s">
        <v>2</v>
      </c>
      <c r="AO52" s="1" t="s">
        <v>2</v>
      </c>
      <c r="AP52" s="1" t="s">
        <v>2</v>
      </c>
      <c r="AQ52" s="1" t="s">
        <v>2</v>
      </c>
      <c r="AR52" s="1" t="s">
        <v>2</v>
      </c>
      <c r="AS52" s="1">
        <v>0</v>
      </c>
      <c r="AT52" s="1" t="s">
        <v>2</v>
      </c>
      <c r="AU52" s="1" t="s">
        <v>2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 t="s">
        <v>3</v>
      </c>
    </row>
    <row r="53" spans="1:99" s="1" customFormat="1" x14ac:dyDescent="0.25">
      <c r="A53" s="1" t="s">
        <v>350</v>
      </c>
      <c r="B53" s="1" t="s">
        <v>351</v>
      </c>
      <c r="C53" s="1" t="s">
        <v>352</v>
      </c>
      <c r="D53" s="1">
        <v>1916</v>
      </c>
      <c r="E53" s="1">
        <f t="shared" si="0"/>
        <v>99</v>
      </c>
      <c r="F53" s="1">
        <v>25</v>
      </c>
      <c r="G53" s="1">
        <v>63</v>
      </c>
      <c r="H53" s="1">
        <v>16000</v>
      </c>
      <c r="I53" s="1">
        <v>458000</v>
      </c>
      <c r="J53" s="1">
        <v>458000</v>
      </c>
      <c r="K53" s="1">
        <v>458000</v>
      </c>
      <c r="L53" s="1">
        <f t="shared" si="1"/>
        <v>19950434200</v>
      </c>
      <c r="M53" s="1">
        <v>25000</v>
      </c>
      <c r="N53" s="1">
        <f t="shared" si="2"/>
        <v>1089000000</v>
      </c>
      <c r="O53" s="1">
        <f t="shared" si="3"/>
        <v>39.0625</v>
      </c>
      <c r="P53" s="1">
        <f t="shared" si="4"/>
        <v>101171500</v>
      </c>
      <c r="Q53" s="1">
        <f t="shared" si="5"/>
        <v>101.17150000000001</v>
      </c>
      <c r="R53" s="1">
        <v>607</v>
      </c>
      <c r="S53" s="1">
        <f t="shared" si="6"/>
        <v>1572.12393</v>
      </c>
      <c r="T53" s="1">
        <f t="shared" si="7"/>
        <v>388480</v>
      </c>
      <c r="U53" s="1">
        <f t="shared" si="8"/>
        <v>16923160000</v>
      </c>
      <c r="V53" s="1">
        <v>38334.375275999999</v>
      </c>
      <c r="W53" s="1">
        <f t="shared" si="9"/>
        <v>11.684317584124798</v>
      </c>
      <c r="X53" s="1">
        <f t="shared" si="10"/>
        <v>7.260300671022744</v>
      </c>
      <c r="Y53" s="1">
        <f t="shared" si="11"/>
        <v>0.32769449781534843</v>
      </c>
      <c r="Z53" s="1">
        <f t="shared" si="12"/>
        <v>18.319957943067035</v>
      </c>
      <c r="AA53" s="1">
        <f t="shared" si="13"/>
        <v>2.0682629994557944E-2</v>
      </c>
      <c r="AB53" s="1">
        <f t="shared" si="14"/>
        <v>2.198394953168044</v>
      </c>
      <c r="AC53" s="1">
        <v>25</v>
      </c>
      <c r="AD53" s="1">
        <f t="shared" si="15"/>
        <v>0.73279831772268134</v>
      </c>
      <c r="AE53" s="1" t="s">
        <v>2</v>
      </c>
      <c r="AF53" s="1">
        <f t="shared" si="16"/>
        <v>15.539199999999999</v>
      </c>
      <c r="AG53" s="1">
        <f t="shared" si="17"/>
        <v>4.9198966622095212E-2</v>
      </c>
      <c r="AH53" s="1">
        <f t="shared" si="18"/>
        <v>0.17908557221496946</v>
      </c>
      <c r="AI53" s="1">
        <f t="shared" si="19"/>
        <v>19950434200</v>
      </c>
      <c r="AJ53" s="1">
        <f t="shared" si="20"/>
        <v>564933840</v>
      </c>
      <c r="AK53" s="1">
        <f t="shared" si="21"/>
        <v>564.93384000000003</v>
      </c>
      <c r="AL53" s="1" t="s">
        <v>353</v>
      </c>
      <c r="AM53" s="1" t="s">
        <v>2</v>
      </c>
      <c r="AN53" s="1" t="s">
        <v>354</v>
      </c>
      <c r="AO53" s="1" t="s">
        <v>355</v>
      </c>
      <c r="AP53" s="1" t="s">
        <v>2</v>
      </c>
      <c r="AQ53" s="1" t="s">
        <v>2</v>
      </c>
      <c r="AR53" s="1" t="s">
        <v>2</v>
      </c>
      <c r="AS53" s="1">
        <v>0</v>
      </c>
      <c r="AT53" s="1" t="s">
        <v>2</v>
      </c>
      <c r="AU53" s="1" t="s">
        <v>2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 t="s">
        <v>3</v>
      </c>
    </row>
    <row r="54" spans="1:99" s="1" customFormat="1" x14ac:dyDescent="0.25">
      <c r="A54" s="1" t="s">
        <v>356</v>
      </c>
      <c r="C54" s="1" t="s">
        <v>357</v>
      </c>
      <c r="D54" s="1">
        <v>1950</v>
      </c>
      <c r="E54" s="1">
        <f t="shared" si="0"/>
        <v>65</v>
      </c>
      <c r="F54" s="1">
        <v>9</v>
      </c>
      <c r="G54" s="1">
        <v>12</v>
      </c>
      <c r="H54" s="1">
        <v>110</v>
      </c>
      <c r="I54" s="1">
        <v>2449</v>
      </c>
      <c r="J54" s="1">
        <v>2000</v>
      </c>
      <c r="K54" s="1">
        <v>2449</v>
      </c>
      <c r="L54" s="1">
        <f t="shared" si="1"/>
        <v>106678195.10000001</v>
      </c>
      <c r="M54" s="1">
        <v>290</v>
      </c>
      <c r="N54" s="1">
        <f t="shared" si="2"/>
        <v>12632400</v>
      </c>
      <c r="O54" s="1">
        <f t="shared" si="3"/>
        <v>0.453125</v>
      </c>
      <c r="P54" s="1">
        <f t="shared" si="4"/>
        <v>1173589.4000000001</v>
      </c>
      <c r="Q54" s="1">
        <f t="shared" si="5"/>
        <v>1.1735894</v>
      </c>
      <c r="R54" s="1">
        <v>3600</v>
      </c>
      <c r="S54" s="1">
        <f t="shared" si="6"/>
        <v>9323.9639999999999</v>
      </c>
      <c r="T54" s="1">
        <f t="shared" si="7"/>
        <v>2304000</v>
      </c>
      <c r="U54" s="1">
        <f t="shared" si="8"/>
        <v>100368000000</v>
      </c>
      <c r="V54" s="1">
        <v>30229.728218</v>
      </c>
      <c r="W54" s="1">
        <f t="shared" si="9"/>
        <v>9.2140211608464</v>
      </c>
      <c r="X54" s="1">
        <f t="shared" si="10"/>
        <v>5.7253291461198925</v>
      </c>
      <c r="Y54" s="1">
        <f t="shared" si="11"/>
        <v>2.3993080290340121</v>
      </c>
      <c r="Z54" s="1">
        <f t="shared" si="12"/>
        <v>8.4448081995503639</v>
      </c>
      <c r="AA54" s="1">
        <f t="shared" si="13"/>
        <v>3.7349698255530694</v>
      </c>
      <c r="AB54" s="1">
        <f t="shared" si="14"/>
        <v>2.814936066516788</v>
      </c>
      <c r="AC54" s="1">
        <v>9</v>
      </c>
      <c r="AD54" s="1">
        <f t="shared" si="15"/>
        <v>0.93831202217226262</v>
      </c>
      <c r="AE54" s="1" t="s">
        <v>2</v>
      </c>
      <c r="AF54" s="1">
        <f t="shared" si="16"/>
        <v>7944.8275862068967</v>
      </c>
      <c r="AG54" s="1">
        <f t="shared" si="17"/>
        <v>0.21056796704319025</v>
      </c>
      <c r="AH54" s="1">
        <f t="shared" si="18"/>
        <v>0.47572291403184491</v>
      </c>
      <c r="AI54" s="1">
        <f t="shared" si="19"/>
        <v>87119800</v>
      </c>
      <c r="AJ54" s="1">
        <f t="shared" si="20"/>
        <v>2466960</v>
      </c>
      <c r="AK54" s="1">
        <f t="shared" si="21"/>
        <v>2.4669599999999998</v>
      </c>
      <c r="AL54" s="1" t="s">
        <v>358</v>
      </c>
      <c r="AM54" s="1" t="s">
        <v>359</v>
      </c>
      <c r="AN54" s="1" t="s">
        <v>356</v>
      </c>
      <c r="AO54" s="1" t="s">
        <v>360</v>
      </c>
      <c r="AP54" s="1" t="s">
        <v>2</v>
      </c>
      <c r="AQ54" s="1" t="s">
        <v>2</v>
      </c>
      <c r="AR54" s="1" t="s">
        <v>2</v>
      </c>
      <c r="AS54" s="1">
        <v>0</v>
      </c>
      <c r="AT54" s="1" t="s">
        <v>2</v>
      </c>
      <c r="AU54" s="1" t="s">
        <v>2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 t="s">
        <v>3</v>
      </c>
    </row>
    <row r="55" spans="1:99" s="1" customFormat="1" x14ac:dyDescent="0.25">
      <c r="A55" s="1" t="s">
        <v>361</v>
      </c>
      <c r="B55" s="1" t="s">
        <v>362</v>
      </c>
      <c r="C55" s="1" t="s">
        <v>363</v>
      </c>
      <c r="D55" s="1">
        <v>1970</v>
      </c>
      <c r="E55" s="1">
        <f t="shared" si="0"/>
        <v>45</v>
      </c>
      <c r="F55" s="1">
        <v>98</v>
      </c>
      <c r="G55" s="1">
        <v>226</v>
      </c>
      <c r="H55" s="1">
        <v>850000</v>
      </c>
      <c r="I55" s="1">
        <v>565200</v>
      </c>
      <c r="J55" s="1">
        <v>565200</v>
      </c>
      <c r="K55" s="1">
        <v>565200</v>
      </c>
      <c r="L55" s="1">
        <f t="shared" si="1"/>
        <v>24620055480</v>
      </c>
      <c r="M55" s="1">
        <v>10025</v>
      </c>
      <c r="N55" s="1">
        <f t="shared" si="2"/>
        <v>436689000</v>
      </c>
      <c r="O55" s="1">
        <f t="shared" si="3"/>
        <v>15.6640625</v>
      </c>
      <c r="P55" s="1">
        <f t="shared" si="4"/>
        <v>40569771.5</v>
      </c>
      <c r="Q55" s="1">
        <f t="shared" si="5"/>
        <v>40.569771500000002</v>
      </c>
      <c r="R55" s="1">
        <v>103900</v>
      </c>
      <c r="S55" s="1">
        <f t="shared" si="6"/>
        <v>269099.96099999995</v>
      </c>
      <c r="T55" s="1">
        <f t="shared" si="7"/>
        <v>66496000</v>
      </c>
      <c r="U55" s="1">
        <f t="shared" si="8"/>
        <v>2896732000000</v>
      </c>
      <c r="W55" s="1">
        <f t="shared" si="9"/>
        <v>0</v>
      </c>
      <c r="X55" s="1">
        <f t="shared" si="10"/>
        <v>0</v>
      </c>
      <c r="Y55" s="1">
        <f t="shared" si="11"/>
        <v>0</v>
      </c>
      <c r="Z55" s="1">
        <f t="shared" si="12"/>
        <v>56.378922940582427</v>
      </c>
      <c r="AA55" s="1">
        <f t="shared" si="13"/>
        <v>0</v>
      </c>
      <c r="AB55" s="1">
        <f t="shared" si="14"/>
        <v>1.7258853961402785</v>
      </c>
      <c r="AC55" s="1">
        <v>98</v>
      </c>
      <c r="AD55" s="1">
        <f t="shared" si="15"/>
        <v>0.57529513204675942</v>
      </c>
      <c r="AE55" s="1" t="s">
        <v>2</v>
      </c>
      <c r="AF55" s="1">
        <f t="shared" si="16"/>
        <v>6633.0174563591027</v>
      </c>
      <c r="AG55" s="1">
        <f t="shared" si="17"/>
        <v>0.23909808467488339</v>
      </c>
      <c r="AH55" s="1">
        <f t="shared" si="18"/>
        <v>5.8192671659336268E-2</v>
      </c>
      <c r="AI55" s="1">
        <f t="shared" si="19"/>
        <v>24620055480</v>
      </c>
      <c r="AJ55" s="1">
        <f t="shared" si="20"/>
        <v>697162896</v>
      </c>
      <c r="AK55" s="1">
        <f t="shared" si="21"/>
        <v>697.16289600000005</v>
      </c>
      <c r="AL55" s="1" t="s">
        <v>2</v>
      </c>
      <c r="AM55" s="1" t="s">
        <v>2</v>
      </c>
      <c r="AN55" s="1" t="s">
        <v>2</v>
      </c>
      <c r="AO55" s="1" t="s">
        <v>2</v>
      </c>
      <c r="AP55" s="1" t="s">
        <v>2</v>
      </c>
      <c r="AQ55" s="1" t="s">
        <v>2</v>
      </c>
      <c r="AR55" s="1" t="s">
        <v>2</v>
      </c>
      <c r="AS55" s="1">
        <v>0</v>
      </c>
      <c r="AT55" s="1" t="s">
        <v>2</v>
      </c>
      <c r="AU55" s="1" t="s">
        <v>2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 t="s">
        <v>3</v>
      </c>
    </row>
    <row r="56" spans="1:99" s="1" customFormat="1" x14ac:dyDescent="0.25">
      <c r="A56" s="1" t="s">
        <v>364</v>
      </c>
      <c r="B56" s="1" t="s">
        <v>365</v>
      </c>
      <c r="C56" s="1" t="s">
        <v>366</v>
      </c>
      <c r="D56" s="1">
        <v>1962</v>
      </c>
      <c r="E56" s="1">
        <f t="shared" si="0"/>
        <v>53</v>
      </c>
      <c r="F56" s="1">
        <v>100</v>
      </c>
      <c r="G56" s="1">
        <v>208</v>
      </c>
      <c r="H56" s="1">
        <v>850000</v>
      </c>
      <c r="I56" s="1">
        <v>0</v>
      </c>
      <c r="J56" s="1">
        <v>406500</v>
      </c>
      <c r="K56" s="1">
        <v>406500</v>
      </c>
      <c r="L56" s="1">
        <f t="shared" si="1"/>
        <v>17707099350</v>
      </c>
      <c r="M56" s="1">
        <v>8375</v>
      </c>
      <c r="N56" s="1">
        <f t="shared" si="2"/>
        <v>364815000</v>
      </c>
      <c r="O56" s="1">
        <f t="shared" si="3"/>
        <v>13.0859375</v>
      </c>
      <c r="P56" s="1">
        <f t="shared" si="4"/>
        <v>33892452.5</v>
      </c>
      <c r="Q56" s="1">
        <f t="shared" si="5"/>
        <v>33.892452500000005</v>
      </c>
      <c r="R56" s="1">
        <v>103200</v>
      </c>
      <c r="S56" s="1">
        <f t="shared" si="6"/>
        <v>267286.96799999999</v>
      </c>
      <c r="T56" s="1">
        <f t="shared" si="7"/>
        <v>66048000</v>
      </c>
      <c r="U56" s="1">
        <f t="shared" si="8"/>
        <v>2877216000000</v>
      </c>
      <c r="V56" s="1">
        <v>375627.27604000003</v>
      </c>
      <c r="W56" s="1">
        <f t="shared" si="9"/>
        <v>114.491193736992</v>
      </c>
      <c r="X56" s="1">
        <f t="shared" si="10"/>
        <v>71.141552318319768</v>
      </c>
      <c r="Y56" s="1">
        <f t="shared" si="11"/>
        <v>5.5477320467860123</v>
      </c>
      <c r="Z56" s="1">
        <f t="shared" si="12"/>
        <v>48.537202006496443</v>
      </c>
      <c r="AA56" s="1">
        <f t="shared" si="13"/>
        <v>0.22833864602955165</v>
      </c>
      <c r="AB56" s="1">
        <f t="shared" si="14"/>
        <v>1.4561160601948933</v>
      </c>
      <c r="AC56" s="1">
        <v>100</v>
      </c>
      <c r="AD56" s="1">
        <f t="shared" si="15"/>
        <v>0.48537202006496444</v>
      </c>
      <c r="AE56" s="1">
        <v>53865.1</v>
      </c>
      <c r="AF56" s="1">
        <f t="shared" si="16"/>
        <v>7886.3283582089553</v>
      </c>
      <c r="AG56" s="1">
        <f t="shared" si="17"/>
        <v>0.22520801478665317</v>
      </c>
      <c r="AH56" s="1">
        <f t="shared" si="18"/>
        <v>6.7594340331962516E-2</v>
      </c>
      <c r="AI56" s="1">
        <f t="shared" si="19"/>
        <v>17707099350</v>
      </c>
      <c r="AJ56" s="1">
        <f t="shared" si="20"/>
        <v>501409620</v>
      </c>
      <c r="AK56" s="1">
        <f t="shared" si="21"/>
        <v>501.40962000000002</v>
      </c>
      <c r="AL56" s="1" t="s">
        <v>367</v>
      </c>
      <c r="AM56" s="1" t="s">
        <v>368</v>
      </c>
      <c r="AN56" s="1" t="s">
        <v>369</v>
      </c>
      <c r="AO56" s="1" t="s">
        <v>370</v>
      </c>
      <c r="AP56" s="1" t="s">
        <v>371</v>
      </c>
      <c r="AQ56" s="1" t="s">
        <v>372</v>
      </c>
      <c r="AR56" s="1" t="s">
        <v>373</v>
      </c>
      <c r="AS56" s="1">
        <v>6</v>
      </c>
      <c r="AT56" s="1" t="s">
        <v>374</v>
      </c>
      <c r="AU56" s="1" t="s">
        <v>375</v>
      </c>
      <c r="AV56" s="1">
        <v>3</v>
      </c>
      <c r="AW56" s="2">
        <v>60</v>
      </c>
      <c r="AX56" s="2">
        <v>38</v>
      </c>
      <c r="AY56" s="2">
        <v>1</v>
      </c>
      <c r="AZ56" s="2">
        <v>0.8</v>
      </c>
      <c r="BA56" s="2">
        <v>0.6</v>
      </c>
      <c r="BB56" s="1">
        <v>0</v>
      </c>
      <c r="BC56" s="2">
        <v>0.1</v>
      </c>
      <c r="BD56" s="1">
        <v>0</v>
      </c>
      <c r="BE56" s="2">
        <v>0.2</v>
      </c>
      <c r="BF56" s="2">
        <v>1</v>
      </c>
      <c r="BG56" s="2">
        <v>26.8</v>
      </c>
      <c r="BH56" s="2">
        <v>0.4</v>
      </c>
      <c r="BI56" s="2">
        <v>41.7</v>
      </c>
      <c r="BJ56" s="2">
        <v>12.8</v>
      </c>
      <c r="BK56" s="2">
        <v>3.6</v>
      </c>
      <c r="BL56" s="2">
        <v>9.1999999999999993</v>
      </c>
      <c r="BM56" s="1">
        <v>0</v>
      </c>
      <c r="BN56" s="2">
        <v>2.9</v>
      </c>
      <c r="BO56" s="2">
        <v>4560127</v>
      </c>
      <c r="BP56" s="2">
        <v>828358</v>
      </c>
      <c r="BQ56" s="2">
        <v>17</v>
      </c>
      <c r="BR56" s="2">
        <v>3</v>
      </c>
      <c r="BS56" s="2">
        <v>7.0000000000000007E-2</v>
      </c>
      <c r="BT56" s="2">
        <v>0.01</v>
      </c>
      <c r="BU56" s="2">
        <v>5047396</v>
      </c>
      <c r="BV56" s="2">
        <v>19</v>
      </c>
      <c r="BW56" s="2">
        <v>0.08</v>
      </c>
      <c r="BX56" s="2">
        <v>42015252</v>
      </c>
      <c r="BY56" s="2">
        <v>3445624</v>
      </c>
      <c r="BZ56" s="2">
        <v>159</v>
      </c>
      <c r="CA56" s="2">
        <v>13</v>
      </c>
      <c r="CB56" s="2">
        <v>0.88</v>
      </c>
      <c r="CC56" s="2">
        <v>0.08</v>
      </c>
      <c r="CD56" s="2">
        <v>5</v>
      </c>
      <c r="CE56" s="2">
        <v>3</v>
      </c>
      <c r="CF56" s="2">
        <v>40</v>
      </c>
      <c r="CG56" s="2">
        <v>33</v>
      </c>
      <c r="CH56" s="2">
        <v>9</v>
      </c>
      <c r="CI56" s="2">
        <v>15</v>
      </c>
      <c r="CJ56" s="2">
        <v>15</v>
      </c>
      <c r="CK56" s="2">
        <v>7</v>
      </c>
      <c r="CL56" s="2">
        <v>1</v>
      </c>
      <c r="CM56" s="2">
        <v>14</v>
      </c>
      <c r="CN56" s="2">
        <v>19</v>
      </c>
      <c r="CO56" s="2">
        <v>3</v>
      </c>
      <c r="CP56" s="2">
        <v>12</v>
      </c>
      <c r="CQ56" s="2">
        <v>7</v>
      </c>
      <c r="CR56" s="2">
        <v>16</v>
      </c>
      <c r="CS56" s="2">
        <v>0.96833999999999998</v>
      </c>
      <c r="CT56" s="2">
        <v>0.92669999999999997</v>
      </c>
      <c r="CU56" s="1" t="s">
        <v>3</v>
      </c>
    </row>
    <row r="57" spans="1:99" s="1" customFormat="1" x14ac:dyDescent="0.25">
      <c r="A57" s="1" t="s">
        <v>376</v>
      </c>
      <c r="B57" s="1" t="s">
        <v>377</v>
      </c>
      <c r="C57" s="1" t="s">
        <v>378</v>
      </c>
      <c r="D57" s="1">
        <v>1975</v>
      </c>
      <c r="E57" s="1">
        <f t="shared" si="0"/>
        <v>40</v>
      </c>
      <c r="F57" s="1">
        <v>100</v>
      </c>
      <c r="G57" s="1">
        <v>228</v>
      </c>
      <c r="H57" s="1">
        <v>850000</v>
      </c>
      <c r="I57" s="1">
        <v>0</v>
      </c>
      <c r="J57" s="1">
        <v>485000</v>
      </c>
      <c r="K57" s="1">
        <v>485000</v>
      </c>
      <c r="L57" s="1">
        <f t="shared" si="1"/>
        <v>21126551500</v>
      </c>
      <c r="M57" s="1">
        <v>8900</v>
      </c>
      <c r="N57" s="1">
        <f t="shared" si="2"/>
        <v>387684000</v>
      </c>
      <c r="O57" s="1">
        <f t="shared" si="3"/>
        <v>13.90625</v>
      </c>
      <c r="P57" s="1">
        <f t="shared" si="4"/>
        <v>36017054</v>
      </c>
      <c r="Q57" s="1">
        <f t="shared" si="5"/>
        <v>36.017054000000002</v>
      </c>
      <c r="R57" s="1">
        <v>103200</v>
      </c>
      <c r="S57" s="1">
        <f t="shared" si="6"/>
        <v>267286.96799999999</v>
      </c>
      <c r="T57" s="1">
        <f t="shared" si="7"/>
        <v>66048000</v>
      </c>
      <c r="U57" s="1">
        <f t="shared" si="8"/>
        <v>2877216000000</v>
      </c>
      <c r="W57" s="1">
        <f t="shared" si="9"/>
        <v>0</v>
      </c>
      <c r="X57" s="1">
        <f t="shared" si="10"/>
        <v>0</v>
      </c>
      <c r="Y57" s="1">
        <f t="shared" si="11"/>
        <v>0</v>
      </c>
      <c r="Z57" s="1">
        <f t="shared" si="12"/>
        <v>54.494256920584803</v>
      </c>
      <c r="AA57" s="1">
        <f t="shared" si="13"/>
        <v>0</v>
      </c>
      <c r="AB57" s="1">
        <f t="shared" si="14"/>
        <v>1.6348277076175441</v>
      </c>
      <c r="AC57" s="1">
        <v>100</v>
      </c>
      <c r="AD57" s="1">
        <f t="shared" si="15"/>
        <v>0.54494256920584805</v>
      </c>
      <c r="AE57" s="1" t="s">
        <v>2</v>
      </c>
      <c r="AF57" s="1">
        <f t="shared" si="16"/>
        <v>7421.1235955056181</v>
      </c>
      <c r="AG57" s="1">
        <f t="shared" si="17"/>
        <v>0.24527723658235104</v>
      </c>
      <c r="AH57" s="1">
        <f t="shared" si="18"/>
        <v>6.0205246141250182E-2</v>
      </c>
      <c r="AI57" s="1">
        <f t="shared" si="19"/>
        <v>21126551500</v>
      </c>
      <c r="AJ57" s="1">
        <f t="shared" si="20"/>
        <v>598237800</v>
      </c>
      <c r="AK57" s="1">
        <f t="shared" si="21"/>
        <v>598.23779999999999</v>
      </c>
      <c r="AL57" s="1" t="s">
        <v>2</v>
      </c>
      <c r="AM57" s="1" t="s">
        <v>2</v>
      </c>
      <c r="AN57" s="1" t="s">
        <v>2</v>
      </c>
      <c r="AO57" s="1" t="s">
        <v>2</v>
      </c>
      <c r="AP57" s="1" t="s">
        <v>2</v>
      </c>
      <c r="AQ57" s="1" t="s">
        <v>2</v>
      </c>
      <c r="AR57" s="1" t="s">
        <v>2</v>
      </c>
      <c r="AS57" s="1">
        <v>0</v>
      </c>
      <c r="AT57" s="1" t="s">
        <v>2</v>
      </c>
      <c r="AU57" s="1" t="s">
        <v>2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 t="s">
        <v>3</v>
      </c>
    </row>
    <row r="58" spans="1:99" s="1" customFormat="1" x14ac:dyDescent="0.25">
      <c r="A58" s="1" t="s">
        <v>379</v>
      </c>
      <c r="B58" s="1" t="s">
        <v>380</v>
      </c>
      <c r="C58" s="1" t="s">
        <v>381</v>
      </c>
      <c r="D58" s="1">
        <v>1977</v>
      </c>
      <c r="E58" s="1">
        <f t="shared" si="0"/>
        <v>38</v>
      </c>
      <c r="F58" s="1">
        <v>62</v>
      </c>
      <c r="G58" s="1">
        <v>62</v>
      </c>
      <c r="H58" s="1">
        <v>4650</v>
      </c>
      <c r="I58" s="1">
        <v>1190</v>
      </c>
      <c r="J58" s="1">
        <v>1000</v>
      </c>
      <c r="K58" s="1">
        <v>1190</v>
      </c>
      <c r="L58" s="1">
        <f t="shared" si="1"/>
        <v>51836281</v>
      </c>
      <c r="M58" s="1">
        <v>1000</v>
      </c>
      <c r="N58" s="1">
        <f t="shared" si="2"/>
        <v>43560000</v>
      </c>
      <c r="O58" s="1">
        <f t="shared" si="3"/>
        <v>1.5625</v>
      </c>
      <c r="P58" s="1">
        <f t="shared" si="4"/>
        <v>4046860</v>
      </c>
      <c r="Q58" s="1">
        <f t="shared" si="5"/>
        <v>4.0468600000000006</v>
      </c>
      <c r="R58" s="1">
        <v>1.0199999809265099</v>
      </c>
      <c r="S58" s="1">
        <f t="shared" si="6"/>
        <v>2.6417897505998513</v>
      </c>
      <c r="T58" s="1">
        <f t="shared" si="7"/>
        <v>652.79998779296636</v>
      </c>
      <c r="U58" s="1">
        <f t="shared" si="8"/>
        <v>28437599.468231097</v>
      </c>
      <c r="W58" s="1">
        <f t="shared" si="9"/>
        <v>0</v>
      </c>
      <c r="X58" s="1">
        <f t="shared" si="10"/>
        <v>0</v>
      </c>
      <c r="Y58" s="1">
        <f t="shared" si="11"/>
        <v>0</v>
      </c>
      <c r="Z58" s="1">
        <f t="shared" si="12"/>
        <v>1.1899972681359046</v>
      </c>
      <c r="AA58" s="1">
        <f t="shared" si="13"/>
        <v>0</v>
      </c>
      <c r="AB58" s="1">
        <f t="shared" si="14"/>
        <v>5.758051297431796E-2</v>
      </c>
      <c r="AC58" s="1">
        <v>62</v>
      </c>
      <c r="AD58" s="1">
        <f t="shared" si="15"/>
        <v>1.9193504324772653E-2</v>
      </c>
      <c r="AE58" s="1" t="s">
        <v>2</v>
      </c>
      <c r="AF58" s="1">
        <f t="shared" si="16"/>
        <v>0.65279998779296633</v>
      </c>
      <c r="AG58" s="1">
        <f t="shared" si="17"/>
        <v>1.5978922019730706E-2</v>
      </c>
      <c r="AH58" s="1">
        <f t="shared" si="18"/>
        <v>3.2808476829782403</v>
      </c>
      <c r="AI58" s="1">
        <f t="shared" si="19"/>
        <v>43559900</v>
      </c>
      <c r="AJ58" s="1">
        <f t="shared" si="20"/>
        <v>1233480</v>
      </c>
      <c r="AK58" s="1">
        <f t="shared" si="21"/>
        <v>1.2334799999999999</v>
      </c>
      <c r="AL58" s="1" t="s">
        <v>2</v>
      </c>
      <c r="AM58" s="1" t="s">
        <v>2</v>
      </c>
      <c r="AN58" s="1" t="s">
        <v>2</v>
      </c>
      <c r="AO58" s="1" t="s">
        <v>2</v>
      </c>
      <c r="AP58" s="1" t="s">
        <v>2</v>
      </c>
      <c r="AQ58" s="1" t="s">
        <v>2</v>
      </c>
      <c r="AR58" s="1" t="s">
        <v>2</v>
      </c>
      <c r="AS58" s="1">
        <v>0</v>
      </c>
      <c r="AT58" s="1" t="s">
        <v>2</v>
      </c>
      <c r="AU58" s="1" t="s">
        <v>2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 t="s">
        <v>3</v>
      </c>
    </row>
    <row r="59" spans="1:99" s="1" customFormat="1" x14ac:dyDescent="0.25">
      <c r="A59" s="1" t="s">
        <v>382</v>
      </c>
      <c r="C59" s="1" t="s">
        <v>383</v>
      </c>
      <c r="D59" s="1">
        <v>1976</v>
      </c>
      <c r="E59" s="1">
        <f t="shared" si="0"/>
        <v>39</v>
      </c>
      <c r="F59" s="1">
        <v>10</v>
      </c>
      <c r="G59" s="1">
        <v>13</v>
      </c>
      <c r="H59" s="1">
        <v>285</v>
      </c>
      <c r="I59" s="1">
        <v>11300</v>
      </c>
      <c r="J59" s="1">
        <v>8700</v>
      </c>
      <c r="K59" s="1">
        <v>11300</v>
      </c>
      <c r="L59" s="1">
        <f t="shared" si="1"/>
        <v>492226870</v>
      </c>
      <c r="M59" s="1">
        <v>1200</v>
      </c>
      <c r="N59" s="1">
        <f t="shared" si="2"/>
        <v>52272000</v>
      </c>
      <c r="O59" s="1">
        <f t="shared" si="3"/>
        <v>1.875</v>
      </c>
      <c r="P59" s="1">
        <f t="shared" si="4"/>
        <v>4856232</v>
      </c>
      <c r="Q59" s="1">
        <f t="shared" si="5"/>
        <v>4.8562320000000003</v>
      </c>
      <c r="R59" s="1">
        <v>28.600000381469702</v>
      </c>
      <c r="S59" s="1">
        <f t="shared" si="6"/>
        <v>74.073714988002706</v>
      </c>
      <c r="T59" s="1">
        <f t="shared" si="7"/>
        <v>18304.00024414061</v>
      </c>
      <c r="U59" s="1">
        <f t="shared" si="8"/>
        <v>797368010.63537526</v>
      </c>
      <c r="V59" s="1">
        <v>53274.966184999997</v>
      </c>
      <c r="W59" s="1">
        <f t="shared" si="9"/>
        <v>16.238209693187997</v>
      </c>
      <c r="X59" s="1">
        <f t="shared" si="10"/>
        <v>10.089958945641889</v>
      </c>
      <c r="Y59" s="1">
        <f t="shared" si="11"/>
        <v>2.0786593510229685</v>
      </c>
      <c r="Z59" s="1">
        <f t="shared" si="12"/>
        <v>9.4166450489745941</v>
      </c>
      <c r="AA59" s="1">
        <f t="shared" si="13"/>
        <v>1.5131667187749154</v>
      </c>
      <c r="AB59" s="1">
        <f t="shared" si="14"/>
        <v>2.8249935146923781</v>
      </c>
      <c r="AC59" s="1">
        <v>10</v>
      </c>
      <c r="AD59" s="1">
        <f t="shared" si="15"/>
        <v>0.94166450489745945</v>
      </c>
      <c r="AE59" s="1" t="s">
        <v>2</v>
      </c>
      <c r="AF59" s="1">
        <f t="shared" si="16"/>
        <v>15.253333536783842</v>
      </c>
      <c r="AG59" s="1">
        <f t="shared" si="17"/>
        <v>0.11542691549194029</v>
      </c>
      <c r="AH59" s="1">
        <f t="shared" si="18"/>
        <v>0.4525307148935504</v>
      </c>
      <c r="AI59" s="1">
        <f t="shared" si="19"/>
        <v>378971130</v>
      </c>
      <c r="AJ59" s="1">
        <f t="shared" si="20"/>
        <v>10731276</v>
      </c>
      <c r="AK59" s="1">
        <f t="shared" si="21"/>
        <v>10.731275999999999</v>
      </c>
      <c r="AL59" s="1" t="s">
        <v>384</v>
      </c>
      <c r="AM59" s="1" t="s">
        <v>385</v>
      </c>
      <c r="AN59" s="1" t="s">
        <v>386</v>
      </c>
      <c r="AO59" s="1" t="s">
        <v>387</v>
      </c>
      <c r="AP59" s="1" t="s">
        <v>2</v>
      </c>
      <c r="AQ59" s="1" t="s">
        <v>2</v>
      </c>
      <c r="AR59" s="1" t="s">
        <v>2</v>
      </c>
      <c r="AS59" s="1">
        <v>0</v>
      </c>
      <c r="AT59" s="1" t="s">
        <v>2</v>
      </c>
      <c r="AU59" s="1" t="s">
        <v>2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 t="s">
        <v>3</v>
      </c>
    </row>
    <row r="60" spans="1:99" s="1" customFormat="1" x14ac:dyDescent="0.25">
      <c r="A60" s="1" t="s">
        <v>388</v>
      </c>
      <c r="C60" s="1" t="s">
        <v>389</v>
      </c>
      <c r="D60" s="1">
        <v>1918</v>
      </c>
      <c r="E60" s="1">
        <f t="shared" si="0"/>
        <v>97</v>
      </c>
      <c r="F60" s="1">
        <v>30</v>
      </c>
      <c r="G60" s="1">
        <v>30</v>
      </c>
      <c r="H60" s="1">
        <v>0</v>
      </c>
      <c r="I60" s="1">
        <v>5000</v>
      </c>
      <c r="J60" s="1">
        <v>4379</v>
      </c>
      <c r="K60" s="1">
        <v>5000</v>
      </c>
      <c r="L60" s="1">
        <f t="shared" si="1"/>
        <v>217799500</v>
      </c>
      <c r="M60" s="1">
        <v>330</v>
      </c>
      <c r="N60" s="1">
        <f t="shared" si="2"/>
        <v>14374800</v>
      </c>
      <c r="O60" s="1">
        <f t="shared" si="3"/>
        <v>0.515625</v>
      </c>
      <c r="P60" s="1">
        <f t="shared" si="4"/>
        <v>1335463.8</v>
      </c>
      <c r="Q60" s="1">
        <f t="shared" si="5"/>
        <v>1.3354638000000001</v>
      </c>
      <c r="R60" s="1">
        <v>3.3499999046325701</v>
      </c>
      <c r="S60" s="1">
        <f t="shared" si="6"/>
        <v>8.67646625299931</v>
      </c>
      <c r="T60" s="1">
        <f t="shared" si="7"/>
        <v>2143.9999389648447</v>
      </c>
      <c r="U60" s="1">
        <f t="shared" si="8"/>
        <v>93397997.341156051</v>
      </c>
      <c r="V60" s="1">
        <v>23284.164947000001</v>
      </c>
      <c r="W60" s="1">
        <f t="shared" si="9"/>
        <v>7.0970134758455998</v>
      </c>
      <c r="X60" s="1">
        <f t="shared" si="10"/>
        <v>4.4098811359721184</v>
      </c>
      <c r="Y60" s="1">
        <f t="shared" si="11"/>
        <v>1.7324250743997429</v>
      </c>
      <c r="Z60" s="1">
        <f t="shared" si="12"/>
        <v>15.151480368422517</v>
      </c>
      <c r="AA60" s="1">
        <f t="shared" si="13"/>
        <v>1.3139189387360066</v>
      </c>
      <c r="AB60" s="1">
        <f t="shared" si="14"/>
        <v>1.5151480368422516</v>
      </c>
      <c r="AC60" s="1">
        <v>30</v>
      </c>
      <c r="AD60" s="1">
        <f t="shared" si="15"/>
        <v>0.50504934561408388</v>
      </c>
      <c r="AE60" s="1" t="s">
        <v>2</v>
      </c>
      <c r="AF60" s="1">
        <f t="shared" si="16"/>
        <v>6.4969695120146804</v>
      </c>
      <c r="AG60" s="1">
        <f t="shared" si="17"/>
        <v>0.35416008274683047</v>
      </c>
      <c r="AH60" s="1">
        <f t="shared" si="18"/>
        <v>0.24724360250806562</v>
      </c>
      <c r="AI60" s="1">
        <f t="shared" si="19"/>
        <v>190748802.09999999</v>
      </c>
      <c r="AJ60" s="1">
        <f t="shared" si="20"/>
        <v>5401408.9199999999</v>
      </c>
      <c r="AK60" s="1">
        <f t="shared" si="21"/>
        <v>5.4014089199999997</v>
      </c>
      <c r="AL60" s="1" t="s">
        <v>390</v>
      </c>
      <c r="AM60" s="1" t="s">
        <v>2</v>
      </c>
      <c r="AN60" s="1" t="s">
        <v>391</v>
      </c>
      <c r="AO60" s="1" t="s">
        <v>392</v>
      </c>
      <c r="AP60" s="1" t="s">
        <v>2</v>
      </c>
      <c r="AQ60" s="1" t="s">
        <v>2</v>
      </c>
      <c r="AR60" s="1" t="s">
        <v>2</v>
      </c>
      <c r="AS60" s="1">
        <v>0</v>
      </c>
      <c r="AT60" s="1" t="s">
        <v>2</v>
      </c>
      <c r="AU60" s="1" t="s">
        <v>2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 t="s">
        <v>3</v>
      </c>
    </row>
    <row r="61" spans="1:99" s="1" customFormat="1" x14ac:dyDescent="0.25">
      <c r="A61" s="1" t="s">
        <v>393</v>
      </c>
      <c r="B61" s="1" t="s">
        <v>394</v>
      </c>
      <c r="C61" s="1" t="s">
        <v>395</v>
      </c>
      <c r="D61" s="1">
        <v>1926</v>
      </c>
      <c r="E61" s="1">
        <f t="shared" si="0"/>
        <v>89</v>
      </c>
      <c r="F61" s="1">
        <v>20</v>
      </c>
      <c r="G61" s="1">
        <v>25</v>
      </c>
      <c r="H61" s="1">
        <v>0</v>
      </c>
      <c r="I61" s="1">
        <v>16838</v>
      </c>
      <c r="J61" s="1">
        <v>14768</v>
      </c>
      <c r="K61" s="1">
        <v>16838</v>
      </c>
      <c r="L61" s="1">
        <f t="shared" si="1"/>
        <v>733461596.20000005</v>
      </c>
      <c r="M61" s="1">
        <v>690</v>
      </c>
      <c r="N61" s="1">
        <f t="shared" si="2"/>
        <v>30056400</v>
      </c>
      <c r="O61" s="1">
        <f t="shared" si="3"/>
        <v>1.078125</v>
      </c>
      <c r="P61" s="1">
        <f t="shared" si="4"/>
        <v>2792333.4</v>
      </c>
      <c r="Q61" s="1">
        <f t="shared" si="5"/>
        <v>2.7923334</v>
      </c>
      <c r="R61" s="1">
        <v>3.9400000572204599</v>
      </c>
      <c r="S61" s="1">
        <f t="shared" si="6"/>
        <v>10.204560748200418</v>
      </c>
      <c r="T61" s="1">
        <f t="shared" si="7"/>
        <v>2521.6000366210942</v>
      </c>
      <c r="U61" s="1">
        <f t="shared" si="8"/>
        <v>109847201.59530643</v>
      </c>
      <c r="V61" s="1">
        <v>34568.973295999996</v>
      </c>
      <c r="W61" s="1">
        <f t="shared" si="9"/>
        <v>10.536623060620798</v>
      </c>
      <c r="X61" s="1">
        <f t="shared" si="10"/>
        <v>6.5471561284226238</v>
      </c>
      <c r="Y61" s="1">
        <f t="shared" si="11"/>
        <v>1.7787409333002615</v>
      </c>
      <c r="Z61" s="1">
        <f t="shared" si="12"/>
        <v>24.402842529378105</v>
      </c>
      <c r="AA61" s="1">
        <f t="shared" si="13"/>
        <v>0.5784257894599818</v>
      </c>
      <c r="AB61" s="1">
        <f t="shared" si="14"/>
        <v>3.660426379406716</v>
      </c>
      <c r="AC61" s="1">
        <v>20</v>
      </c>
      <c r="AD61" s="1">
        <f t="shared" si="15"/>
        <v>1.2201421264689052</v>
      </c>
      <c r="AE61" s="1">
        <v>30.062999999999999</v>
      </c>
      <c r="AF61" s="1">
        <f t="shared" si="16"/>
        <v>3.6544928066972382</v>
      </c>
      <c r="AG61" s="1">
        <f t="shared" si="17"/>
        <v>0.39447309269030811</v>
      </c>
      <c r="AH61" s="1">
        <f t="shared" si="18"/>
        <v>0.15328987684554346</v>
      </c>
      <c r="AI61" s="1">
        <f t="shared" si="19"/>
        <v>643292603.20000005</v>
      </c>
      <c r="AJ61" s="1">
        <f t="shared" si="20"/>
        <v>18216032.640000001</v>
      </c>
      <c r="AK61" s="1">
        <f t="shared" si="21"/>
        <v>18.216032640000002</v>
      </c>
      <c r="AL61" s="1" t="s">
        <v>192</v>
      </c>
      <c r="AM61" s="1" t="s">
        <v>2</v>
      </c>
      <c r="AN61" s="1" t="s">
        <v>193</v>
      </c>
      <c r="AO61" s="1" t="s">
        <v>194</v>
      </c>
      <c r="AP61" s="1" t="s">
        <v>195</v>
      </c>
      <c r="AQ61" s="1" t="s">
        <v>196</v>
      </c>
      <c r="AR61" s="1" t="s">
        <v>197</v>
      </c>
      <c r="AS61" s="1">
        <v>1</v>
      </c>
      <c r="AT61" s="1" t="s">
        <v>198</v>
      </c>
      <c r="AU61" s="1" t="s">
        <v>199</v>
      </c>
      <c r="AV61" s="1">
        <v>2</v>
      </c>
      <c r="AW61" s="2">
        <v>34</v>
      </c>
      <c r="AX61" s="2">
        <v>66</v>
      </c>
      <c r="AY61" s="1">
        <v>0</v>
      </c>
      <c r="AZ61" s="2">
        <v>12.1</v>
      </c>
      <c r="BA61" s="2">
        <v>0.6</v>
      </c>
      <c r="BB61" s="1">
        <v>0</v>
      </c>
      <c r="BC61" s="2">
        <v>19</v>
      </c>
      <c r="BD61" s="1">
        <v>0</v>
      </c>
      <c r="BE61" s="2">
        <v>4.5</v>
      </c>
      <c r="BF61" s="2">
        <v>9.3000000000000007</v>
      </c>
      <c r="BG61" s="2">
        <v>30</v>
      </c>
      <c r="BH61" s="2">
        <v>13.7</v>
      </c>
      <c r="BI61" s="2">
        <v>3.6</v>
      </c>
      <c r="BJ61" s="2">
        <v>1.3</v>
      </c>
      <c r="BK61" s="2">
        <v>4.5999999999999996</v>
      </c>
      <c r="BL61" s="2">
        <v>0.1</v>
      </c>
      <c r="BM61" s="1">
        <v>0</v>
      </c>
      <c r="BN61" s="2">
        <v>1.2</v>
      </c>
      <c r="BO61" s="2">
        <v>1777</v>
      </c>
      <c r="BP61" s="2">
        <v>140</v>
      </c>
      <c r="BQ61" s="2">
        <v>127</v>
      </c>
      <c r="BR61" s="2">
        <v>10</v>
      </c>
      <c r="BS61" s="2">
        <v>0.21</v>
      </c>
      <c r="BT61" s="2">
        <v>0.02</v>
      </c>
      <c r="BU61" s="2">
        <v>1999</v>
      </c>
      <c r="BV61" s="2">
        <v>143</v>
      </c>
      <c r="BW61" s="2">
        <v>0.23</v>
      </c>
      <c r="BX61" s="2">
        <v>11024</v>
      </c>
      <c r="BY61" s="2">
        <v>368</v>
      </c>
      <c r="BZ61" s="2">
        <v>787</v>
      </c>
      <c r="CA61" s="2">
        <v>26</v>
      </c>
      <c r="CB61" s="2">
        <v>0.43</v>
      </c>
      <c r="CC61" s="2">
        <v>0.02</v>
      </c>
      <c r="CD61" s="2">
        <v>61</v>
      </c>
      <c r="CE61" s="2">
        <v>89</v>
      </c>
      <c r="CF61" s="2">
        <v>11</v>
      </c>
      <c r="CG61" s="2">
        <v>3</v>
      </c>
      <c r="CH61" s="2">
        <v>10</v>
      </c>
      <c r="CI61" s="2">
        <v>12</v>
      </c>
      <c r="CJ61" s="2">
        <v>5</v>
      </c>
      <c r="CK61" s="2">
        <v>1</v>
      </c>
      <c r="CL61" s="1">
        <v>0</v>
      </c>
      <c r="CM61" s="2">
        <v>1</v>
      </c>
      <c r="CN61" s="1">
        <v>0</v>
      </c>
      <c r="CO61" s="1">
        <v>0</v>
      </c>
      <c r="CP61" s="1">
        <v>0</v>
      </c>
      <c r="CQ61" s="2">
        <v>5</v>
      </c>
      <c r="CR61" s="2">
        <v>3</v>
      </c>
      <c r="CS61" s="2">
        <v>0.68461000000000005</v>
      </c>
      <c r="CT61" s="2">
        <v>0.29281000000000001</v>
      </c>
      <c r="CU61" s="1" t="s">
        <v>3</v>
      </c>
    </row>
    <row r="62" spans="1:99" s="1" customFormat="1" x14ac:dyDescent="0.25">
      <c r="A62" s="1" t="s">
        <v>396</v>
      </c>
      <c r="C62" s="1" t="s">
        <v>397</v>
      </c>
      <c r="D62" s="1">
        <v>1911</v>
      </c>
      <c r="E62" s="1">
        <f t="shared" si="0"/>
        <v>104</v>
      </c>
      <c r="F62" s="1">
        <v>18</v>
      </c>
      <c r="G62" s="1">
        <v>18</v>
      </c>
      <c r="H62" s="1">
        <v>0</v>
      </c>
      <c r="I62" s="1">
        <v>22000</v>
      </c>
      <c r="J62" s="1">
        <v>19000</v>
      </c>
      <c r="K62" s="1">
        <v>22000</v>
      </c>
      <c r="L62" s="1">
        <f t="shared" si="1"/>
        <v>958317800</v>
      </c>
      <c r="M62" s="1">
        <v>2570</v>
      </c>
      <c r="N62" s="1">
        <f t="shared" si="2"/>
        <v>111949200</v>
      </c>
      <c r="O62" s="1">
        <f t="shared" si="3"/>
        <v>4.015625</v>
      </c>
      <c r="P62" s="1">
        <f t="shared" si="4"/>
        <v>10400430.200000001</v>
      </c>
      <c r="Q62" s="1">
        <f t="shared" si="5"/>
        <v>10.400430200000001</v>
      </c>
      <c r="R62" s="1">
        <v>9.6999998092651403</v>
      </c>
      <c r="S62" s="1">
        <f t="shared" si="6"/>
        <v>25.122902505998617</v>
      </c>
      <c r="T62" s="1">
        <f t="shared" si="7"/>
        <v>6207.9998779296893</v>
      </c>
      <c r="U62" s="1">
        <f t="shared" si="8"/>
        <v>270435994.68231213</v>
      </c>
      <c r="V62" s="1">
        <v>258887.99561000001</v>
      </c>
      <c r="W62" s="1">
        <f t="shared" si="9"/>
        <v>78.909061061928</v>
      </c>
      <c r="X62" s="1">
        <f t="shared" si="10"/>
        <v>49.031833040560343</v>
      </c>
      <c r="Y62" s="1">
        <f t="shared" si="11"/>
        <v>6.9023362937968313</v>
      </c>
      <c r="Z62" s="1">
        <f t="shared" si="12"/>
        <v>8.5602916322760674</v>
      </c>
      <c r="AA62" s="1">
        <f t="shared" si="13"/>
        <v>3.3669848533770952</v>
      </c>
      <c r="AB62" s="1">
        <f t="shared" si="14"/>
        <v>1.4267152720460112</v>
      </c>
      <c r="AC62" s="1">
        <v>18</v>
      </c>
      <c r="AD62" s="1">
        <f t="shared" si="15"/>
        <v>0.47557175734867041</v>
      </c>
      <c r="AE62" s="1" t="s">
        <v>2</v>
      </c>
      <c r="AF62" s="1">
        <f t="shared" si="16"/>
        <v>2.415564154836455</v>
      </c>
      <c r="AG62" s="1">
        <f t="shared" si="17"/>
        <v>7.1700719171950769E-2</v>
      </c>
      <c r="AH62" s="1">
        <f t="shared" si="18"/>
        <v>0.44377781817126732</v>
      </c>
      <c r="AI62" s="1">
        <f t="shared" si="19"/>
        <v>827638100</v>
      </c>
      <c r="AJ62" s="1">
        <f t="shared" si="20"/>
        <v>23436120</v>
      </c>
      <c r="AK62" s="1">
        <f t="shared" si="21"/>
        <v>23.436119999999999</v>
      </c>
      <c r="AL62" s="1" t="s">
        <v>398</v>
      </c>
      <c r="AM62" s="1" t="s">
        <v>2</v>
      </c>
      <c r="AN62" s="1" t="s">
        <v>399</v>
      </c>
      <c r="AO62" s="1" t="s">
        <v>400</v>
      </c>
      <c r="AP62" s="1" t="s">
        <v>2</v>
      </c>
      <c r="AQ62" s="1" t="s">
        <v>2</v>
      </c>
      <c r="AR62" s="1" t="s">
        <v>2</v>
      </c>
      <c r="AS62" s="1">
        <v>0</v>
      </c>
      <c r="AT62" s="1" t="s">
        <v>2</v>
      </c>
      <c r="AU62" s="1" t="s">
        <v>2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 t="s">
        <v>3</v>
      </c>
    </row>
    <row r="63" spans="1:99" s="1" customFormat="1" x14ac:dyDescent="0.25">
      <c r="A63" s="1" t="s">
        <v>401</v>
      </c>
      <c r="C63" s="1" t="s">
        <v>402</v>
      </c>
      <c r="D63" s="1">
        <v>1981</v>
      </c>
      <c r="E63" s="1">
        <f t="shared" si="0"/>
        <v>34</v>
      </c>
      <c r="F63" s="1">
        <v>15</v>
      </c>
      <c r="G63" s="1">
        <v>75</v>
      </c>
      <c r="H63" s="1">
        <v>0</v>
      </c>
      <c r="I63" s="1">
        <v>1121</v>
      </c>
      <c r="J63" s="1">
        <v>997</v>
      </c>
      <c r="K63" s="1">
        <v>1121</v>
      </c>
      <c r="L63" s="1">
        <f t="shared" si="1"/>
        <v>48830647.899999999</v>
      </c>
      <c r="M63" s="1">
        <v>997</v>
      </c>
      <c r="N63" s="1">
        <f t="shared" si="2"/>
        <v>43429320</v>
      </c>
      <c r="O63" s="1">
        <f t="shared" si="3"/>
        <v>1.5578125</v>
      </c>
      <c r="P63" s="1">
        <f t="shared" si="4"/>
        <v>4034719.42</v>
      </c>
      <c r="Q63" s="1">
        <f t="shared" si="5"/>
        <v>4.0347194200000001</v>
      </c>
      <c r="R63" s="1">
        <v>0.28999999165535001</v>
      </c>
      <c r="S63" s="1">
        <f t="shared" si="6"/>
        <v>0.75109707838743989</v>
      </c>
      <c r="T63" s="1">
        <f t="shared" si="7"/>
        <v>185.599994659424</v>
      </c>
      <c r="U63" s="1">
        <f t="shared" si="8"/>
        <v>8085199.767351158</v>
      </c>
      <c r="W63" s="1">
        <f t="shared" si="9"/>
        <v>0</v>
      </c>
      <c r="X63" s="1">
        <f t="shared" si="10"/>
        <v>0</v>
      </c>
      <c r="Y63" s="1">
        <f t="shared" si="11"/>
        <v>0</v>
      </c>
      <c r="Z63" s="1">
        <f t="shared" si="12"/>
        <v>1.1243705381525659</v>
      </c>
      <c r="AA63" s="1">
        <f t="shared" si="13"/>
        <v>0</v>
      </c>
      <c r="AB63" s="1">
        <f t="shared" si="14"/>
        <v>0.22487410763051319</v>
      </c>
      <c r="AC63" s="1">
        <v>15</v>
      </c>
      <c r="AD63" s="1">
        <f t="shared" si="15"/>
        <v>7.4958035876837734E-2</v>
      </c>
      <c r="AE63" s="1" t="s">
        <v>2</v>
      </c>
      <c r="AF63" s="1">
        <f t="shared" si="16"/>
        <v>0.1861584700696329</v>
      </c>
      <c r="AG63" s="1">
        <f t="shared" si="17"/>
        <v>1.5120403856343681E-2</v>
      </c>
      <c r="AH63" s="1">
        <f t="shared" si="18"/>
        <v>3.2808476829782403</v>
      </c>
      <c r="AI63" s="1">
        <f t="shared" si="19"/>
        <v>43429220.300000004</v>
      </c>
      <c r="AJ63" s="1">
        <f t="shared" si="20"/>
        <v>1229779.56</v>
      </c>
      <c r="AK63" s="1">
        <f t="shared" si="21"/>
        <v>1.2297795600000001</v>
      </c>
      <c r="AL63" s="1" t="s">
        <v>2</v>
      </c>
      <c r="AM63" s="1" t="s">
        <v>2</v>
      </c>
      <c r="AN63" s="1" t="s">
        <v>2</v>
      </c>
      <c r="AO63" s="1" t="s">
        <v>2</v>
      </c>
      <c r="AP63" s="1" t="s">
        <v>2</v>
      </c>
      <c r="AQ63" s="1" t="s">
        <v>2</v>
      </c>
      <c r="AR63" s="1" t="s">
        <v>2</v>
      </c>
      <c r="AS63" s="1">
        <v>0</v>
      </c>
      <c r="AT63" s="1" t="s">
        <v>2</v>
      </c>
      <c r="AU63" s="1" t="s">
        <v>2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 t="s">
        <v>3</v>
      </c>
    </row>
    <row r="64" spans="1:99" s="1" customFormat="1" x14ac:dyDescent="0.25">
      <c r="A64" s="1" t="s">
        <v>403</v>
      </c>
      <c r="C64" s="1" t="s">
        <v>404</v>
      </c>
      <c r="D64" s="1">
        <v>1986</v>
      </c>
      <c r="E64" s="1">
        <f t="shared" si="0"/>
        <v>29</v>
      </c>
      <c r="F64" s="1">
        <v>340</v>
      </c>
      <c r="G64" s="1">
        <v>350</v>
      </c>
      <c r="H64" s="1">
        <v>3300</v>
      </c>
      <c r="I64" s="1">
        <v>3300</v>
      </c>
      <c r="J64" s="1">
        <v>2500</v>
      </c>
      <c r="K64" s="1">
        <v>3300</v>
      </c>
      <c r="L64" s="1">
        <f t="shared" si="1"/>
        <v>143747670</v>
      </c>
      <c r="M64" s="1">
        <v>2500</v>
      </c>
      <c r="N64" s="1">
        <f t="shared" si="2"/>
        <v>108900000</v>
      </c>
      <c r="O64" s="1">
        <f t="shared" si="3"/>
        <v>3.90625</v>
      </c>
      <c r="P64" s="1">
        <f t="shared" si="4"/>
        <v>10117150</v>
      </c>
      <c r="Q64" s="1">
        <f t="shared" si="5"/>
        <v>10.117150000000001</v>
      </c>
      <c r="R64" s="1">
        <v>1.7</v>
      </c>
      <c r="S64" s="1">
        <f t="shared" si="6"/>
        <v>4.4029829999999999</v>
      </c>
      <c r="T64" s="1">
        <f t="shared" si="7"/>
        <v>1088</v>
      </c>
      <c r="U64" s="1">
        <f t="shared" si="8"/>
        <v>47396000</v>
      </c>
      <c r="W64" s="1">
        <f t="shared" si="9"/>
        <v>0</v>
      </c>
      <c r="X64" s="1">
        <f t="shared" si="10"/>
        <v>0</v>
      </c>
      <c r="Y64" s="1">
        <f t="shared" si="11"/>
        <v>0</v>
      </c>
      <c r="Z64" s="1">
        <f t="shared" si="12"/>
        <v>1.3199969696969698</v>
      </c>
      <c r="AA64" s="1">
        <f t="shared" si="13"/>
        <v>0</v>
      </c>
      <c r="AB64" s="1">
        <f t="shared" si="14"/>
        <v>1.1647032085561499E-2</v>
      </c>
      <c r="AC64" s="1">
        <v>340</v>
      </c>
      <c r="AD64" s="1">
        <f t="shared" si="15"/>
        <v>3.8823440285204991E-3</v>
      </c>
      <c r="AE64" s="1" t="s">
        <v>2</v>
      </c>
      <c r="AF64" s="1">
        <f t="shared" si="16"/>
        <v>0.43519999999999998</v>
      </c>
      <c r="AG64" s="1">
        <f t="shared" si="17"/>
        <v>1.1209969805087136E-2</v>
      </c>
      <c r="AH64" s="1">
        <f t="shared" si="18"/>
        <v>3.2808476829782403</v>
      </c>
      <c r="AI64" s="1">
        <f t="shared" si="19"/>
        <v>108899750</v>
      </c>
      <c r="AJ64" s="1">
        <f t="shared" si="20"/>
        <v>3083700</v>
      </c>
      <c r="AK64" s="1">
        <f t="shared" si="21"/>
        <v>3.0836999999999999</v>
      </c>
      <c r="AL64" s="1" t="s">
        <v>2</v>
      </c>
      <c r="AM64" s="1" t="s">
        <v>2</v>
      </c>
      <c r="AN64" s="1" t="s">
        <v>2</v>
      </c>
      <c r="AO64" s="1" t="s">
        <v>2</v>
      </c>
      <c r="AP64" s="1" t="s">
        <v>2</v>
      </c>
      <c r="AQ64" s="1" t="s">
        <v>2</v>
      </c>
      <c r="AR64" s="1" t="s">
        <v>2</v>
      </c>
      <c r="AS64" s="1">
        <v>0</v>
      </c>
      <c r="AT64" s="1" t="s">
        <v>2</v>
      </c>
      <c r="AU64" s="1" t="s">
        <v>2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 t="s">
        <v>3</v>
      </c>
    </row>
    <row r="65" spans="1:99" s="1" customFormat="1" x14ac:dyDescent="0.25">
      <c r="A65" s="1" t="s">
        <v>405</v>
      </c>
      <c r="C65" s="1" t="s">
        <v>406</v>
      </c>
      <c r="D65" s="1">
        <v>1985</v>
      </c>
      <c r="E65" s="1">
        <f t="shared" si="0"/>
        <v>30</v>
      </c>
      <c r="F65" s="1">
        <v>31</v>
      </c>
      <c r="G65" s="1">
        <v>39</v>
      </c>
      <c r="H65" s="1">
        <v>5500</v>
      </c>
      <c r="I65" s="1">
        <v>515</v>
      </c>
      <c r="J65" s="1">
        <v>392</v>
      </c>
      <c r="K65" s="1">
        <v>515</v>
      </c>
      <c r="L65" s="1">
        <f t="shared" si="1"/>
        <v>22433348.5</v>
      </c>
      <c r="M65" s="1">
        <v>392</v>
      </c>
      <c r="N65" s="1">
        <f t="shared" si="2"/>
        <v>17075520</v>
      </c>
      <c r="O65" s="1">
        <f t="shared" si="3"/>
        <v>0.61250000000000004</v>
      </c>
      <c r="P65" s="1">
        <f t="shared" si="4"/>
        <v>1586369.12</v>
      </c>
      <c r="Q65" s="1">
        <f t="shared" si="5"/>
        <v>1.5863691200000001</v>
      </c>
      <c r="R65" s="1">
        <v>4</v>
      </c>
      <c r="S65" s="1">
        <f t="shared" si="6"/>
        <v>10.359959999999999</v>
      </c>
      <c r="T65" s="1">
        <f t="shared" si="7"/>
        <v>2560</v>
      </c>
      <c r="U65" s="1">
        <f t="shared" si="8"/>
        <v>111520000</v>
      </c>
      <c r="W65" s="1">
        <f t="shared" si="9"/>
        <v>0</v>
      </c>
      <c r="X65" s="1">
        <f t="shared" si="10"/>
        <v>0</v>
      </c>
      <c r="Y65" s="1">
        <f t="shared" si="11"/>
        <v>0</v>
      </c>
      <c r="Z65" s="1">
        <f t="shared" si="12"/>
        <v>1.3137724941905136</v>
      </c>
      <c r="AA65" s="1">
        <f t="shared" si="13"/>
        <v>0</v>
      </c>
      <c r="AB65" s="1">
        <f t="shared" si="14"/>
        <v>0.12713927363134003</v>
      </c>
      <c r="AC65" s="1">
        <v>31</v>
      </c>
      <c r="AD65" s="1">
        <f t="shared" si="15"/>
        <v>4.2379757877113337E-2</v>
      </c>
      <c r="AE65" s="1" t="s">
        <v>2</v>
      </c>
      <c r="AF65" s="1">
        <f t="shared" si="16"/>
        <v>6.5306122448979593</v>
      </c>
      <c r="AG65" s="1">
        <f t="shared" si="17"/>
        <v>2.8175954962534513E-2</v>
      </c>
      <c r="AH65" s="1">
        <f t="shared" si="18"/>
        <v>3.2808476829782403</v>
      </c>
      <c r="AI65" s="1">
        <f t="shared" si="19"/>
        <v>17075480.800000001</v>
      </c>
      <c r="AJ65" s="1">
        <f t="shared" si="20"/>
        <v>483524.16000000003</v>
      </c>
      <c r="AK65" s="1">
        <f t="shared" si="21"/>
        <v>0.48352416000000004</v>
      </c>
      <c r="AL65" s="1" t="s">
        <v>2</v>
      </c>
      <c r="AM65" s="1" t="s">
        <v>2</v>
      </c>
      <c r="AN65" s="1" t="s">
        <v>2</v>
      </c>
      <c r="AO65" s="1" t="s">
        <v>2</v>
      </c>
      <c r="AP65" s="1" t="s">
        <v>2</v>
      </c>
      <c r="AQ65" s="1" t="s">
        <v>2</v>
      </c>
      <c r="AR65" s="1" t="s">
        <v>2</v>
      </c>
      <c r="AS65" s="1">
        <v>0</v>
      </c>
      <c r="AT65" s="1" t="s">
        <v>2</v>
      </c>
      <c r="AU65" s="1" t="s">
        <v>2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 t="s">
        <v>3</v>
      </c>
    </row>
    <row r="66" spans="1:99" s="1" customFormat="1" x14ac:dyDescent="0.25">
      <c r="A66" s="1" t="s">
        <v>407</v>
      </c>
      <c r="C66" s="1" t="s">
        <v>408</v>
      </c>
      <c r="D66" s="1">
        <v>1955</v>
      </c>
      <c r="E66" s="1">
        <f t="shared" si="0"/>
        <v>60</v>
      </c>
      <c r="F66" s="1">
        <v>8</v>
      </c>
      <c r="G66" s="1">
        <v>8</v>
      </c>
      <c r="H66" s="1">
        <v>60</v>
      </c>
      <c r="I66" s="1">
        <v>7933</v>
      </c>
      <c r="J66" s="1">
        <v>2500</v>
      </c>
      <c r="K66" s="1">
        <v>7933</v>
      </c>
      <c r="L66" s="1">
        <f t="shared" si="1"/>
        <v>345560686.69999999</v>
      </c>
      <c r="M66" s="1">
        <v>2500</v>
      </c>
      <c r="N66" s="1">
        <f t="shared" si="2"/>
        <v>108900000</v>
      </c>
      <c r="O66" s="1">
        <f t="shared" si="3"/>
        <v>3.90625</v>
      </c>
      <c r="P66" s="1">
        <f t="shared" si="4"/>
        <v>10117150</v>
      </c>
      <c r="Q66" s="1">
        <f t="shared" si="5"/>
        <v>10.117150000000001</v>
      </c>
      <c r="R66" s="1">
        <v>36</v>
      </c>
      <c r="S66" s="1">
        <f t="shared" si="6"/>
        <v>93.239639999999994</v>
      </c>
      <c r="T66" s="1">
        <f t="shared" si="7"/>
        <v>23040</v>
      </c>
      <c r="U66" s="1">
        <f t="shared" si="8"/>
        <v>1003680000</v>
      </c>
      <c r="W66" s="1">
        <f t="shared" si="9"/>
        <v>0</v>
      </c>
      <c r="X66" s="1">
        <f t="shared" si="10"/>
        <v>0</v>
      </c>
      <c r="Y66" s="1">
        <f t="shared" si="11"/>
        <v>0</v>
      </c>
      <c r="Z66" s="1">
        <f t="shared" si="12"/>
        <v>3.1731927153351696</v>
      </c>
      <c r="AA66" s="1">
        <f t="shared" si="13"/>
        <v>0</v>
      </c>
      <c r="AB66" s="1">
        <f t="shared" si="14"/>
        <v>1.1899472682506886</v>
      </c>
      <c r="AC66" s="1">
        <v>8</v>
      </c>
      <c r="AD66" s="1">
        <f t="shared" si="15"/>
        <v>0.39664908941689619</v>
      </c>
      <c r="AE66" s="1" t="s">
        <v>2</v>
      </c>
      <c r="AF66" s="1">
        <f t="shared" si="16"/>
        <v>9.2159999999999993</v>
      </c>
      <c r="AG66" s="1">
        <f t="shared" si="17"/>
        <v>2.6948088019320072E-2</v>
      </c>
      <c r="AH66" s="1">
        <f t="shared" si="18"/>
        <v>3.2808476829782403</v>
      </c>
      <c r="AI66" s="1">
        <f t="shared" si="19"/>
        <v>108899750</v>
      </c>
      <c r="AJ66" s="1">
        <f t="shared" si="20"/>
        <v>3083700</v>
      </c>
      <c r="AK66" s="1">
        <f t="shared" si="21"/>
        <v>3.0836999999999999</v>
      </c>
      <c r="AL66" s="1" t="s">
        <v>2</v>
      </c>
      <c r="AM66" s="1" t="s">
        <v>2</v>
      </c>
      <c r="AN66" s="1" t="s">
        <v>2</v>
      </c>
      <c r="AO66" s="1" t="s">
        <v>2</v>
      </c>
      <c r="AP66" s="1" t="s">
        <v>2</v>
      </c>
      <c r="AQ66" s="1" t="s">
        <v>2</v>
      </c>
      <c r="AR66" s="1" t="s">
        <v>2</v>
      </c>
      <c r="AS66" s="1">
        <v>0</v>
      </c>
      <c r="AT66" s="1" t="s">
        <v>2</v>
      </c>
      <c r="AU66" s="1" t="s">
        <v>2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 t="s">
        <v>3</v>
      </c>
    </row>
    <row r="67" spans="1:99" s="1" customFormat="1" x14ac:dyDescent="0.25">
      <c r="A67" s="1" t="s">
        <v>409</v>
      </c>
      <c r="C67" s="1" t="s">
        <v>410</v>
      </c>
      <c r="D67" s="1">
        <v>1970</v>
      </c>
      <c r="E67" s="1">
        <f t="shared" ref="E67:E87" si="22">2015-D67</f>
        <v>45</v>
      </c>
      <c r="F67" s="1">
        <v>14</v>
      </c>
      <c r="G67" s="1">
        <v>14</v>
      </c>
      <c r="H67" s="1">
        <v>2</v>
      </c>
      <c r="I67" s="1">
        <v>365</v>
      </c>
      <c r="J67" s="1">
        <v>260</v>
      </c>
      <c r="K67" s="1">
        <v>365</v>
      </c>
      <c r="L67" s="1">
        <f t="shared" ref="L67:L87" si="23">K67*43559.9</f>
        <v>15899363.5</v>
      </c>
      <c r="M67" s="1">
        <v>260</v>
      </c>
      <c r="N67" s="1">
        <f t="shared" ref="N67:N87" si="24">M67*43560</f>
        <v>11325600</v>
      </c>
      <c r="O67" s="1">
        <f t="shared" ref="O67:O87" si="25">M67*0.0015625</f>
        <v>0.40625</v>
      </c>
      <c r="P67" s="1">
        <f t="shared" ref="P67:P87" si="26">M67*4046.86</f>
        <v>1052183.6000000001</v>
      </c>
      <c r="Q67" s="1">
        <f t="shared" ref="Q67:Q87" si="27">M67*0.00404686</f>
        <v>1.0521836</v>
      </c>
      <c r="R67" s="1">
        <v>0.30000001192092901</v>
      </c>
      <c r="S67" s="1">
        <f t="shared" ref="S67:S87" si="28">R67*2.58999</f>
        <v>0.77699703087508687</v>
      </c>
      <c r="T67" s="1">
        <f t="shared" ref="T67:T87" si="29">R67*640</f>
        <v>192.00000762939456</v>
      </c>
      <c r="U67" s="1">
        <f t="shared" ref="U67:U87" si="30">R67*27880000</f>
        <v>8364000.3323555011</v>
      </c>
      <c r="W67" s="1">
        <f t="shared" ref="W67:W87" si="31">V67*0.0003048</f>
        <v>0</v>
      </c>
      <c r="X67" s="1">
        <f t="shared" ref="X67:X87" si="32">V67*0.000189394</f>
        <v>0</v>
      </c>
      <c r="Y67" s="1">
        <f t="shared" ref="Y67:Y87" si="33">X67/(2*(SQRT(3.1416*O67)))</f>
        <v>0</v>
      </c>
      <c r="Z67" s="1">
        <f t="shared" ref="Z67:Z87" si="34">L67/N67</f>
        <v>1.4038429310588401</v>
      </c>
      <c r="AA67" s="1">
        <f t="shared" ref="AA67:AA87" si="35">W67/AK67</f>
        <v>0</v>
      </c>
      <c r="AB67" s="1">
        <f t="shared" ref="AB67:AB87" si="36">3*Z67/AC67</f>
        <v>0.30082348522689434</v>
      </c>
      <c r="AC67" s="1">
        <v>14</v>
      </c>
      <c r="AD67" s="1">
        <f t="shared" ref="AD67:AD87" si="37">Z67/AC67</f>
        <v>0.10027449507563144</v>
      </c>
      <c r="AE67" s="1" t="s">
        <v>2</v>
      </c>
      <c r="AF67" s="1">
        <f t="shared" ref="AF67:AF87" si="38">T67/M67</f>
        <v>0.73846156780536365</v>
      </c>
      <c r="AG67" s="1">
        <f t="shared" ref="AG67:AG87" si="39">50*Z67*SQRT(3.1416)*(SQRT(N67))^-1</f>
        <v>3.6968630155693738E-2</v>
      </c>
      <c r="AH67" s="1">
        <f t="shared" ref="AH67:AH87" si="40">P67/AJ67</f>
        <v>3.2808476829782407</v>
      </c>
      <c r="AI67" s="1">
        <f t="shared" ref="AI67:AI87" si="41">J67*43559.9</f>
        <v>11325574</v>
      </c>
      <c r="AJ67" s="1">
        <f t="shared" ref="AJ67:AJ87" si="42">J67*1233.48</f>
        <v>320704.8</v>
      </c>
      <c r="AK67" s="1">
        <f t="shared" ref="AK67:AK87" si="43">AJ67/10^6</f>
        <v>0.32070480000000001</v>
      </c>
      <c r="AL67" s="1" t="s">
        <v>2</v>
      </c>
      <c r="AM67" s="1" t="s">
        <v>2</v>
      </c>
      <c r="AN67" s="1" t="s">
        <v>2</v>
      </c>
      <c r="AO67" s="1" t="s">
        <v>2</v>
      </c>
      <c r="AP67" s="1" t="s">
        <v>2</v>
      </c>
      <c r="AQ67" s="1" t="s">
        <v>2</v>
      </c>
      <c r="AR67" s="1" t="s">
        <v>2</v>
      </c>
      <c r="AS67" s="1">
        <v>0</v>
      </c>
      <c r="AT67" s="1" t="s">
        <v>2</v>
      </c>
      <c r="AU67" s="1" t="s">
        <v>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 t="s">
        <v>3</v>
      </c>
    </row>
    <row r="68" spans="1:99" s="1" customFormat="1" x14ac:dyDescent="0.25">
      <c r="A68" s="1" t="s">
        <v>411</v>
      </c>
      <c r="C68" s="1" t="s">
        <v>412</v>
      </c>
      <c r="D68" s="1">
        <v>1957</v>
      </c>
      <c r="E68" s="1">
        <f t="shared" si="22"/>
        <v>58</v>
      </c>
      <c r="F68" s="1">
        <v>12</v>
      </c>
      <c r="G68" s="1">
        <v>16</v>
      </c>
      <c r="H68" s="1">
        <v>10</v>
      </c>
      <c r="I68" s="1">
        <v>410</v>
      </c>
      <c r="J68" s="1">
        <v>305</v>
      </c>
      <c r="K68" s="1">
        <v>410</v>
      </c>
      <c r="L68" s="1">
        <f t="shared" si="23"/>
        <v>17859559</v>
      </c>
      <c r="M68" s="1">
        <v>305</v>
      </c>
      <c r="N68" s="1">
        <f t="shared" si="24"/>
        <v>13285800</v>
      </c>
      <c r="O68" s="1">
        <f t="shared" si="25"/>
        <v>0.4765625</v>
      </c>
      <c r="P68" s="1">
        <f t="shared" si="26"/>
        <v>1234292.3</v>
      </c>
      <c r="Q68" s="1">
        <f t="shared" si="27"/>
        <v>1.2342923000000001</v>
      </c>
      <c r="R68" s="1">
        <v>0.129999995231628</v>
      </c>
      <c r="S68" s="1">
        <f t="shared" si="28"/>
        <v>0.33669868764996419</v>
      </c>
      <c r="T68" s="1">
        <f t="shared" si="29"/>
        <v>83.199996948241917</v>
      </c>
      <c r="U68" s="1">
        <f t="shared" si="30"/>
        <v>3624399.8670577887</v>
      </c>
      <c r="W68" s="1">
        <f t="shared" si="31"/>
        <v>0</v>
      </c>
      <c r="X68" s="1">
        <f t="shared" si="32"/>
        <v>0</v>
      </c>
      <c r="Y68" s="1">
        <f t="shared" si="33"/>
        <v>0</v>
      </c>
      <c r="Z68" s="1">
        <f t="shared" si="34"/>
        <v>1.3442592090803716</v>
      </c>
      <c r="AA68" s="1">
        <f t="shared" si="35"/>
        <v>0</v>
      </c>
      <c r="AB68" s="1">
        <f t="shared" si="36"/>
        <v>0.33606480227009289</v>
      </c>
      <c r="AC68" s="1">
        <v>12</v>
      </c>
      <c r="AD68" s="1">
        <f t="shared" si="37"/>
        <v>0.11202160075669763</v>
      </c>
      <c r="AE68" s="1" t="s">
        <v>2</v>
      </c>
      <c r="AF68" s="1">
        <f t="shared" si="38"/>
        <v>0.27278687524013745</v>
      </c>
      <c r="AG68" s="1">
        <f t="shared" si="39"/>
        <v>3.268395573300642E-2</v>
      </c>
      <c r="AH68" s="1">
        <f t="shared" si="40"/>
        <v>3.2808476829782403</v>
      </c>
      <c r="AI68" s="1">
        <f t="shared" si="41"/>
        <v>13285769.5</v>
      </c>
      <c r="AJ68" s="1">
        <f t="shared" si="42"/>
        <v>376211.4</v>
      </c>
      <c r="AK68" s="1">
        <f t="shared" si="43"/>
        <v>0.37621140000000003</v>
      </c>
      <c r="AL68" s="1" t="s">
        <v>2</v>
      </c>
      <c r="AM68" s="1" t="s">
        <v>2</v>
      </c>
      <c r="AN68" s="1" t="s">
        <v>2</v>
      </c>
      <c r="AO68" s="1" t="s">
        <v>2</v>
      </c>
      <c r="AP68" s="1" t="s">
        <v>2</v>
      </c>
      <c r="AQ68" s="1" t="s">
        <v>2</v>
      </c>
      <c r="AR68" s="1" t="s">
        <v>2</v>
      </c>
      <c r="AS68" s="1">
        <v>0</v>
      </c>
      <c r="AT68" s="1" t="s">
        <v>2</v>
      </c>
      <c r="AU68" s="1" t="s">
        <v>2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 t="s">
        <v>3</v>
      </c>
    </row>
    <row r="69" spans="1:99" s="1" customFormat="1" x14ac:dyDescent="0.25">
      <c r="A69" s="1" t="s">
        <v>413</v>
      </c>
      <c r="C69" s="1" t="s">
        <v>414</v>
      </c>
      <c r="D69" s="1">
        <v>1986</v>
      </c>
      <c r="E69" s="1">
        <f t="shared" si="22"/>
        <v>29</v>
      </c>
      <c r="F69" s="1">
        <v>8</v>
      </c>
      <c r="G69" s="1">
        <v>40</v>
      </c>
      <c r="H69" s="1">
        <v>2500</v>
      </c>
      <c r="I69" s="1">
        <v>55000</v>
      </c>
      <c r="J69" s="1">
        <v>26000</v>
      </c>
      <c r="K69" s="1">
        <v>55000</v>
      </c>
      <c r="L69" s="1">
        <f t="shared" si="23"/>
        <v>2395794500</v>
      </c>
      <c r="M69" s="1">
        <v>5800</v>
      </c>
      <c r="N69" s="1">
        <f t="shared" si="24"/>
        <v>252648000</v>
      </c>
      <c r="O69" s="1">
        <f t="shared" si="25"/>
        <v>9.0625</v>
      </c>
      <c r="P69" s="1">
        <f t="shared" si="26"/>
        <v>23471788</v>
      </c>
      <c r="Q69" s="1">
        <f t="shared" si="27"/>
        <v>23.471788</v>
      </c>
      <c r="R69" s="1">
        <v>3150</v>
      </c>
      <c r="S69" s="1">
        <f t="shared" si="28"/>
        <v>8158.468499999999</v>
      </c>
      <c r="T69" s="1">
        <f t="shared" si="29"/>
        <v>2016000</v>
      </c>
      <c r="U69" s="1">
        <f t="shared" si="30"/>
        <v>87822000000</v>
      </c>
      <c r="V69" s="1">
        <v>119141.1257</v>
      </c>
      <c r="W69" s="1">
        <f t="shared" si="31"/>
        <v>36.31421511336</v>
      </c>
      <c r="X69" s="1">
        <f t="shared" si="32"/>
        <v>22.564614360825804</v>
      </c>
      <c r="Y69" s="1">
        <f t="shared" si="33"/>
        <v>2.1144550932841519</v>
      </c>
      <c r="Z69" s="1">
        <f t="shared" si="34"/>
        <v>9.4827368512713335</v>
      </c>
      <c r="AA69" s="1">
        <f t="shared" si="35"/>
        <v>1.132325275872391</v>
      </c>
      <c r="AB69" s="1">
        <f t="shared" si="36"/>
        <v>3.5560263192267501</v>
      </c>
      <c r="AC69" s="1">
        <v>8</v>
      </c>
      <c r="AD69" s="1">
        <f t="shared" si="37"/>
        <v>1.1853421064089167</v>
      </c>
      <c r="AE69" s="1">
        <v>88.141199999999998</v>
      </c>
      <c r="AF69" s="1">
        <f t="shared" si="38"/>
        <v>347.58620689655174</v>
      </c>
      <c r="AG69" s="1">
        <f t="shared" si="39"/>
        <v>5.2871449266206579E-2</v>
      </c>
      <c r="AH69" s="1">
        <f t="shared" si="40"/>
        <v>0.73188140620283826</v>
      </c>
      <c r="AI69" s="1">
        <f t="shared" si="41"/>
        <v>1132557400</v>
      </c>
      <c r="AJ69" s="1">
        <f t="shared" si="42"/>
        <v>32070480</v>
      </c>
      <c r="AK69" s="1">
        <f t="shared" si="43"/>
        <v>32.070480000000003</v>
      </c>
      <c r="AL69" s="1" t="s">
        <v>415</v>
      </c>
      <c r="AM69" s="1" t="s">
        <v>2</v>
      </c>
      <c r="AN69" s="1" t="s">
        <v>416</v>
      </c>
      <c r="AO69" s="1" t="s">
        <v>417</v>
      </c>
      <c r="AP69" s="1" t="s">
        <v>418</v>
      </c>
      <c r="AQ69" s="1" t="s">
        <v>231</v>
      </c>
      <c r="AR69" s="1" t="s">
        <v>419</v>
      </c>
      <c r="AS69" s="1">
        <v>2</v>
      </c>
      <c r="AT69" s="1" t="s">
        <v>420</v>
      </c>
      <c r="AU69" s="1" t="s">
        <v>421</v>
      </c>
      <c r="AV69" s="1">
        <v>3</v>
      </c>
      <c r="AW69" s="2">
        <v>0</v>
      </c>
      <c r="AX69" s="2">
        <v>99</v>
      </c>
      <c r="AY69" s="1">
        <v>0</v>
      </c>
      <c r="AZ69" s="2">
        <v>12.8</v>
      </c>
      <c r="BA69" s="2">
        <v>0.1</v>
      </c>
      <c r="BB69" s="1">
        <v>0</v>
      </c>
      <c r="BC69" s="2">
        <v>0.4</v>
      </c>
      <c r="BD69" s="1">
        <v>0</v>
      </c>
      <c r="BE69" s="2">
        <v>0.9</v>
      </c>
      <c r="BF69" s="2">
        <v>0.5</v>
      </c>
      <c r="BG69" s="2">
        <v>16.7</v>
      </c>
      <c r="BH69" s="2">
        <v>0.4</v>
      </c>
      <c r="BI69" s="2">
        <v>33.4</v>
      </c>
      <c r="BJ69" s="2">
        <v>24.8</v>
      </c>
      <c r="BK69" s="2">
        <v>3.7</v>
      </c>
      <c r="BL69" s="1">
        <v>0</v>
      </c>
      <c r="BM69" s="2">
        <v>6.3</v>
      </c>
      <c r="BN69" s="1">
        <v>0</v>
      </c>
      <c r="BO69" s="2">
        <v>6535</v>
      </c>
      <c r="BP69" s="2">
        <v>12543</v>
      </c>
      <c r="BQ69" s="2">
        <v>1</v>
      </c>
      <c r="BR69" s="2">
        <v>2</v>
      </c>
      <c r="BS69" s="2">
        <v>0.04</v>
      </c>
      <c r="BT69" s="2">
        <v>7.0000000000000007E-2</v>
      </c>
      <c r="BU69" s="2">
        <v>6696</v>
      </c>
      <c r="BV69" s="2">
        <v>1</v>
      </c>
      <c r="BW69" s="2">
        <v>0.04</v>
      </c>
      <c r="BX69" s="2">
        <v>3288</v>
      </c>
      <c r="BY69" s="2">
        <v>240</v>
      </c>
      <c r="BZ69" s="1">
        <v>0</v>
      </c>
      <c r="CA69" s="1">
        <v>0</v>
      </c>
      <c r="CB69" s="2">
        <v>0.04</v>
      </c>
      <c r="CC69" s="1">
        <v>0</v>
      </c>
      <c r="CD69" s="2">
        <v>22</v>
      </c>
      <c r="CE69" s="2">
        <v>10</v>
      </c>
      <c r="CF69" s="2">
        <v>20</v>
      </c>
      <c r="CG69" s="2">
        <v>16</v>
      </c>
      <c r="CH69" s="2">
        <v>22</v>
      </c>
      <c r="CI69" s="2">
        <v>10</v>
      </c>
      <c r="CJ69" s="2">
        <v>11</v>
      </c>
      <c r="CK69" s="1">
        <v>0</v>
      </c>
      <c r="CL69" s="1">
        <v>0</v>
      </c>
      <c r="CM69" s="2">
        <v>18</v>
      </c>
      <c r="CN69" s="2">
        <v>28</v>
      </c>
      <c r="CO69" s="2">
        <v>8</v>
      </c>
      <c r="CP69" s="2">
        <v>33</v>
      </c>
      <c r="CQ69" s="2">
        <v>1</v>
      </c>
      <c r="CR69" s="2">
        <v>2</v>
      </c>
      <c r="CS69" s="2">
        <v>0.83011000000000001</v>
      </c>
      <c r="CT69" s="2">
        <v>0.80461000000000005</v>
      </c>
      <c r="CU69" s="1" t="s">
        <v>3</v>
      </c>
    </row>
    <row r="70" spans="1:99" s="1" customFormat="1" x14ac:dyDescent="0.25">
      <c r="A70" s="1" t="s">
        <v>422</v>
      </c>
      <c r="C70" s="1" t="s">
        <v>423</v>
      </c>
      <c r="D70" s="1">
        <v>1952</v>
      </c>
      <c r="E70" s="1">
        <f t="shared" si="22"/>
        <v>63</v>
      </c>
      <c r="F70" s="1">
        <v>20</v>
      </c>
      <c r="G70" s="1">
        <v>20</v>
      </c>
      <c r="H70" s="1">
        <v>3600</v>
      </c>
      <c r="I70" s="1">
        <v>15250</v>
      </c>
      <c r="J70" s="1">
        <v>15250</v>
      </c>
      <c r="K70" s="1">
        <v>15250</v>
      </c>
      <c r="L70" s="1">
        <f t="shared" si="23"/>
        <v>664288475</v>
      </c>
      <c r="M70" s="1">
        <v>15250</v>
      </c>
      <c r="N70" s="1">
        <f t="shared" si="24"/>
        <v>664290000</v>
      </c>
      <c r="O70" s="1">
        <f t="shared" si="25"/>
        <v>23.828125</v>
      </c>
      <c r="P70" s="1">
        <f t="shared" si="26"/>
        <v>61714615</v>
      </c>
      <c r="Q70" s="1">
        <f t="shared" si="27"/>
        <v>61.714615000000002</v>
      </c>
      <c r="R70" s="1">
        <v>30</v>
      </c>
      <c r="S70" s="1">
        <f t="shared" si="28"/>
        <v>77.699699999999993</v>
      </c>
      <c r="T70" s="1">
        <f t="shared" si="29"/>
        <v>19200</v>
      </c>
      <c r="U70" s="1">
        <f t="shared" si="30"/>
        <v>836400000</v>
      </c>
      <c r="V70" s="1">
        <v>109292.55955999999</v>
      </c>
      <c r="W70" s="1">
        <f t="shared" si="31"/>
        <v>33.312372153887999</v>
      </c>
      <c r="X70" s="1">
        <f t="shared" si="32"/>
        <v>20.699355025306641</v>
      </c>
      <c r="Y70" s="1">
        <f t="shared" si="33"/>
        <v>1.196207273418284</v>
      </c>
      <c r="Z70" s="1">
        <f t="shared" si="34"/>
        <v>0.99999770431588608</v>
      </c>
      <c r="AA70" s="1">
        <f t="shared" si="35"/>
        <v>1.7709390068396653</v>
      </c>
      <c r="AB70" s="1">
        <f t="shared" si="36"/>
        <v>0.14999965564738291</v>
      </c>
      <c r="AC70" s="1">
        <v>20</v>
      </c>
      <c r="AD70" s="1">
        <f t="shared" si="37"/>
        <v>4.9999885215794307E-2</v>
      </c>
      <c r="AE70" s="1" t="s">
        <v>2</v>
      </c>
      <c r="AF70" s="1">
        <f t="shared" si="38"/>
        <v>1.2590163934426231</v>
      </c>
      <c r="AG70" s="1">
        <f t="shared" si="39"/>
        <v>3.4384728068863331E-3</v>
      </c>
      <c r="AH70" s="1">
        <f t="shared" si="40"/>
        <v>3.2808476829782403</v>
      </c>
      <c r="AI70" s="1">
        <f t="shared" si="41"/>
        <v>664288475</v>
      </c>
      <c r="AJ70" s="1">
        <f t="shared" si="42"/>
        <v>18810570</v>
      </c>
      <c r="AK70" s="1">
        <f t="shared" si="43"/>
        <v>18.810569999999998</v>
      </c>
      <c r="AL70" s="1" t="s">
        <v>424</v>
      </c>
      <c r="AM70" s="1" t="s">
        <v>425</v>
      </c>
      <c r="AN70" s="1" t="s">
        <v>2</v>
      </c>
      <c r="AO70" s="1" t="s">
        <v>426</v>
      </c>
      <c r="AP70" s="1" t="s">
        <v>2</v>
      </c>
      <c r="AQ70" s="1" t="s">
        <v>2</v>
      </c>
      <c r="AR70" s="1" t="s">
        <v>2</v>
      </c>
      <c r="AS70" s="1">
        <v>0</v>
      </c>
      <c r="AT70" s="1" t="s">
        <v>2</v>
      </c>
      <c r="AU70" s="1" t="s">
        <v>2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 t="s">
        <v>3</v>
      </c>
    </row>
    <row r="71" spans="1:99" s="1" customFormat="1" x14ac:dyDescent="0.25">
      <c r="A71" s="1" t="s">
        <v>427</v>
      </c>
      <c r="C71" s="1" t="s">
        <v>428</v>
      </c>
      <c r="D71" s="1">
        <v>1993</v>
      </c>
      <c r="E71" s="1">
        <f t="shared" si="22"/>
        <v>22</v>
      </c>
      <c r="F71" s="1">
        <v>120</v>
      </c>
      <c r="G71" s="1">
        <v>140</v>
      </c>
      <c r="H71" s="1">
        <v>360000</v>
      </c>
      <c r="I71" s="1">
        <v>15000</v>
      </c>
      <c r="J71" s="1">
        <v>10000</v>
      </c>
      <c r="K71" s="1">
        <v>15000</v>
      </c>
      <c r="L71" s="1">
        <f t="shared" si="23"/>
        <v>653398500</v>
      </c>
      <c r="M71" s="1">
        <v>10000</v>
      </c>
      <c r="N71" s="1">
        <f t="shared" si="24"/>
        <v>435600000</v>
      </c>
      <c r="O71" s="1">
        <f t="shared" si="25"/>
        <v>15.625</v>
      </c>
      <c r="P71" s="1">
        <f t="shared" si="26"/>
        <v>40468600</v>
      </c>
      <c r="Q71" s="1">
        <f t="shared" si="27"/>
        <v>40.468600000000002</v>
      </c>
      <c r="R71" s="1">
        <v>1000</v>
      </c>
      <c r="S71" s="1">
        <f t="shared" si="28"/>
        <v>2589.9899999999998</v>
      </c>
      <c r="T71" s="1">
        <f t="shared" si="29"/>
        <v>640000</v>
      </c>
      <c r="U71" s="1">
        <f t="shared" si="30"/>
        <v>27880000000</v>
      </c>
      <c r="V71" s="1">
        <v>42317.104635000003</v>
      </c>
      <c r="W71" s="1">
        <f t="shared" si="31"/>
        <v>12.898253492748001</v>
      </c>
      <c r="X71" s="1">
        <f t="shared" si="32"/>
        <v>8.0146057152411903</v>
      </c>
      <c r="Y71" s="1">
        <f t="shared" si="33"/>
        <v>0.57196138477383696</v>
      </c>
      <c r="Z71" s="1">
        <f t="shared" si="34"/>
        <v>1.4999965564738291</v>
      </c>
      <c r="AA71" s="1">
        <f t="shared" si="35"/>
        <v>1.0456799861163539</v>
      </c>
      <c r="AB71" s="1">
        <f t="shared" si="36"/>
        <v>3.7499913911845727E-2</v>
      </c>
      <c r="AC71" s="1">
        <v>120</v>
      </c>
      <c r="AD71" s="1">
        <f t="shared" si="37"/>
        <v>1.2499971303948577E-2</v>
      </c>
      <c r="AE71" s="1">
        <v>1902.5</v>
      </c>
      <c r="AF71" s="1">
        <f t="shared" si="38"/>
        <v>64</v>
      </c>
      <c r="AG71" s="1">
        <f t="shared" si="39"/>
        <v>6.3693010256176911E-3</v>
      </c>
      <c r="AH71" s="1">
        <f t="shared" si="40"/>
        <v>3.2808476829782403</v>
      </c>
      <c r="AI71" s="1">
        <f t="shared" si="41"/>
        <v>435599000</v>
      </c>
      <c r="AJ71" s="1">
        <f t="shared" si="42"/>
        <v>12334800</v>
      </c>
      <c r="AK71" s="1">
        <f t="shared" si="43"/>
        <v>12.3348</v>
      </c>
      <c r="AL71" s="1" t="s">
        <v>429</v>
      </c>
      <c r="AM71" s="1" t="s">
        <v>2</v>
      </c>
      <c r="AN71" s="1" t="s">
        <v>430</v>
      </c>
      <c r="AO71" s="1" t="s">
        <v>431</v>
      </c>
      <c r="AP71" s="1" t="s">
        <v>432</v>
      </c>
      <c r="AQ71" s="1" t="s">
        <v>433</v>
      </c>
      <c r="AR71" s="1" t="s">
        <v>434</v>
      </c>
      <c r="AS71" s="1">
        <v>3</v>
      </c>
      <c r="AT71" s="1" t="s">
        <v>435</v>
      </c>
      <c r="AU71" s="1" t="s">
        <v>436</v>
      </c>
      <c r="AV71" s="1">
        <v>2</v>
      </c>
      <c r="AW71" s="2">
        <v>98</v>
      </c>
      <c r="AX71" s="2">
        <v>2</v>
      </c>
      <c r="AY71" s="1">
        <v>0</v>
      </c>
      <c r="AZ71" s="2">
        <v>0.8</v>
      </c>
      <c r="BA71" s="2">
        <v>0.1</v>
      </c>
      <c r="BB71" s="1">
        <v>0</v>
      </c>
      <c r="BC71" s="1">
        <v>0</v>
      </c>
      <c r="BD71" s="1">
        <v>0</v>
      </c>
      <c r="BE71" s="2">
        <v>0.1</v>
      </c>
      <c r="BF71" s="2">
        <v>1.8</v>
      </c>
      <c r="BG71" s="2">
        <v>78.2</v>
      </c>
      <c r="BH71" s="2">
        <v>1.8</v>
      </c>
      <c r="BI71" s="2">
        <v>4.8</v>
      </c>
      <c r="BJ71" s="2">
        <v>2</v>
      </c>
      <c r="BK71" s="1">
        <v>0</v>
      </c>
      <c r="BL71" s="1">
        <v>0</v>
      </c>
      <c r="BM71" s="1">
        <v>0</v>
      </c>
      <c r="BN71" s="2">
        <v>10.4</v>
      </c>
      <c r="BO71" s="2">
        <v>296057</v>
      </c>
      <c r="BP71" s="2">
        <v>25479</v>
      </c>
      <c r="BQ71" s="2">
        <v>280</v>
      </c>
      <c r="BR71" s="2">
        <v>24</v>
      </c>
      <c r="BS71" s="2">
        <v>0.18</v>
      </c>
      <c r="BT71" s="2">
        <v>0.02</v>
      </c>
      <c r="BU71" s="2">
        <v>305604</v>
      </c>
      <c r="BV71" s="2">
        <v>289</v>
      </c>
      <c r="BW71" s="2">
        <v>0.19</v>
      </c>
      <c r="BX71" s="2">
        <v>874057</v>
      </c>
      <c r="BY71" s="2">
        <v>32834</v>
      </c>
      <c r="BZ71" s="2">
        <v>825</v>
      </c>
      <c r="CA71" s="2">
        <v>31</v>
      </c>
      <c r="CB71" s="2">
        <v>0.52</v>
      </c>
      <c r="CC71" s="2">
        <v>0.02</v>
      </c>
      <c r="CD71" s="1">
        <v>0</v>
      </c>
      <c r="CE71" s="2">
        <v>1</v>
      </c>
      <c r="CF71" s="1">
        <v>0</v>
      </c>
      <c r="CG71" s="1">
        <v>0</v>
      </c>
      <c r="CH71" s="2">
        <v>23</v>
      </c>
      <c r="CI71" s="2">
        <v>49</v>
      </c>
      <c r="CJ71" s="2">
        <v>65</v>
      </c>
      <c r="CK71" s="2">
        <v>24</v>
      </c>
      <c r="CL71" s="2">
        <v>27</v>
      </c>
      <c r="CM71" s="2">
        <v>3</v>
      </c>
      <c r="CN71" s="2">
        <v>5</v>
      </c>
      <c r="CO71" s="2">
        <v>1</v>
      </c>
      <c r="CP71" s="2">
        <v>3</v>
      </c>
      <c r="CQ71" s="1">
        <v>0</v>
      </c>
      <c r="CR71" s="1">
        <v>0</v>
      </c>
      <c r="CS71" s="2">
        <v>0.93142999999999998</v>
      </c>
      <c r="CT71" s="2">
        <v>0.78442000000000001</v>
      </c>
      <c r="CU71" s="1" t="s">
        <v>3</v>
      </c>
    </row>
    <row r="72" spans="1:99" s="1" customFormat="1" x14ac:dyDescent="0.25">
      <c r="A72" s="1" t="s">
        <v>437</v>
      </c>
      <c r="C72" s="1" t="s">
        <v>438</v>
      </c>
      <c r="D72" s="1">
        <v>1990</v>
      </c>
      <c r="E72" s="1">
        <f t="shared" si="22"/>
        <v>25</v>
      </c>
      <c r="F72" s="1">
        <v>8</v>
      </c>
      <c r="G72" s="1">
        <v>8</v>
      </c>
      <c r="H72" s="1">
        <v>655</v>
      </c>
      <c r="I72" s="1">
        <v>3425</v>
      </c>
      <c r="J72" s="1">
        <v>2600</v>
      </c>
      <c r="K72" s="1">
        <v>3425</v>
      </c>
      <c r="L72" s="1">
        <f t="shared" si="23"/>
        <v>149192657.5</v>
      </c>
      <c r="M72" s="1">
        <v>450</v>
      </c>
      <c r="N72" s="1">
        <f t="shared" si="24"/>
        <v>19602000</v>
      </c>
      <c r="O72" s="1">
        <f t="shared" si="25"/>
        <v>0.703125</v>
      </c>
      <c r="P72" s="1">
        <f t="shared" si="26"/>
        <v>1821087</v>
      </c>
      <c r="Q72" s="1">
        <f t="shared" si="27"/>
        <v>1.8210870000000001</v>
      </c>
      <c r="R72" s="1">
        <v>5.8400001525878897</v>
      </c>
      <c r="S72" s="1">
        <f t="shared" si="28"/>
        <v>15.125541995201107</v>
      </c>
      <c r="T72" s="1">
        <f t="shared" si="29"/>
        <v>3737.6000976562495</v>
      </c>
      <c r="U72" s="1">
        <f t="shared" si="30"/>
        <v>162819204.25415036</v>
      </c>
      <c r="W72" s="1">
        <f t="shared" si="31"/>
        <v>0</v>
      </c>
      <c r="X72" s="1">
        <f t="shared" si="32"/>
        <v>0</v>
      </c>
      <c r="Y72" s="1">
        <f t="shared" si="33"/>
        <v>0</v>
      </c>
      <c r="Z72" s="1">
        <f t="shared" si="34"/>
        <v>7.6110936384042445</v>
      </c>
      <c r="AA72" s="1">
        <f t="shared" si="35"/>
        <v>0</v>
      </c>
      <c r="AB72" s="1">
        <f t="shared" si="36"/>
        <v>2.8541601144015916</v>
      </c>
      <c r="AC72" s="1">
        <v>8</v>
      </c>
      <c r="AD72" s="1">
        <f t="shared" si="37"/>
        <v>0.95138670480053056</v>
      </c>
      <c r="AE72" s="1" t="s">
        <v>2</v>
      </c>
      <c r="AF72" s="1">
        <f t="shared" si="38"/>
        <v>8.305777994791665</v>
      </c>
      <c r="AG72" s="1">
        <f t="shared" si="39"/>
        <v>0.15234995177498273</v>
      </c>
      <c r="AH72" s="1">
        <f t="shared" si="40"/>
        <v>0.56783902205392622</v>
      </c>
      <c r="AI72" s="1">
        <f t="shared" si="41"/>
        <v>113255740</v>
      </c>
      <c r="AJ72" s="1">
        <f t="shared" si="42"/>
        <v>3207048</v>
      </c>
      <c r="AK72" s="1">
        <f t="shared" si="43"/>
        <v>3.2070479999999999</v>
      </c>
      <c r="AL72" s="1" t="s">
        <v>2</v>
      </c>
      <c r="AM72" s="1" t="s">
        <v>2</v>
      </c>
      <c r="AN72" s="1" t="s">
        <v>2</v>
      </c>
      <c r="AO72" s="1" t="s">
        <v>2</v>
      </c>
      <c r="AP72" s="1" t="s">
        <v>2</v>
      </c>
      <c r="AQ72" s="1" t="s">
        <v>2</v>
      </c>
      <c r="AR72" s="1" t="s">
        <v>2</v>
      </c>
      <c r="AS72" s="1">
        <v>0</v>
      </c>
      <c r="AT72" s="1" t="s">
        <v>2</v>
      </c>
      <c r="AU72" s="1" t="s">
        <v>2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 t="s">
        <v>3</v>
      </c>
    </row>
    <row r="73" spans="1:99" s="1" customFormat="1" x14ac:dyDescent="0.25">
      <c r="A73" s="1" t="s">
        <v>439</v>
      </c>
      <c r="C73" s="1" t="s">
        <v>440</v>
      </c>
      <c r="D73" s="1">
        <v>1990</v>
      </c>
      <c r="E73" s="1">
        <f t="shared" si="22"/>
        <v>25</v>
      </c>
      <c r="F73" s="1">
        <v>55</v>
      </c>
      <c r="G73" s="1">
        <v>76</v>
      </c>
      <c r="H73" s="1">
        <v>40750</v>
      </c>
      <c r="I73" s="1">
        <v>473400</v>
      </c>
      <c r="J73" s="1">
        <v>453350</v>
      </c>
      <c r="K73" s="1">
        <v>473400</v>
      </c>
      <c r="L73" s="1">
        <f t="shared" si="23"/>
        <v>20621256660</v>
      </c>
      <c r="M73" s="1">
        <v>4010</v>
      </c>
      <c r="N73" s="1">
        <f t="shared" si="24"/>
        <v>174675600</v>
      </c>
      <c r="O73" s="1">
        <f t="shared" si="25"/>
        <v>6.265625</v>
      </c>
      <c r="P73" s="1">
        <f t="shared" si="26"/>
        <v>16227908.6</v>
      </c>
      <c r="Q73" s="1">
        <f t="shared" si="27"/>
        <v>16.227908599999999</v>
      </c>
      <c r="R73" s="1">
        <v>95</v>
      </c>
      <c r="S73" s="1">
        <f t="shared" si="28"/>
        <v>246.04904999999999</v>
      </c>
      <c r="T73" s="1">
        <f t="shared" si="29"/>
        <v>60800</v>
      </c>
      <c r="U73" s="1">
        <f t="shared" si="30"/>
        <v>2648600000</v>
      </c>
      <c r="W73" s="1">
        <f t="shared" si="31"/>
        <v>0</v>
      </c>
      <c r="X73" s="1">
        <f t="shared" si="32"/>
        <v>0</v>
      </c>
      <c r="Y73" s="1">
        <f t="shared" si="33"/>
        <v>0</v>
      </c>
      <c r="Z73" s="1">
        <f t="shared" si="34"/>
        <v>118.05459182621958</v>
      </c>
      <c r="AA73" s="1">
        <f t="shared" si="35"/>
        <v>0</v>
      </c>
      <c r="AB73" s="1">
        <f t="shared" si="36"/>
        <v>6.4393413723392499</v>
      </c>
      <c r="AC73" s="1">
        <v>55</v>
      </c>
      <c r="AD73" s="1">
        <f t="shared" si="37"/>
        <v>2.1464471241130831</v>
      </c>
      <c r="AE73" s="1" t="s">
        <v>2</v>
      </c>
      <c r="AF73" s="1">
        <f t="shared" si="38"/>
        <v>15.16209476309227</v>
      </c>
      <c r="AG73" s="1">
        <f t="shared" si="39"/>
        <v>0.7916117111940344</v>
      </c>
      <c r="AH73" s="1">
        <f t="shared" si="40"/>
        <v>2.9019960756022374E-2</v>
      </c>
      <c r="AI73" s="1">
        <f t="shared" si="41"/>
        <v>19747880665</v>
      </c>
      <c r="AJ73" s="1">
        <f t="shared" si="42"/>
        <v>559198158</v>
      </c>
      <c r="AK73" s="1">
        <f t="shared" si="43"/>
        <v>559.19815800000003</v>
      </c>
      <c r="AL73" s="1" t="s">
        <v>2</v>
      </c>
      <c r="AM73" s="1" t="s">
        <v>2</v>
      </c>
      <c r="AN73" s="1" t="s">
        <v>2</v>
      </c>
      <c r="AO73" s="1" t="s">
        <v>2</v>
      </c>
      <c r="AP73" s="1" t="s">
        <v>2</v>
      </c>
      <c r="AQ73" s="1" t="s">
        <v>2</v>
      </c>
      <c r="AR73" s="1" t="s">
        <v>2</v>
      </c>
      <c r="AS73" s="1">
        <v>0</v>
      </c>
      <c r="AT73" s="1" t="s">
        <v>2</v>
      </c>
      <c r="AU73" s="1" t="s">
        <v>2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 t="s">
        <v>3</v>
      </c>
    </row>
    <row r="74" spans="1:99" s="1" customFormat="1" x14ac:dyDescent="0.25">
      <c r="A74" s="1" t="s">
        <v>441</v>
      </c>
      <c r="C74" s="1" t="s">
        <v>442</v>
      </c>
      <c r="D74" s="1">
        <v>1992</v>
      </c>
      <c r="E74" s="1">
        <f t="shared" si="22"/>
        <v>23</v>
      </c>
      <c r="F74" s="1">
        <v>17</v>
      </c>
      <c r="G74" s="1">
        <v>17</v>
      </c>
      <c r="H74" s="1">
        <v>60</v>
      </c>
      <c r="I74" s="1">
        <v>604</v>
      </c>
      <c r="J74" s="1">
        <v>465</v>
      </c>
      <c r="K74" s="1">
        <v>604</v>
      </c>
      <c r="L74" s="1">
        <f t="shared" si="23"/>
        <v>26310179.600000001</v>
      </c>
      <c r="M74" s="1">
        <v>465</v>
      </c>
      <c r="N74" s="1">
        <f t="shared" si="24"/>
        <v>20255400</v>
      </c>
      <c r="O74" s="1">
        <f t="shared" si="25"/>
        <v>0.7265625</v>
      </c>
      <c r="P74" s="1">
        <f t="shared" si="26"/>
        <v>1881789.9000000001</v>
      </c>
      <c r="Q74" s="1">
        <f t="shared" si="27"/>
        <v>1.8817899</v>
      </c>
      <c r="R74" s="1">
        <v>0.37999999523162797</v>
      </c>
      <c r="S74" s="1">
        <f t="shared" si="28"/>
        <v>0.98419618764996408</v>
      </c>
      <c r="T74" s="1">
        <f t="shared" si="29"/>
        <v>243.1999969482419</v>
      </c>
      <c r="U74" s="1">
        <f t="shared" si="30"/>
        <v>10594399.867057787</v>
      </c>
      <c r="W74" s="1">
        <f t="shared" si="31"/>
        <v>0</v>
      </c>
      <c r="X74" s="1">
        <f t="shared" si="32"/>
        <v>0</v>
      </c>
      <c r="Y74" s="1">
        <f t="shared" si="33"/>
        <v>0</v>
      </c>
      <c r="Z74" s="1">
        <f t="shared" si="34"/>
        <v>1.2989217492619254</v>
      </c>
      <c r="AA74" s="1">
        <f t="shared" si="35"/>
        <v>0</v>
      </c>
      <c r="AB74" s="1">
        <f t="shared" si="36"/>
        <v>0.2292214851638692</v>
      </c>
      <c r="AC74" s="1">
        <v>17</v>
      </c>
      <c r="AD74" s="1">
        <f t="shared" si="37"/>
        <v>7.6407161721289724E-2</v>
      </c>
      <c r="AE74" s="1" t="s">
        <v>2</v>
      </c>
      <c r="AF74" s="1">
        <f t="shared" si="38"/>
        <v>0.52301074612525145</v>
      </c>
      <c r="AG74" s="1">
        <f t="shared" si="39"/>
        <v>2.5577495987497766E-2</v>
      </c>
      <c r="AH74" s="1">
        <f t="shared" si="40"/>
        <v>3.2808476829782411</v>
      </c>
      <c r="AI74" s="1">
        <f t="shared" si="41"/>
        <v>20255353.5</v>
      </c>
      <c r="AJ74" s="1">
        <f t="shared" si="42"/>
        <v>573568.19999999995</v>
      </c>
      <c r="AK74" s="1">
        <f t="shared" si="43"/>
        <v>0.57356819999999997</v>
      </c>
      <c r="AL74" s="1" t="s">
        <v>2</v>
      </c>
      <c r="AM74" s="1" t="s">
        <v>2</v>
      </c>
      <c r="AN74" s="1" t="s">
        <v>2</v>
      </c>
      <c r="AO74" s="1" t="s">
        <v>2</v>
      </c>
      <c r="AP74" s="1" t="s">
        <v>2</v>
      </c>
      <c r="AQ74" s="1" t="s">
        <v>2</v>
      </c>
      <c r="AR74" s="1" t="s">
        <v>2</v>
      </c>
      <c r="AS74" s="1">
        <v>0</v>
      </c>
      <c r="AT74" s="1" t="s">
        <v>2</v>
      </c>
      <c r="AU74" s="1" t="s">
        <v>2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 t="s">
        <v>3</v>
      </c>
    </row>
    <row r="75" spans="1:99" s="1" customFormat="1" x14ac:dyDescent="0.25">
      <c r="A75" s="1" t="s">
        <v>443</v>
      </c>
      <c r="C75" s="1" t="s">
        <v>444</v>
      </c>
      <c r="D75" s="1">
        <v>1992</v>
      </c>
      <c r="E75" s="1">
        <f t="shared" si="22"/>
        <v>23</v>
      </c>
      <c r="F75" s="1">
        <v>15</v>
      </c>
      <c r="G75" s="1">
        <v>15</v>
      </c>
      <c r="H75" s="1">
        <v>2094</v>
      </c>
      <c r="I75" s="1">
        <v>495</v>
      </c>
      <c r="J75" s="1">
        <v>370</v>
      </c>
      <c r="K75" s="1">
        <v>495</v>
      </c>
      <c r="L75" s="1">
        <f t="shared" si="23"/>
        <v>21562150.5</v>
      </c>
      <c r="M75" s="1">
        <v>370</v>
      </c>
      <c r="N75" s="1">
        <f t="shared" si="24"/>
        <v>16117200</v>
      </c>
      <c r="O75" s="1">
        <f t="shared" si="25"/>
        <v>0.578125</v>
      </c>
      <c r="P75" s="1">
        <f t="shared" si="26"/>
        <v>1497338.2</v>
      </c>
      <c r="Q75" s="1">
        <f t="shared" si="27"/>
        <v>1.4973382000000002</v>
      </c>
      <c r="R75" s="1">
        <v>2.2400000000000002</v>
      </c>
      <c r="S75" s="1">
        <f t="shared" si="28"/>
        <v>5.8015775999999999</v>
      </c>
      <c r="T75" s="1">
        <f t="shared" si="29"/>
        <v>1433.6000000000001</v>
      </c>
      <c r="U75" s="1">
        <f t="shared" si="30"/>
        <v>62451200.000000007</v>
      </c>
      <c r="W75" s="1">
        <f t="shared" si="31"/>
        <v>0</v>
      </c>
      <c r="X75" s="1">
        <f t="shared" si="32"/>
        <v>0</v>
      </c>
      <c r="Y75" s="1">
        <f t="shared" si="33"/>
        <v>0</v>
      </c>
      <c r="Z75" s="1">
        <f t="shared" si="34"/>
        <v>1.3378347665847665</v>
      </c>
      <c r="AA75" s="1">
        <f t="shared" si="35"/>
        <v>0</v>
      </c>
      <c r="AB75" s="1">
        <f t="shared" si="36"/>
        <v>0.26756695331695329</v>
      </c>
      <c r="AC75" s="1">
        <v>15</v>
      </c>
      <c r="AD75" s="1">
        <f t="shared" si="37"/>
        <v>8.9188984438984431E-2</v>
      </c>
      <c r="AE75" s="1" t="s">
        <v>2</v>
      </c>
      <c r="AF75" s="1">
        <f t="shared" si="38"/>
        <v>3.874594594594595</v>
      </c>
      <c r="AG75" s="1">
        <f t="shared" si="39"/>
        <v>2.9532698299934726E-2</v>
      </c>
      <c r="AH75" s="1">
        <f t="shared" si="40"/>
        <v>3.2808476829782403</v>
      </c>
      <c r="AI75" s="1">
        <f t="shared" si="41"/>
        <v>16117163</v>
      </c>
      <c r="AJ75" s="1">
        <f t="shared" si="42"/>
        <v>456387.60000000003</v>
      </c>
      <c r="AK75" s="1">
        <f t="shared" si="43"/>
        <v>0.45638760000000006</v>
      </c>
      <c r="AL75" s="1" t="s">
        <v>2</v>
      </c>
      <c r="AM75" s="1" t="s">
        <v>2</v>
      </c>
      <c r="AN75" s="1" t="s">
        <v>2</v>
      </c>
      <c r="AO75" s="1" t="s">
        <v>2</v>
      </c>
      <c r="AP75" s="1" t="s">
        <v>2</v>
      </c>
      <c r="AQ75" s="1" t="s">
        <v>2</v>
      </c>
      <c r="AR75" s="1" t="s">
        <v>2</v>
      </c>
      <c r="AS75" s="1">
        <v>0</v>
      </c>
      <c r="AT75" s="1" t="s">
        <v>2</v>
      </c>
      <c r="AU75" s="1" t="s">
        <v>2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 t="s">
        <v>3</v>
      </c>
    </row>
    <row r="76" spans="1:99" s="1" customFormat="1" x14ac:dyDescent="0.25">
      <c r="A76" s="1" t="s">
        <v>445</v>
      </c>
      <c r="C76" s="1" t="s">
        <v>446</v>
      </c>
      <c r="D76" s="1">
        <v>1993</v>
      </c>
      <c r="E76" s="1">
        <f t="shared" si="22"/>
        <v>22</v>
      </c>
      <c r="F76" s="1">
        <v>45</v>
      </c>
      <c r="G76" s="1">
        <v>45</v>
      </c>
      <c r="H76" s="1">
        <v>40</v>
      </c>
      <c r="I76" s="1">
        <v>870</v>
      </c>
      <c r="J76" s="1">
        <v>755</v>
      </c>
      <c r="K76" s="1">
        <v>870</v>
      </c>
      <c r="L76" s="1">
        <f t="shared" si="23"/>
        <v>37897113</v>
      </c>
      <c r="M76" s="1">
        <v>755</v>
      </c>
      <c r="N76" s="1">
        <f t="shared" si="24"/>
        <v>32887800</v>
      </c>
      <c r="O76" s="1">
        <f t="shared" si="25"/>
        <v>1.1796875</v>
      </c>
      <c r="P76" s="1">
        <f t="shared" si="26"/>
        <v>3055379.3000000003</v>
      </c>
      <c r="Q76" s="1">
        <f t="shared" si="27"/>
        <v>3.0553793000000002</v>
      </c>
      <c r="R76" s="1">
        <v>5.9999989999999999</v>
      </c>
      <c r="S76" s="1">
        <f t="shared" si="28"/>
        <v>15.539937410009998</v>
      </c>
      <c r="T76" s="1">
        <f t="shared" si="29"/>
        <v>3839.9993599999998</v>
      </c>
      <c r="U76" s="1">
        <f t="shared" si="30"/>
        <v>167279972.12</v>
      </c>
      <c r="W76" s="1">
        <f t="shared" si="31"/>
        <v>0</v>
      </c>
      <c r="X76" s="1">
        <f t="shared" si="32"/>
        <v>0</v>
      </c>
      <c r="Y76" s="1">
        <f t="shared" si="33"/>
        <v>0</v>
      </c>
      <c r="Z76" s="1">
        <f t="shared" si="34"/>
        <v>1.1523152354368489</v>
      </c>
      <c r="AA76" s="1">
        <f t="shared" si="35"/>
        <v>0</v>
      </c>
      <c r="AB76" s="1">
        <f t="shared" si="36"/>
        <v>7.6821015695789932E-2</v>
      </c>
      <c r="AC76" s="1">
        <v>45</v>
      </c>
      <c r="AD76" s="1">
        <f t="shared" si="37"/>
        <v>2.5607005231929974E-2</v>
      </c>
      <c r="AE76" s="1" t="s">
        <v>2</v>
      </c>
      <c r="AF76" s="1">
        <f t="shared" si="38"/>
        <v>5.0860918675496682</v>
      </c>
      <c r="AG76" s="1">
        <f t="shared" si="39"/>
        <v>1.780735190001255E-2</v>
      </c>
      <c r="AH76" s="1">
        <f t="shared" si="40"/>
        <v>3.2808476829782407</v>
      </c>
      <c r="AI76" s="1">
        <f t="shared" si="41"/>
        <v>32887724.5</v>
      </c>
      <c r="AJ76" s="1">
        <f t="shared" si="42"/>
        <v>931277.4</v>
      </c>
      <c r="AK76" s="1">
        <f t="shared" si="43"/>
        <v>0.93127740000000003</v>
      </c>
      <c r="AL76" s="1" t="s">
        <v>2</v>
      </c>
      <c r="AM76" s="1" t="s">
        <v>2</v>
      </c>
      <c r="AN76" s="1" t="s">
        <v>2</v>
      </c>
      <c r="AO76" s="1" t="s">
        <v>2</v>
      </c>
      <c r="AP76" s="1" t="s">
        <v>2</v>
      </c>
      <c r="AQ76" s="1" t="s">
        <v>2</v>
      </c>
      <c r="AR76" s="1" t="s">
        <v>2</v>
      </c>
      <c r="AS76" s="1">
        <v>0</v>
      </c>
      <c r="AT76" s="1" t="s">
        <v>2</v>
      </c>
      <c r="AU76" s="1" t="s">
        <v>2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 t="s">
        <v>3</v>
      </c>
    </row>
    <row r="77" spans="1:99" s="1" customFormat="1" x14ac:dyDescent="0.25">
      <c r="A77" s="1" t="s">
        <v>447</v>
      </c>
      <c r="C77" s="1" t="s">
        <v>448</v>
      </c>
      <c r="D77" s="1">
        <v>1994</v>
      </c>
      <c r="E77" s="1">
        <f t="shared" si="22"/>
        <v>21</v>
      </c>
      <c r="F77" s="1">
        <v>32</v>
      </c>
      <c r="G77" s="1">
        <v>32</v>
      </c>
      <c r="H77" s="1">
        <v>7</v>
      </c>
      <c r="I77" s="1">
        <v>765</v>
      </c>
      <c r="J77" s="1">
        <v>659</v>
      </c>
      <c r="K77" s="1">
        <v>765</v>
      </c>
      <c r="L77" s="1">
        <f t="shared" si="23"/>
        <v>33323323.5</v>
      </c>
      <c r="M77" s="1">
        <v>659</v>
      </c>
      <c r="N77" s="1">
        <f t="shared" si="24"/>
        <v>28706040</v>
      </c>
      <c r="O77" s="1">
        <f t="shared" si="25"/>
        <v>1.0296875000000001</v>
      </c>
      <c r="P77" s="1">
        <f t="shared" si="26"/>
        <v>2666880.7400000002</v>
      </c>
      <c r="Q77" s="1">
        <f t="shared" si="27"/>
        <v>2.6668807400000003</v>
      </c>
      <c r="R77" s="1">
        <v>5.0000000745058101E-2</v>
      </c>
      <c r="S77" s="1">
        <f t="shared" si="28"/>
        <v>0.12949950192969303</v>
      </c>
      <c r="T77" s="1">
        <f t="shared" si="29"/>
        <v>32.000000476837187</v>
      </c>
      <c r="U77" s="1">
        <f t="shared" si="30"/>
        <v>1394000.0207722199</v>
      </c>
      <c r="W77" s="1">
        <f t="shared" si="31"/>
        <v>0</v>
      </c>
      <c r="X77" s="1">
        <f t="shared" si="32"/>
        <v>0</v>
      </c>
      <c r="Y77" s="1">
        <f t="shared" si="33"/>
        <v>0</v>
      </c>
      <c r="Z77" s="1">
        <f t="shared" si="34"/>
        <v>1.1608471074380164</v>
      </c>
      <c r="AA77" s="1">
        <f t="shared" si="35"/>
        <v>0</v>
      </c>
      <c r="AB77" s="1">
        <f t="shared" si="36"/>
        <v>0.10882941632231405</v>
      </c>
      <c r="AC77" s="1">
        <v>32</v>
      </c>
      <c r="AD77" s="1">
        <f t="shared" si="37"/>
        <v>3.6276472107438014E-2</v>
      </c>
      <c r="AE77" s="1" t="s">
        <v>2</v>
      </c>
      <c r="AF77" s="1">
        <f t="shared" si="38"/>
        <v>4.8558422574866748E-2</v>
      </c>
      <c r="AG77" s="1">
        <f t="shared" si="39"/>
        <v>1.9201441309390707E-2</v>
      </c>
      <c r="AH77" s="1">
        <f t="shared" si="40"/>
        <v>3.2808476829782403</v>
      </c>
      <c r="AI77" s="1">
        <f t="shared" si="41"/>
        <v>28705974.100000001</v>
      </c>
      <c r="AJ77" s="1">
        <f t="shared" si="42"/>
        <v>812863.32000000007</v>
      </c>
      <c r="AK77" s="1">
        <f t="shared" si="43"/>
        <v>0.81286332000000006</v>
      </c>
      <c r="AL77" s="1" t="s">
        <v>2</v>
      </c>
      <c r="AM77" s="1" t="s">
        <v>2</v>
      </c>
      <c r="AN77" s="1" t="s">
        <v>2</v>
      </c>
      <c r="AO77" s="1" t="s">
        <v>2</v>
      </c>
      <c r="AP77" s="1" t="s">
        <v>2</v>
      </c>
      <c r="AQ77" s="1" t="s">
        <v>2</v>
      </c>
      <c r="AR77" s="1" t="s">
        <v>2</v>
      </c>
      <c r="AS77" s="1">
        <v>0</v>
      </c>
      <c r="AT77" s="1" t="s">
        <v>2</v>
      </c>
      <c r="AU77" s="1" t="s">
        <v>2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 t="s">
        <v>3</v>
      </c>
    </row>
    <row r="78" spans="1:99" s="1" customFormat="1" x14ac:dyDescent="0.25">
      <c r="A78" s="1" t="s">
        <v>449</v>
      </c>
      <c r="C78" s="1" t="s">
        <v>450</v>
      </c>
      <c r="D78" s="1">
        <v>1910</v>
      </c>
      <c r="E78" s="1">
        <f t="shared" si="22"/>
        <v>105</v>
      </c>
      <c r="F78" s="1">
        <v>57</v>
      </c>
      <c r="G78" s="1">
        <v>72</v>
      </c>
      <c r="H78" s="1">
        <v>70000</v>
      </c>
      <c r="I78" s="1">
        <v>4250</v>
      </c>
      <c r="J78" s="1">
        <v>4250</v>
      </c>
      <c r="K78" s="1">
        <v>4250</v>
      </c>
      <c r="L78" s="1">
        <f t="shared" si="23"/>
        <v>185129575</v>
      </c>
      <c r="M78" s="1">
        <v>4250</v>
      </c>
      <c r="N78" s="1">
        <f t="shared" si="24"/>
        <v>185130000</v>
      </c>
      <c r="O78" s="1">
        <f t="shared" si="25"/>
        <v>6.640625</v>
      </c>
      <c r="P78" s="1">
        <f t="shared" si="26"/>
        <v>17199155</v>
      </c>
      <c r="Q78" s="1">
        <f t="shared" si="27"/>
        <v>17.199155000000001</v>
      </c>
      <c r="R78" s="1">
        <v>6380</v>
      </c>
      <c r="S78" s="1">
        <f t="shared" si="28"/>
        <v>16524.136199999997</v>
      </c>
      <c r="T78" s="1">
        <f t="shared" si="29"/>
        <v>4083200</v>
      </c>
      <c r="U78" s="1">
        <f t="shared" si="30"/>
        <v>177874400000</v>
      </c>
      <c r="V78" s="1">
        <v>376498.90396999998</v>
      </c>
      <c r="W78" s="1">
        <f t="shared" si="31"/>
        <v>114.75686593005599</v>
      </c>
      <c r="X78" s="1">
        <f t="shared" si="32"/>
        <v>71.306633418494187</v>
      </c>
      <c r="Y78" s="1">
        <f t="shared" si="33"/>
        <v>7.805846646185973</v>
      </c>
      <c r="Z78" s="1">
        <f t="shared" si="34"/>
        <v>0.99999770431588608</v>
      </c>
      <c r="AA78" s="1">
        <f t="shared" si="35"/>
        <v>21.89059856094493</v>
      </c>
      <c r="AB78" s="1">
        <f t="shared" si="36"/>
        <v>5.2631458121888741E-2</v>
      </c>
      <c r="AC78" s="1">
        <v>57</v>
      </c>
      <c r="AD78" s="1">
        <f t="shared" si="37"/>
        <v>1.7543819373962915E-2</v>
      </c>
      <c r="AE78" s="1">
        <v>8164.15</v>
      </c>
      <c r="AF78" s="1">
        <f t="shared" si="38"/>
        <v>960.75294117647059</v>
      </c>
      <c r="AG78" s="1">
        <f t="shared" si="39"/>
        <v>6.5133745201045564E-3</v>
      </c>
      <c r="AH78" s="1">
        <f t="shared" si="40"/>
        <v>3.2808476829782403</v>
      </c>
      <c r="AI78" s="1">
        <f t="shared" si="41"/>
        <v>185129575</v>
      </c>
      <c r="AJ78" s="1">
        <f t="shared" si="42"/>
        <v>5242290</v>
      </c>
      <c r="AK78" s="1">
        <f t="shared" si="43"/>
        <v>5.2422899999999997</v>
      </c>
      <c r="AL78" s="1" t="s">
        <v>451</v>
      </c>
      <c r="AM78" s="1" t="s">
        <v>452</v>
      </c>
      <c r="AN78" s="1" t="s">
        <v>453</v>
      </c>
      <c r="AO78" s="1" t="s">
        <v>454</v>
      </c>
      <c r="AP78" s="1" t="s">
        <v>260</v>
      </c>
      <c r="AQ78" s="1" t="s">
        <v>261</v>
      </c>
      <c r="AR78" s="1" t="s">
        <v>262</v>
      </c>
      <c r="AS78" s="1">
        <v>5</v>
      </c>
      <c r="AT78" s="1" t="s">
        <v>263</v>
      </c>
      <c r="AU78" s="1" t="s">
        <v>264</v>
      </c>
      <c r="AV78" s="1">
        <v>2</v>
      </c>
      <c r="AW78" s="2">
        <v>68</v>
      </c>
      <c r="AX78" s="2">
        <v>32</v>
      </c>
      <c r="AY78" s="1">
        <v>0</v>
      </c>
      <c r="AZ78" s="2">
        <v>1.7</v>
      </c>
      <c r="BA78" s="2">
        <v>0.1</v>
      </c>
      <c r="BB78" s="2">
        <v>0.1</v>
      </c>
      <c r="BC78" s="2">
        <v>1.6</v>
      </c>
      <c r="BD78" s="1">
        <v>0</v>
      </c>
      <c r="BE78" s="2">
        <v>0.9</v>
      </c>
      <c r="BF78" s="2">
        <v>0.1</v>
      </c>
      <c r="BG78" s="2">
        <v>61.9</v>
      </c>
      <c r="BH78" s="2">
        <v>2.5</v>
      </c>
      <c r="BI78" s="2">
        <v>6.1</v>
      </c>
      <c r="BJ78" s="2">
        <v>4</v>
      </c>
      <c r="BK78" s="2">
        <v>3.3</v>
      </c>
      <c r="BL78" s="2">
        <v>12.7</v>
      </c>
      <c r="BM78" s="2">
        <v>0.2</v>
      </c>
      <c r="BN78" s="2">
        <v>4.8</v>
      </c>
      <c r="BO78" s="2">
        <v>871206</v>
      </c>
      <c r="BP78" s="2">
        <v>120407</v>
      </c>
      <c r="BQ78" s="2">
        <v>52</v>
      </c>
      <c r="BR78" s="2">
        <v>7</v>
      </c>
      <c r="BS78" s="2">
        <v>0.1</v>
      </c>
      <c r="BT78" s="2">
        <v>0.01</v>
      </c>
      <c r="BU78" s="2">
        <v>957778</v>
      </c>
      <c r="BV78" s="2">
        <v>57</v>
      </c>
      <c r="BW78" s="2">
        <v>0.11</v>
      </c>
      <c r="BX78" s="2">
        <v>6966063</v>
      </c>
      <c r="BY78" s="2">
        <v>421373</v>
      </c>
      <c r="BZ78" s="2">
        <v>414</v>
      </c>
      <c r="CA78" s="2">
        <v>25</v>
      </c>
      <c r="CB78" s="2">
        <v>0.96</v>
      </c>
      <c r="CC78" s="2">
        <v>0.06</v>
      </c>
      <c r="CD78" s="2">
        <v>27</v>
      </c>
      <c r="CE78" s="2">
        <v>32</v>
      </c>
      <c r="CF78" s="2">
        <v>14</v>
      </c>
      <c r="CG78" s="2">
        <v>17</v>
      </c>
      <c r="CH78" s="2">
        <v>13</v>
      </c>
      <c r="CI78" s="2">
        <v>32</v>
      </c>
      <c r="CJ78" s="2">
        <v>29</v>
      </c>
      <c r="CK78" s="2">
        <v>8</v>
      </c>
      <c r="CL78" s="2">
        <v>10</v>
      </c>
      <c r="CM78" s="2">
        <v>2</v>
      </c>
      <c r="CN78" s="2">
        <v>3</v>
      </c>
      <c r="CO78" s="2">
        <v>1</v>
      </c>
      <c r="CP78" s="2">
        <v>4</v>
      </c>
      <c r="CQ78" s="2">
        <v>2</v>
      </c>
      <c r="CR78" s="2">
        <v>6</v>
      </c>
      <c r="CS78" s="2">
        <v>0.93833</v>
      </c>
      <c r="CT78" s="2">
        <v>0.82577999999999996</v>
      </c>
      <c r="CU78" s="1" t="s">
        <v>3</v>
      </c>
    </row>
    <row r="79" spans="1:99" s="1" customFormat="1" x14ac:dyDescent="0.25">
      <c r="A79" s="1" t="s">
        <v>455</v>
      </c>
      <c r="C79" s="1" t="s">
        <v>456</v>
      </c>
      <c r="D79" s="1">
        <v>1960</v>
      </c>
      <c r="E79" s="1">
        <f t="shared" si="22"/>
        <v>55</v>
      </c>
      <c r="F79" s="1">
        <v>5</v>
      </c>
      <c r="G79" s="1">
        <v>7</v>
      </c>
      <c r="H79" s="1">
        <v>0</v>
      </c>
      <c r="I79" s="1">
        <v>500</v>
      </c>
      <c r="J79" s="1">
        <v>272</v>
      </c>
      <c r="K79" s="1">
        <v>500</v>
      </c>
      <c r="L79" s="1">
        <f t="shared" si="23"/>
        <v>21779950</v>
      </c>
      <c r="M79" s="1">
        <v>250</v>
      </c>
      <c r="N79" s="1">
        <f t="shared" si="24"/>
        <v>10890000</v>
      </c>
      <c r="O79" s="1">
        <f t="shared" si="25"/>
        <v>0.390625</v>
      </c>
      <c r="P79" s="1">
        <f t="shared" si="26"/>
        <v>1011715</v>
      </c>
      <c r="Q79" s="1">
        <f t="shared" si="27"/>
        <v>1.0117150000000001</v>
      </c>
      <c r="R79" s="1">
        <v>0</v>
      </c>
      <c r="S79" s="1">
        <f t="shared" si="28"/>
        <v>0</v>
      </c>
      <c r="T79" s="1">
        <f t="shared" si="29"/>
        <v>0</v>
      </c>
      <c r="U79" s="1">
        <f t="shared" si="30"/>
        <v>0</v>
      </c>
      <c r="W79" s="1">
        <f t="shared" si="31"/>
        <v>0</v>
      </c>
      <c r="X79" s="1">
        <f t="shared" si="32"/>
        <v>0</v>
      </c>
      <c r="Y79" s="1">
        <f t="shared" si="33"/>
        <v>0</v>
      </c>
      <c r="Z79" s="1">
        <f t="shared" si="34"/>
        <v>1.9999954086317722</v>
      </c>
      <c r="AA79" s="1">
        <f t="shared" si="35"/>
        <v>0</v>
      </c>
      <c r="AB79" s="1">
        <f t="shared" si="36"/>
        <v>1.1999972451790633</v>
      </c>
      <c r="AC79" s="1">
        <v>5</v>
      </c>
      <c r="AD79" s="1">
        <f t="shared" si="37"/>
        <v>0.39999908172635446</v>
      </c>
      <c r="AE79" s="1" t="s">
        <v>2</v>
      </c>
      <c r="AF79" s="1">
        <f t="shared" si="38"/>
        <v>0</v>
      </c>
      <c r="AG79" s="1">
        <f t="shared" si="39"/>
        <v>5.3710662251195654E-2</v>
      </c>
      <c r="AH79" s="1">
        <f t="shared" si="40"/>
        <v>3.0154850027373534</v>
      </c>
      <c r="AI79" s="1">
        <f t="shared" si="41"/>
        <v>11848292.800000001</v>
      </c>
      <c r="AJ79" s="1">
        <f t="shared" si="42"/>
        <v>335506.56</v>
      </c>
      <c r="AK79" s="1">
        <f t="shared" si="43"/>
        <v>0.33550656000000001</v>
      </c>
      <c r="AL79" s="1" t="s">
        <v>2</v>
      </c>
      <c r="AM79" s="1" t="s">
        <v>2</v>
      </c>
      <c r="AN79" s="1" t="s">
        <v>2</v>
      </c>
      <c r="AO79" s="1" t="s">
        <v>2</v>
      </c>
      <c r="AP79" s="1" t="s">
        <v>2</v>
      </c>
      <c r="AQ79" s="1" t="s">
        <v>2</v>
      </c>
      <c r="AR79" s="1" t="s">
        <v>2</v>
      </c>
      <c r="AS79" s="1">
        <v>0</v>
      </c>
      <c r="AT79" s="1" t="s">
        <v>2</v>
      </c>
      <c r="AU79" s="1" t="s">
        <v>2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 t="s">
        <v>3</v>
      </c>
    </row>
    <row r="80" spans="1:99" s="1" customFormat="1" x14ac:dyDescent="0.25">
      <c r="A80" s="1" t="s">
        <v>457</v>
      </c>
      <c r="B80" s="1" t="s">
        <v>458</v>
      </c>
      <c r="C80" s="1" t="s">
        <v>459</v>
      </c>
      <c r="D80" s="1">
        <v>1952</v>
      </c>
      <c r="E80" s="1">
        <f t="shared" si="22"/>
        <v>63</v>
      </c>
      <c r="F80" s="1">
        <v>4</v>
      </c>
      <c r="G80" s="1">
        <v>10</v>
      </c>
      <c r="H80" s="1">
        <v>0</v>
      </c>
      <c r="I80" s="1">
        <v>1116</v>
      </c>
      <c r="J80" s="1">
        <v>1116</v>
      </c>
      <c r="K80" s="1">
        <v>1116</v>
      </c>
      <c r="L80" s="1">
        <f t="shared" si="23"/>
        <v>48612848.399999999</v>
      </c>
      <c r="M80" s="1">
        <v>697</v>
      </c>
      <c r="N80" s="1">
        <f t="shared" si="24"/>
        <v>30361320</v>
      </c>
      <c r="O80" s="1">
        <f t="shared" si="25"/>
        <v>1.0890625</v>
      </c>
      <c r="P80" s="1">
        <f t="shared" si="26"/>
        <v>2820661.42</v>
      </c>
      <c r="Q80" s="1">
        <f t="shared" si="27"/>
        <v>2.82066142</v>
      </c>
      <c r="R80" s="1">
        <v>0</v>
      </c>
      <c r="S80" s="1">
        <f t="shared" si="28"/>
        <v>0</v>
      </c>
      <c r="T80" s="1">
        <f t="shared" si="29"/>
        <v>0</v>
      </c>
      <c r="U80" s="1">
        <f t="shared" si="30"/>
        <v>0</v>
      </c>
      <c r="V80" s="1">
        <v>35952.600444000003</v>
      </c>
      <c r="W80" s="1">
        <f t="shared" si="31"/>
        <v>10.958352615331201</v>
      </c>
      <c r="X80" s="1">
        <f t="shared" si="32"/>
        <v>6.809206808490937</v>
      </c>
      <c r="Y80" s="1">
        <f t="shared" si="33"/>
        <v>1.840622314698779</v>
      </c>
      <c r="Z80" s="1">
        <f t="shared" si="34"/>
        <v>1.6011441004541305</v>
      </c>
      <c r="AA80" s="1">
        <f t="shared" si="35"/>
        <v>7.9606579590500326</v>
      </c>
      <c r="AB80" s="1">
        <f t="shared" si="36"/>
        <v>1.200858075340598</v>
      </c>
      <c r="AC80" s="1">
        <v>4</v>
      </c>
      <c r="AD80" s="1">
        <f t="shared" si="37"/>
        <v>0.40028602511353262</v>
      </c>
      <c r="AE80" s="1" t="s">
        <v>2</v>
      </c>
      <c r="AF80" s="1">
        <f t="shared" si="38"/>
        <v>0</v>
      </c>
      <c r="AG80" s="1">
        <f t="shared" si="39"/>
        <v>2.5752271560002784E-2</v>
      </c>
      <c r="AH80" s="1">
        <f t="shared" si="40"/>
        <v>2.0490598880249404</v>
      </c>
      <c r="AI80" s="1">
        <f t="shared" si="41"/>
        <v>48612848.399999999</v>
      </c>
      <c r="AJ80" s="1">
        <f t="shared" si="42"/>
        <v>1376563.68</v>
      </c>
      <c r="AK80" s="1">
        <f t="shared" si="43"/>
        <v>1.3765636799999998</v>
      </c>
      <c r="AL80" s="1" t="s">
        <v>460</v>
      </c>
      <c r="AM80" s="1" t="s">
        <v>2</v>
      </c>
      <c r="AN80" s="1" t="s">
        <v>461</v>
      </c>
      <c r="AO80" s="1" t="s">
        <v>462</v>
      </c>
      <c r="AP80" s="1" t="s">
        <v>2</v>
      </c>
      <c r="AQ80" s="1" t="s">
        <v>2</v>
      </c>
      <c r="AR80" s="1" t="s">
        <v>2</v>
      </c>
      <c r="AS80" s="1">
        <v>0</v>
      </c>
      <c r="AT80" s="1" t="s">
        <v>2</v>
      </c>
      <c r="AU80" s="1" t="s">
        <v>2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 t="s">
        <v>3</v>
      </c>
    </row>
    <row r="81" spans="1:99" s="1" customFormat="1" x14ac:dyDescent="0.25">
      <c r="A81" s="1" t="s">
        <v>463</v>
      </c>
      <c r="B81" s="1" t="s">
        <v>464</v>
      </c>
      <c r="C81" s="1" t="s">
        <v>465</v>
      </c>
      <c r="D81" s="1">
        <v>1951</v>
      </c>
      <c r="E81" s="1">
        <f t="shared" si="22"/>
        <v>64</v>
      </c>
      <c r="F81" s="1">
        <v>5</v>
      </c>
      <c r="G81" s="1">
        <v>8</v>
      </c>
      <c r="H81" s="1">
        <v>0</v>
      </c>
      <c r="I81" s="1">
        <v>5590</v>
      </c>
      <c r="J81" s="1">
        <v>5590</v>
      </c>
      <c r="K81" s="1">
        <v>5590</v>
      </c>
      <c r="L81" s="1">
        <f t="shared" si="23"/>
        <v>243499841</v>
      </c>
      <c r="M81" s="1">
        <v>279</v>
      </c>
      <c r="N81" s="1">
        <f t="shared" si="24"/>
        <v>12153240</v>
      </c>
      <c r="O81" s="1">
        <f t="shared" si="25"/>
        <v>0.43593750000000003</v>
      </c>
      <c r="P81" s="1">
        <f t="shared" si="26"/>
        <v>1129073.94</v>
      </c>
      <c r="Q81" s="1">
        <f t="shared" si="27"/>
        <v>1.1290739400000001</v>
      </c>
      <c r="R81" s="1">
        <v>0</v>
      </c>
      <c r="S81" s="1">
        <f t="shared" si="28"/>
        <v>0</v>
      </c>
      <c r="T81" s="1">
        <f t="shared" si="29"/>
        <v>0</v>
      </c>
      <c r="U81" s="1">
        <f t="shared" si="30"/>
        <v>0</v>
      </c>
      <c r="V81" s="1">
        <v>45592.784795</v>
      </c>
      <c r="W81" s="1">
        <f t="shared" si="31"/>
        <v>13.896680805515999</v>
      </c>
      <c r="X81" s="1">
        <f t="shared" si="32"/>
        <v>8.6349998834642303</v>
      </c>
      <c r="Y81" s="1">
        <f t="shared" si="33"/>
        <v>3.6893068787378378</v>
      </c>
      <c r="Z81" s="1">
        <f t="shared" si="34"/>
        <v>20.03579629794195</v>
      </c>
      <c r="AA81" s="1">
        <f t="shared" si="35"/>
        <v>2.0154274172640569</v>
      </c>
      <c r="AB81" s="1">
        <f t="shared" si="36"/>
        <v>12.021477778765171</v>
      </c>
      <c r="AC81" s="1">
        <v>5</v>
      </c>
      <c r="AD81" s="1">
        <f t="shared" si="37"/>
        <v>4.0071592595883896</v>
      </c>
      <c r="AE81" s="1" t="s">
        <v>2</v>
      </c>
      <c r="AF81" s="1">
        <f t="shared" si="38"/>
        <v>0</v>
      </c>
      <c r="AG81" s="1">
        <f t="shared" si="39"/>
        <v>0.50933792993443372</v>
      </c>
      <c r="AH81" s="1">
        <f t="shared" si="40"/>
        <v>0.1637489272899694</v>
      </c>
      <c r="AI81" s="1">
        <f t="shared" si="41"/>
        <v>243499841</v>
      </c>
      <c r="AJ81" s="1">
        <f t="shared" si="42"/>
        <v>6895153.2000000002</v>
      </c>
      <c r="AK81" s="1">
        <f t="shared" si="43"/>
        <v>6.8951532000000002</v>
      </c>
      <c r="AL81" s="1" t="s">
        <v>466</v>
      </c>
      <c r="AM81" s="1" t="s">
        <v>467</v>
      </c>
      <c r="AN81" s="1" t="s">
        <v>468</v>
      </c>
      <c r="AO81" s="1" t="s">
        <v>469</v>
      </c>
      <c r="AP81" s="1" t="s">
        <v>2</v>
      </c>
      <c r="AQ81" s="1" t="s">
        <v>2</v>
      </c>
      <c r="AR81" s="1" t="s">
        <v>2</v>
      </c>
      <c r="AS81" s="1">
        <v>0</v>
      </c>
      <c r="AT81" s="1" t="s">
        <v>2</v>
      </c>
      <c r="AU81" s="1" t="s">
        <v>2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 t="s">
        <v>3</v>
      </c>
    </row>
    <row r="82" spans="1:99" s="1" customFormat="1" x14ac:dyDescent="0.25">
      <c r="A82" s="1" t="s">
        <v>470</v>
      </c>
      <c r="C82" s="1" t="s">
        <v>471</v>
      </c>
      <c r="D82" s="1">
        <v>1966</v>
      </c>
      <c r="E82" s="1">
        <f t="shared" si="22"/>
        <v>49</v>
      </c>
      <c r="F82" s="1">
        <v>5</v>
      </c>
      <c r="G82" s="1">
        <v>10</v>
      </c>
      <c r="H82" s="1">
        <v>0</v>
      </c>
      <c r="I82" s="1">
        <v>61</v>
      </c>
      <c r="J82" s="1">
        <v>20</v>
      </c>
      <c r="K82" s="1">
        <v>61</v>
      </c>
      <c r="L82" s="1">
        <f t="shared" si="23"/>
        <v>2657153.9</v>
      </c>
      <c r="M82" s="1">
        <v>2300</v>
      </c>
      <c r="N82" s="1">
        <f t="shared" si="24"/>
        <v>100188000</v>
      </c>
      <c r="O82" s="1">
        <f t="shared" si="25"/>
        <v>3.59375</v>
      </c>
      <c r="P82" s="1">
        <f t="shared" si="26"/>
        <v>9307778</v>
      </c>
      <c r="Q82" s="1">
        <f t="shared" si="27"/>
        <v>9.3077780000000008</v>
      </c>
      <c r="R82" s="1">
        <v>0</v>
      </c>
      <c r="S82" s="1">
        <f t="shared" si="28"/>
        <v>0</v>
      </c>
      <c r="T82" s="1">
        <f t="shared" si="29"/>
        <v>0</v>
      </c>
      <c r="U82" s="1">
        <f t="shared" si="30"/>
        <v>0</v>
      </c>
      <c r="W82" s="1">
        <f t="shared" si="31"/>
        <v>0</v>
      </c>
      <c r="X82" s="1">
        <f t="shared" si="32"/>
        <v>0</v>
      </c>
      <c r="Y82" s="1">
        <f t="shared" si="33"/>
        <v>0</v>
      </c>
      <c r="Z82" s="1">
        <f t="shared" si="34"/>
        <v>2.6521678244899587E-2</v>
      </c>
      <c r="AA82" s="1">
        <f t="shared" si="35"/>
        <v>0</v>
      </c>
      <c r="AB82" s="1">
        <f t="shared" si="36"/>
        <v>1.5913006946939749E-2</v>
      </c>
      <c r="AC82" s="1">
        <v>5</v>
      </c>
      <c r="AD82" s="1">
        <f t="shared" si="37"/>
        <v>5.304335648979917E-3</v>
      </c>
      <c r="AE82" s="1" t="s">
        <v>2</v>
      </c>
      <c r="AF82" s="1">
        <f t="shared" si="38"/>
        <v>0</v>
      </c>
      <c r="AG82" s="1">
        <f t="shared" si="39"/>
        <v>2.3482189956492078E-4</v>
      </c>
      <c r="AH82" s="1">
        <f t="shared" si="40"/>
        <v>377.29748354249767</v>
      </c>
      <c r="AI82" s="1">
        <f t="shared" si="41"/>
        <v>871198</v>
      </c>
      <c r="AJ82" s="1">
        <f t="shared" si="42"/>
        <v>24669.599999999999</v>
      </c>
      <c r="AK82" s="1">
        <f t="shared" si="43"/>
        <v>2.46696E-2</v>
      </c>
      <c r="AL82" s="1" t="s">
        <v>2</v>
      </c>
      <c r="AM82" s="1" t="s">
        <v>2</v>
      </c>
      <c r="AN82" s="1" t="s">
        <v>2</v>
      </c>
      <c r="AO82" s="1" t="s">
        <v>2</v>
      </c>
      <c r="AP82" s="1" t="s">
        <v>2</v>
      </c>
      <c r="AQ82" s="1" t="s">
        <v>2</v>
      </c>
      <c r="AR82" s="1" t="s">
        <v>2</v>
      </c>
      <c r="AS82" s="1">
        <v>0</v>
      </c>
      <c r="AT82" s="1" t="s">
        <v>2</v>
      </c>
      <c r="AU82" s="1" t="s">
        <v>2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 t="s">
        <v>3</v>
      </c>
    </row>
    <row r="83" spans="1:99" s="1" customFormat="1" x14ac:dyDescent="0.25">
      <c r="A83" s="1" t="s">
        <v>472</v>
      </c>
      <c r="C83" s="1" t="s">
        <v>473</v>
      </c>
      <c r="D83" s="1">
        <v>1936</v>
      </c>
      <c r="E83" s="1">
        <f t="shared" si="22"/>
        <v>79</v>
      </c>
      <c r="F83" s="1">
        <v>12</v>
      </c>
      <c r="G83" s="1">
        <v>26</v>
      </c>
      <c r="H83" s="1">
        <v>0</v>
      </c>
      <c r="I83" s="1">
        <v>245000</v>
      </c>
      <c r="J83" s="1">
        <v>239000</v>
      </c>
      <c r="K83" s="1">
        <v>245000</v>
      </c>
      <c r="L83" s="1">
        <f t="shared" si="23"/>
        <v>10672175500</v>
      </c>
      <c r="M83" s="1">
        <v>4600</v>
      </c>
      <c r="N83" s="1">
        <f t="shared" si="24"/>
        <v>200376000</v>
      </c>
      <c r="O83" s="1">
        <f t="shared" si="25"/>
        <v>7.1875</v>
      </c>
      <c r="P83" s="1">
        <f t="shared" si="26"/>
        <v>18615556</v>
      </c>
      <c r="Q83" s="1">
        <f t="shared" si="27"/>
        <v>18.615556000000002</v>
      </c>
      <c r="R83" s="1">
        <v>64</v>
      </c>
      <c r="S83" s="1">
        <f t="shared" si="28"/>
        <v>165.75935999999999</v>
      </c>
      <c r="T83" s="1">
        <f t="shared" si="29"/>
        <v>40960</v>
      </c>
      <c r="U83" s="1">
        <f t="shared" si="30"/>
        <v>1784320000</v>
      </c>
      <c r="V83" s="1">
        <v>135706.27304999999</v>
      </c>
      <c r="W83" s="1">
        <f t="shared" si="31"/>
        <v>41.363272025639994</v>
      </c>
      <c r="X83" s="1">
        <f t="shared" si="32"/>
        <v>25.701953878031699</v>
      </c>
      <c r="Y83" s="1">
        <f t="shared" si="33"/>
        <v>2.704405255727885</v>
      </c>
      <c r="Z83" s="1">
        <f t="shared" si="34"/>
        <v>53.260747295085238</v>
      </c>
      <c r="AA83" s="1">
        <f t="shared" si="35"/>
        <v>0.14030878797328589</v>
      </c>
      <c r="AB83" s="1">
        <f t="shared" si="36"/>
        <v>13.315186823771308</v>
      </c>
      <c r="AC83" s="1">
        <v>12</v>
      </c>
      <c r="AD83" s="1">
        <f t="shared" si="37"/>
        <v>4.4383956079237699</v>
      </c>
      <c r="AE83" s="1">
        <v>94.435900000000004</v>
      </c>
      <c r="AF83" s="1">
        <f t="shared" si="38"/>
        <v>8.9043478260869566</v>
      </c>
      <c r="AG83" s="1">
        <f t="shared" si="39"/>
        <v>0.33344933279178818</v>
      </c>
      <c r="AH83" s="1">
        <f t="shared" si="40"/>
        <v>6.3146022350208816E-2</v>
      </c>
      <c r="AI83" s="1">
        <f t="shared" si="41"/>
        <v>10410816100</v>
      </c>
      <c r="AJ83" s="1">
        <f t="shared" si="42"/>
        <v>294801720</v>
      </c>
      <c r="AK83" s="1">
        <f t="shared" si="43"/>
        <v>294.80171999999999</v>
      </c>
      <c r="AL83" s="1" t="s">
        <v>236</v>
      </c>
      <c r="AM83" s="1" t="s">
        <v>2</v>
      </c>
      <c r="AN83" s="1" t="s">
        <v>237</v>
      </c>
      <c r="AO83" s="1" t="s">
        <v>238</v>
      </c>
      <c r="AP83" s="1" t="s">
        <v>239</v>
      </c>
      <c r="AQ83" s="1" t="s">
        <v>240</v>
      </c>
      <c r="AR83" s="1" t="s">
        <v>241</v>
      </c>
      <c r="AS83" s="1">
        <v>1</v>
      </c>
      <c r="AT83" s="1" t="s">
        <v>242</v>
      </c>
      <c r="AU83" s="1" t="s">
        <v>243</v>
      </c>
      <c r="AV83" s="1">
        <v>2</v>
      </c>
      <c r="AW83" s="2">
        <v>0</v>
      </c>
      <c r="AX83" s="2">
        <v>100</v>
      </c>
      <c r="AY83" s="1">
        <v>0</v>
      </c>
      <c r="AZ83" s="2">
        <v>2.7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2">
        <v>1</v>
      </c>
      <c r="BG83" s="2">
        <v>75.599999999999994</v>
      </c>
      <c r="BH83" s="2">
        <v>0.4</v>
      </c>
      <c r="BI83" s="2">
        <v>5.4</v>
      </c>
      <c r="BJ83" s="2">
        <v>6.8</v>
      </c>
      <c r="BK83" s="1">
        <v>0</v>
      </c>
      <c r="BL83" s="1">
        <v>0</v>
      </c>
      <c r="BM83" s="1">
        <v>0</v>
      </c>
      <c r="BN83" s="2">
        <v>8</v>
      </c>
      <c r="BO83" s="2">
        <v>16706</v>
      </c>
      <c r="BP83" s="2">
        <v>1208</v>
      </c>
      <c r="BQ83" s="2">
        <v>440</v>
      </c>
      <c r="BR83" s="2">
        <v>32</v>
      </c>
      <c r="BS83" s="2">
        <v>0.21</v>
      </c>
      <c r="BT83" s="2">
        <v>0.02</v>
      </c>
      <c r="BU83" s="2">
        <v>16342</v>
      </c>
      <c r="BV83" s="2">
        <v>430</v>
      </c>
      <c r="BW83" s="2">
        <v>0.21</v>
      </c>
      <c r="BX83" s="2">
        <v>56918</v>
      </c>
      <c r="BY83" s="2">
        <v>2206</v>
      </c>
      <c r="BZ83" s="2">
        <v>1498</v>
      </c>
      <c r="CA83" s="2">
        <v>58</v>
      </c>
      <c r="CB83" s="2">
        <v>0.69</v>
      </c>
      <c r="CC83" s="2">
        <v>0.03</v>
      </c>
      <c r="CD83" s="1">
        <v>0</v>
      </c>
      <c r="CE83" s="1">
        <v>0</v>
      </c>
      <c r="CF83" s="1">
        <v>0</v>
      </c>
      <c r="CG83" s="1">
        <v>0</v>
      </c>
      <c r="CH83" s="2">
        <v>30</v>
      </c>
      <c r="CI83" s="2">
        <v>46</v>
      </c>
      <c r="CJ83" s="2">
        <v>62</v>
      </c>
      <c r="CK83" s="2">
        <v>18</v>
      </c>
      <c r="CL83" s="2">
        <v>21</v>
      </c>
      <c r="CM83" s="2">
        <v>3</v>
      </c>
      <c r="CN83" s="2">
        <v>6</v>
      </c>
      <c r="CO83" s="2">
        <v>2</v>
      </c>
      <c r="CP83" s="2">
        <v>11</v>
      </c>
      <c r="CQ83" s="1">
        <v>0</v>
      </c>
      <c r="CR83" s="1">
        <v>0</v>
      </c>
      <c r="CS83" s="2">
        <v>0.64951999999999999</v>
      </c>
      <c r="CT83" s="2">
        <v>0.29729</v>
      </c>
      <c r="CU83" s="1" t="s">
        <v>3</v>
      </c>
    </row>
    <row r="84" spans="1:99" s="1" customFormat="1" x14ac:dyDescent="0.25">
      <c r="A84" s="1" t="s">
        <v>474</v>
      </c>
      <c r="C84" s="1" t="s">
        <v>475</v>
      </c>
      <c r="F84" s="1">
        <v>0</v>
      </c>
      <c r="G84" s="1">
        <v>26</v>
      </c>
      <c r="H84" s="1">
        <v>0</v>
      </c>
      <c r="I84" s="1">
        <v>1740</v>
      </c>
      <c r="J84" s="1">
        <v>1500</v>
      </c>
      <c r="K84" s="1">
        <v>1740</v>
      </c>
      <c r="L84" s="1">
        <f t="shared" si="23"/>
        <v>75794226</v>
      </c>
      <c r="M84" s="1">
        <v>260</v>
      </c>
      <c r="N84" s="1">
        <f t="shared" si="24"/>
        <v>11325600</v>
      </c>
      <c r="O84" s="1">
        <f t="shared" si="25"/>
        <v>0.40625</v>
      </c>
      <c r="P84" s="1">
        <f t="shared" si="26"/>
        <v>1052183.6000000001</v>
      </c>
      <c r="Q84" s="1">
        <f t="shared" si="27"/>
        <v>1.0521836</v>
      </c>
      <c r="R84" s="1">
        <v>0</v>
      </c>
      <c r="S84" s="1">
        <f t="shared" si="28"/>
        <v>0</v>
      </c>
      <c r="T84" s="1">
        <f t="shared" si="29"/>
        <v>0</v>
      </c>
      <c r="U84" s="1">
        <f t="shared" si="30"/>
        <v>0</v>
      </c>
      <c r="W84" s="1">
        <f t="shared" si="31"/>
        <v>0</v>
      </c>
      <c r="X84" s="1">
        <f t="shared" si="32"/>
        <v>0</v>
      </c>
      <c r="Y84" s="1">
        <f t="shared" si="33"/>
        <v>0</v>
      </c>
      <c r="Z84" s="1">
        <f t="shared" si="34"/>
        <v>6.6922923288832381</v>
      </c>
      <c r="AA84" s="1">
        <f t="shared" si="35"/>
        <v>0</v>
      </c>
      <c r="AB84" s="1" t="e">
        <f t="shared" si="36"/>
        <v>#DIV/0!</v>
      </c>
      <c r="AC84" s="1">
        <v>0</v>
      </c>
      <c r="AD84" s="1" t="e">
        <f t="shared" si="37"/>
        <v>#DIV/0!</v>
      </c>
      <c r="AE84" s="1" t="s">
        <v>2</v>
      </c>
      <c r="AF84" s="1">
        <f t="shared" si="38"/>
        <v>0</v>
      </c>
      <c r="AG84" s="1">
        <f t="shared" si="39"/>
        <v>0.17623401772851263</v>
      </c>
      <c r="AH84" s="1">
        <f t="shared" si="40"/>
        <v>0.56868026504956171</v>
      </c>
      <c r="AI84" s="1">
        <f t="shared" si="41"/>
        <v>65339850</v>
      </c>
      <c r="AJ84" s="1">
        <f t="shared" si="42"/>
        <v>1850220</v>
      </c>
      <c r="AK84" s="1">
        <f t="shared" si="43"/>
        <v>1.85022</v>
      </c>
      <c r="AL84" s="1" t="s">
        <v>2</v>
      </c>
      <c r="AM84" s="1" t="s">
        <v>2</v>
      </c>
      <c r="AN84" s="1" t="s">
        <v>2</v>
      </c>
      <c r="AO84" s="1" t="s">
        <v>2</v>
      </c>
      <c r="AP84" s="1" t="s">
        <v>2</v>
      </c>
      <c r="AQ84" s="1" t="s">
        <v>2</v>
      </c>
      <c r="AR84" s="1" t="s">
        <v>2</v>
      </c>
      <c r="AS84" s="1">
        <v>0</v>
      </c>
      <c r="AT84" s="1" t="s">
        <v>2</v>
      </c>
      <c r="AU84" s="1" t="s">
        <v>2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 t="s">
        <v>3</v>
      </c>
    </row>
    <row r="85" spans="1:99" s="1" customFormat="1" x14ac:dyDescent="0.25">
      <c r="A85" s="1" t="s">
        <v>476</v>
      </c>
      <c r="C85" s="1" t="s">
        <v>477</v>
      </c>
      <c r="D85" s="1">
        <v>1955</v>
      </c>
      <c r="E85" s="1">
        <f t="shared" ref="E85:E87" si="44">2015-D85</f>
        <v>60</v>
      </c>
      <c r="F85" s="1">
        <v>0</v>
      </c>
      <c r="G85" s="1">
        <v>32</v>
      </c>
      <c r="H85" s="1">
        <v>-99</v>
      </c>
      <c r="I85" s="1">
        <v>60000</v>
      </c>
      <c r="J85" s="1">
        <v>60000</v>
      </c>
      <c r="K85" s="1">
        <v>60000</v>
      </c>
      <c r="L85" s="1">
        <f t="shared" si="23"/>
        <v>2613594000</v>
      </c>
      <c r="M85" s="1">
        <v>2767</v>
      </c>
      <c r="N85" s="1">
        <f t="shared" si="24"/>
        <v>120530520</v>
      </c>
      <c r="O85" s="1">
        <f t="shared" si="25"/>
        <v>4.3234374999999998</v>
      </c>
      <c r="P85" s="1">
        <f t="shared" si="26"/>
        <v>11197661.620000001</v>
      </c>
      <c r="Q85" s="1">
        <f t="shared" si="27"/>
        <v>11.19766162</v>
      </c>
      <c r="R85" s="1">
        <v>24900</v>
      </c>
      <c r="S85" s="1">
        <f t="shared" si="28"/>
        <v>64490.750999999997</v>
      </c>
      <c r="T85" s="1">
        <f t="shared" si="29"/>
        <v>15936000</v>
      </c>
      <c r="U85" s="1">
        <f t="shared" si="30"/>
        <v>694212000000</v>
      </c>
      <c r="W85" s="1">
        <f t="shared" si="31"/>
        <v>0</v>
      </c>
      <c r="X85" s="1">
        <f t="shared" si="32"/>
        <v>0</v>
      </c>
      <c r="Y85" s="1">
        <f t="shared" si="33"/>
        <v>0</v>
      </c>
      <c r="Z85" s="1">
        <f t="shared" si="34"/>
        <v>21.684084661710578</v>
      </c>
      <c r="AA85" s="1">
        <f t="shared" si="35"/>
        <v>0</v>
      </c>
      <c r="AB85" s="1" t="e">
        <f t="shared" si="36"/>
        <v>#DIV/0!</v>
      </c>
      <c r="AC85" s="1">
        <v>0</v>
      </c>
      <c r="AD85" s="1" t="e">
        <f t="shared" si="37"/>
        <v>#DIV/0!</v>
      </c>
      <c r="AE85" s="1" t="s">
        <v>2</v>
      </c>
      <c r="AF85" s="1">
        <f t="shared" si="38"/>
        <v>5759.3061076978674</v>
      </c>
      <c r="AG85" s="1">
        <f t="shared" si="39"/>
        <v>0.17504029137727894</v>
      </c>
      <c r="AH85" s="1">
        <f t="shared" si="40"/>
        <v>0.15130175898001319</v>
      </c>
      <c r="AI85" s="1">
        <f t="shared" si="41"/>
        <v>2613594000</v>
      </c>
      <c r="AJ85" s="1">
        <f t="shared" si="42"/>
        <v>74008800</v>
      </c>
      <c r="AK85" s="1">
        <f t="shared" si="43"/>
        <v>74.008799999999994</v>
      </c>
      <c r="AL85" s="1" t="s">
        <v>2</v>
      </c>
      <c r="AM85" s="1" t="s">
        <v>2</v>
      </c>
      <c r="AN85" s="1" t="s">
        <v>2</v>
      </c>
      <c r="AO85" s="1" t="s">
        <v>2</v>
      </c>
      <c r="AP85" s="1" t="s">
        <v>2</v>
      </c>
      <c r="AQ85" s="1" t="s">
        <v>2</v>
      </c>
      <c r="AR85" s="1" t="s">
        <v>2</v>
      </c>
      <c r="AS85" s="1">
        <v>0</v>
      </c>
      <c r="AT85" s="1" t="s">
        <v>2</v>
      </c>
      <c r="AU85" s="1" t="s">
        <v>2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 t="s">
        <v>3</v>
      </c>
    </row>
    <row r="86" spans="1:99" s="1" customFormat="1" x14ac:dyDescent="0.25">
      <c r="A86" s="1" t="s">
        <v>478</v>
      </c>
      <c r="C86" s="1" t="s">
        <v>479</v>
      </c>
      <c r="D86" s="1">
        <v>1963</v>
      </c>
      <c r="E86" s="1">
        <f t="shared" si="44"/>
        <v>52</v>
      </c>
      <c r="F86" s="1">
        <v>44</v>
      </c>
      <c r="G86" s="1">
        <v>63</v>
      </c>
      <c r="H86" s="1">
        <v>-99</v>
      </c>
      <c r="I86" s="1">
        <v>184194</v>
      </c>
      <c r="J86" s="1">
        <v>133718</v>
      </c>
      <c r="K86" s="1">
        <v>184194</v>
      </c>
      <c r="L86" s="1">
        <f t="shared" si="23"/>
        <v>8023472220.6000004</v>
      </c>
      <c r="M86" s="1">
        <v>2610</v>
      </c>
      <c r="N86" s="1">
        <f t="shared" si="24"/>
        <v>113691600</v>
      </c>
      <c r="O86" s="1">
        <f t="shared" si="25"/>
        <v>4.078125</v>
      </c>
      <c r="P86" s="1">
        <f t="shared" si="26"/>
        <v>10562304.6</v>
      </c>
      <c r="Q86" s="1">
        <f t="shared" si="27"/>
        <v>10.562304600000001</v>
      </c>
      <c r="R86" s="1">
        <v>1392</v>
      </c>
      <c r="S86" s="1">
        <f t="shared" si="28"/>
        <v>3605.2660799999999</v>
      </c>
      <c r="T86" s="1">
        <f t="shared" si="29"/>
        <v>890880</v>
      </c>
      <c r="U86" s="1">
        <f t="shared" si="30"/>
        <v>38808960000</v>
      </c>
      <c r="V86" s="1">
        <v>136375.90114</v>
      </c>
      <c r="W86" s="1">
        <f t="shared" si="31"/>
        <v>41.567374667471995</v>
      </c>
      <c r="X86" s="1">
        <f t="shared" si="32"/>
        <v>25.828777420509162</v>
      </c>
      <c r="Y86" s="1">
        <f t="shared" si="33"/>
        <v>3.6080134121871676</v>
      </c>
      <c r="Z86" s="1">
        <f t="shared" si="34"/>
        <v>70.572251781134227</v>
      </c>
      <c r="AA86" s="1">
        <f t="shared" si="35"/>
        <v>0.25201744923450076</v>
      </c>
      <c r="AB86" s="1">
        <f t="shared" si="36"/>
        <v>4.811744439622788</v>
      </c>
      <c r="AC86" s="1">
        <v>44</v>
      </c>
      <c r="AD86" s="1">
        <f t="shared" si="37"/>
        <v>1.603914813207596</v>
      </c>
      <c r="AE86" s="1">
        <v>114.95</v>
      </c>
      <c r="AF86" s="1">
        <f t="shared" si="38"/>
        <v>341.33333333333331</v>
      </c>
      <c r="AG86" s="1">
        <f t="shared" si="39"/>
        <v>0.58656376936245147</v>
      </c>
      <c r="AH86" s="1">
        <f t="shared" si="40"/>
        <v>6.4037844213742395E-2</v>
      </c>
      <c r="AI86" s="1">
        <f t="shared" si="41"/>
        <v>5824742708.1999998</v>
      </c>
      <c r="AJ86" s="1">
        <f t="shared" si="42"/>
        <v>164938478.64000002</v>
      </c>
      <c r="AK86" s="1">
        <f t="shared" si="43"/>
        <v>164.93847864000003</v>
      </c>
      <c r="AL86" s="1" t="s">
        <v>105</v>
      </c>
      <c r="AM86" s="1" t="s">
        <v>2</v>
      </c>
      <c r="AN86" s="1" t="s">
        <v>106</v>
      </c>
      <c r="AO86" s="1" t="s">
        <v>107</v>
      </c>
      <c r="AP86" s="1" t="s">
        <v>108</v>
      </c>
      <c r="AQ86" s="1" t="s">
        <v>49</v>
      </c>
      <c r="AR86" s="1" t="s">
        <v>109</v>
      </c>
      <c r="AS86" s="1">
        <v>2</v>
      </c>
      <c r="AT86" s="1" t="s">
        <v>110</v>
      </c>
      <c r="AU86" s="1" t="s">
        <v>111</v>
      </c>
      <c r="AV86" s="1">
        <v>2</v>
      </c>
      <c r="AW86" s="2">
        <v>99</v>
      </c>
      <c r="AX86" s="2">
        <v>1</v>
      </c>
      <c r="AY86" s="1">
        <v>0</v>
      </c>
      <c r="AZ86" s="2">
        <v>0.6</v>
      </c>
      <c r="BA86" s="2">
        <v>0.1</v>
      </c>
      <c r="BB86" s="1">
        <v>0</v>
      </c>
      <c r="BC86" s="2">
        <v>0.1</v>
      </c>
      <c r="BD86" s="1">
        <v>0</v>
      </c>
      <c r="BE86" s="2">
        <v>0.1</v>
      </c>
      <c r="BF86" s="2">
        <v>22</v>
      </c>
      <c r="BG86" s="2">
        <v>57.3</v>
      </c>
      <c r="BH86" s="2">
        <v>17.2</v>
      </c>
      <c r="BI86" s="2">
        <v>0.6</v>
      </c>
      <c r="BJ86" s="2">
        <v>0.1</v>
      </c>
      <c r="BK86" s="2">
        <v>0.1</v>
      </c>
      <c r="BL86" s="2">
        <v>0.1</v>
      </c>
      <c r="BM86" s="1">
        <v>0</v>
      </c>
      <c r="BN86" s="2">
        <v>1.8</v>
      </c>
      <c r="BO86" s="2">
        <v>24545</v>
      </c>
      <c r="BP86" s="2">
        <v>2091</v>
      </c>
      <c r="BQ86" s="2">
        <v>206</v>
      </c>
      <c r="BR86" s="2">
        <v>18</v>
      </c>
      <c r="BS86" s="2">
        <v>0.19</v>
      </c>
      <c r="BT86" s="2">
        <v>0.02</v>
      </c>
      <c r="BU86" s="2">
        <v>26030</v>
      </c>
      <c r="BV86" s="2">
        <v>219</v>
      </c>
      <c r="BW86" s="2">
        <v>0.2</v>
      </c>
      <c r="BX86" s="2">
        <v>82715</v>
      </c>
      <c r="BY86" s="2">
        <v>9331</v>
      </c>
      <c r="BZ86" s="2">
        <v>695</v>
      </c>
      <c r="CA86" s="2">
        <v>78</v>
      </c>
      <c r="CB86" s="2">
        <v>0.95</v>
      </c>
      <c r="CC86" s="2">
        <v>0.1</v>
      </c>
      <c r="CD86" s="2">
        <v>1</v>
      </c>
      <c r="CE86" s="2">
        <v>1</v>
      </c>
      <c r="CF86" s="2">
        <v>1</v>
      </c>
      <c r="CG86" s="2">
        <v>1</v>
      </c>
      <c r="CH86" s="2">
        <v>24</v>
      </c>
      <c r="CI86" s="2">
        <v>67</v>
      </c>
      <c r="CJ86" s="2">
        <v>78</v>
      </c>
      <c r="CK86" s="2">
        <v>5</v>
      </c>
      <c r="CL86" s="2">
        <v>8</v>
      </c>
      <c r="CM86" s="1">
        <v>0</v>
      </c>
      <c r="CN86" s="2">
        <v>1</v>
      </c>
      <c r="CO86" s="1">
        <v>0</v>
      </c>
      <c r="CP86" s="2">
        <v>1</v>
      </c>
      <c r="CQ86" s="2">
        <v>2</v>
      </c>
      <c r="CR86" s="2">
        <v>11</v>
      </c>
      <c r="CS86" s="2">
        <v>0.97008000000000005</v>
      </c>
      <c r="CT86" s="2">
        <v>0.95023999999999997</v>
      </c>
      <c r="CU86" s="1" t="s">
        <v>3</v>
      </c>
    </row>
    <row r="87" spans="1:99" s="1" customFormat="1" x14ac:dyDescent="0.25">
      <c r="A87" s="1" t="s">
        <v>480</v>
      </c>
      <c r="C87" s="1" t="s">
        <v>481</v>
      </c>
      <c r="D87" s="1">
        <v>1990</v>
      </c>
      <c r="E87" s="1">
        <f t="shared" si="44"/>
        <v>25</v>
      </c>
      <c r="F87" s="1">
        <v>47.25</v>
      </c>
      <c r="G87" s="1">
        <v>54.75</v>
      </c>
      <c r="H87" s="1">
        <v>41000</v>
      </c>
      <c r="I87" s="1">
        <v>482757</v>
      </c>
      <c r="J87" s="1">
        <v>453350</v>
      </c>
      <c r="K87" s="1">
        <v>482757</v>
      </c>
      <c r="L87" s="1">
        <f t="shared" si="23"/>
        <v>21028846644.299999</v>
      </c>
      <c r="M87" s="1">
        <v>4267</v>
      </c>
      <c r="N87" s="1">
        <f t="shared" si="24"/>
        <v>185870520</v>
      </c>
      <c r="O87" s="1">
        <f t="shared" si="25"/>
        <v>6.6671875000000007</v>
      </c>
      <c r="P87" s="1">
        <f t="shared" si="26"/>
        <v>17267951.620000001</v>
      </c>
      <c r="Q87" s="1">
        <f t="shared" si="27"/>
        <v>17.267951620000002</v>
      </c>
      <c r="R87" s="1">
        <v>95</v>
      </c>
      <c r="S87" s="1">
        <f t="shared" si="28"/>
        <v>246.04904999999999</v>
      </c>
      <c r="T87" s="1">
        <f t="shared" si="29"/>
        <v>60800</v>
      </c>
      <c r="U87" s="1">
        <f t="shared" si="30"/>
        <v>2648600000</v>
      </c>
      <c r="V87" s="1">
        <v>136023.51990000001</v>
      </c>
      <c r="W87" s="1">
        <f t="shared" si="31"/>
        <v>41.459968865520004</v>
      </c>
      <c r="X87" s="1">
        <f t="shared" si="32"/>
        <v>25.762038527940604</v>
      </c>
      <c r="Y87" s="1">
        <f t="shared" si="33"/>
        <v>2.8145142455339971</v>
      </c>
      <c r="Z87" s="1">
        <f t="shared" si="34"/>
        <v>113.13707329327964</v>
      </c>
      <c r="AA87" s="1">
        <f t="shared" si="35"/>
        <v>7.4141819446980367E-2</v>
      </c>
      <c r="AB87" s="1">
        <f t="shared" si="36"/>
        <v>7.1833062408431525</v>
      </c>
      <c r="AC87" s="1">
        <v>47.25</v>
      </c>
      <c r="AD87" s="1">
        <f t="shared" si="37"/>
        <v>2.3944354136143842</v>
      </c>
      <c r="AE87" s="1">
        <v>154.33799999999999</v>
      </c>
      <c r="AF87" s="1">
        <f t="shared" si="38"/>
        <v>14.248886805718303</v>
      </c>
      <c r="AG87" s="1">
        <f t="shared" si="39"/>
        <v>0.73543641727451237</v>
      </c>
      <c r="AH87" s="1">
        <f t="shared" si="40"/>
        <v>3.0879843527667702E-2</v>
      </c>
      <c r="AI87" s="1">
        <f t="shared" si="41"/>
        <v>19747880665</v>
      </c>
      <c r="AJ87" s="1">
        <f t="shared" si="42"/>
        <v>559198158</v>
      </c>
      <c r="AK87" s="1">
        <f t="shared" si="43"/>
        <v>559.19815800000003</v>
      </c>
      <c r="AL87" s="1" t="s">
        <v>92</v>
      </c>
      <c r="AM87" s="1" t="s">
        <v>93</v>
      </c>
      <c r="AN87" s="1" t="s">
        <v>94</v>
      </c>
      <c r="AO87" s="1" t="s">
        <v>95</v>
      </c>
      <c r="AP87" s="1" t="s">
        <v>96</v>
      </c>
      <c r="AQ87" s="1" t="s">
        <v>97</v>
      </c>
      <c r="AR87" s="1" t="s">
        <v>61</v>
      </c>
      <c r="AS87" s="1">
        <v>2</v>
      </c>
      <c r="AT87" s="1" t="s">
        <v>98</v>
      </c>
      <c r="AU87" s="1" t="s">
        <v>99</v>
      </c>
      <c r="AV87" s="1">
        <v>2</v>
      </c>
      <c r="AW87" s="2">
        <v>57</v>
      </c>
      <c r="AX87" s="2">
        <v>42</v>
      </c>
      <c r="AY87" s="1">
        <v>0</v>
      </c>
      <c r="AZ87" s="2">
        <v>5.5</v>
      </c>
      <c r="BA87" s="2">
        <v>0.2</v>
      </c>
      <c r="BB87" s="2">
        <v>0.1</v>
      </c>
      <c r="BC87" s="2">
        <v>0.1</v>
      </c>
      <c r="BD87" s="1">
        <v>0</v>
      </c>
      <c r="BE87" s="2">
        <v>0.1</v>
      </c>
      <c r="BF87" s="2">
        <v>4.0999999999999996</v>
      </c>
      <c r="BG87" s="2">
        <v>76.099999999999994</v>
      </c>
      <c r="BH87" s="2">
        <v>4.5</v>
      </c>
      <c r="BI87" s="2">
        <v>2.2999999999999998</v>
      </c>
      <c r="BJ87" s="2">
        <v>2.5</v>
      </c>
      <c r="BK87" s="2">
        <v>0.3</v>
      </c>
      <c r="BL87" s="1">
        <v>0</v>
      </c>
      <c r="BM87" s="1">
        <v>0</v>
      </c>
      <c r="BN87" s="2">
        <v>4.2</v>
      </c>
      <c r="BO87" s="2">
        <v>122619</v>
      </c>
      <c r="BP87" s="2">
        <v>10342</v>
      </c>
      <c r="BQ87" s="2">
        <v>397</v>
      </c>
      <c r="BR87" s="2">
        <v>33</v>
      </c>
      <c r="BS87" s="2">
        <v>0.15</v>
      </c>
      <c r="BT87" s="2">
        <v>0.01</v>
      </c>
      <c r="BU87" s="2">
        <v>108662</v>
      </c>
      <c r="BV87" s="2">
        <v>352</v>
      </c>
      <c r="BW87" s="2">
        <v>0.13</v>
      </c>
      <c r="BX87" s="2">
        <v>3720223</v>
      </c>
      <c r="BY87" s="2">
        <v>24829</v>
      </c>
      <c r="BZ87" s="2">
        <v>12040</v>
      </c>
      <c r="CA87" s="2">
        <v>80</v>
      </c>
      <c r="CB87" s="2">
        <v>30</v>
      </c>
      <c r="CC87" s="2">
        <v>0.2</v>
      </c>
      <c r="CD87" s="1">
        <v>0</v>
      </c>
      <c r="CE87" s="1">
        <v>0</v>
      </c>
      <c r="CF87" s="1">
        <v>0</v>
      </c>
      <c r="CG87" s="1">
        <v>0</v>
      </c>
      <c r="CH87" s="2">
        <v>24</v>
      </c>
      <c r="CI87" s="2">
        <v>63</v>
      </c>
      <c r="CJ87" s="2">
        <v>79</v>
      </c>
      <c r="CK87" s="2">
        <v>8</v>
      </c>
      <c r="CL87" s="2">
        <v>12</v>
      </c>
      <c r="CM87" s="2">
        <v>2</v>
      </c>
      <c r="CN87" s="2">
        <v>3</v>
      </c>
      <c r="CO87" s="2">
        <v>1</v>
      </c>
      <c r="CP87" s="2">
        <v>5</v>
      </c>
      <c r="CQ87" s="1">
        <v>0</v>
      </c>
      <c r="CR87" s="2">
        <v>1</v>
      </c>
      <c r="CS87" s="2">
        <v>0.95840999999999998</v>
      </c>
      <c r="CT87" s="2">
        <v>0.93694999999999995</v>
      </c>
      <c r="CU87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2017-04-17T15:26:42Z</dcterms:created>
  <dcterms:modified xsi:type="dcterms:W3CDTF">2017-04-17T15:28:06Z</dcterms:modified>
</cp:coreProperties>
</file>