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 activeTab="1"/>
  </bookViews>
  <sheets>
    <sheet name="OK Reservoirs" sheetId="1" r:id="rId1"/>
    <sheet name="Heading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K115" i="1" l="1"/>
  <c r="AJ115" i="1"/>
  <c r="AI115" i="1"/>
  <c r="AG115" i="1"/>
  <c r="AA115" i="1"/>
  <c r="X115" i="1"/>
  <c r="W115" i="1"/>
  <c r="U115" i="1"/>
  <c r="T115" i="1"/>
  <c r="AF115" i="1" s="1"/>
  <c r="S115" i="1"/>
  <c r="Q115" i="1"/>
  <c r="P115" i="1"/>
  <c r="AH115" i="1" s="1"/>
  <c r="O115" i="1"/>
  <c r="Y115" i="1" s="1"/>
  <c r="N115" i="1"/>
  <c r="L115" i="1"/>
  <c r="Z115" i="1" s="1"/>
  <c r="AB115" i="1" s="1"/>
  <c r="E115" i="1"/>
  <c r="AK114" i="1"/>
  <c r="AJ114" i="1"/>
  <c r="AI114" i="1"/>
  <c r="AD114" i="1"/>
  <c r="X114" i="1"/>
  <c r="W114" i="1"/>
  <c r="U114" i="1"/>
  <c r="T114" i="1"/>
  <c r="AF114" i="1" s="1"/>
  <c r="S114" i="1"/>
  <c r="Q114" i="1"/>
  <c r="P114" i="1"/>
  <c r="AH114" i="1" s="1"/>
  <c r="O114" i="1"/>
  <c r="Y114" i="1" s="1"/>
  <c r="N114" i="1"/>
  <c r="L114" i="1"/>
  <c r="Z114" i="1" s="1"/>
  <c r="AB114" i="1" s="1"/>
  <c r="E114" i="1"/>
  <c r="AK113" i="1"/>
  <c r="AJ113" i="1"/>
  <c r="AI113" i="1"/>
  <c r="AG113" i="1"/>
  <c r="AA113" i="1"/>
  <c r="X113" i="1"/>
  <c r="W113" i="1"/>
  <c r="U113" i="1"/>
  <c r="T113" i="1"/>
  <c r="AF113" i="1" s="1"/>
  <c r="S113" i="1"/>
  <c r="Q113" i="1"/>
  <c r="P113" i="1"/>
  <c r="AH113" i="1" s="1"/>
  <c r="O113" i="1"/>
  <c r="Y113" i="1" s="1"/>
  <c r="N113" i="1"/>
  <c r="L113" i="1"/>
  <c r="Z113" i="1" s="1"/>
  <c r="AB113" i="1" s="1"/>
  <c r="E113" i="1"/>
  <c r="AK112" i="1"/>
  <c r="AJ112" i="1"/>
  <c r="AI112" i="1"/>
  <c r="AG112" i="1"/>
  <c r="AD112" i="1"/>
  <c r="X112" i="1"/>
  <c r="W112" i="1"/>
  <c r="U112" i="1"/>
  <c r="T112" i="1"/>
  <c r="AF112" i="1" s="1"/>
  <c r="S112" i="1"/>
  <c r="Q112" i="1"/>
  <c r="P112" i="1"/>
  <c r="AH112" i="1" s="1"/>
  <c r="O112" i="1"/>
  <c r="Y112" i="1" s="1"/>
  <c r="N112" i="1"/>
  <c r="L112" i="1"/>
  <c r="Z112" i="1" s="1"/>
  <c r="AB112" i="1" s="1"/>
  <c r="E112" i="1"/>
  <c r="AK111" i="1"/>
  <c r="AJ111" i="1"/>
  <c r="AI111" i="1"/>
  <c r="AG111" i="1"/>
  <c r="AA111" i="1"/>
  <c r="X111" i="1"/>
  <c r="W111" i="1"/>
  <c r="U111" i="1"/>
  <c r="T111" i="1"/>
  <c r="AF111" i="1" s="1"/>
  <c r="S111" i="1"/>
  <c r="Q111" i="1"/>
  <c r="P111" i="1"/>
  <c r="AH111" i="1" s="1"/>
  <c r="O111" i="1"/>
  <c r="Y111" i="1" s="1"/>
  <c r="N111" i="1"/>
  <c r="L111" i="1"/>
  <c r="Z111" i="1" s="1"/>
  <c r="AB111" i="1" s="1"/>
  <c r="E111" i="1"/>
  <c r="AK110" i="1"/>
  <c r="AJ110" i="1"/>
  <c r="AI110" i="1"/>
  <c r="AG110" i="1"/>
  <c r="X110" i="1"/>
  <c r="W110" i="1"/>
  <c r="AA110" i="1" s="1"/>
  <c r="U110" i="1"/>
  <c r="T110" i="1"/>
  <c r="AF110" i="1" s="1"/>
  <c r="S110" i="1"/>
  <c r="Q110" i="1"/>
  <c r="P110" i="1"/>
  <c r="AH110" i="1" s="1"/>
  <c r="O110" i="1"/>
  <c r="Y110" i="1" s="1"/>
  <c r="N110" i="1"/>
  <c r="L110" i="1"/>
  <c r="Z110" i="1" s="1"/>
  <c r="AB110" i="1" s="1"/>
  <c r="E110" i="1"/>
  <c r="AK109" i="1"/>
  <c r="AJ109" i="1"/>
  <c r="AI109" i="1"/>
  <c r="AG109" i="1"/>
  <c r="AA109" i="1"/>
  <c r="X109" i="1"/>
  <c r="W109" i="1"/>
  <c r="U109" i="1"/>
  <c r="T109" i="1"/>
  <c r="AF109" i="1" s="1"/>
  <c r="S109" i="1"/>
  <c r="Q109" i="1"/>
  <c r="P109" i="1"/>
  <c r="AH109" i="1" s="1"/>
  <c r="O109" i="1"/>
  <c r="Y109" i="1" s="1"/>
  <c r="N109" i="1"/>
  <c r="L109" i="1"/>
  <c r="Z109" i="1" s="1"/>
  <c r="AB109" i="1" s="1"/>
  <c r="E109" i="1"/>
  <c r="AK108" i="1"/>
  <c r="AJ108" i="1"/>
  <c r="AI108" i="1"/>
  <c r="X108" i="1"/>
  <c r="W108" i="1"/>
  <c r="AA108" i="1" s="1"/>
  <c r="U108" i="1"/>
  <c r="T108" i="1"/>
  <c r="AF108" i="1" s="1"/>
  <c r="S108" i="1"/>
  <c r="Q108" i="1"/>
  <c r="P108" i="1"/>
  <c r="AH108" i="1" s="1"/>
  <c r="O108" i="1"/>
  <c r="Y108" i="1" s="1"/>
  <c r="N108" i="1"/>
  <c r="L108" i="1"/>
  <c r="Z108" i="1" s="1"/>
  <c r="E108" i="1"/>
  <c r="AK107" i="1"/>
  <c r="AJ107" i="1"/>
  <c r="AI107" i="1"/>
  <c r="AG107" i="1"/>
  <c r="AA107" i="1"/>
  <c r="X107" i="1"/>
  <c r="W107" i="1"/>
  <c r="U107" i="1"/>
  <c r="T107" i="1"/>
  <c r="AF107" i="1" s="1"/>
  <c r="S107" i="1"/>
  <c r="Q107" i="1"/>
  <c r="P107" i="1"/>
  <c r="AH107" i="1" s="1"/>
  <c r="O107" i="1"/>
  <c r="Y107" i="1" s="1"/>
  <c r="N107" i="1"/>
  <c r="L107" i="1"/>
  <c r="Z107" i="1" s="1"/>
  <c r="AB107" i="1" s="1"/>
  <c r="E107" i="1"/>
  <c r="AK106" i="1"/>
  <c r="AJ106" i="1"/>
  <c r="AI106" i="1"/>
  <c r="AD106" i="1"/>
  <c r="X106" i="1"/>
  <c r="W106" i="1"/>
  <c r="U106" i="1"/>
  <c r="T106" i="1"/>
  <c r="AF106" i="1" s="1"/>
  <c r="S106" i="1"/>
  <c r="Q106" i="1"/>
  <c r="P106" i="1"/>
  <c r="AH106" i="1" s="1"/>
  <c r="O106" i="1"/>
  <c r="Y106" i="1" s="1"/>
  <c r="N106" i="1"/>
  <c r="L106" i="1"/>
  <c r="Z106" i="1" s="1"/>
  <c r="AB106" i="1" s="1"/>
  <c r="E106" i="1"/>
  <c r="AK105" i="1"/>
  <c r="AJ105" i="1"/>
  <c r="AI105" i="1"/>
  <c r="AG105" i="1"/>
  <c r="AA105" i="1"/>
  <c r="X105" i="1"/>
  <c r="W105" i="1"/>
  <c r="U105" i="1"/>
  <c r="T105" i="1"/>
  <c r="AF105" i="1" s="1"/>
  <c r="S105" i="1"/>
  <c r="Q105" i="1"/>
  <c r="P105" i="1"/>
  <c r="AH105" i="1" s="1"/>
  <c r="O105" i="1"/>
  <c r="Y105" i="1" s="1"/>
  <c r="N105" i="1"/>
  <c r="L105" i="1"/>
  <c r="Z105" i="1" s="1"/>
  <c r="AB105" i="1" s="1"/>
  <c r="E105" i="1"/>
  <c r="AK104" i="1"/>
  <c r="AJ104" i="1"/>
  <c r="AI104" i="1"/>
  <c r="AG104" i="1"/>
  <c r="AD104" i="1"/>
  <c r="X104" i="1"/>
  <c r="W104" i="1"/>
  <c r="U104" i="1"/>
  <c r="T104" i="1"/>
  <c r="AF104" i="1" s="1"/>
  <c r="S104" i="1"/>
  <c r="Q104" i="1"/>
  <c r="P104" i="1"/>
  <c r="AH104" i="1" s="1"/>
  <c r="O104" i="1"/>
  <c r="Y104" i="1" s="1"/>
  <c r="N104" i="1"/>
  <c r="L104" i="1"/>
  <c r="Z104" i="1" s="1"/>
  <c r="AB104" i="1" s="1"/>
  <c r="E104" i="1"/>
  <c r="AK103" i="1"/>
  <c r="AJ103" i="1"/>
  <c r="AI103" i="1"/>
  <c r="AG103" i="1"/>
  <c r="AA103" i="1"/>
  <c r="X103" i="1"/>
  <c r="W103" i="1"/>
  <c r="U103" i="1"/>
  <c r="T103" i="1"/>
  <c r="AF103" i="1" s="1"/>
  <c r="S103" i="1"/>
  <c r="Q103" i="1"/>
  <c r="P103" i="1"/>
  <c r="AH103" i="1" s="1"/>
  <c r="O103" i="1"/>
  <c r="Y103" i="1" s="1"/>
  <c r="N103" i="1"/>
  <c r="L103" i="1"/>
  <c r="Z103" i="1" s="1"/>
  <c r="AB103" i="1" s="1"/>
  <c r="E103" i="1"/>
  <c r="AK102" i="1"/>
  <c r="AJ102" i="1"/>
  <c r="AI102" i="1"/>
  <c r="AG102" i="1"/>
  <c r="X102" i="1"/>
  <c r="W102" i="1"/>
  <c r="AA102" i="1" s="1"/>
  <c r="U102" i="1"/>
  <c r="T102" i="1"/>
  <c r="AF102" i="1" s="1"/>
  <c r="S102" i="1"/>
  <c r="Q102" i="1"/>
  <c r="P102" i="1"/>
  <c r="AH102" i="1" s="1"/>
  <c r="O102" i="1"/>
  <c r="Y102" i="1" s="1"/>
  <c r="N102" i="1"/>
  <c r="L102" i="1"/>
  <c r="Z102" i="1" s="1"/>
  <c r="AB102" i="1" s="1"/>
  <c r="E102" i="1"/>
  <c r="AK101" i="1"/>
  <c r="AJ101" i="1"/>
  <c r="AI101" i="1"/>
  <c r="AG101" i="1"/>
  <c r="AA101" i="1"/>
  <c r="X101" i="1"/>
  <c r="W101" i="1"/>
  <c r="U101" i="1"/>
  <c r="T101" i="1"/>
  <c r="AF101" i="1" s="1"/>
  <c r="S101" i="1"/>
  <c r="Q101" i="1"/>
  <c r="P101" i="1"/>
  <c r="AH101" i="1" s="1"/>
  <c r="O101" i="1"/>
  <c r="Y101" i="1" s="1"/>
  <c r="N101" i="1"/>
  <c r="L101" i="1"/>
  <c r="Z101" i="1" s="1"/>
  <c r="AB101" i="1" s="1"/>
  <c r="E101" i="1"/>
  <c r="AK100" i="1"/>
  <c r="AJ100" i="1"/>
  <c r="AI100" i="1"/>
  <c r="X100" i="1"/>
  <c r="W100" i="1"/>
  <c r="AA100" i="1" s="1"/>
  <c r="U100" i="1"/>
  <c r="T100" i="1"/>
  <c r="AF100" i="1" s="1"/>
  <c r="S100" i="1"/>
  <c r="Q100" i="1"/>
  <c r="P100" i="1"/>
  <c r="AH100" i="1" s="1"/>
  <c r="O100" i="1"/>
  <c r="Y100" i="1" s="1"/>
  <c r="N100" i="1"/>
  <c r="L100" i="1"/>
  <c r="Z100" i="1" s="1"/>
  <c r="E100" i="1"/>
  <c r="AK99" i="1"/>
  <c r="AJ99" i="1"/>
  <c r="AI99" i="1"/>
  <c r="AG99" i="1"/>
  <c r="AA99" i="1"/>
  <c r="X99" i="1"/>
  <c r="W99" i="1"/>
  <c r="U99" i="1"/>
  <c r="T99" i="1"/>
  <c r="AF99" i="1" s="1"/>
  <c r="S99" i="1"/>
  <c r="Q99" i="1"/>
  <c r="P99" i="1"/>
  <c r="AH99" i="1" s="1"/>
  <c r="O99" i="1"/>
  <c r="Y99" i="1" s="1"/>
  <c r="N99" i="1"/>
  <c r="L99" i="1"/>
  <c r="Z99" i="1" s="1"/>
  <c r="AB99" i="1" s="1"/>
  <c r="E99" i="1"/>
  <c r="AK98" i="1"/>
  <c r="AJ98" i="1"/>
  <c r="AI98" i="1"/>
  <c r="AD98" i="1"/>
  <c r="X98" i="1"/>
  <c r="W98" i="1"/>
  <c r="U98" i="1"/>
  <c r="T98" i="1"/>
  <c r="AF98" i="1" s="1"/>
  <c r="S98" i="1"/>
  <c r="Q98" i="1"/>
  <c r="P98" i="1"/>
  <c r="AH98" i="1" s="1"/>
  <c r="O98" i="1"/>
  <c r="Y98" i="1" s="1"/>
  <c r="N98" i="1"/>
  <c r="L98" i="1"/>
  <c r="Z98" i="1" s="1"/>
  <c r="AB98" i="1" s="1"/>
  <c r="E98" i="1"/>
  <c r="AK97" i="1"/>
  <c r="AJ97" i="1"/>
  <c r="AI97" i="1"/>
  <c r="AG97" i="1"/>
  <c r="AA97" i="1"/>
  <c r="X97" i="1"/>
  <c r="W97" i="1"/>
  <c r="U97" i="1"/>
  <c r="T97" i="1"/>
  <c r="AF97" i="1" s="1"/>
  <c r="S97" i="1"/>
  <c r="Q97" i="1"/>
  <c r="P97" i="1"/>
  <c r="AH97" i="1" s="1"/>
  <c r="O97" i="1"/>
  <c r="Y97" i="1" s="1"/>
  <c r="N97" i="1"/>
  <c r="L97" i="1"/>
  <c r="Z97" i="1" s="1"/>
  <c r="AB97" i="1" s="1"/>
  <c r="E97" i="1"/>
  <c r="AK96" i="1"/>
  <c r="AJ96" i="1"/>
  <c r="AI96" i="1"/>
  <c r="AG96" i="1"/>
  <c r="AD96" i="1"/>
  <c r="X96" i="1"/>
  <c r="W96" i="1"/>
  <c r="U96" i="1"/>
  <c r="T96" i="1"/>
  <c r="AF96" i="1" s="1"/>
  <c r="S96" i="1"/>
  <c r="Q96" i="1"/>
  <c r="P96" i="1"/>
  <c r="AH96" i="1" s="1"/>
  <c r="O96" i="1"/>
  <c r="Y96" i="1" s="1"/>
  <c r="N96" i="1"/>
  <c r="L96" i="1"/>
  <c r="Z96" i="1" s="1"/>
  <c r="AB96" i="1" s="1"/>
  <c r="E96" i="1"/>
  <c r="AK95" i="1"/>
  <c r="AJ95" i="1"/>
  <c r="AI95" i="1"/>
  <c r="AG95" i="1"/>
  <c r="AA95" i="1"/>
  <c r="X95" i="1"/>
  <c r="W95" i="1"/>
  <c r="U95" i="1"/>
  <c r="T95" i="1"/>
  <c r="AF95" i="1" s="1"/>
  <c r="S95" i="1"/>
  <c r="Q95" i="1"/>
  <c r="P95" i="1"/>
  <c r="AH95" i="1" s="1"/>
  <c r="O95" i="1"/>
  <c r="Y95" i="1" s="1"/>
  <c r="N95" i="1"/>
  <c r="L95" i="1"/>
  <c r="Z95" i="1" s="1"/>
  <c r="AB95" i="1" s="1"/>
  <c r="E95" i="1"/>
  <c r="AK94" i="1"/>
  <c r="AJ94" i="1"/>
  <c r="AI94" i="1"/>
  <c r="AG94" i="1"/>
  <c r="X94" i="1"/>
  <c r="W94" i="1"/>
  <c r="AA94" i="1" s="1"/>
  <c r="U94" i="1"/>
  <c r="T94" i="1"/>
  <c r="AF94" i="1" s="1"/>
  <c r="S94" i="1"/>
  <c r="Q94" i="1"/>
  <c r="P94" i="1"/>
  <c r="AH94" i="1" s="1"/>
  <c r="O94" i="1"/>
  <c r="Y94" i="1" s="1"/>
  <c r="N94" i="1"/>
  <c r="L94" i="1"/>
  <c r="Z94" i="1" s="1"/>
  <c r="AB94" i="1" s="1"/>
  <c r="E94" i="1"/>
  <c r="AK93" i="1"/>
  <c r="AJ93" i="1"/>
  <c r="AI93" i="1"/>
  <c r="AG93" i="1"/>
  <c r="AA93" i="1"/>
  <c r="X93" i="1"/>
  <c r="W93" i="1"/>
  <c r="U93" i="1"/>
  <c r="T93" i="1"/>
  <c r="AF93" i="1" s="1"/>
  <c r="S93" i="1"/>
  <c r="Q93" i="1"/>
  <c r="P93" i="1"/>
  <c r="AH93" i="1" s="1"/>
  <c r="O93" i="1"/>
  <c r="Y93" i="1" s="1"/>
  <c r="N93" i="1"/>
  <c r="L93" i="1"/>
  <c r="Z93" i="1" s="1"/>
  <c r="AB93" i="1" s="1"/>
  <c r="E93" i="1"/>
  <c r="AK92" i="1"/>
  <c r="AJ92" i="1"/>
  <c r="AI92" i="1"/>
  <c r="X92" i="1"/>
  <c r="W92" i="1"/>
  <c r="AA92" i="1" s="1"/>
  <c r="U92" i="1"/>
  <c r="T92" i="1"/>
  <c r="AF92" i="1" s="1"/>
  <c r="S92" i="1"/>
  <c r="Q92" i="1"/>
  <c r="P92" i="1"/>
  <c r="AH92" i="1" s="1"/>
  <c r="O92" i="1"/>
  <c r="Y92" i="1" s="1"/>
  <c r="N92" i="1"/>
  <c r="L92" i="1"/>
  <c r="Z92" i="1" s="1"/>
  <c r="E92" i="1"/>
  <c r="AK91" i="1"/>
  <c r="AJ91" i="1"/>
  <c r="AI91" i="1"/>
  <c r="AG91" i="1"/>
  <c r="AA91" i="1"/>
  <c r="X91" i="1"/>
  <c r="W91" i="1"/>
  <c r="U91" i="1"/>
  <c r="T91" i="1"/>
  <c r="AF91" i="1" s="1"/>
  <c r="S91" i="1"/>
  <c r="Q91" i="1"/>
  <c r="P91" i="1"/>
  <c r="AH91" i="1" s="1"/>
  <c r="O91" i="1"/>
  <c r="Y91" i="1" s="1"/>
  <c r="N91" i="1"/>
  <c r="L91" i="1"/>
  <c r="Z91" i="1" s="1"/>
  <c r="AB91" i="1" s="1"/>
  <c r="E91" i="1"/>
  <c r="AK90" i="1"/>
  <c r="AJ90" i="1"/>
  <c r="AI90" i="1"/>
  <c r="AD90" i="1"/>
  <c r="X90" i="1"/>
  <c r="W90" i="1"/>
  <c r="U90" i="1"/>
  <c r="T90" i="1"/>
  <c r="AF90" i="1" s="1"/>
  <c r="S90" i="1"/>
  <c r="Q90" i="1"/>
  <c r="P90" i="1"/>
  <c r="AH90" i="1" s="1"/>
  <c r="O90" i="1"/>
  <c r="Y90" i="1" s="1"/>
  <c r="N90" i="1"/>
  <c r="L90" i="1"/>
  <c r="Z90" i="1" s="1"/>
  <c r="AB90" i="1" s="1"/>
  <c r="E90" i="1"/>
  <c r="AK89" i="1"/>
  <c r="AJ89" i="1"/>
  <c r="AI89" i="1"/>
  <c r="AG89" i="1"/>
  <c r="AA89" i="1"/>
  <c r="X89" i="1"/>
  <c r="W89" i="1"/>
  <c r="U89" i="1"/>
  <c r="T89" i="1"/>
  <c r="AF89" i="1" s="1"/>
  <c r="S89" i="1"/>
  <c r="Q89" i="1"/>
  <c r="P89" i="1"/>
  <c r="AH89" i="1" s="1"/>
  <c r="O89" i="1"/>
  <c r="Y89" i="1" s="1"/>
  <c r="N89" i="1"/>
  <c r="L89" i="1"/>
  <c r="Z89" i="1" s="1"/>
  <c r="AB89" i="1" s="1"/>
  <c r="E89" i="1"/>
  <c r="AK88" i="1"/>
  <c r="AJ88" i="1"/>
  <c r="AI88" i="1"/>
  <c r="AG88" i="1"/>
  <c r="AD88" i="1"/>
  <c r="X88" i="1"/>
  <c r="W88" i="1"/>
  <c r="U88" i="1"/>
  <c r="T88" i="1"/>
  <c r="AF88" i="1" s="1"/>
  <c r="S88" i="1"/>
  <c r="Q88" i="1"/>
  <c r="P88" i="1"/>
  <c r="AH88" i="1" s="1"/>
  <c r="O88" i="1"/>
  <c r="Y88" i="1" s="1"/>
  <c r="N88" i="1"/>
  <c r="L88" i="1"/>
  <c r="Z88" i="1" s="1"/>
  <c r="AB88" i="1" s="1"/>
  <c r="E88" i="1"/>
  <c r="AK87" i="1"/>
  <c r="AJ87" i="1"/>
  <c r="AI87" i="1"/>
  <c r="AG87" i="1"/>
  <c r="AA87" i="1"/>
  <c r="X87" i="1"/>
  <c r="W87" i="1"/>
  <c r="U87" i="1"/>
  <c r="T87" i="1"/>
  <c r="AF87" i="1" s="1"/>
  <c r="S87" i="1"/>
  <c r="Q87" i="1"/>
  <c r="P87" i="1"/>
  <c r="AH87" i="1" s="1"/>
  <c r="O87" i="1"/>
  <c r="Y87" i="1" s="1"/>
  <c r="N87" i="1"/>
  <c r="L87" i="1"/>
  <c r="Z87" i="1" s="1"/>
  <c r="AB87" i="1" s="1"/>
  <c r="E87" i="1"/>
  <c r="AK86" i="1"/>
  <c r="AJ86" i="1"/>
  <c r="AI86" i="1"/>
  <c r="AG86" i="1"/>
  <c r="X86" i="1"/>
  <c r="W86" i="1"/>
  <c r="AA86" i="1" s="1"/>
  <c r="U86" i="1"/>
  <c r="T86" i="1"/>
  <c r="AF86" i="1" s="1"/>
  <c r="S86" i="1"/>
  <c r="Q86" i="1"/>
  <c r="P86" i="1"/>
  <c r="AH86" i="1" s="1"/>
  <c r="O86" i="1"/>
  <c r="Y86" i="1" s="1"/>
  <c r="N86" i="1"/>
  <c r="L86" i="1"/>
  <c r="Z86" i="1" s="1"/>
  <c r="AB86" i="1" s="1"/>
  <c r="E86" i="1"/>
  <c r="AK85" i="1"/>
  <c r="AJ85" i="1"/>
  <c r="AI85" i="1"/>
  <c r="AG85" i="1"/>
  <c r="AA85" i="1"/>
  <c r="X85" i="1"/>
  <c r="W85" i="1"/>
  <c r="U85" i="1"/>
  <c r="T85" i="1"/>
  <c r="AF85" i="1" s="1"/>
  <c r="S85" i="1"/>
  <c r="Q85" i="1"/>
  <c r="P85" i="1"/>
  <c r="AH85" i="1" s="1"/>
  <c r="O85" i="1"/>
  <c r="Y85" i="1" s="1"/>
  <c r="N85" i="1"/>
  <c r="L85" i="1"/>
  <c r="Z85" i="1" s="1"/>
  <c r="AB85" i="1" s="1"/>
  <c r="E85" i="1"/>
  <c r="AK84" i="1"/>
  <c r="AJ84" i="1"/>
  <c r="AI84" i="1"/>
  <c r="X84" i="1"/>
  <c r="W84" i="1"/>
  <c r="AA84" i="1" s="1"/>
  <c r="U84" i="1"/>
  <c r="T84" i="1"/>
  <c r="AF84" i="1" s="1"/>
  <c r="S84" i="1"/>
  <c r="Q84" i="1"/>
  <c r="P84" i="1"/>
  <c r="AH84" i="1" s="1"/>
  <c r="O84" i="1"/>
  <c r="Y84" i="1" s="1"/>
  <c r="N84" i="1"/>
  <c r="L84" i="1"/>
  <c r="Z84" i="1" s="1"/>
  <c r="E84" i="1"/>
  <c r="AK83" i="1"/>
  <c r="AJ83" i="1"/>
  <c r="AI83" i="1"/>
  <c r="AG83" i="1"/>
  <c r="AA83" i="1"/>
  <c r="X83" i="1"/>
  <c r="W83" i="1"/>
  <c r="U83" i="1"/>
  <c r="T83" i="1"/>
  <c r="AF83" i="1" s="1"/>
  <c r="S83" i="1"/>
  <c r="Q83" i="1"/>
  <c r="P83" i="1"/>
  <c r="AH83" i="1" s="1"/>
  <c r="O83" i="1"/>
  <c r="Y83" i="1" s="1"/>
  <c r="N83" i="1"/>
  <c r="L83" i="1"/>
  <c r="Z83" i="1" s="1"/>
  <c r="AB83" i="1" s="1"/>
  <c r="E83" i="1"/>
  <c r="AK82" i="1"/>
  <c r="AJ82" i="1"/>
  <c r="AI82" i="1"/>
  <c r="AD82" i="1"/>
  <c r="X82" i="1"/>
  <c r="W82" i="1"/>
  <c r="U82" i="1"/>
  <c r="T82" i="1"/>
  <c r="AF82" i="1" s="1"/>
  <c r="S82" i="1"/>
  <c r="Q82" i="1"/>
  <c r="P82" i="1"/>
  <c r="AH82" i="1" s="1"/>
  <c r="O82" i="1"/>
  <c r="Y82" i="1" s="1"/>
  <c r="N82" i="1"/>
  <c r="L82" i="1"/>
  <c r="Z82" i="1" s="1"/>
  <c r="AB82" i="1" s="1"/>
  <c r="E82" i="1"/>
  <c r="AK81" i="1"/>
  <c r="AJ81" i="1"/>
  <c r="AI81" i="1"/>
  <c r="AG81" i="1"/>
  <c r="AA81" i="1"/>
  <c r="X81" i="1"/>
  <c r="W81" i="1"/>
  <c r="U81" i="1"/>
  <c r="T81" i="1"/>
  <c r="AF81" i="1" s="1"/>
  <c r="S81" i="1"/>
  <c r="Q81" i="1"/>
  <c r="P81" i="1"/>
  <c r="AH81" i="1" s="1"/>
  <c r="O81" i="1"/>
  <c r="Y81" i="1" s="1"/>
  <c r="N81" i="1"/>
  <c r="L81" i="1"/>
  <c r="Z81" i="1" s="1"/>
  <c r="AB81" i="1" s="1"/>
  <c r="E81" i="1"/>
  <c r="AK80" i="1"/>
  <c r="AJ80" i="1"/>
  <c r="AI80" i="1"/>
  <c r="AG80" i="1"/>
  <c r="AD80" i="1"/>
  <c r="X80" i="1"/>
  <c r="W80" i="1"/>
  <c r="U80" i="1"/>
  <c r="T80" i="1"/>
  <c r="AF80" i="1" s="1"/>
  <c r="S80" i="1"/>
  <c r="Q80" i="1"/>
  <c r="P80" i="1"/>
  <c r="AH80" i="1" s="1"/>
  <c r="O80" i="1"/>
  <c r="Y80" i="1" s="1"/>
  <c r="N80" i="1"/>
  <c r="L80" i="1"/>
  <c r="Z80" i="1" s="1"/>
  <c r="AB80" i="1" s="1"/>
  <c r="E80" i="1"/>
  <c r="AK79" i="1"/>
  <c r="AJ79" i="1"/>
  <c r="AI79" i="1"/>
  <c r="AG79" i="1"/>
  <c r="AA79" i="1"/>
  <c r="X79" i="1"/>
  <c r="W79" i="1"/>
  <c r="U79" i="1"/>
  <c r="T79" i="1"/>
  <c r="AF79" i="1" s="1"/>
  <c r="S79" i="1"/>
  <c r="Q79" i="1"/>
  <c r="P79" i="1"/>
  <c r="AH79" i="1" s="1"/>
  <c r="O79" i="1"/>
  <c r="Y79" i="1" s="1"/>
  <c r="N79" i="1"/>
  <c r="L79" i="1"/>
  <c r="Z79" i="1" s="1"/>
  <c r="AB79" i="1" s="1"/>
  <c r="E79" i="1"/>
  <c r="AK78" i="1"/>
  <c r="AJ78" i="1"/>
  <c r="AI78" i="1"/>
  <c r="AG78" i="1"/>
  <c r="X78" i="1"/>
  <c r="W78" i="1"/>
  <c r="AA78" i="1" s="1"/>
  <c r="U78" i="1"/>
  <c r="T78" i="1"/>
  <c r="AF78" i="1" s="1"/>
  <c r="S78" i="1"/>
  <c r="Q78" i="1"/>
  <c r="P78" i="1"/>
  <c r="AH78" i="1" s="1"/>
  <c r="O78" i="1"/>
  <c r="Y78" i="1" s="1"/>
  <c r="N78" i="1"/>
  <c r="L78" i="1"/>
  <c r="Z78" i="1" s="1"/>
  <c r="AB78" i="1" s="1"/>
  <c r="E78" i="1"/>
  <c r="AK77" i="1"/>
  <c r="AJ77" i="1"/>
  <c r="AI77" i="1"/>
  <c r="AG77" i="1"/>
  <c r="AA77" i="1"/>
  <c r="X77" i="1"/>
  <c r="W77" i="1"/>
  <c r="U77" i="1"/>
  <c r="T77" i="1"/>
  <c r="AF77" i="1" s="1"/>
  <c r="S77" i="1"/>
  <c r="Q77" i="1"/>
  <c r="P77" i="1"/>
  <c r="AH77" i="1" s="1"/>
  <c r="O77" i="1"/>
  <c r="Y77" i="1" s="1"/>
  <c r="N77" i="1"/>
  <c r="L77" i="1"/>
  <c r="Z77" i="1" s="1"/>
  <c r="AB77" i="1" s="1"/>
  <c r="E77" i="1"/>
  <c r="AK76" i="1"/>
  <c r="AJ76" i="1"/>
  <c r="AI76" i="1"/>
  <c r="X76" i="1"/>
  <c r="W76" i="1"/>
  <c r="AA76" i="1" s="1"/>
  <c r="U76" i="1"/>
  <c r="T76" i="1"/>
  <c r="AF76" i="1" s="1"/>
  <c r="S76" i="1"/>
  <c r="Q76" i="1"/>
  <c r="P76" i="1"/>
  <c r="AH76" i="1" s="1"/>
  <c r="O76" i="1"/>
  <c r="Y76" i="1" s="1"/>
  <c r="N76" i="1"/>
  <c r="L76" i="1"/>
  <c r="Z76" i="1" s="1"/>
  <c r="E76" i="1"/>
  <c r="AK75" i="1"/>
  <c r="AJ75" i="1"/>
  <c r="AI75" i="1"/>
  <c r="AG75" i="1"/>
  <c r="AA75" i="1"/>
  <c r="X75" i="1"/>
  <c r="W75" i="1"/>
  <c r="U75" i="1"/>
  <c r="T75" i="1"/>
  <c r="AF75" i="1" s="1"/>
  <c r="S75" i="1"/>
  <c r="Q75" i="1"/>
  <c r="P75" i="1"/>
  <c r="AH75" i="1" s="1"/>
  <c r="O75" i="1"/>
  <c r="Y75" i="1" s="1"/>
  <c r="N75" i="1"/>
  <c r="L75" i="1"/>
  <c r="Z75" i="1" s="1"/>
  <c r="AB75" i="1" s="1"/>
  <c r="E75" i="1"/>
  <c r="AK74" i="1"/>
  <c r="AJ74" i="1"/>
  <c r="AI74" i="1"/>
  <c r="AD74" i="1"/>
  <c r="X74" i="1"/>
  <c r="W74" i="1"/>
  <c r="U74" i="1"/>
  <c r="T74" i="1"/>
  <c r="AF74" i="1" s="1"/>
  <c r="S74" i="1"/>
  <c r="Q74" i="1"/>
  <c r="P74" i="1"/>
  <c r="AH74" i="1" s="1"/>
  <c r="O74" i="1"/>
  <c r="Y74" i="1" s="1"/>
  <c r="N74" i="1"/>
  <c r="L74" i="1"/>
  <c r="Z74" i="1" s="1"/>
  <c r="AB74" i="1" s="1"/>
  <c r="E74" i="1"/>
  <c r="AK73" i="1"/>
  <c r="AJ73" i="1"/>
  <c r="AI73" i="1"/>
  <c r="X73" i="1"/>
  <c r="W73" i="1"/>
  <c r="AA73" i="1" s="1"/>
  <c r="U73" i="1"/>
  <c r="T73" i="1"/>
  <c r="AF73" i="1" s="1"/>
  <c r="S73" i="1"/>
  <c r="Q73" i="1"/>
  <c r="P73" i="1"/>
  <c r="AH73" i="1" s="1"/>
  <c r="O73" i="1"/>
  <c r="Y73" i="1" s="1"/>
  <c r="N73" i="1"/>
  <c r="L73" i="1"/>
  <c r="E73" i="1"/>
  <c r="AK72" i="1"/>
  <c r="AJ72" i="1"/>
  <c r="AI72" i="1"/>
  <c r="AF72" i="1"/>
  <c r="X72" i="1"/>
  <c r="W72" i="1"/>
  <c r="U72" i="1"/>
  <c r="T72" i="1"/>
  <c r="S72" i="1"/>
  <c r="Q72" i="1"/>
  <c r="P72" i="1"/>
  <c r="AH72" i="1" s="1"/>
  <c r="O72" i="1"/>
  <c r="Y72" i="1" s="1"/>
  <c r="N72" i="1"/>
  <c r="L72" i="1"/>
  <c r="Z72" i="1" s="1"/>
  <c r="E72" i="1"/>
  <c r="AK71" i="1"/>
  <c r="AJ71" i="1"/>
  <c r="AI71" i="1"/>
  <c r="AH71" i="1"/>
  <c r="X71" i="1"/>
  <c r="W71" i="1"/>
  <c r="AA71" i="1" s="1"/>
  <c r="U71" i="1"/>
  <c r="T71" i="1"/>
  <c r="AF71" i="1" s="1"/>
  <c r="S71" i="1"/>
  <c r="Q71" i="1"/>
  <c r="P71" i="1"/>
  <c r="O71" i="1"/>
  <c r="Y71" i="1" s="1"/>
  <c r="N71" i="1"/>
  <c r="L71" i="1"/>
  <c r="E71" i="1"/>
  <c r="AK70" i="1"/>
  <c r="AJ70" i="1"/>
  <c r="AI70" i="1"/>
  <c r="AF70" i="1"/>
  <c r="X70" i="1"/>
  <c r="W70" i="1"/>
  <c r="AA70" i="1" s="1"/>
  <c r="U70" i="1"/>
  <c r="T70" i="1"/>
  <c r="S70" i="1"/>
  <c r="Q70" i="1"/>
  <c r="P70" i="1"/>
  <c r="AH70" i="1" s="1"/>
  <c r="O70" i="1"/>
  <c r="Y70" i="1" s="1"/>
  <c r="N70" i="1"/>
  <c r="L70" i="1"/>
  <c r="Z70" i="1" s="1"/>
  <c r="E70" i="1"/>
  <c r="AK69" i="1"/>
  <c r="AJ69" i="1"/>
  <c r="AI69" i="1"/>
  <c r="AH69" i="1"/>
  <c r="X69" i="1"/>
  <c r="W69" i="1"/>
  <c r="AA69" i="1" s="1"/>
  <c r="U69" i="1"/>
  <c r="T69" i="1"/>
  <c r="AF69" i="1" s="1"/>
  <c r="S69" i="1"/>
  <c r="Q69" i="1"/>
  <c r="P69" i="1"/>
  <c r="O69" i="1"/>
  <c r="Y69" i="1" s="1"/>
  <c r="N69" i="1"/>
  <c r="L69" i="1"/>
  <c r="E69" i="1"/>
  <c r="AK68" i="1"/>
  <c r="AJ68" i="1"/>
  <c r="AI68" i="1"/>
  <c r="AF68" i="1"/>
  <c r="X68" i="1"/>
  <c r="W68" i="1"/>
  <c r="AA68" i="1" s="1"/>
  <c r="U68" i="1"/>
  <c r="T68" i="1"/>
  <c r="S68" i="1"/>
  <c r="Q68" i="1"/>
  <c r="P68" i="1"/>
  <c r="AH68" i="1" s="1"/>
  <c r="O68" i="1"/>
  <c r="Y68" i="1" s="1"/>
  <c r="N68" i="1"/>
  <c r="L68" i="1"/>
  <c r="Z68" i="1" s="1"/>
  <c r="E68" i="1"/>
  <c r="AK67" i="1"/>
  <c r="AJ67" i="1"/>
  <c r="AI67" i="1"/>
  <c r="AH67" i="1"/>
  <c r="X67" i="1"/>
  <c r="W67" i="1"/>
  <c r="AA67" i="1" s="1"/>
  <c r="U67" i="1"/>
  <c r="T67" i="1"/>
  <c r="AF67" i="1" s="1"/>
  <c r="S67" i="1"/>
  <c r="Q67" i="1"/>
  <c r="P67" i="1"/>
  <c r="O67" i="1"/>
  <c r="Y67" i="1" s="1"/>
  <c r="N67" i="1"/>
  <c r="L67" i="1"/>
  <c r="E67" i="1"/>
  <c r="AK66" i="1"/>
  <c r="AJ66" i="1"/>
  <c r="AI66" i="1"/>
  <c r="AF66" i="1"/>
  <c r="X66" i="1"/>
  <c r="W66" i="1"/>
  <c r="U66" i="1"/>
  <c r="T66" i="1"/>
  <c r="S66" i="1"/>
  <c r="Q66" i="1"/>
  <c r="P66" i="1"/>
  <c r="AH66" i="1" s="1"/>
  <c r="O66" i="1"/>
  <c r="Y66" i="1" s="1"/>
  <c r="N66" i="1"/>
  <c r="L66" i="1"/>
  <c r="Z66" i="1" s="1"/>
  <c r="E66" i="1"/>
  <c r="AK65" i="1"/>
  <c r="AJ65" i="1"/>
  <c r="AI65" i="1"/>
  <c r="AH65" i="1"/>
  <c r="X65" i="1"/>
  <c r="W65" i="1"/>
  <c r="AA65" i="1" s="1"/>
  <c r="U65" i="1"/>
  <c r="T65" i="1"/>
  <c r="AF65" i="1" s="1"/>
  <c r="S65" i="1"/>
  <c r="Q65" i="1"/>
  <c r="P65" i="1"/>
  <c r="O65" i="1"/>
  <c r="Y65" i="1" s="1"/>
  <c r="N65" i="1"/>
  <c r="L65" i="1"/>
  <c r="E65" i="1"/>
  <c r="AK64" i="1"/>
  <c r="AJ64" i="1"/>
  <c r="AI64" i="1"/>
  <c r="AF64" i="1"/>
  <c r="X64" i="1"/>
  <c r="W64" i="1"/>
  <c r="U64" i="1"/>
  <c r="T64" i="1"/>
  <c r="S64" i="1"/>
  <c r="Q64" i="1"/>
  <c r="P64" i="1"/>
  <c r="AH64" i="1" s="1"/>
  <c r="O64" i="1"/>
  <c r="Y64" i="1" s="1"/>
  <c r="N64" i="1"/>
  <c r="L64" i="1"/>
  <c r="Z64" i="1" s="1"/>
  <c r="E64" i="1"/>
  <c r="AK63" i="1"/>
  <c r="AJ63" i="1"/>
  <c r="AI63" i="1"/>
  <c r="AH63" i="1"/>
  <c r="X63" i="1"/>
  <c r="W63" i="1"/>
  <c r="AA63" i="1" s="1"/>
  <c r="U63" i="1"/>
  <c r="T63" i="1"/>
  <c r="AF63" i="1" s="1"/>
  <c r="S63" i="1"/>
  <c r="Q63" i="1"/>
  <c r="P63" i="1"/>
  <c r="O63" i="1"/>
  <c r="Y63" i="1" s="1"/>
  <c r="N63" i="1"/>
  <c r="L63" i="1"/>
  <c r="E63" i="1"/>
  <c r="AK62" i="1"/>
  <c r="AJ62" i="1"/>
  <c r="AI62" i="1"/>
  <c r="AF62" i="1"/>
  <c r="X62" i="1"/>
  <c r="W62" i="1"/>
  <c r="AA62" i="1" s="1"/>
  <c r="U62" i="1"/>
  <c r="T62" i="1"/>
  <c r="S62" i="1"/>
  <c r="Q62" i="1"/>
  <c r="P62" i="1"/>
  <c r="AH62" i="1" s="1"/>
  <c r="O62" i="1"/>
  <c r="Y62" i="1" s="1"/>
  <c r="N62" i="1"/>
  <c r="L62" i="1"/>
  <c r="Z62" i="1" s="1"/>
  <c r="E62" i="1"/>
  <c r="AK61" i="1"/>
  <c r="AJ61" i="1"/>
  <c r="AI61" i="1"/>
  <c r="AH61" i="1"/>
  <c r="X61" i="1"/>
  <c r="W61" i="1"/>
  <c r="AA61" i="1" s="1"/>
  <c r="U61" i="1"/>
  <c r="T61" i="1"/>
  <c r="AF61" i="1" s="1"/>
  <c r="S61" i="1"/>
  <c r="Q61" i="1"/>
  <c r="P61" i="1"/>
  <c r="O61" i="1"/>
  <c r="Y61" i="1" s="1"/>
  <c r="N61" i="1"/>
  <c r="L61" i="1"/>
  <c r="E61" i="1"/>
  <c r="AK60" i="1"/>
  <c r="AJ60" i="1"/>
  <c r="AI60" i="1"/>
  <c r="AF60" i="1"/>
  <c r="X60" i="1"/>
  <c r="W60" i="1"/>
  <c r="AA60" i="1" s="1"/>
  <c r="U60" i="1"/>
  <c r="T60" i="1"/>
  <c r="S60" i="1"/>
  <c r="Q60" i="1"/>
  <c r="P60" i="1"/>
  <c r="AH60" i="1" s="1"/>
  <c r="O60" i="1"/>
  <c r="Y60" i="1" s="1"/>
  <c r="N60" i="1"/>
  <c r="L60" i="1"/>
  <c r="Z60" i="1" s="1"/>
  <c r="E60" i="1"/>
  <c r="AK59" i="1"/>
  <c r="AJ59" i="1"/>
  <c r="AI59" i="1"/>
  <c r="AH59" i="1"/>
  <c r="X59" i="1"/>
  <c r="W59" i="1"/>
  <c r="AA59" i="1" s="1"/>
  <c r="U59" i="1"/>
  <c r="T59" i="1"/>
  <c r="AF59" i="1" s="1"/>
  <c r="S59" i="1"/>
  <c r="Q59" i="1"/>
  <c r="P59" i="1"/>
  <c r="O59" i="1"/>
  <c r="Y59" i="1" s="1"/>
  <c r="N59" i="1"/>
  <c r="L59" i="1"/>
  <c r="E59" i="1"/>
  <c r="AK58" i="1"/>
  <c r="AJ58" i="1"/>
  <c r="AI58" i="1"/>
  <c r="AF58" i="1"/>
  <c r="X58" i="1"/>
  <c r="W58" i="1"/>
  <c r="U58" i="1"/>
  <c r="T58" i="1"/>
  <c r="S58" i="1"/>
  <c r="Q58" i="1"/>
  <c r="P58" i="1"/>
  <c r="AH58" i="1" s="1"/>
  <c r="O58" i="1"/>
  <c r="Y58" i="1" s="1"/>
  <c r="N58" i="1"/>
  <c r="L58" i="1"/>
  <c r="Z58" i="1" s="1"/>
  <c r="E58" i="1"/>
  <c r="AK57" i="1"/>
  <c r="AJ57" i="1"/>
  <c r="AI57" i="1"/>
  <c r="AH57" i="1"/>
  <c r="X57" i="1"/>
  <c r="W57" i="1"/>
  <c r="AA57" i="1" s="1"/>
  <c r="U57" i="1"/>
  <c r="T57" i="1"/>
  <c r="AF57" i="1" s="1"/>
  <c r="S57" i="1"/>
  <c r="Q57" i="1"/>
  <c r="P57" i="1"/>
  <c r="O57" i="1"/>
  <c r="Y57" i="1" s="1"/>
  <c r="N57" i="1"/>
  <c r="L57" i="1"/>
  <c r="E57" i="1"/>
  <c r="AK56" i="1"/>
  <c r="AJ56" i="1"/>
  <c r="AI56" i="1"/>
  <c r="AF56" i="1"/>
  <c r="Z56" i="1"/>
  <c r="AB56" i="1" s="1"/>
  <c r="X56" i="1"/>
  <c r="W56" i="1"/>
  <c r="U56" i="1"/>
  <c r="T56" i="1"/>
  <c r="S56" i="1"/>
  <c r="Q56" i="1"/>
  <c r="P56" i="1"/>
  <c r="AH56" i="1" s="1"/>
  <c r="O56" i="1"/>
  <c r="Y56" i="1" s="1"/>
  <c r="N56" i="1"/>
  <c r="L56" i="1"/>
  <c r="E56" i="1"/>
  <c r="AK55" i="1"/>
  <c r="AA55" i="1" s="1"/>
  <c r="AJ55" i="1"/>
  <c r="AI55" i="1"/>
  <c r="AH55" i="1"/>
  <c r="X55" i="1"/>
  <c r="W55" i="1"/>
  <c r="U55" i="1"/>
  <c r="T55" i="1"/>
  <c r="AF55" i="1" s="1"/>
  <c r="S55" i="1"/>
  <c r="Q55" i="1"/>
  <c r="P55" i="1"/>
  <c r="O55" i="1"/>
  <c r="Y55" i="1" s="1"/>
  <c r="N55" i="1"/>
  <c r="L55" i="1"/>
  <c r="E55" i="1"/>
  <c r="AK54" i="1"/>
  <c r="AJ54" i="1"/>
  <c r="AI54" i="1"/>
  <c r="Z54" i="1"/>
  <c r="AB54" i="1" s="1"/>
  <c r="X54" i="1"/>
  <c r="W54" i="1"/>
  <c r="AA54" i="1" s="1"/>
  <c r="U54" i="1"/>
  <c r="T54" i="1"/>
  <c r="AF54" i="1" s="1"/>
  <c r="S54" i="1"/>
  <c r="Q54" i="1"/>
  <c r="P54" i="1"/>
  <c r="AH54" i="1" s="1"/>
  <c r="O54" i="1"/>
  <c r="Y54" i="1" s="1"/>
  <c r="N54" i="1"/>
  <c r="L54" i="1"/>
  <c r="E54" i="1"/>
  <c r="AK53" i="1"/>
  <c r="AA53" i="1" s="1"/>
  <c r="AJ53" i="1"/>
  <c r="AI53" i="1"/>
  <c r="AH53" i="1"/>
  <c r="X53" i="1"/>
  <c r="W53" i="1"/>
  <c r="U53" i="1"/>
  <c r="T53" i="1"/>
  <c r="AF53" i="1" s="1"/>
  <c r="S53" i="1"/>
  <c r="Q53" i="1"/>
  <c r="P53" i="1"/>
  <c r="O53" i="1"/>
  <c r="Y53" i="1" s="1"/>
  <c r="N53" i="1"/>
  <c r="L53" i="1"/>
  <c r="E53" i="1"/>
  <c r="AK52" i="1"/>
  <c r="AJ52" i="1"/>
  <c r="AI52" i="1"/>
  <c r="AF52" i="1"/>
  <c r="Z52" i="1"/>
  <c r="X52" i="1"/>
  <c r="W52" i="1"/>
  <c r="U52" i="1"/>
  <c r="T52" i="1"/>
  <c r="S52" i="1"/>
  <c r="Q52" i="1"/>
  <c r="P52" i="1"/>
  <c r="AH52" i="1" s="1"/>
  <c r="O52" i="1"/>
  <c r="Y52" i="1" s="1"/>
  <c r="N52" i="1"/>
  <c r="L52" i="1"/>
  <c r="E52" i="1"/>
  <c r="AK51" i="1"/>
  <c r="AJ51" i="1"/>
  <c r="AI51" i="1"/>
  <c r="AH51" i="1"/>
  <c r="X51" i="1"/>
  <c r="Y51" i="1" s="1"/>
  <c r="W51" i="1"/>
  <c r="AA51" i="1" s="1"/>
  <c r="U51" i="1"/>
  <c r="T51" i="1"/>
  <c r="AF51" i="1" s="1"/>
  <c r="S51" i="1"/>
  <c r="Q51" i="1"/>
  <c r="P51" i="1"/>
  <c r="O51" i="1"/>
  <c r="N51" i="1"/>
  <c r="L51" i="1"/>
  <c r="E51" i="1"/>
  <c r="AJ50" i="1"/>
  <c r="AK50" i="1" s="1"/>
  <c r="AI50" i="1"/>
  <c r="AF50" i="1"/>
  <c r="Z50" i="1"/>
  <c r="X50" i="1"/>
  <c r="W50" i="1"/>
  <c r="U50" i="1"/>
  <c r="T50" i="1"/>
  <c r="S50" i="1"/>
  <c r="Q50" i="1"/>
  <c r="P50" i="1"/>
  <c r="O50" i="1"/>
  <c r="Y50" i="1" s="1"/>
  <c r="N50" i="1"/>
  <c r="L50" i="1"/>
  <c r="E50" i="1"/>
  <c r="AK49" i="1"/>
  <c r="AJ49" i="1"/>
  <c r="AI49" i="1"/>
  <c r="AH49" i="1"/>
  <c r="X49" i="1"/>
  <c r="Y49" i="1" s="1"/>
  <c r="W49" i="1"/>
  <c r="AA49" i="1" s="1"/>
  <c r="U49" i="1"/>
  <c r="T49" i="1"/>
  <c r="AF49" i="1" s="1"/>
  <c r="S49" i="1"/>
  <c r="Q49" i="1"/>
  <c r="P49" i="1"/>
  <c r="O49" i="1"/>
  <c r="N49" i="1"/>
  <c r="L49" i="1"/>
  <c r="E49" i="1"/>
  <c r="AJ48" i="1"/>
  <c r="AK48" i="1" s="1"/>
  <c r="AI48" i="1"/>
  <c r="AF48" i="1"/>
  <c r="Z48" i="1"/>
  <c r="X48" i="1"/>
  <c r="W48" i="1"/>
  <c r="AA48" i="1" s="1"/>
  <c r="U48" i="1"/>
  <c r="T48" i="1"/>
  <c r="S48" i="1"/>
  <c r="Q48" i="1"/>
  <c r="P48" i="1"/>
  <c r="O48" i="1"/>
  <c r="Y48" i="1" s="1"/>
  <c r="N48" i="1"/>
  <c r="L48" i="1"/>
  <c r="E48" i="1"/>
  <c r="AK47" i="1"/>
  <c r="AJ47" i="1"/>
  <c r="AI47" i="1"/>
  <c r="AH47" i="1"/>
  <c r="X47" i="1"/>
  <c r="Y47" i="1" s="1"/>
  <c r="W47" i="1"/>
  <c r="AA47" i="1" s="1"/>
  <c r="U47" i="1"/>
  <c r="T47" i="1"/>
  <c r="AF47" i="1" s="1"/>
  <c r="S47" i="1"/>
  <c r="Q47" i="1"/>
  <c r="P47" i="1"/>
  <c r="O47" i="1"/>
  <c r="N47" i="1"/>
  <c r="L47" i="1"/>
  <c r="Z47" i="1" s="1"/>
  <c r="AB47" i="1" s="1"/>
  <c r="E47" i="1"/>
  <c r="AJ46" i="1"/>
  <c r="AK46" i="1" s="1"/>
  <c r="AI46" i="1"/>
  <c r="AF46" i="1"/>
  <c r="Z46" i="1"/>
  <c r="X46" i="1"/>
  <c r="W46" i="1"/>
  <c r="AA46" i="1" s="1"/>
  <c r="U46" i="1"/>
  <c r="T46" i="1"/>
  <c r="S46" i="1"/>
  <c r="Q46" i="1"/>
  <c r="P46" i="1"/>
  <c r="AH46" i="1" s="1"/>
  <c r="O46" i="1"/>
  <c r="Y46" i="1" s="1"/>
  <c r="N46" i="1"/>
  <c r="L46" i="1"/>
  <c r="E46" i="1"/>
  <c r="AK45" i="1"/>
  <c r="AJ45" i="1"/>
  <c r="AI45" i="1"/>
  <c r="AH45" i="1"/>
  <c r="X45" i="1"/>
  <c r="Y45" i="1" s="1"/>
  <c r="W45" i="1"/>
  <c r="AA45" i="1" s="1"/>
  <c r="U45" i="1"/>
  <c r="T45" i="1"/>
  <c r="AF45" i="1" s="1"/>
  <c r="S45" i="1"/>
  <c r="Q45" i="1"/>
  <c r="P45" i="1"/>
  <c r="O45" i="1"/>
  <c r="N45" i="1"/>
  <c r="L45" i="1"/>
  <c r="Z45" i="1" s="1"/>
  <c r="E45" i="1"/>
  <c r="AJ44" i="1"/>
  <c r="AK44" i="1" s="1"/>
  <c r="AI44" i="1"/>
  <c r="AF44" i="1"/>
  <c r="Z44" i="1"/>
  <c r="X44" i="1"/>
  <c r="W44" i="1"/>
  <c r="U44" i="1"/>
  <c r="T44" i="1"/>
  <c r="S44" i="1"/>
  <c r="Q44" i="1"/>
  <c r="P44" i="1"/>
  <c r="AH44" i="1" s="1"/>
  <c r="O44" i="1"/>
  <c r="Y44" i="1" s="1"/>
  <c r="N44" i="1"/>
  <c r="L44" i="1"/>
  <c r="E44" i="1"/>
  <c r="AK43" i="1"/>
  <c r="AJ43" i="1"/>
  <c r="AI43" i="1"/>
  <c r="AH43" i="1"/>
  <c r="X43" i="1"/>
  <c r="Y43" i="1" s="1"/>
  <c r="W43" i="1"/>
  <c r="AA43" i="1" s="1"/>
  <c r="U43" i="1"/>
  <c r="T43" i="1"/>
  <c r="AF43" i="1" s="1"/>
  <c r="S43" i="1"/>
  <c r="Q43" i="1"/>
  <c r="P43" i="1"/>
  <c r="O43" i="1"/>
  <c r="N43" i="1"/>
  <c r="L43" i="1"/>
  <c r="E43" i="1"/>
  <c r="AJ42" i="1"/>
  <c r="AK42" i="1" s="1"/>
  <c r="AA42" i="1" s="1"/>
  <c r="AI42" i="1"/>
  <c r="AF42" i="1"/>
  <c r="Z42" i="1"/>
  <c r="X42" i="1"/>
  <c r="W42" i="1"/>
  <c r="U42" i="1"/>
  <c r="T42" i="1"/>
  <c r="S42" i="1"/>
  <c r="Q42" i="1"/>
  <c r="P42" i="1"/>
  <c r="O42" i="1"/>
  <c r="Y42" i="1" s="1"/>
  <c r="N42" i="1"/>
  <c r="L42" i="1"/>
  <c r="E42" i="1"/>
  <c r="AK41" i="1"/>
  <c r="AJ41" i="1"/>
  <c r="AI41" i="1"/>
  <c r="AH41" i="1"/>
  <c r="X41" i="1"/>
  <c r="Y41" i="1" s="1"/>
  <c r="W41" i="1"/>
  <c r="AA41" i="1" s="1"/>
  <c r="U41" i="1"/>
  <c r="T41" i="1"/>
  <c r="AF41" i="1" s="1"/>
  <c r="S41" i="1"/>
  <c r="Q41" i="1"/>
  <c r="P41" i="1"/>
  <c r="O41" i="1"/>
  <c r="N41" i="1"/>
  <c r="L41" i="1"/>
  <c r="Z41" i="1" s="1"/>
  <c r="AG41" i="1" s="1"/>
  <c r="E41" i="1"/>
  <c r="AJ40" i="1"/>
  <c r="AK40" i="1" s="1"/>
  <c r="AA40" i="1" s="1"/>
  <c r="AI40" i="1"/>
  <c r="AF40" i="1"/>
  <c r="Z40" i="1"/>
  <c r="X40" i="1"/>
  <c r="W40" i="1"/>
  <c r="U40" i="1"/>
  <c r="T40" i="1"/>
  <c r="S40" i="1"/>
  <c r="Q40" i="1"/>
  <c r="P40" i="1"/>
  <c r="AH40" i="1" s="1"/>
  <c r="O40" i="1"/>
  <c r="Y40" i="1" s="1"/>
  <c r="N40" i="1"/>
  <c r="L40" i="1"/>
  <c r="E40" i="1"/>
  <c r="AK39" i="1"/>
  <c r="AJ39" i="1"/>
  <c r="AI39" i="1"/>
  <c r="AH39" i="1"/>
  <c r="X39" i="1"/>
  <c r="Y39" i="1" s="1"/>
  <c r="W39" i="1"/>
  <c r="AA39" i="1" s="1"/>
  <c r="U39" i="1"/>
  <c r="T39" i="1"/>
  <c r="AF39" i="1" s="1"/>
  <c r="S39" i="1"/>
  <c r="Q39" i="1"/>
  <c r="P39" i="1"/>
  <c r="O39" i="1"/>
  <c r="N39" i="1"/>
  <c r="L39" i="1"/>
  <c r="Z39" i="1" s="1"/>
  <c r="AG39" i="1" s="1"/>
  <c r="E39" i="1"/>
  <c r="AJ38" i="1"/>
  <c r="AK38" i="1" s="1"/>
  <c r="AA38" i="1" s="1"/>
  <c r="AI38" i="1"/>
  <c r="AF38" i="1"/>
  <c r="Z38" i="1"/>
  <c r="X38" i="1"/>
  <c r="W38" i="1"/>
  <c r="U38" i="1"/>
  <c r="T38" i="1"/>
  <c r="S38" i="1"/>
  <c r="Q38" i="1"/>
  <c r="P38" i="1"/>
  <c r="AH38" i="1" s="1"/>
  <c r="O38" i="1"/>
  <c r="Y38" i="1" s="1"/>
  <c r="N38" i="1"/>
  <c r="L38" i="1"/>
  <c r="E38" i="1"/>
  <c r="AK37" i="1"/>
  <c r="AJ37" i="1"/>
  <c r="AI37" i="1"/>
  <c r="AH37" i="1"/>
  <c r="X37" i="1"/>
  <c r="Y37" i="1" s="1"/>
  <c r="W37" i="1"/>
  <c r="AA37" i="1" s="1"/>
  <c r="U37" i="1"/>
  <c r="T37" i="1"/>
  <c r="AF37" i="1" s="1"/>
  <c r="S37" i="1"/>
  <c r="Q37" i="1"/>
  <c r="P37" i="1"/>
  <c r="O37" i="1"/>
  <c r="N37" i="1"/>
  <c r="L37" i="1"/>
  <c r="Z37" i="1" s="1"/>
  <c r="AG37" i="1" s="1"/>
  <c r="E37" i="1"/>
  <c r="AJ36" i="1"/>
  <c r="AK36" i="1" s="1"/>
  <c r="AA36" i="1" s="1"/>
  <c r="AI36" i="1"/>
  <c r="AF36" i="1"/>
  <c r="Z36" i="1"/>
  <c r="X36" i="1"/>
  <c r="W36" i="1"/>
  <c r="U36" i="1"/>
  <c r="T36" i="1"/>
  <c r="S36" i="1"/>
  <c r="Q36" i="1"/>
  <c r="P36" i="1"/>
  <c r="AH36" i="1" s="1"/>
  <c r="O36" i="1"/>
  <c r="Y36" i="1" s="1"/>
  <c r="N36" i="1"/>
  <c r="L36" i="1"/>
  <c r="E36" i="1"/>
  <c r="AK35" i="1"/>
  <c r="AJ35" i="1"/>
  <c r="AI35" i="1"/>
  <c r="AH35" i="1"/>
  <c r="X35" i="1"/>
  <c r="Y35" i="1" s="1"/>
  <c r="W35" i="1"/>
  <c r="AA35" i="1" s="1"/>
  <c r="U35" i="1"/>
  <c r="T35" i="1"/>
  <c r="AF35" i="1" s="1"/>
  <c r="S35" i="1"/>
  <c r="Q35" i="1"/>
  <c r="P35" i="1"/>
  <c r="O35" i="1"/>
  <c r="N35" i="1"/>
  <c r="L35" i="1"/>
  <c r="Z35" i="1" s="1"/>
  <c r="AG35" i="1" s="1"/>
  <c r="E35" i="1"/>
  <c r="AJ34" i="1"/>
  <c r="AK34" i="1" s="1"/>
  <c r="AA34" i="1" s="1"/>
  <c r="AI34" i="1"/>
  <c r="AF34" i="1"/>
  <c r="Z34" i="1"/>
  <c r="X34" i="1"/>
  <c r="W34" i="1"/>
  <c r="U34" i="1"/>
  <c r="T34" i="1"/>
  <c r="S34" i="1"/>
  <c r="Q34" i="1"/>
  <c r="P34" i="1"/>
  <c r="AH34" i="1" s="1"/>
  <c r="O34" i="1"/>
  <c r="Y34" i="1" s="1"/>
  <c r="N34" i="1"/>
  <c r="L34" i="1"/>
  <c r="E34" i="1"/>
  <c r="AK33" i="1"/>
  <c r="AJ33" i="1"/>
  <c r="AI33" i="1"/>
  <c r="AH33" i="1"/>
  <c r="X33" i="1"/>
  <c r="Y33" i="1" s="1"/>
  <c r="W33" i="1"/>
  <c r="AA33" i="1" s="1"/>
  <c r="U33" i="1"/>
  <c r="T33" i="1"/>
  <c r="AF33" i="1" s="1"/>
  <c r="S33" i="1"/>
  <c r="Q33" i="1"/>
  <c r="P33" i="1"/>
  <c r="O33" i="1"/>
  <c r="N33" i="1"/>
  <c r="L33" i="1"/>
  <c r="Z33" i="1" s="1"/>
  <c r="AG33" i="1" s="1"/>
  <c r="E33" i="1"/>
  <c r="AJ32" i="1"/>
  <c r="AK32" i="1" s="1"/>
  <c r="AA32" i="1" s="1"/>
  <c r="AI32" i="1"/>
  <c r="AF32" i="1"/>
  <c r="Z32" i="1"/>
  <c r="X32" i="1"/>
  <c r="W32" i="1"/>
  <c r="U32" i="1"/>
  <c r="T32" i="1"/>
  <c r="S32" i="1"/>
  <c r="Q32" i="1"/>
  <c r="P32" i="1"/>
  <c r="AH32" i="1" s="1"/>
  <c r="O32" i="1"/>
  <c r="Y32" i="1" s="1"/>
  <c r="N32" i="1"/>
  <c r="L32" i="1"/>
  <c r="E32" i="1"/>
  <c r="AK31" i="1"/>
  <c r="AJ31" i="1"/>
  <c r="AI31" i="1"/>
  <c r="AH31" i="1"/>
  <c r="X31" i="1"/>
  <c r="Y31" i="1" s="1"/>
  <c r="W31" i="1"/>
  <c r="AA31" i="1" s="1"/>
  <c r="U31" i="1"/>
  <c r="T31" i="1"/>
  <c r="AF31" i="1" s="1"/>
  <c r="S31" i="1"/>
  <c r="Q31" i="1"/>
  <c r="P31" i="1"/>
  <c r="O31" i="1"/>
  <c r="N31" i="1"/>
  <c r="L31" i="1"/>
  <c r="Z31" i="1" s="1"/>
  <c r="AG31" i="1" s="1"/>
  <c r="E31" i="1"/>
  <c r="AJ30" i="1"/>
  <c r="AK30" i="1" s="1"/>
  <c r="AA30" i="1" s="1"/>
  <c r="AI30" i="1"/>
  <c r="AF30" i="1"/>
  <c r="Z30" i="1"/>
  <c r="X30" i="1"/>
  <c r="W30" i="1"/>
  <c r="U30" i="1"/>
  <c r="T30" i="1"/>
  <c r="S30" i="1"/>
  <c r="Q30" i="1"/>
  <c r="P30" i="1"/>
  <c r="AH30" i="1" s="1"/>
  <c r="O30" i="1"/>
  <c r="Y30" i="1" s="1"/>
  <c r="N30" i="1"/>
  <c r="L30" i="1"/>
  <c r="E30" i="1"/>
  <c r="AK29" i="1"/>
  <c r="AJ29" i="1"/>
  <c r="AI29" i="1"/>
  <c r="AH29" i="1"/>
  <c r="X29" i="1"/>
  <c r="Y29" i="1" s="1"/>
  <c r="W29" i="1"/>
  <c r="AA29" i="1" s="1"/>
  <c r="U29" i="1"/>
  <c r="T29" i="1"/>
  <c r="AF29" i="1" s="1"/>
  <c r="S29" i="1"/>
  <c r="Q29" i="1"/>
  <c r="P29" i="1"/>
  <c r="O29" i="1"/>
  <c r="N29" i="1"/>
  <c r="L29" i="1"/>
  <c r="Z29" i="1" s="1"/>
  <c r="AG29" i="1" s="1"/>
  <c r="E29" i="1"/>
  <c r="AJ28" i="1"/>
  <c r="AK28" i="1" s="1"/>
  <c r="AA28" i="1" s="1"/>
  <c r="AI28" i="1"/>
  <c r="AF28" i="1"/>
  <c r="Z28" i="1"/>
  <c r="X28" i="1"/>
  <c r="W28" i="1"/>
  <c r="U28" i="1"/>
  <c r="T28" i="1"/>
  <c r="S28" i="1"/>
  <c r="Q28" i="1"/>
  <c r="P28" i="1"/>
  <c r="AH28" i="1" s="1"/>
  <c r="O28" i="1"/>
  <c r="Y28" i="1" s="1"/>
  <c r="N28" i="1"/>
  <c r="L28" i="1"/>
  <c r="E28" i="1"/>
  <c r="AK27" i="1"/>
  <c r="AJ27" i="1"/>
  <c r="AI27" i="1"/>
  <c r="AH27" i="1"/>
  <c r="X27" i="1"/>
  <c r="Y27" i="1" s="1"/>
  <c r="W27" i="1"/>
  <c r="AA27" i="1" s="1"/>
  <c r="U27" i="1"/>
  <c r="T27" i="1"/>
  <c r="AF27" i="1" s="1"/>
  <c r="S27" i="1"/>
  <c r="Q27" i="1"/>
  <c r="P27" i="1"/>
  <c r="O27" i="1"/>
  <c r="N27" i="1"/>
  <c r="L27" i="1"/>
  <c r="Z27" i="1" s="1"/>
  <c r="AG27" i="1" s="1"/>
  <c r="E27" i="1"/>
  <c r="AJ26" i="1"/>
  <c r="AK26" i="1" s="1"/>
  <c r="AA26" i="1" s="1"/>
  <c r="AI26" i="1"/>
  <c r="AF26" i="1"/>
  <c r="Z26" i="1"/>
  <c r="X26" i="1"/>
  <c r="W26" i="1"/>
  <c r="U26" i="1"/>
  <c r="T26" i="1"/>
  <c r="S26" i="1"/>
  <c r="Q26" i="1"/>
  <c r="P26" i="1"/>
  <c r="AH26" i="1" s="1"/>
  <c r="O26" i="1"/>
  <c r="Y26" i="1" s="1"/>
  <c r="N26" i="1"/>
  <c r="L26" i="1"/>
  <c r="E26" i="1"/>
  <c r="AK25" i="1"/>
  <c r="AJ25" i="1"/>
  <c r="AI25" i="1"/>
  <c r="AH25" i="1"/>
  <c r="X25" i="1"/>
  <c r="Y25" i="1" s="1"/>
  <c r="W25" i="1"/>
  <c r="AA25" i="1" s="1"/>
  <c r="U25" i="1"/>
  <c r="T25" i="1"/>
  <c r="AF25" i="1" s="1"/>
  <c r="S25" i="1"/>
  <c r="Q25" i="1"/>
  <c r="P25" i="1"/>
  <c r="O25" i="1"/>
  <c r="N25" i="1"/>
  <c r="L25" i="1"/>
  <c r="Z25" i="1" s="1"/>
  <c r="AG25" i="1" s="1"/>
  <c r="E25" i="1"/>
  <c r="AJ24" i="1"/>
  <c r="AK24" i="1" s="1"/>
  <c r="AA24" i="1" s="1"/>
  <c r="AI24" i="1"/>
  <c r="AF24" i="1"/>
  <c r="Z24" i="1"/>
  <c r="X24" i="1"/>
  <c r="W24" i="1"/>
  <c r="U24" i="1"/>
  <c r="T24" i="1"/>
  <c r="S24" i="1"/>
  <c r="Q24" i="1"/>
  <c r="P24" i="1"/>
  <c r="AH24" i="1" s="1"/>
  <c r="O24" i="1"/>
  <c r="Y24" i="1" s="1"/>
  <c r="N24" i="1"/>
  <c r="L24" i="1"/>
  <c r="E24" i="1"/>
  <c r="AK23" i="1"/>
  <c r="AJ23" i="1"/>
  <c r="AI23" i="1"/>
  <c r="AH23" i="1"/>
  <c r="X23" i="1"/>
  <c r="Y23" i="1" s="1"/>
  <c r="W23" i="1"/>
  <c r="AA23" i="1" s="1"/>
  <c r="U23" i="1"/>
  <c r="T23" i="1"/>
  <c r="AF23" i="1" s="1"/>
  <c r="S23" i="1"/>
  <c r="Q23" i="1"/>
  <c r="P23" i="1"/>
  <c r="O23" i="1"/>
  <c r="N23" i="1"/>
  <c r="L23" i="1"/>
  <c r="Z23" i="1" s="1"/>
  <c r="AG23" i="1" s="1"/>
  <c r="E23" i="1"/>
  <c r="AJ22" i="1"/>
  <c r="AK22" i="1" s="1"/>
  <c r="AA22" i="1" s="1"/>
  <c r="AI22" i="1"/>
  <c r="AF22" i="1"/>
  <c r="Z22" i="1"/>
  <c r="X22" i="1"/>
  <c r="W22" i="1"/>
  <c r="U22" i="1"/>
  <c r="T22" i="1"/>
  <c r="S22" i="1"/>
  <c r="Q22" i="1"/>
  <c r="P22" i="1"/>
  <c r="AH22" i="1" s="1"/>
  <c r="O22" i="1"/>
  <c r="Y22" i="1" s="1"/>
  <c r="N22" i="1"/>
  <c r="L22" i="1"/>
  <c r="E22" i="1"/>
  <c r="AK21" i="1"/>
  <c r="AJ21" i="1"/>
  <c r="AI21" i="1"/>
  <c r="AH21" i="1"/>
  <c r="X21" i="1"/>
  <c r="Y21" i="1" s="1"/>
  <c r="W21" i="1"/>
  <c r="AA21" i="1" s="1"/>
  <c r="U21" i="1"/>
  <c r="T21" i="1"/>
  <c r="AF21" i="1" s="1"/>
  <c r="S21" i="1"/>
  <c r="Q21" i="1"/>
  <c r="P21" i="1"/>
  <c r="O21" i="1"/>
  <c r="N21" i="1"/>
  <c r="L21" i="1"/>
  <c r="Z21" i="1" s="1"/>
  <c r="AG21" i="1" s="1"/>
  <c r="E21" i="1"/>
  <c r="AJ20" i="1"/>
  <c r="AK20" i="1" s="1"/>
  <c r="AA20" i="1" s="1"/>
  <c r="AI20" i="1"/>
  <c r="AF20" i="1"/>
  <c r="Z20" i="1"/>
  <c r="X20" i="1"/>
  <c r="W20" i="1"/>
  <c r="U20" i="1"/>
  <c r="T20" i="1"/>
  <c r="S20" i="1"/>
  <c r="Q20" i="1"/>
  <c r="P20" i="1"/>
  <c r="AH20" i="1" s="1"/>
  <c r="O20" i="1"/>
  <c r="Y20" i="1" s="1"/>
  <c r="N20" i="1"/>
  <c r="L20" i="1"/>
  <c r="E20" i="1"/>
  <c r="AK19" i="1"/>
  <c r="AJ19" i="1"/>
  <c r="AI19" i="1"/>
  <c r="AH19" i="1"/>
  <c r="X19" i="1"/>
  <c r="Y19" i="1" s="1"/>
  <c r="W19" i="1"/>
  <c r="AA19" i="1" s="1"/>
  <c r="U19" i="1"/>
  <c r="T19" i="1"/>
  <c r="AF19" i="1" s="1"/>
  <c r="S19" i="1"/>
  <c r="Q19" i="1"/>
  <c r="P19" i="1"/>
  <c r="O19" i="1"/>
  <c r="N19" i="1"/>
  <c r="L19" i="1"/>
  <c r="Z19" i="1" s="1"/>
  <c r="AG19" i="1" s="1"/>
  <c r="E19" i="1"/>
  <c r="AJ18" i="1"/>
  <c r="AK18" i="1" s="1"/>
  <c r="AA18" i="1" s="1"/>
  <c r="AI18" i="1"/>
  <c r="AF18" i="1"/>
  <c r="Z18" i="1"/>
  <c r="X18" i="1"/>
  <c r="W18" i="1"/>
  <c r="U18" i="1"/>
  <c r="T18" i="1"/>
  <c r="S18" i="1"/>
  <c r="Q18" i="1"/>
  <c r="P18" i="1"/>
  <c r="AH18" i="1" s="1"/>
  <c r="O18" i="1"/>
  <c r="Y18" i="1" s="1"/>
  <c r="N18" i="1"/>
  <c r="L18" i="1"/>
  <c r="E18" i="1"/>
  <c r="AK17" i="1"/>
  <c r="AJ17" i="1"/>
  <c r="AI17" i="1"/>
  <c r="AH17" i="1"/>
  <c r="X17" i="1"/>
  <c r="Y17" i="1" s="1"/>
  <c r="W17" i="1"/>
  <c r="AA17" i="1" s="1"/>
  <c r="U17" i="1"/>
  <c r="T17" i="1"/>
  <c r="AF17" i="1" s="1"/>
  <c r="S17" i="1"/>
  <c r="Q17" i="1"/>
  <c r="P17" i="1"/>
  <c r="O17" i="1"/>
  <c r="N17" i="1"/>
  <c r="L17" i="1"/>
  <c r="Z17" i="1" s="1"/>
  <c r="AG17" i="1" s="1"/>
  <c r="E17" i="1"/>
  <c r="AJ16" i="1"/>
  <c r="AK16" i="1" s="1"/>
  <c r="AA16" i="1" s="1"/>
  <c r="AI16" i="1"/>
  <c r="AF16" i="1"/>
  <c r="Z16" i="1"/>
  <c r="X16" i="1"/>
  <c r="W16" i="1"/>
  <c r="U16" i="1"/>
  <c r="T16" i="1"/>
  <c r="S16" i="1"/>
  <c r="Q16" i="1"/>
  <c r="P16" i="1"/>
  <c r="AH16" i="1" s="1"/>
  <c r="O16" i="1"/>
  <c r="Y16" i="1" s="1"/>
  <c r="N16" i="1"/>
  <c r="L16" i="1"/>
  <c r="E16" i="1"/>
  <c r="AK15" i="1"/>
  <c r="AJ15" i="1"/>
  <c r="AI15" i="1"/>
  <c r="AH15" i="1"/>
  <c r="X15" i="1"/>
  <c r="Y15" i="1" s="1"/>
  <c r="W15" i="1"/>
  <c r="AA15" i="1" s="1"/>
  <c r="U15" i="1"/>
  <c r="T15" i="1"/>
  <c r="AF15" i="1" s="1"/>
  <c r="S15" i="1"/>
  <c r="Q15" i="1"/>
  <c r="P15" i="1"/>
  <c r="O15" i="1"/>
  <c r="N15" i="1"/>
  <c r="L15" i="1"/>
  <c r="Z15" i="1" s="1"/>
  <c r="AG15" i="1" s="1"/>
  <c r="E15" i="1"/>
  <c r="AJ14" i="1"/>
  <c r="AK14" i="1" s="1"/>
  <c r="AA14" i="1" s="1"/>
  <c r="AI14" i="1"/>
  <c r="AF14" i="1"/>
  <c r="Z14" i="1"/>
  <c r="X14" i="1"/>
  <c r="W14" i="1"/>
  <c r="U14" i="1"/>
  <c r="T14" i="1"/>
  <c r="S14" i="1"/>
  <c r="Q14" i="1"/>
  <c r="P14" i="1"/>
  <c r="AH14" i="1" s="1"/>
  <c r="O14" i="1"/>
  <c r="Y14" i="1" s="1"/>
  <c r="N14" i="1"/>
  <c r="L14" i="1"/>
  <c r="E14" i="1"/>
  <c r="AK13" i="1"/>
  <c r="AJ13" i="1"/>
  <c r="AI13" i="1"/>
  <c r="AH13" i="1"/>
  <c r="X13" i="1"/>
  <c r="Y13" i="1" s="1"/>
  <c r="W13" i="1"/>
  <c r="AA13" i="1" s="1"/>
  <c r="U13" i="1"/>
  <c r="T13" i="1"/>
  <c r="AF13" i="1" s="1"/>
  <c r="S13" i="1"/>
  <c r="Q13" i="1"/>
  <c r="P13" i="1"/>
  <c r="O13" i="1"/>
  <c r="N13" i="1"/>
  <c r="L13" i="1"/>
  <c r="Z13" i="1" s="1"/>
  <c r="AG13" i="1" s="1"/>
  <c r="E13" i="1"/>
  <c r="AJ12" i="1"/>
  <c r="AK12" i="1" s="1"/>
  <c r="AA12" i="1" s="1"/>
  <c r="AI12" i="1"/>
  <c r="AF12" i="1"/>
  <c r="Z12" i="1"/>
  <c r="X12" i="1"/>
  <c r="W12" i="1"/>
  <c r="U12" i="1"/>
  <c r="T12" i="1"/>
  <c r="S12" i="1"/>
  <c r="Q12" i="1"/>
  <c r="P12" i="1"/>
  <c r="AH12" i="1" s="1"/>
  <c r="O12" i="1"/>
  <c r="Y12" i="1" s="1"/>
  <c r="N12" i="1"/>
  <c r="L12" i="1"/>
  <c r="E12" i="1"/>
  <c r="AK11" i="1"/>
  <c r="AJ11" i="1"/>
  <c r="AI11" i="1"/>
  <c r="AH11" i="1"/>
  <c r="X11" i="1"/>
  <c r="Y11" i="1" s="1"/>
  <c r="W11" i="1"/>
  <c r="AA11" i="1" s="1"/>
  <c r="U11" i="1"/>
  <c r="T11" i="1"/>
  <c r="AF11" i="1" s="1"/>
  <c r="S11" i="1"/>
  <c r="Q11" i="1"/>
  <c r="P11" i="1"/>
  <c r="O11" i="1"/>
  <c r="N11" i="1"/>
  <c r="L11" i="1"/>
  <c r="Z11" i="1" s="1"/>
  <c r="AG11" i="1" s="1"/>
  <c r="E11" i="1"/>
  <c r="AJ10" i="1"/>
  <c r="AK10" i="1" s="1"/>
  <c r="AA10" i="1" s="1"/>
  <c r="AI10" i="1"/>
  <c r="AF10" i="1"/>
  <c r="Z10" i="1"/>
  <c r="X10" i="1"/>
  <c r="W10" i="1"/>
  <c r="U10" i="1"/>
  <c r="T10" i="1"/>
  <c r="S10" i="1"/>
  <c r="Q10" i="1"/>
  <c r="P10" i="1"/>
  <c r="AH10" i="1" s="1"/>
  <c r="O10" i="1"/>
  <c r="Y10" i="1" s="1"/>
  <c r="N10" i="1"/>
  <c r="L10" i="1"/>
  <c r="E10" i="1"/>
  <c r="AK9" i="1"/>
  <c r="AJ9" i="1"/>
  <c r="AI9" i="1"/>
  <c r="AH9" i="1"/>
  <c r="X9" i="1"/>
  <c r="Y9" i="1" s="1"/>
  <c r="W9" i="1"/>
  <c r="AA9" i="1" s="1"/>
  <c r="U9" i="1"/>
  <c r="T9" i="1"/>
  <c r="AF9" i="1" s="1"/>
  <c r="S9" i="1"/>
  <c r="Q9" i="1"/>
  <c r="P9" i="1"/>
  <c r="O9" i="1"/>
  <c r="N9" i="1"/>
  <c r="L9" i="1"/>
  <c r="Z9" i="1" s="1"/>
  <c r="AG9" i="1" s="1"/>
  <c r="E9" i="1"/>
  <c r="AJ8" i="1"/>
  <c r="AK8" i="1" s="1"/>
  <c r="AA8" i="1" s="1"/>
  <c r="AI8" i="1"/>
  <c r="AF8" i="1"/>
  <c r="Z8" i="1"/>
  <c r="X8" i="1"/>
  <c r="W8" i="1"/>
  <c r="U8" i="1"/>
  <c r="T8" i="1"/>
  <c r="S8" i="1"/>
  <c r="Q8" i="1"/>
  <c r="P8" i="1"/>
  <c r="AH8" i="1" s="1"/>
  <c r="O8" i="1"/>
  <c r="Y8" i="1" s="1"/>
  <c r="N8" i="1"/>
  <c r="L8" i="1"/>
  <c r="E8" i="1"/>
  <c r="AK7" i="1"/>
  <c r="AJ7" i="1"/>
  <c r="AI7" i="1"/>
  <c r="AH7" i="1"/>
  <c r="X7" i="1"/>
  <c r="Y7" i="1" s="1"/>
  <c r="W7" i="1"/>
  <c r="AA7" i="1" s="1"/>
  <c r="U7" i="1"/>
  <c r="T7" i="1"/>
  <c r="AF7" i="1" s="1"/>
  <c r="S7" i="1"/>
  <c r="Q7" i="1"/>
  <c r="P7" i="1"/>
  <c r="O7" i="1"/>
  <c r="N7" i="1"/>
  <c r="L7" i="1"/>
  <c r="Z7" i="1" s="1"/>
  <c r="AG7" i="1" s="1"/>
  <c r="E7" i="1"/>
  <c r="AJ6" i="1"/>
  <c r="AK6" i="1" s="1"/>
  <c r="AA6" i="1" s="1"/>
  <c r="AI6" i="1"/>
  <c r="AF6" i="1"/>
  <c r="Z6" i="1"/>
  <c r="X6" i="1"/>
  <c r="W6" i="1"/>
  <c r="U6" i="1"/>
  <c r="T6" i="1"/>
  <c r="S6" i="1"/>
  <c r="Q6" i="1"/>
  <c r="P6" i="1"/>
  <c r="AH6" i="1" s="1"/>
  <c r="O6" i="1"/>
  <c r="Y6" i="1" s="1"/>
  <c r="N6" i="1"/>
  <c r="L6" i="1"/>
  <c r="E6" i="1"/>
  <c r="AK5" i="1"/>
  <c r="AJ5" i="1"/>
  <c r="AI5" i="1"/>
  <c r="AH5" i="1"/>
  <c r="X5" i="1"/>
  <c r="Y5" i="1" s="1"/>
  <c r="W5" i="1"/>
  <c r="AA5" i="1" s="1"/>
  <c r="U5" i="1"/>
  <c r="T5" i="1"/>
  <c r="AF5" i="1" s="1"/>
  <c r="S5" i="1"/>
  <c r="Q5" i="1"/>
  <c r="P5" i="1"/>
  <c r="O5" i="1"/>
  <c r="N5" i="1"/>
  <c r="L5" i="1"/>
  <c r="Z5" i="1" s="1"/>
  <c r="AG5" i="1" s="1"/>
  <c r="E5" i="1"/>
  <c r="AJ4" i="1"/>
  <c r="AK4" i="1" s="1"/>
  <c r="AA4" i="1" s="1"/>
  <c r="AI4" i="1"/>
  <c r="AF4" i="1"/>
  <c r="Z4" i="1"/>
  <c r="X4" i="1"/>
  <c r="W4" i="1"/>
  <c r="U4" i="1"/>
  <c r="T4" i="1"/>
  <c r="S4" i="1"/>
  <c r="Q4" i="1"/>
  <c r="P4" i="1"/>
  <c r="AH4" i="1" s="1"/>
  <c r="O4" i="1"/>
  <c r="Y4" i="1" s="1"/>
  <c r="N4" i="1"/>
  <c r="L4" i="1"/>
  <c r="E4" i="1"/>
  <c r="AK3" i="1"/>
  <c r="AJ3" i="1"/>
  <c r="AI3" i="1"/>
  <c r="AH3" i="1"/>
  <c r="X3" i="1"/>
  <c r="Y3" i="1" s="1"/>
  <c r="W3" i="1"/>
  <c r="AA3" i="1" s="1"/>
  <c r="U3" i="1"/>
  <c r="T3" i="1"/>
  <c r="AF3" i="1" s="1"/>
  <c r="S3" i="1"/>
  <c r="Q3" i="1"/>
  <c r="P3" i="1"/>
  <c r="O3" i="1"/>
  <c r="N3" i="1"/>
  <c r="L3" i="1"/>
  <c r="Z3" i="1" s="1"/>
  <c r="AG3" i="1" s="1"/>
  <c r="E3" i="1"/>
  <c r="AD3" i="1" l="1"/>
  <c r="AB6" i="1"/>
  <c r="AD6" i="1"/>
  <c r="AD9" i="1"/>
  <c r="AD11" i="1"/>
  <c r="AD13" i="1"/>
  <c r="AB14" i="1"/>
  <c r="AD14" i="1"/>
  <c r="AD15" i="1"/>
  <c r="AB16" i="1"/>
  <c r="AD16" i="1"/>
  <c r="AD17" i="1"/>
  <c r="AB18" i="1"/>
  <c r="AD18" i="1"/>
  <c r="AB20" i="1"/>
  <c r="AD20" i="1"/>
  <c r="AD23" i="1"/>
  <c r="AD25" i="1"/>
  <c r="AB26" i="1"/>
  <c r="AD26" i="1"/>
  <c r="AB28" i="1"/>
  <c r="AD28" i="1"/>
  <c r="AB30" i="1"/>
  <c r="AD30" i="1"/>
  <c r="AB32" i="1"/>
  <c r="AD32" i="1"/>
  <c r="AD35" i="1"/>
  <c r="AD37" i="1"/>
  <c r="AB38" i="1"/>
  <c r="AD38" i="1"/>
  <c r="AB44" i="1"/>
  <c r="AG44" i="1"/>
  <c r="AD44" i="1"/>
  <c r="AB70" i="1"/>
  <c r="AD70" i="1"/>
  <c r="AG70" i="1"/>
  <c r="AH42" i="1"/>
  <c r="AB50" i="1"/>
  <c r="AG50" i="1"/>
  <c r="AD50" i="1"/>
  <c r="AB68" i="1"/>
  <c r="AD68" i="1"/>
  <c r="AG68" i="1"/>
  <c r="Z43" i="1"/>
  <c r="AA44" i="1"/>
  <c r="AB48" i="1"/>
  <c r="AG48" i="1"/>
  <c r="AD48" i="1"/>
  <c r="AH50" i="1"/>
  <c r="Z51" i="1"/>
  <c r="AA52" i="1"/>
  <c r="AB58" i="1"/>
  <c r="AD58" i="1"/>
  <c r="AG58" i="1"/>
  <c r="AA58" i="1"/>
  <c r="AB66" i="1"/>
  <c r="AD66" i="1"/>
  <c r="AG66" i="1"/>
  <c r="AA66" i="1"/>
  <c r="AB92" i="1"/>
  <c r="AD92" i="1"/>
  <c r="AG92" i="1"/>
  <c r="AB4" i="1"/>
  <c r="AD4" i="1"/>
  <c r="AD5" i="1"/>
  <c r="AD7" i="1"/>
  <c r="AB8" i="1"/>
  <c r="AD8" i="1"/>
  <c r="AB10" i="1"/>
  <c r="AD10" i="1"/>
  <c r="AB12" i="1"/>
  <c r="AD12" i="1"/>
  <c r="AD19" i="1"/>
  <c r="AD21" i="1"/>
  <c r="AB22" i="1"/>
  <c r="AD22" i="1"/>
  <c r="AB24" i="1"/>
  <c r="AD24" i="1"/>
  <c r="AD27" i="1"/>
  <c r="AD29" i="1"/>
  <c r="AD31" i="1"/>
  <c r="AD33" i="1"/>
  <c r="AB34" i="1"/>
  <c r="AD34" i="1"/>
  <c r="AB36" i="1"/>
  <c r="AD36" i="1"/>
  <c r="AD39" i="1"/>
  <c r="AB40" i="1"/>
  <c r="AD40" i="1"/>
  <c r="AD41" i="1"/>
  <c r="AB42" i="1"/>
  <c r="AD42" i="1"/>
  <c r="AG42" i="1"/>
  <c r="AG47" i="1"/>
  <c r="AD47" i="1"/>
  <c r="AB52" i="1"/>
  <c r="AG52" i="1"/>
  <c r="AD52" i="1"/>
  <c r="AB62" i="1"/>
  <c r="AD62" i="1"/>
  <c r="AG62" i="1"/>
  <c r="AB76" i="1"/>
  <c r="AD76" i="1"/>
  <c r="AG76" i="1"/>
  <c r="AB108" i="1"/>
  <c r="AD108" i="1"/>
  <c r="AG108" i="1"/>
  <c r="AG45" i="1"/>
  <c r="AD45" i="1"/>
  <c r="AA56" i="1"/>
  <c r="AB60" i="1"/>
  <c r="AD60" i="1"/>
  <c r="AG60" i="1"/>
  <c r="AB84" i="1"/>
  <c r="AD84" i="1"/>
  <c r="AG84" i="1"/>
  <c r="AB3" i="1"/>
  <c r="AG4" i="1"/>
  <c r="AB5" i="1"/>
  <c r="AG6" i="1"/>
  <c r="AB7" i="1"/>
  <c r="AG8" i="1"/>
  <c r="AB9" i="1"/>
  <c r="AG10" i="1"/>
  <c r="AB11" i="1"/>
  <c r="AG12" i="1"/>
  <c r="AB13" i="1"/>
  <c r="AG14" i="1"/>
  <c r="AB15" i="1"/>
  <c r="AG16" i="1"/>
  <c r="AB17" i="1"/>
  <c r="AG18" i="1"/>
  <c r="AB19" i="1"/>
  <c r="AG20" i="1"/>
  <c r="AB21" i="1"/>
  <c r="AG22" i="1"/>
  <c r="AB23" i="1"/>
  <c r="AG24" i="1"/>
  <c r="AB25" i="1"/>
  <c r="AG26" i="1"/>
  <c r="AB27" i="1"/>
  <c r="AG28" i="1"/>
  <c r="AB29" i="1"/>
  <c r="AG30" i="1"/>
  <c r="AB31" i="1"/>
  <c r="AG32" i="1"/>
  <c r="AB33" i="1"/>
  <c r="AG34" i="1"/>
  <c r="AB35" i="1"/>
  <c r="AG36" i="1"/>
  <c r="AB37" i="1"/>
  <c r="AG38" i="1"/>
  <c r="AB39" i="1"/>
  <c r="AG40" i="1"/>
  <c r="AB41" i="1"/>
  <c r="AB45" i="1"/>
  <c r="AB46" i="1"/>
  <c r="AG46" i="1"/>
  <c r="AD46" i="1"/>
  <c r="AH48" i="1"/>
  <c r="Z49" i="1"/>
  <c r="AA50" i="1"/>
  <c r="AB64" i="1"/>
  <c r="AD64" i="1"/>
  <c r="AG64" i="1"/>
  <c r="AA64" i="1"/>
  <c r="AB72" i="1"/>
  <c r="AD72" i="1"/>
  <c r="AG72" i="1"/>
  <c r="AA72" i="1"/>
  <c r="AB100" i="1"/>
  <c r="AD100" i="1"/>
  <c r="AG100" i="1"/>
  <c r="AG54" i="1"/>
  <c r="AG56" i="1"/>
  <c r="AD54" i="1"/>
  <c r="AD56" i="1"/>
  <c r="AA74" i="1"/>
  <c r="AD78" i="1"/>
  <c r="AA82" i="1"/>
  <c r="AD86" i="1"/>
  <c r="AA90" i="1"/>
  <c r="AD94" i="1"/>
  <c r="AA98" i="1"/>
  <c r="AD102" i="1"/>
  <c r="AA106" i="1"/>
  <c r="AD110" i="1"/>
  <c r="AA114" i="1"/>
  <c r="Z53" i="1"/>
  <c r="Z55" i="1"/>
  <c r="Z57" i="1"/>
  <c r="Z59" i="1"/>
  <c r="Z61" i="1"/>
  <c r="Z63" i="1"/>
  <c r="Z65" i="1"/>
  <c r="Z67" i="1"/>
  <c r="Z69" i="1"/>
  <c r="Z71" i="1"/>
  <c r="Z73" i="1"/>
  <c r="AG74" i="1"/>
  <c r="AA80" i="1"/>
  <c r="AG82" i="1"/>
  <c r="AA88" i="1"/>
  <c r="AG90" i="1"/>
  <c r="AA96" i="1"/>
  <c r="AG98" i="1"/>
  <c r="AA104" i="1"/>
  <c r="AG106" i="1"/>
  <c r="AA112" i="1"/>
  <c r="AG114" i="1"/>
  <c r="AD75" i="1"/>
  <c r="AD77" i="1"/>
  <c r="AD79" i="1"/>
  <c r="AD81" i="1"/>
  <c r="AD83" i="1"/>
  <c r="AD85" i="1"/>
  <c r="AD87" i="1"/>
  <c r="AD89" i="1"/>
  <c r="AD91" i="1"/>
  <c r="AD93" i="1"/>
  <c r="AD95" i="1"/>
  <c r="AD97" i="1"/>
  <c r="AD99" i="1"/>
  <c r="AD101" i="1"/>
  <c r="AD103" i="1"/>
  <c r="AD105" i="1"/>
  <c r="AD107" i="1"/>
  <c r="AD109" i="1"/>
  <c r="AD111" i="1"/>
  <c r="AD113" i="1"/>
  <c r="AD115" i="1"/>
  <c r="AG67" i="1" l="1"/>
  <c r="AD67" i="1"/>
  <c r="AB67" i="1"/>
  <c r="AG73" i="1"/>
  <c r="AD73" i="1"/>
  <c r="AB73" i="1"/>
  <c r="AG57" i="1"/>
  <c r="AD57" i="1"/>
  <c r="AB57" i="1"/>
  <c r="AG71" i="1"/>
  <c r="AD71" i="1"/>
  <c r="AB71" i="1"/>
  <c r="AG63" i="1"/>
  <c r="AD63" i="1"/>
  <c r="AB63" i="1"/>
  <c r="AB55" i="1"/>
  <c r="AD55" i="1"/>
  <c r="AG55" i="1"/>
  <c r="AG51" i="1"/>
  <c r="AD51" i="1"/>
  <c r="AB51" i="1"/>
  <c r="AG59" i="1"/>
  <c r="AD59" i="1"/>
  <c r="AB59" i="1"/>
  <c r="AG43" i="1"/>
  <c r="AD43" i="1"/>
  <c r="AB43" i="1"/>
  <c r="AG65" i="1"/>
  <c r="AD65" i="1"/>
  <c r="AB65" i="1"/>
  <c r="AG69" i="1"/>
  <c r="AD69" i="1"/>
  <c r="AB69" i="1"/>
  <c r="AG61" i="1"/>
  <c r="AD61" i="1"/>
  <c r="AB61" i="1"/>
  <c r="AB53" i="1"/>
  <c r="AD53" i="1"/>
  <c r="AG53" i="1"/>
  <c r="AG49" i="1"/>
  <c r="AD49" i="1"/>
  <c r="AB49" i="1"/>
</calcChain>
</file>

<file path=xl/sharedStrings.xml><?xml version="1.0" encoding="utf-8"?>
<sst xmlns="http://schemas.openxmlformats.org/spreadsheetml/2006/main" count="1773" uniqueCount="905">
  <si>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</si>
  <si>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</si>
  <si>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</si>
  <si>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</si>
  <si>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</si>
  <si>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</si>
  <si>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</si>
  <si>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</si>
  <si>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</si>
  <si>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</si>
  <si>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</si>
  <si>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</si>
  <si>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</si>
  <si>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</si>
  <si>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</si>
  <si>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</si>
  <si>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</si>
  <si>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</si>
  <si>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</si>
  <si>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</si>
  <si>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</si>
  <si>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</si>
  <si>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</si>
  <si>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</si>
  <si>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</si>
  <si>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</si>
  <si>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</si>
  <si>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</si>
  <si>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</si>
  <si>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</si>
  <si>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</si>
  <si>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</si>
  <si>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</si>
  <si>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</si>
  <si>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</si>
  <si>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</si>
  <si>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</si>
  <si>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</si>
  <si>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</si>
  <si>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</si>
  <si>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</si>
  <si>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</si>
  <si>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</si>
  <si>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</si>
  <si>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</si>
  <si>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</si>
  <si>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</si>
  <si>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</si>
  <si>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</si>
  <si>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</si>
  <si>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</si>
  <si>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</si>
  <si>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</si>
  <si>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</si>
  <si>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</si>
  <si>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</si>
  <si>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</si>
  <si>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</si>
  <si>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</si>
  <si>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</si>
  <si>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</si>
  <si>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</si>
  <si>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</si>
  <si>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</si>
  <si>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</si>
  <si>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</si>
  <si>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</si>
  <si>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</si>
  <si>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</si>
  <si>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</si>
  <si>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</si>
  <si>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</si>
  <si>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</si>
  <si>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</si>
  <si>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</si>
  <si>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</si>
  <si>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</si>
  <si>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</si>
  <si>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</si>
  <si>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</si>
  <si>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</si>
  <si>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</si>
  <si>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</si>
  <si>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</si>
  <si>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</si>
  <si>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</si>
  <si>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</si>
  <si>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</si>
  <si>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</si>
  <si>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</si>
  <si>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</si>
  <si>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</si>
  <si>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</si>
  <si>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</si>
  <si>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</si>
  <si>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</si>
  <si>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</si>
  <si>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</si>
  <si>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</si>
  <si>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</si>
  <si>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</si>
  <si>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</si>
  <si>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</si>
  <si>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</si>
  <si>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</si>
  <si>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</si>
  <si>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</si>
  <si>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</si>
  <si>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</si>
  <si>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</si>
  <si>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</si>
  <si>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</si>
  <si>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</si>
  <si>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</si>
  <si>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</si>
  <si>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</si>
  <si>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</si>
  <si>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</si>
  <si>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</si>
  <si>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</si>
  <si>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</si>
  <si>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</si>
  <si>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</si>
  <si>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</si>
  <si>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</si>
  <si>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</si>
  <si>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</si>
  <si>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</si>
  <si>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</si>
  <si>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</si>
  <si>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 xml:space="preserve"> </t>
  </si>
  <si>
    <t xml:space="preserve">  </t>
  </si>
  <si>
    <t>SKIATOOK LAKE</t>
  </si>
  <si>
    <t>OK00037</t>
  </si>
  <si>
    <t>42.129</t>
  </si>
  <si>
    <t>217.6</t>
  </si>
  <si>
    <t>Skiatook Lake</t>
  </si>
  <si>
    <t>11070107005993</t>
  </si>
  <si>
    <t>35148</t>
  </si>
  <si>
    <t>11070107</t>
  </si>
  <si>
    <t>0.91</t>
  </si>
  <si>
    <t>11070107017</t>
  </si>
  <si>
    <t>36065</t>
  </si>
  <si>
    <t>Surface area from NID</t>
  </si>
  <si>
    <t>ROBERT S. KERR</t>
  </si>
  <si>
    <t>LAKE HUDSON (RES)</t>
  </si>
  <si>
    <t>OK00134</t>
  </si>
  <si>
    <t>39.313</t>
  </si>
  <si>
    <t>ND</t>
  </si>
  <si>
    <t>11070209016341</t>
  </si>
  <si>
    <t>36955</t>
  </si>
  <si>
    <t>11070209</t>
  </si>
  <si>
    <t>1.73</t>
  </si>
  <si>
    <t>11070209031</t>
  </si>
  <si>
    <t>37917</t>
  </si>
  <si>
    <t>SCS-CADDO CREEK SITE-13</t>
  </si>
  <si>
    <t>JEAN NEUSTADT LAKE</t>
  </si>
  <si>
    <t>OK00433</t>
  </si>
  <si>
    <t>1.567</t>
  </si>
  <si>
    <t>243.2</t>
  </si>
  <si>
    <t>11130303002443</t>
  </si>
  <si>
    <t>LAWTONKA LAKE</t>
  </si>
  <si>
    <t>.</t>
  </si>
  <si>
    <t>OK00450</t>
  </si>
  <si>
    <t>Lake Lawtonka</t>
  </si>
  <si>
    <t>11130202000795</t>
  </si>
  <si>
    <t>37217</t>
  </si>
  <si>
    <t>11130202</t>
  </si>
  <si>
    <t>0.38</t>
  </si>
  <si>
    <t>11130202026</t>
  </si>
  <si>
    <t>38169</t>
  </si>
  <si>
    <t>ELLSWORTH</t>
  </si>
  <si>
    <t>OK00452</t>
  </si>
  <si>
    <t>Oknoname 031016 Reservoir</t>
  </si>
  <si>
    <t>11130202000791</t>
  </si>
  <si>
    <t>37220</t>
  </si>
  <si>
    <t>0.35</t>
  </si>
  <si>
    <t>11130202019</t>
  </si>
  <si>
    <t>38172</t>
  </si>
  <si>
    <t>LAKE ELMER THOMAS DAM</t>
  </si>
  <si>
    <t>OK00466</t>
  </si>
  <si>
    <t>SAHOMA LAKE</t>
  </si>
  <si>
    <t>OK00566</t>
  </si>
  <si>
    <t>1.061</t>
  </si>
  <si>
    <t>218.2</t>
  </si>
  <si>
    <t>Sahoma Lake</t>
  </si>
  <si>
    <t>11110101001506</t>
  </si>
  <si>
    <t>35766</t>
  </si>
  <si>
    <t>11110101</t>
  </si>
  <si>
    <t>0.65</t>
  </si>
  <si>
    <t>11110101015</t>
  </si>
  <si>
    <t>36697</t>
  </si>
  <si>
    <t>SCS-SALT-CAMP CREEK SITE-12</t>
  </si>
  <si>
    <t>STROUD LAKE</t>
  </si>
  <si>
    <t>OK00568</t>
  </si>
  <si>
    <t>SCS-FINN CREEK SITE-034</t>
  </si>
  <si>
    <t>WILEY POST</t>
  </si>
  <si>
    <t>OK00766</t>
  </si>
  <si>
    <t>SCS-WILDHORSE CREEK SITE-039</t>
  </si>
  <si>
    <t>LAKE FUQUA</t>
  </si>
  <si>
    <t>OK01175</t>
  </si>
  <si>
    <t>4.394</t>
  </si>
  <si>
    <t>Lake Fuqua</t>
  </si>
  <si>
    <t>11130303002161</t>
  </si>
  <si>
    <t>37232</t>
  </si>
  <si>
    <t>11130303</t>
  </si>
  <si>
    <t>0.29</t>
  </si>
  <si>
    <t>11130303027</t>
  </si>
  <si>
    <t>38184</t>
  </si>
  <si>
    <t>SCS-WILDHORSE CREEK SITE-022</t>
  </si>
  <si>
    <t>LAKE HUMPHREYS</t>
  </si>
  <si>
    <t>OK01192</t>
  </si>
  <si>
    <t>3.079</t>
  </si>
  <si>
    <t>Lake Humphreys</t>
  </si>
  <si>
    <t>11130303002183</t>
  </si>
  <si>
    <t>37228</t>
  </si>
  <si>
    <t>0.36</t>
  </si>
  <si>
    <t>11130303039</t>
  </si>
  <si>
    <t>38176</t>
  </si>
  <si>
    <t>SCS-SALLISAW CREEK SITE-29</t>
  </si>
  <si>
    <t>OK01232</t>
  </si>
  <si>
    <t>SCS-BIG WEWOKA CREEK SITE-22</t>
  </si>
  <si>
    <t>SPORTSMAN LAKE</t>
  </si>
  <si>
    <t>OK01325</t>
  </si>
  <si>
    <t>1.388</t>
  </si>
  <si>
    <t>Sportsman Lake</t>
  </si>
  <si>
    <t>11100302001169</t>
  </si>
  <si>
    <t>HUDSON LAKE</t>
  </si>
  <si>
    <t>OK01347</t>
  </si>
  <si>
    <t>1.09</t>
  </si>
  <si>
    <t>Lake Hudson</t>
  </si>
  <si>
    <t>11070106002637</t>
  </si>
  <si>
    <t>35132</t>
  </si>
  <si>
    <t>11070106</t>
  </si>
  <si>
    <t>0.64</t>
  </si>
  <si>
    <t>11070106024</t>
  </si>
  <si>
    <t>36049</t>
  </si>
  <si>
    <t>OKMULGEE LAKE</t>
  </si>
  <si>
    <t>OK01362</t>
  </si>
  <si>
    <t>2.524</t>
  </si>
  <si>
    <t>210.3</t>
  </si>
  <si>
    <t>Okmulgee Lake</t>
  </si>
  <si>
    <t>11100303032745</t>
  </si>
  <si>
    <t>35752</t>
  </si>
  <si>
    <t>11100303</t>
  </si>
  <si>
    <t>11100303058</t>
  </si>
  <si>
    <t>36681</t>
  </si>
  <si>
    <t>CARL BLACKWELL LAKE</t>
  </si>
  <si>
    <t>OK01388</t>
  </si>
  <si>
    <t>13.135</t>
  </si>
  <si>
    <t>Carl Blackwell Lake</t>
  </si>
  <si>
    <t>11050003001606</t>
  </si>
  <si>
    <t>SCS-STILLWATER CREEK SITE-23</t>
  </si>
  <si>
    <t>BOOMER LAKE</t>
  </si>
  <si>
    <t>OK01389</t>
  </si>
  <si>
    <t>SCS-STILLWATER CREEK SITE-40</t>
  </si>
  <si>
    <t>MCMURTRY LAKE</t>
  </si>
  <si>
    <t>OK01429</t>
  </si>
  <si>
    <t>4.35</t>
  </si>
  <si>
    <t>290.2</t>
  </si>
  <si>
    <t>Stillwater Creek Site 40 Reservoir</t>
  </si>
  <si>
    <t>11050003001571</t>
  </si>
  <si>
    <t>SCS-UPPER BLACK BEAR CREEK SITE-62</t>
  </si>
  <si>
    <t>PERRY LAKE</t>
  </si>
  <si>
    <t>OK01437</t>
  </si>
  <si>
    <t>1.866</t>
  </si>
  <si>
    <t>329.5</t>
  </si>
  <si>
    <t>Lake Perry</t>
  </si>
  <si>
    <t>11060006002011</t>
  </si>
  <si>
    <t>35027</t>
  </si>
  <si>
    <t>11060006</t>
  </si>
  <si>
    <t>0.57</t>
  </si>
  <si>
    <t>11060006039</t>
  </si>
  <si>
    <t>35942</t>
  </si>
  <si>
    <t>SCS-CANEY-COON-CREEK SITE-2</t>
  </si>
  <si>
    <t>COALGATE LAKE</t>
  </si>
  <si>
    <t>OK01507</t>
  </si>
  <si>
    <t>1.416</t>
  </si>
  <si>
    <t>Coalgate Reservoir</t>
  </si>
  <si>
    <t>11140103001735</t>
  </si>
  <si>
    <t>RAYMOND GARY LAKE</t>
  </si>
  <si>
    <t>OK01510</t>
  </si>
  <si>
    <t>OKNONAME 089018</t>
  </si>
  <si>
    <t>OK02082</t>
  </si>
  <si>
    <t>5.66</t>
  </si>
  <si>
    <t>Surface area from NHD</t>
  </si>
  <si>
    <t>GUTHRIE LAKE</t>
  </si>
  <si>
    <t>OK02123</t>
  </si>
  <si>
    <t>SCS-QUAPAW CREEK SITE-15</t>
  </si>
  <si>
    <t>MEEKER</t>
  </si>
  <si>
    <t>OK02135</t>
  </si>
  <si>
    <t>CLAREMORE LAKE</t>
  </si>
  <si>
    <t>OK02341</t>
  </si>
  <si>
    <t>1.679</t>
  </si>
  <si>
    <t>184.4</t>
  </si>
  <si>
    <t>Claremore Lake</t>
  </si>
  <si>
    <t>11070105000446</t>
  </si>
  <si>
    <t>35106</t>
  </si>
  <si>
    <t>11070105</t>
  </si>
  <si>
    <t>0.54</t>
  </si>
  <si>
    <t>11070105008</t>
  </si>
  <si>
    <t>36022</t>
  </si>
  <si>
    <t>KONAWA LAKE</t>
  </si>
  <si>
    <t>OK02350</t>
  </si>
  <si>
    <t>5.082</t>
  </si>
  <si>
    <t>281.6</t>
  </si>
  <si>
    <t>Lake Konowa</t>
  </si>
  <si>
    <t>11090202001666</t>
  </si>
  <si>
    <t>SCS-FITZGERALD-SOLDIER CREEK SITE-3M</t>
  </si>
  <si>
    <t>LANGSTON LAKE</t>
  </si>
  <si>
    <t>OK02352</t>
  </si>
  <si>
    <t>1.093</t>
  </si>
  <si>
    <t>294.1</t>
  </si>
  <si>
    <t>Lake Langston</t>
  </si>
  <si>
    <t>11050003001739</t>
  </si>
  <si>
    <t>OKEMAH LAKE</t>
  </si>
  <si>
    <t>OK02395</t>
  </si>
  <si>
    <t>2.703</t>
  </si>
  <si>
    <t>236.8</t>
  </si>
  <si>
    <t>Okemah Lake</t>
  </si>
  <si>
    <t>11100303003884</t>
  </si>
  <si>
    <t>37259</t>
  </si>
  <si>
    <t>0.31</t>
  </si>
  <si>
    <t>11100303052</t>
  </si>
  <si>
    <t>38210</t>
  </si>
  <si>
    <t>ALTUS</t>
  </si>
  <si>
    <t>OK02500</t>
  </si>
  <si>
    <t>18.175</t>
  </si>
  <si>
    <t>471.5</t>
  </si>
  <si>
    <t>Lake Altus</t>
  </si>
  <si>
    <t>11120302001379</t>
  </si>
  <si>
    <t>37210</t>
  </si>
  <si>
    <t>11120302</t>
  </si>
  <si>
    <t>0.45</t>
  </si>
  <si>
    <t>11120302004</t>
  </si>
  <si>
    <t>38163</t>
  </si>
  <si>
    <t>ARBUCKLE</t>
  </si>
  <si>
    <t>OK02501</t>
  </si>
  <si>
    <t>FORT COBB</t>
  </si>
  <si>
    <t>OK02502</t>
  </si>
  <si>
    <t>FOSS</t>
  </si>
  <si>
    <t>OK02503</t>
  </si>
  <si>
    <t>31.363</t>
  </si>
  <si>
    <t>503.5</t>
  </si>
  <si>
    <t>11130301007543</t>
  </si>
  <si>
    <t>36426</t>
  </si>
  <si>
    <t>11130302</t>
  </si>
  <si>
    <t>11130302057</t>
  </si>
  <si>
    <t>37367</t>
  </si>
  <si>
    <t>NORMAN</t>
  </si>
  <si>
    <t>OK02504</t>
  </si>
  <si>
    <t>22.251</t>
  </si>
  <si>
    <t>Oknoname 02722 Reservoir</t>
  </si>
  <si>
    <t>11090203000498</t>
  </si>
  <si>
    <t>37236</t>
  </si>
  <si>
    <t>11090203</t>
  </si>
  <si>
    <t>0.39</t>
  </si>
  <si>
    <t>11090203008</t>
  </si>
  <si>
    <t>38188</t>
  </si>
  <si>
    <t>HEFNER</t>
  </si>
  <si>
    <t>OK02535</t>
  </si>
  <si>
    <t>9.861</t>
  </si>
  <si>
    <t>365.5</t>
  </si>
  <si>
    <t>Lake Hefner</t>
  </si>
  <si>
    <t>11050002002427</t>
  </si>
  <si>
    <t>OVERHOLSER</t>
  </si>
  <si>
    <t>OK02537</t>
  </si>
  <si>
    <t>6.302</t>
  </si>
  <si>
    <t>378.6</t>
  </si>
  <si>
    <t>Ramsey Lake</t>
  </si>
  <si>
    <t>11100301000882</t>
  </si>
  <si>
    <t>37257</t>
  </si>
  <si>
    <t>11100301</t>
  </si>
  <si>
    <t>0.62</t>
  </si>
  <si>
    <t>11100301005</t>
  </si>
  <si>
    <t>38208</t>
  </si>
  <si>
    <t>CHICKASHA LAKE</t>
  </si>
  <si>
    <t>SCS-SPRING CREEK SITE-1</t>
  </si>
  <si>
    <t>OK02562</t>
  </si>
  <si>
    <t>5.724</t>
  </si>
  <si>
    <t>Lake Chickasha</t>
  </si>
  <si>
    <t>11130302002617</t>
  </si>
  <si>
    <t>37262</t>
  </si>
  <si>
    <t>11130302014</t>
  </si>
  <si>
    <t>38214</t>
  </si>
  <si>
    <t>BLUESTEM</t>
  </si>
  <si>
    <t>OK02570</t>
  </si>
  <si>
    <t>3.222</t>
  </si>
  <si>
    <t>Bluestem Lake</t>
  </si>
  <si>
    <t>11070107003881</t>
  </si>
  <si>
    <t>37322</t>
  </si>
  <si>
    <t>0.51</t>
  </si>
  <si>
    <t>11070107010</t>
  </si>
  <si>
    <t>38274</t>
  </si>
  <si>
    <t>MCALESTER LAKE</t>
  </si>
  <si>
    <t>OK02576</t>
  </si>
  <si>
    <t>6.007</t>
  </si>
  <si>
    <t>189</t>
  </si>
  <si>
    <t>Lake McAlester</t>
  </si>
  <si>
    <t>11090204002957</t>
  </si>
  <si>
    <t>STANLEY DRAPER</t>
  </si>
  <si>
    <t>OK02580</t>
  </si>
  <si>
    <t>10.107</t>
  </si>
  <si>
    <t>363</t>
  </si>
  <si>
    <t>Stanley Draper Lake</t>
  </si>
  <si>
    <t>11090203000493</t>
  </si>
  <si>
    <t>35526</t>
  </si>
  <si>
    <t>0.28</t>
  </si>
  <si>
    <t>11090203018</t>
  </si>
  <si>
    <t>36449</t>
  </si>
  <si>
    <t>PAULS VALLEY</t>
  </si>
  <si>
    <t>OK02601</t>
  </si>
  <si>
    <t>1.987</t>
  </si>
  <si>
    <t>Pauls Valley Lake</t>
  </si>
  <si>
    <t>11130303001994</t>
  </si>
  <si>
    <t>OKNONAME 061002</t>
  </si>
  <si>
    <t>OK10017</t>
  </si>
  <si>
    <t>97.023</t>
  </si>
  <si>
    <t>11100302022528</t>
  </si>
  <si>
    <t>37137</t>
  </si>
  <si>
    <t>0.94</t>
  </si>
  <si>
    <t>11100303001</t>
  </si>
  <si>
    <t>38089</t>
  </si>
  <si>
    <t>DUNCAN</t>
  </si>
  <si>
    <t>OK10023</t>
  </si>
  <si>
    <t>MURRAY</t>
  </si>
  <si>
    <t>MURRAY LAKE</t>
  </si>
  <si>
    <t>OK10039</t>
  </si>
  <si>
    <t>NEW SPIRO</t>
  </si>
  <si>
    <t>OK10058</t>
  </si>
  <si>
    <t>JIM HALL LAKE</t>
  </si>
  <si>
    <t>OK10237</t>
  </si>
  <si>
    <t>2.073</t>
  </si>
  <si>
    <t>201.2</t>
  </si>
  <si>
    <t>Lake Henryetta</t>
  </si>
  <si>
    <t>11100303003998</t>
  </si>
  <si>
    <t>HUGO LAKE</t>
  </si>
  <si>
    <t>OK10300</t>
  </si>
  <si>
    <t>48.616</t>
  </si>
  <si>
    <t>Hugo Lake</t>
  </si>
  <si>
    <t>11140105012200</t>
  </si>
  <si>
    <t>37074</t>
  </si>
  <si>
    <t>11140105</t>
  </si>
  <si>
    <t>2.22</t>
  </si>
  <si>
    <t>11140105004</t>
  </si>
  <si>
    <t>38026</t>
  </si>
  <si>
    <t>ROBERT S.KERR LOCK AND DAM</t>
  </si>
  <si>
    <t>ROBERT S. KERR LOCK AND DAM</t>
  </si>
  <si>
    <t>OK10301</t>
  </si>
  <si>
    <t>144.861</t>
  </si>
  <si>
    <t>Robert S Kerr Reservoir</t>
  </si>
  <si>
    <t>11110104002823</t>
  </si>
  <si>
    <t>37092</t>
  </si>
  <si>
    <t>11110104</t>
  </si>
  <si>
    <t>0.96</t>
  </si>
  <si>
    <t>11110104048</t>
  </si>
  <si>
    <t>38044</t>
  </si>
  <si>
    <t>NEWT GRAHAM LOCK AND DAM</t>
  </si>
  <si>
    <t>OK10302</t>
  </si>
  <si>
    <t>1.111</t>
  </si>
  <si>
    <t>Lock and Dam 18</t>
  </si>
  <si>
    <t>11070105000552</t>
  </si>
  <si>
    <t>35103</t>
  </si>
  <si>
    <t>2.17</t>
  </si>
  <si>
    <t>11070105004</t>
  </si>
  <si>
    <t>36018</t>
  </si>
  <si>
    <t>WEBBERS FALLS LOCK AND DAM</t>
  </si>
  <si>
    <t>OK10304</t>
  </si>
  <si>
    <t>36.362</t>
  </si>
  <si>
    <t>Webbers Falls Reservoir</t>
  </si>
  <si>
    <t>11110102003678</t>
  </si>
  <si>
    <t>35783</t>
  </si>
  <si>
    <t>11110102</t>
  </si>
  <si>
    <t>3.63</t>
  </si>
  <si>
    <t>11110102011</t>
  </si>
  <si>
    <t>36714</t>
  </si>
  <si>
    <t>W.D.MAYO LOCK AND DAM</t>
  </si>
  <si>
    <t>W. D. MAYO LOCK AND DAM</t>
  </si>
  <si>
    <t>OK10305</t>
  </si>
  <si>
    <t>PINE CREEK LAKE</t>
  </si>
  <si>
    <t>OK10306</t>
  </si>
  <si>
    <t>BROKEN BOW LAKE</t>
  </si>
  <si>
    <t>OK10307</t>
  </si>
  <si>
    <t>57.352</t>
  </si>
  <si>
    <t>Broken Bow Lake</t>
  </si>
  <si>
    <t>11140108000960</t>
  </si>
  <si>
    <t>36609</t>
  </si>
  <si>
    <t>11140108</t>
  </si>
  <si>
    <t>1.03</t>
  </si>
  <si>
    <t>11140108006</t>
  </si>
  <si>
    <t>37554</t>
  </si>
  <si>
    <t>EUFAULA LAKE</t>
  </si>
  <si>
    <t>OK10308</t>
  </si>
  <si>
    <t>244.739</t>
  </si>
  <si>
    <t>178.3</t>
  </si>
  <si>
    <t>Oknoname 131007 Reservoir</t>
  </si>
  <si>
    <t>11090204006942</t>
  </si>
  <si>
    <t>35530</t>
  </si>
  <si>
    <t>11090204</t>
  </si>
  <si>
    <t>1.79</t>
  </si>
  <si>
    <t>11090204003</t>
  </si>
  <si>
    <t>36454</t>
  </si>
  <si>
    <t>KEYSTONE LAKE</t>
  </si>
  <si>
    <t>OK10309</t>
  </si>
  <si>
    <t>52.65</t>
  </si>
  <si>
    <t>11060006014883</t>
  </si>
  <si>
    <t>37300</t>
  </si>
  <si>
    <t>2.39</t>
  </si>
  <si>
    <t>11060006001</t>
  </si>
  <si>
    <t>38252</t>
  </si>
  <si>
    <t>OOLOGAH LAKE</t>
  </si>
  <si>
    <t>OK10310</t>
  </si>
  <si>
    <t>113.41</t>
  </si>
  <si>
    <t>Oologah Lake</t>
  </si>
  <si>
    <t>11070103016638</t>
  </si>
  <si>
    <t>37310</t>
  </si>
  <si>
    <t>11070103</t>
  </si>
  <si>
    <t>0.42</t>
  </si>
  <si>
    <t>11070103011</t>
  </si>
  <si>
    <t>38271</t>
  </si>
  <si>
    <t>TENKILLER LAKE</t>
  </si>
  <si>
    <t>OK10311</t>
  </si>
  <si>
    <t>52.108</t>
  </si>
  <si>
    <t>Tenkiller Lake</t>
  </si>
  <si>
    <t>11110103019316</t>
  </si>
  <si>
    <t>36980</t>
  </si>
  <si>
    <t>11110103</t>
  </si>
  <si>
    <t>0.97</t>
  </si>
  <si>
    <t>11110103007</t>
  </si>
  <si>
    <t>37934</t>
  </si>
  <si>
    <t>HULAH LAKE</t>
  </si>
  <si>
    <t>OK10312</t>
  </si>
  <si>
    <t>11.788</t>
  </si>
  <si>
    <t>11070106002566</t>
  </si>
  <si>
    <t>35125</t>
  </si>
  <si>
    <t>1.5</t>
  </si>
  <si>
    <t>11070106013</t>
  </si>
  <si>
    <t>36042</t>
  </si>
  <si>
    <t>HEYBURN LAKE</t>
  </si>
  <si>
    <t>OK10313</t>
  </si>
  <si>
    <t>2.755</t>
  </si>
  <si>
    <t>232.3</t>
  </si>
  <si>
    <t>Heyburn Lake</t>
  </si>
  <si>
    <t>11110101001530</t>
  </si>
  <si>
    <t>37306</t>
  </si>
  <si>
    <t>0.78</t>
  </si>
  <si>
    <t>11110101024</t>
  </si>
  <si>
    <t>38255</t>
  </si>
  <si>
    <t>FORT GIBSON LAKE</t>
  </si>
  <si>
    <t>OK10314</t>
  </si>
  <si>
    <t>4.433</t>
  </si>
  <si>
    <t>11070107010522</t>
  </si>
  <si>
    <t>35147</t>
  </si>
  <si>
    <t>0.55</t>
  </si>
  <si>
    <t>11070107016</t>
  </si>
  <si>
    <t>36064</t>
  </si>
  <si>
    <t>WISTER LAKE</t>
  </si>
  <si>
    <t>OK10315</t>
  </si>
  <si>
    <t>CANTON LAKE</t>
  </si>
  <si>
    <t>OK10316</t>
  </si>
  <si>
    <t>32.21</t>
  </si>
  <si>
    <t>Canton Lake</t>
  </si>
  <si>
    <t>11100301000818</t>
  </si>
  <si>
    <t>37274</t>
  </si>
  <si>
    <t>0.69</t>
  </si>
  <si>
    <t>11100301012</t>
  </si>
  <si>
    <t>38226</t>
  </si>
  <si>
    <t>DENISON DAM</t>
  </si>
  <si>
    <t>LAKE TEXOMA</t>
  </si>
  <si>
    <t>OK10317</t>
  </si>
  <si>
    <t>240.44</t>
  </si>
  <si>
    <t>188.1</t>
  </si>
  <si>
    <t>Cedar Bayou</t>
  </si>
  <si>
    <t>11130210005740</t>
  </si>
  <si>
    <t>36366</t>
  </si>
  <si>
    <t>11130210</t>
  </si>
  <si>
    <t>0.37</t>
  </si>
  <si>
    <t>11130210017</t>
  </si>
  <si>
    <t>37307</t>
  </si>
  <si>
    <t>FORT SUPPLY LAKE</t>
  </si>
  <si>
    <t>FORT SUPPLU LAKE</t>
  </si>
  <si>
    <t>OK10318</t>
  </si>
  <si>
    <t>6.848</t>
  </si>
  <si>
    <t>Fort Supply Reservoir</t>
  </si>
  <si>
    <t>11100203000644</t>
  </si>
  <si>
    <t>36884</t>
  </si>
  <si>
    <t>11100203</t>
  </si>
  <si>
    <t>11100203001</t>
  </si>
  <si>
    <t>37834</t>
  </si>
  <si>
    <t>GREAT SALT PLAINS LAKE</t>
  </si>
  <si>
    <t>OK10319</t>
  </si>
  <si>
    <t>33.561</t>
  </si>
  <si>
    <t>Great Salt Plains Reservoir</t>
  </si>
  <si>
    <t>11060004001574</t>
  </si>
  <si>
    <t>34960</t>
  </si>
  <si>
    <t>11060004</t>
  </si>
  <si>
    <t>0.84</t>
  </si>
  <si>
    <t>11060004029</t>
  </si>
  <si>
    <t>35874</t>
  </si>
  <si>
    <t>HOLDENVILLE CITY LAKE</t>
  </si>
  <si>
    <t>NEW HOLDENVILLE LAKE</t>
  </si>
  <si>
    <t>OK10479</t>
  </si>
  <si>
    <t>1.654</t>
  </si>
  <si>
    <t>Lake Holdenville</t>
  </si>
  <si>
    <t>11090203000580</t>
  </si>
  <si>
    <t>WEWOKA</t>
  </si>
  <si>
    <t>OK10487</t>
  </si>
  <si>
    <t>1.439</t>
  </si>
  <si>
    <t>Wewoka Lake</t>
  </si>
  <si>
    <t>11100302001181</t>
  </si>
  <si>
    <t>35708</t>
  </si>
  <si>
    <t>11100302</t>
  </si>
  <si>
    <t>11100302032</t>
  </si>
  <si>
    <t>36636</t>
  </si>
  <si>
    <t>HOBART</t>
  </si>
  <si>
    <t>ROCKY LAKE</t>
  </si>
  <si>
    <t>OK10494</t>
  </si>
  <si>
    <t>1.279</t>
  </si>
  <si>
    <t>Lake Hobart</t>
  </si>
  <si>
    <t>11120303004165</t>
  </si>
  <si>
    <t>36148</t>
  </si>
  <si>
    <t>11120303</t>
  </si>
  <si>
    <t>11120303016</t>
  </si>
  <si>
    <t>37086</t>
  </si>
  <si>
    <t>CLINTON</t>
  </si>
  <si>
    <t>OK10497</t>
  </si>
  <si>
    <t>CUSHING LAKE</t>
  </si>
  <si>
    <t>OK10642</t>
  </si>
  <si>
    <t>1.702</t>
  </si>
  <si>
    <t>Cushing Lake</t>
  </si>
  <si>
    <t>11050003001705</t>
  </si>
  <si>
    <t>37297</t>
  </si>
  <si>
    <t>11050003</t>
  </si>
  <si>
    <t>0.3</t>
  </si>
  <si>
    <t>11050003032</t>
  </si>
  <si>
    <t>38249</t>
  </si>
  <si>
    <t>CLEAR CR LAKE</t>
  </si>
  <si>
    <t>CHISHOLM TRAIL LAKE</t>
  </si>
  <si>
    <t>OK10736</t>
  </si>
  <si>
    <t>2.877</t>
  </si>
  <si>
    <t>Clear Creek Lake</t>
  </si>
  <si>
    <t>11130303002180</t>
  </si>
  <si>
    <t>37231</t>
  </si>
  <si>
    <t>0.32</t>
  </si>
  <si>
    <t>11130303033</t>
  </si>
  <si>
    <t>38178</t>
  </si>
  <si>
    <t>SHELL</t>
  </si>
  <si>
    <t>OK11015</t>
  </si>
  <si>
    <t>2.258</t>
  </si>
  <si>
    <t>Shell Lake</t>
  </si>
  <si>
    <t>11110101001475</t>
  </si>
  <si>
    <t>35764</t>
  </si>
  <si>
    <t>11110101011</t>
  </si>
  <si>
    <t>36694</t>
  </si>
  <si>
    <t>PONCA</t>
  </si>
  <si>
    <t>OK11017</t>
  </si>
  <si>
    <t>3.129</t>
  </si>
  <si>
    <t>Lake Ponca</t>
  </si>
  <si>
    <t>11060001006434</t>
  </si>
  <si>
    <t>YAHOLA</t>
  </si>
  <si>
    <t>MOHAWK LAKE</t>
  </si>
  <si>
    <t>OK11023</t>
  </si>
  <si>
    <t>1.709</t>
  </si>
  <si>
    <t>185.6</t>
  </si>
  <si>
    <t>Lake Yahola</t>
  </si>
  <si>
    <t>11070107000868</t>
  </si>
  <si>
    <t>SPAVINAW</t>
  </si>
  <si>
    <t>SPAVINAW LAKE</t>
  </si>
  <si>
    <t>OK11025</t>
  </si>
  <si>
    <t>6.321</t>
  </si>
  <si>
    <t>207.3</t>
  </si>
  <si>
    <t>Spavinaw Lake</t>
  </si>
  <si>
    <t>11070209001535</t>
  </si>
  <si>
    <t>36965</t>
  </si>
  <si>
    <t>EUCHA</t>
  </si>
  <si>
    <t>UPPER SPAVINAW LAKE</t>
  </si>
  <si>
    <t>OK11026</t>
  </si>
  <si>
    <t>11.122</t>
  </si>
  <si>
    <t>237.1</t>
  </si>
  <si>
    <t>Lake Eucha</t>
  </si>
  <si>
    <t>11070209028304</t>
  </si>
  <si>
    <t>36873</t>
  </si>
  <si>
    <t>0.79</t>
  </si>
  <si>
    <t>11070209051</t>
  </si>
  <si>
    <t>37823</t>
  </si>
  <si>
    <t>SCS-OKFUSKEE TRIB SITE-S1</t>
  </si>
  <si>
    <t>DRIPPING SPRINGS LAKE</t>
  </si>
  <si>
    <t>OK11032</t>
  </si>
  <si>
    <t>3.939</t>
  </si>
  <si>
    <t>225.9</t>
  </si>
  <si>
    <t>Salt Creek Site S-1 Reservoir</t>
  </si>
  <si>
    <t>11100303003835</t>
  </si>
  <si>
    <t>SOUTHWESTERN POWER STATION NO.3</t>
  </si>
  <si>
    <t>OK11037</t>
  </si>
  <si>
    <t>SHAWNEE CITY NO.1</t>
  </si>
  <si>
    <t>OK11039</t>
  </si>
  <si>
    <t>5.613</t>
  </si>
  <si>
    <t>325.2</t>
  </si>
  <si>
    <t>Shawnee Reservoir</t>
  </si>
  <si>
    <t>11100302022527</t>
  </si>
  <si>
    <t>PAWNEE LAKE</t>
  </si>
  <si>
    <t>OK11043</t>
  </si>
  <si>
    <t>1.317</t>
  </si>
  <si>
    <t>Pawnee Lake</t>
  </si>
  <si>
    <t>11060006001932</t>
  </si>
  <si>
    <t>SOONER</t>
  </si>
  <si>
    <t>OK11103</t>
  </si>
  <si>
    <t>20.889</t>
  </si>
  <si>
    <t>Sooner Lake</t>
  </si>
  <si>
    <t>11060006011309</t>
  </si>
  <si>
    <t>35022</t>
  </si>
  <si>
    <t>0.48</t>
  </si>
  <si>
    <t>11060006034</t>
  </si>
  <si>
    <t>35937</t>
  </si>
  <si>
    <t>SCS-LOST DUCK CREEK SITE-D5</t>
  </si>
  <si>
    <t>OK13298</t>
  </si>
  <si>
    <t>A.B. JEWELL</t>
  </si>
  <si>
    <t>LYNN LANE</t>
  </si>
  <si>
    <t>OK13300</t>
  </si>
  <si>
    <t>MOUNTAIN PARK</t>
  </si>
  <si>
    <t>OK20502</t>
  </si>
  <si>
    <t>23.44</t>
  </si>
  <si>
    <t>Tom Steed Reservoir</t>
  </si>
  <si>
    <t>11120303006085</t>
  </si>
  <si>
    <t>36146</t>
  </si>
  <si>
    <t>11120303005</t>
  </si>
  <si>
    <t>37083</t>
  </si>
  <si>
    <t>WAURIKA LAKE</t>
  </si>
  <si>
    <t>OK20506</t>
  </si>
  <si>
    <t>40.815</t>
  </si>
  <si>
    <t>11130208000714</t>
  </si>
  <si>
    <t>36345</t>
  </si>
  <si>
    <t>11130208</t>
  </si>
  <si>
    <t>0.6</t>
  </si>
  <si>
    <t>11130208005</t>
  </si>
  <si>
    <t>37286</t>
  </si>
  <si>
    <t>BIRCH LAKE</t>
  </si>
  <si>
    <t>OK20508</t>
  </si>
  <si>
    <t>KAW LAKE</t>
  </si>
  <si>
    <t>OK20509</t>
  </si>
  <si>
    <t>65.312</t>
  </si>
  <si>
    <t>Kaw Lake</t>
  </si>
  <si>
    <t>11060001000931</t>
  </si>
  <si>
    <t>34897</t>
  </si>
  <si>
    <t>11060001</t>
  </si>
  <si>
    <t>1.94</t>
  </si>
  <si>
    <t>11060001001</t>
  </si>
  <si>
    <t>35811</t>
  </si>
  <si>
    <t>OPTIMA LAKE</t>
  </si>
  <si>
    <t>OK20510</t>
  </si>
  <si>
    <t>10.167</t>
  </si>
  <si>
    <t>842.5</t>
  </si>
  <si>
    <t>Optima Lake</t>
  </si>
  <si>
    <t>11100102002713</t>
  </si>
  <si>
    <t>35569</t>
  </si>
  <si>
    <t>11100102</t>
  </si>
  <si>
    <t>11100102007</t>
  </si>
  <si>
    <t>36494</t>
  </si>
  <si>
    <t>BROWN LAKE</t>
  </si>
  <si>
    <t>OK20511</t>
  </si>
  <si>
    <t>2.216</t>
  </si>
  <si>
    <t>218.5</t>
  </si>
  <si>
    <t>Brown Lake</t>
  </si>
  <si>
    <t>11090204003191</t>
  </si>
  <si>
    <t>35538</t>
  </si>
  <si>
    <t>0.49</t>
  </si>
  <si>
    <t>11090204044</t>
  </si>
  <si>
    <t>36462</t>
  </si>
  <si>
    <t>SCS-UPPER BAYOU SITE-10M</t>
  </si>
  <si>
    <t>HEALDTON LAKE</t>
  </si>
  <si>
    <t>OK20805</t>
  </si>
  <si>
    <t>1.284</t>
  </si>
  <si>
    <t>11130201001152</t>
  </si>
  <si>
    <t>GREEN LEAF LAKE</t>
  </si>
  <si>
    <t>GREENLEAF LAKE</t>
  </si>
  <si>
    <t>OK20992</t>
  </si>
  <si>
    <t>2.792</t>
  </si>
  <si>
    <t>Greenleaf Lake</t>
  </si>
  <si>
    <t>11110102005082</t>
  </si>
  <si>
    <t>36984</t>
  </si>
  <si>
    <t>0.61</t>
  </si>
  <si>
    <t>11110102005</t>
  </si>
  <si>
    <t>37936</t>
  </si>
  <si>
    <t>SCS-DEEP RED RUN-COFFIN CR SITE-01</t>
  </si>
  <si>
    <t>LAKE FREDERICK</t>
  </si>
  <si>
    <t>OK21279</t>
  </si>
  <si>
    <t>3.573</t>
  </si>
  <si>
    <t>Lake Frederick</t>
  </si>
  <si>
    <t>11130203000784</t>
  </si>
  <si>
    <t>36302</t>
  </si>
  <si>
    <t>11130203</t>
  </si>
  <si>
    <t>0.47</t>
  </si>
  <si>
    <t>11130203019</t>
  </si>
  <si>
    <t>37243</t>
  </si>
  <si>
    <t>COPAN LAKE</t>
  </si>
  <si>
    <t>OK21489</t>
  </si>
  <si>
    <t>17.005</t>
  </si>
  <si>
    <t>Copan Lake</t>
  </si>
  <si>
    <t>11070106020541</t>
  </si>
  <si>
    <t>35118</t>
  </si>
  <si>
    <t>1.23</t>
  </si>
  <si>
    <t>11070106006</t>
  </si>
  <si>
    <t>36035</t>
  </si>
  <si>
    <t>SARDIS LAKE</t>
  </si>
  <si>
    <t>OK21490</t>
  </si>
  <si>
    <t>57.576</t>
  </si>
  <si>
    <t>11140105011888</t>
  </si>
  <si>
    <t>36560</t>
  </si>
  <si>
    <t>1.48</t>
  </si>
  <si>
    <t>11140105028</t>
  </si>
  <si>
    <t>37504</t>
  </si>
  <si>
    <t>MADILL RESERVOIR</t>
  </si>
  <si>
    <t>HAUANI LAKE</t>
  </si>
  <si>
    <t>OK21544</t>
  </si>
  <si>
    <t>PENNSYLVANIA GLASS SAND CORP.</t>
  </si>
  <si>
    <t>BASIN #3</t>
  </si>
  <si>
    <t>OK21616</t>
  </si>
  <si>
    <t>SCS-CHEROKEE SANDY SITE-17</t>
  </si>
  <si>
    <t>R. C. LONGMIRE</t>
  </si>
  <si>
    <t>OK21703</t>
  </si>
  <si>
    <t>3.801</t>
  </si>
  <si>
    <t>11130303033033</t>
  </si>
  <si>
    <t>SCS-KICKAPOO NATIONS SITE-01M</t>
  </si>
  <si>
    <t>BELL COW</t>
  </si>
  <si>
    <t>OK21705</t>
  </si>
  <si>
    <t>SCS-LOWER BLACK BEAR CREEK SITE-19M</t>
  </si>
  <si>
    <t>LONE CHIMNEY LAKE</t>
  </si>
  <si>
    <t>OK22072</t>
  </si>
  <si>
    <t>OK22156</t>
  </si>
  <si>
    <t>OK22158</t>
  </si>
  <si>
    <t>OK22159</t>
  </si>
  <si>
    <t>OK22160</t>
  </si>
  <si>
    <t>MEEKER LAKE</t>
  </si>
  <si>
    <t>OK22163</t>
  </si>
  <si>
    <t>WILEY POST LAKE</t>
  </si>
  <si>
    <t>OK22166</t>
  </si>
  <si>
    <t>OK22172</t>
  </si>
  <si>
    <t>BRUSHY CR LAKE</t>
  </si>
  <si>
    <t>OK22173</t>
  </si>
  <si>
    <t>HUMPHREYS LAKE</t>
  </si>
  <si>
    <t>OK22175</t>
  </si>
  <si>
    <t>ARCADIA LAKE</t>
  </si>
  <si>
    <t>OK22178</t>
  </si>
  <si>
    <t>7.134</t>
  </si>
  <si>
    <t>11100303033711</t>
  </si>
  <si>
    <t>MCGEE LAKE</t>
  </si>
  <si>
    <t>OK22194</t>
  </si>
  <si>
    <t>15.897</t>
  </si>
  <si>
    <t>11140103013228</t>
  </si>
  <si>
    <t>36517</t>
  </si>
  <si>
    <t>11140103</t>
  </si>
  <si>
    <t>11140103008</t>
  </si>
  <si>
    <t>37460</t>
  </si>
  <si>
    <t>SCS-NORTH DEER CREEK SITE-1M</t>
  </si>
  <si>
    <t>WES WATKINS</t>
  </si>
  <si>
    <t>OK22226</t>
  </si>
  <si>
    <t>4.194</t>
  </si>
  <si>
    <t>11100302023184</t>
  </si>
  <si>
    <t>PENSACOLA EAST SPILLWAY 2</t>
  </si>
  <si>
    <t>N/A</t>
  </si>
  <si>
    <t>OK30072</t>
  </si>
  <si>
    <t>156.284</t>
  </si>
  <si>
    <t>Grand Lake O' the Cherokees</t>
  </si>
  <si>
    <t>11070206003243</t>
  </si>
  <si>
    <t>35211</t>
  </si>
  <si>
    <t>11070205</t>
  </si>
  <si>
    <t>0.89</t>
  </si>
  <si>
    <t>11070205001</t>
  </si>
  <si>
    <t>36128</t>
  </si>
  <si>
    <t>TWIN EAGLES RANCH</t>
  </si>
  <si>
    <t>OK30111</t>
  </si>
  <si>
    <t>MCGEE CREEK DIKE</t>
  </si>
  <si>
    <t>MCGEE CREEK LAKE</t>
  </si>
  <si>
    <t>OK82913</t>
  </si>
  <si>
    <t>Dam_name</t>
  </si>
  <si>
    <t>Other_dam_name</t>
  </si>
  <si>
    <t>Year_Cdompleted</t>
  </si>
  <si>
    <t>Reservoir_Age_Normalized</t>
  </si>
  <si>
    <t>Max_Discharge</t>
  </si>
  <si>
    <t>Max_Storage</t>
  </si>
  <si>
    <t>Max_Storage(ML)</t>
  </si>
  <si>
    <t>Max_Storage(ML)_logtrans</t>
  </si>
  <si>
    <t>Max_Storage(ML)_logtrans_standardized</t>
  </si>
  <si>
    <t>NID_Storage (cubic_feet)</t>
  </si>
  <si>
    <t>Surface_Area_(Sq.ft.)</t>
  </si>
  <si>
    <t>Surface_Area_(Sq.Mi.)</t>
  </si>
  <si>
    <t>Surface_Area_(Sq.meters)</t>
  </si>
  <si>
    <t>Surface_Area_(Sq. Kilometers)</t>
  </si>
  <si>
    <t>Drainage_Area_(Sq. Mi.)</t>
  </si>
  <si>
    <t>Drainage_Area_(Sq. km)</t>
  </si>
  <si>
    <t>Drainage_Area_(Acres)</t>
  </si>
  <si>
    <t>Drainage_Area_(Sq._ft.)</t>
  </si>
  <si>
    <t>Shoreline_Surface_Area_Ratio</t>
  </si>
  <si>
    <t>Shoreline_Surface_Area_Ratio_log_transformed</t>
  </si>
  <si>
    <t>Shoreline_Surface_Area_Ratio_log_transformed_standardized</t>
  </si>
  <si>
    <t>Reservoir_Perimeter (ft)</t>
  </si>
  <si>
    <t>Reservoir_Perimeter (miles)</t>
  </si>
  <si>
    <t>Lake_Volume_(cu._ft)</t>
  </si>
  <si>
    <t>Lake_Volume_(cu._meters)</t>
  </si>
  <si>
    <t>Lake_Volume_(cu._meters) in 10^6 m^3</t>
  </si>
  <si>
    <t>RFHP SPARROW_NIDID</t>
  </si>
  <si>
    <t>Permanent_ID</t>
  </si>
  <si>
    <t>E2RF1_ID</t>
  </si>
  <si>
    <t>Pasture_Normalized</t>
  </si>
  <si>
    <t>NIDStateFederal_USACE_DamsSurface_area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</si>
</sst>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  <xf numFmtId="0" fontId="0" fillId="0" borderId="0" xfId="0" applyFill="1" applyBorder="1"/>
    <xf numFmtId="0" fontId="0" fillId="0" borderId="0" xfId="0" applyNumberForma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15"/>
  <sheetViews>
    <sheetView workbookViewId="0">
      <selection sqref="A1:XFD1048576"/>
    </sheetView>
  </sheetViews>
  <sheetFormatPr defaultRowHeight="15" x14ac:dyDescent="0.25"/>
  <cols>
    <col min="1" max="1" width="31" customWidth="1"/>
    <col min="2" max="2" width="22.7109375" customWidth="1"/>
    <col min="30" max="30" width="11.42578125" customWidth="1"/>
  </cols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130</v>
      </c>
      <c r="AO2" s="2" t="s">
        <v>130</v>
      </c>
      <c r="AP2" s="2" t="s">
        <v>130</v>
      </c>
      <c r="AQ2" s="2" t="s">
        <v>131</v>
      </c>
      <c r="AR2" s="2" t="s">
        <v>130</v>
      </c>
      <c r="AS2" s="2" t="s">
        <v>130</v>
      </c>
      <c r="AT2" s="2" t="s">
        <v>130</v>
      </c>
      <c r="AU2" s="2" t="s">
        <v>130</v>
      </c>
      <c r="AV2" s="2" t="s">
        <v>130</v>
      </c>
    </row>
    <row r="3" spans="1:99" s="2" customFormat="1" x14ac:dyDescent="0.25">
      <c r="A3" s="2" t="s">
        <v>132</v>
      </c>
      <c r="B3" s="2" t="s">
        <v>132</v>
      </c>
      <c r="C3" s="2" t="s">
        <v>133</v>
      </c>
      <c r="D3" s="2">
        <v>1984</v>
      </c>
      <c r="E3" s="2">
        <f t="shared" ref="E3:E66" si="0">2015-D3</f>
        <v>31</v>
      </c>
      <c r="F3" s="2">
        <v>138</v>
      </c>
      <c r="G3" s="2">
        <v>143</v>
      </c>
      <c r="H3" s="2">
        <v>21700</v>
      </c>
      <c r="I3" s="2">
        <v>893000</v>
      </c>
      <c r="J3" s="2">
        <v>331200</v>
      </c>
      <c r="K3" s="2">
        <v>893000</v>
      </c>
      <c r="L3" s="2">
        <f t="shared" ref="L3:L66" si="1">K3*43559.9</f>
        <v>38898990700</v>
      </c>
      <c r="M3" s="2">
        <v>10540</v>
      </c>
      <c r="N3" s="2">
        <f t="shared" ref="N3:N66" si="2">M3*43560</f>
        <v>459122400</v>
      </c>
      <c r="O3" s="2">
        <f t="shared" ref="O3:O66" si="3">M3*0.0015625</f>
        <v>16.46875</v>
      </c>
      <c r="P3" s="2">
        <f t="shared" ref="P3:P66" si="4">M3*4046.86</f>
        <v>42653904.399999999</v>
      </c>
      <c r="Q3" s="2">
        <f t="shared" ref="Q3:Q66" si="5">M3*0.00404686</f>
        <v>42.653904400000002</v>
      </c>
      <c r="R3" s="2">
        <v>354</v>
      </c>
      <c r="S3" s="2">
        <f t="shared" ref="S3:S66" si="6">R3*2.58999</f>
        <v>916.85645999999997</v>
      </c>
      <c r="T3" s="2">
        <f t="shared" ref="T3:T66" si="7">R3*640</f>
        <v>226560</v>
      </c>
      <c r="U3" s="2">
        <f t="shared" ref="U3:U66" si="8">R3*27880000</f>
        <v>9869520000</v>
      </c>
      <c r="V3" s="2">
        <v>961113.45207</v>
      </c>
      <c r="W3" s="2">
        <f t="shared" ref="W3:W66" si="9">V3*0.0003048</f>
        <v>292.94738019093597</v>
      </c>
      <c r="X3" s="2">
        <f t="shared" ref="X3:X66" si="10">V3*0.000189394</f>
        <v>182.0291211413456</v>
      </c>
      <c r="Y3" s="2">
        <f t="shared" ref="Y3:Y66" si="11">X3/(2*(SQRT(3.1416*O3)))</f>
        <v>12.653338140374487</v>
      </c>
      <c r="Z3" s="2">
        <f t="shared" ref="Z3:Z66" si="12">L3/N3</f>
        <v>84.724663183499644</v>
      </c>
      <c r="AA3" s="2">
        <f t="shared" ref="AA3:AA66" si="13">W3/AK3</f>
        <v>0.71707928747421568</v>
      </c>
      <c r="AB3" s="2">
        <f t="shared" ref="AB3:AB66" si="14">3*Z3/AC3</f>
        <v>1.8418405039891226</v>
      </c>
      <c r="AC3" s="2">
        <v>138</v>
      </c>
      <c r="AD3" s="2">
        <f t="shared" ref="AD3:AD66" si="15">Z3/AC3</f>
        <v>0.6139468346630409</v>
      </c>
      <c r="AE3" s="2">
        <v>162.23699999999999</v>
      </c>
      <c r="AF3" s="2">
        <f t="shared" ref="AF3:AF66" si="16">T3/M3</f>
        <v>21.495256166982923</v>
      </c>
      <c r="AG3" s="2">
        <f t="shared" ref="AG3:AG66" si="17">50*Z3*SQRT(3.1416)*(SQRT(N3))^-1</f>
        <v>0.35042175350521992</v>
      </c>
      <c r="AH3" s="2">
        <f t="shared" ref="AH3:AH66" si="18">P3/AJ3</f>
        <v>0.10440861889671091</v>
      </c>
      <c r="AI3" s="2">
        <f t="shared" ref="AI3:AI66" si="19">J3*43559.9</f>
        <v>14427038880</v>
      </c>
      <c r="AJ3" s="2">
        <f t="shared" ref="AJ3:AJ66" si="20">J3*1233.48</f>
        <v>408528576</v>
      </c>
      <c r="AK3" s="2">
        <f t="shared" ref="AK3:AK66" si="21">AJ3/10^6</f>
        <v>408.52857599999999</v>
      </c>
      <c r="AL3" s="2" t="s">
        <v>134</v>
      </c>
      <c r="AM3" s="2" t="s">
        <v>135</v>
      </c>
      <c r="AN3" s="2" t="s">
        <v>136</v>
      </c>
      <c r="AO3" s="2" t="s">
        <v>137</v>
      </c>
      <c r="AP3" s="2" t="s">
        <v>138</v>
      </c>
      <c r="AQ3" s="2" t="s">
        <v>139</v>
      </c>
      <c r="AR3" s="2" t="s">
        <v>140</v>
      </c>
      <c r="AS3" s="2">
        <v>2</v>
      </c>
      <c r="AT3" s="2" t="s">
        <v>141</v>
      </c>
      <c r="AU3" s="2" t="s">
        <v>142</v>
      </c>
      <c r="AV3" s="2">
        <v>9</v>
      </c>
      <c r="AW3" s="5">
        <v>75</v>
      </c>
      <c r="AX3" s="5">
        <v>25</v>
      </c>
      <c r="AY3" s="2">
        <v>0</v>
      </c>
      <c r="AZ3" s="5">
        <v>4.7</v>
      </c>
      <c r="BA3" s="2">
        <v>0</v>
      </c>
      <c r="BB3" s="2">
        <v>0</v>
      </c>
      <c r="BC3" s="5">
        <v>0.4</v>
      </c>
      <c r="BD3" s="2">
        <v>0</v>
      </c>
      <c r="BE3" s="5">
        <v>0.2</v>
      </c>
      <c r="BF3" s="5">
        <v>32.5</v>
      </c>
      <c r="BG3" s="5">
        <v>0.3</v>
      </c>
      <c r="BH3" s="5">
        <v>0.3</v>
      </c>
      <c r="BI3" s="5">
        <v>0.6</v>
      </c>
      <c r="BJ3" s="5">
        <v>51.7</v>
      </c>
      <c r="BK3" s="5">
        <v>6.7</v>
      </c>
      <c r="BL3" s="5">
        <v>0.8</v>
      </c>
      <c r="BM3" s="2">
        <v>0</v>
      </c>
      <c r="BN3" s="5">
        <v>1.9</v>
      </c>
      <c r="BO3" s="5">
        <v>19407</v>
      </c>
      <c r="BP3" s="5">
        <v>10260</v>
      </c>
      <c r="BQ3" s="5">
        <v>18</v>
      </c>
      <c r="BR3" s="5">
        <v>10</v>
      </c>
      <c r="BS3" s="5">
        <v>0.11</v>
      </c>
      <c r="BT3" s="5">
        <v>0.06</v>
      </c>
      <c r="BU3" s="5">
        <v>36608</v>
      </c>
      <c r="BV3" s="5">
        <v>35</v>
      </c>
      <c r="BW3" s="5">
        <v>0.21</v>
      </c>
      <c r="BX3" s="5">
        <v>104151</v>
      </c>
      <c r="BY3" s="5">
        <v>4179</v>
      </c>
      <c r="BZ3" s="5">
        <v>99</v>
      </c>
      <c r="CA3" s="5">
        <v>4</v>
      </c>
      <c r="CB3" s="5">
        <v>0.73</v>
      </c>
      <c r="CC3" s="5">
        <v>0.03</v>
      </c>
      <c r="CD3" s="5">
        <v>11</v>
      </c>
      <c r="CE3" s="5">
        <v>6</v>
      </c>
      <c r="CF3" s="5">
        <v>15</v>
      </c>
      <c r="CG3" s="5">
        <v>7</v>
      </c>
      <c r="CH3" s="5">
        <v>42</v>
      </c>
      <c r="CI3" s="5">
        <v>14</v>
      </c>
      <c r="CJ3" s="5">
        <v>18</v>
      </c>
      <c r="CK3" s="5">
        <v>3</v>
      </c>
      <c r="CL3" s="5">
        <v>5</v>
      </c>
      <c r="CM3" s="2">
        <v>0</v>
      </c>
      <c r="CN3" s="2">
        <v>0</v>
      </c>
      <c r="CO3" s="5">
        <v>12</v>
      </c>
      <c r="CP3" s="5">
        <v>56</v>
      </c>
      <c r="CQ3" s="5">
        <v>3</v>
      </c>
      <c r="CR3" s="5">
        <v>8</v>
      </c>
      <c r="CS3" s="5">
        <v>0.37664999999999998</v>
      </c>
      <c r="CT3" s="5">
        <v>5.0479999999999997E-2</v>
      </c>
      <c r="CU3" s="2" t="s">
        <v>143</v>
      </c>
    </row>
    <row r="4" spans="1:99" s="2" customFormat="1" x14ac:dyDescent="0.25">
      <c r="A4" s="2" t="s">
        <v>144</v>
      </c>
      <c r="B4" s="2" t="s">
        <v>145</v>
      </c>
      <c r="C4" s="2" t="s">
        <v>146</v>
      </c>
      <c r="D4" s="2">
        <v>1964</v>
      </c>
      <c r="E4" s="2">
        <f t="shared" si="0"/>
        <v>51</v>
      </c>
      <c r="F4" s="2">
        <v>80</v>
      </c>
      <c r="G4" s="2">
        <v>87</v>
      </c>
      <c r="H4" s="2">
        <v>736000</v>
      </c>
      <c r="I4" s="2">
        <v>440000</v>
      </c>
      <c r="J4" s="2">
        <v>200300</v>
      </c>
      <c r="K4" s="2">
        <v>440000</v>
      </c>
      <c r="L4" s="2">
        <f t="shared" si="1"/>
        <v>19166356000</v>
      </c>
      <c r="M4" s="2">
        <v>19000</v>
      </c>
      <c r="N4" s="2">
        <f t="shared" si="2"/>
        <v>827640000</v>
      </c>
      <c r="O4" s="2">
        <f t="shared" si="3"/>
        <v>29.6875</v>
      </c>
      <c r="P4" s="2">
        <f t="shared" si="4"/>
        <v>76890340</v>
      </c>
      <c r="Q4" s="2">
        <f t="shared" si="5"/>
        <v>76.890340000000009</v>
      </c>
      <c r="R4" s="2">
        <v>11553</v>
      </c>
      <c r="S4" s="2">
        <f t="shared" si="6"/>
        <v>29922.154469999998</v>
      </c>
      <c r="T4" s="2">
        <f t="shared" si="7"/>
        <v>7393920</v>
      </c>
      <c r="U4" s="2">
        <f t="shared" si="8"/>
        <v>322097640000</v>
      </c>
      <c r="V4" s="2">
        <v>467757.48493999999</v>
      </c>
      <c r="W4" s="2">
        <f t="shared" si="9"/>
        <v>142.572481409712</v>
      </c>
      <c r="X4" s="2">
        <f t="shared" si="10"/>
        <v>88.590461102726366</v>
      </c>
      <c r="Y4" s="2">
        <f t="shared" si="11"/>
        <v>4.5866405772408916</v>
      </c>
      <c r="Z4" s="2">
        <f t="shared" si="12"/>
        <v>23.157841573631046</v>
      </c>
      <c r="AA4" s="2">
        <f t="shared" si="13"/>
        <v>0.57706222636450999</v>
      </c>
      <c r="AB4" s="2">
        <f t="shared" si="14"/>
        <v>0.86841905901116423</v>
      </c>
      <c r="AC4" s="2">
        <v>80</v>
      </c>
      <c r="AD4" s="2">
        <f t="shared" si="15"/>
        <v>0.28947301967038808</v>
      </c>
      <c r="AE4" s="2">
        <v>663.69500000000005</v>
      </c>
      <c r="AF4" s="2">
        <f t="shared" si="16"/>
        <v>389.15368421052631</v>
      </c>
      <c r="AG4" s="2">
        <f t="shared" si="17"/>
        <v>7.1338305772290111E-2</v>
      </c>
      <c r="AH4" s="2">
        <f t="shared" si="18"/>
        <v>0.31121370931895442</v>
      </c>
      <c r="AI4" s="2">
        <f t="shared" si="19"/>
        <v>8725047970</v>
      </c>
      <c r="AJ4" s="2">
        <f t="shared" si="20"/>
        <v>247066044</v>
      </c>
      <c r="AK4" s="2">
        <f t="shared" si="21"/>
        <v>247.06604400000001</v>
      </c>
      <c r="AL4" s="2" t="s">
        <v>147</v>
      </c>
      <c r="AM4" s="2" t="s">
        <v>148</v>
      </c>
      <c r="AN4" s="2" t="s">
        <v>148</v>
      </c>
      <c r="AO4" s="2" t="s">
        <v>149</v>
      </c>
      <c r="AP4" s="2" t="s">
        <v>150</v>
      </c>
      <c r="AQ4" s="2" t="s">
        <v>151</v>
      </c>
      <c r="AR4" s="2" t="s">
        <v>152</v>
      </c>
      <c r="AS4" s="2">
        <v>2</v>
      </c>
      <c r="AT4" s="2" t="s">
        <v>153</v>
      </c>
      <c r="AU4" s="2" t="s">
        <v>154</v>
      </c>
      <c r="AV4" s="2">
        <v>11</v>
      </c>
      <c r="AW4" s="5">
        <v>84</v>
      </c>
      <c r="AX4" s="5">
        <v>15</v>
      </c>
      <c r="AY4" s="2">
        <v>0</v>
      </c>
      <c r="AZ4" s="5">
        <v>1.8</v>
      </c>
      <c r="BA4" s="5">
        <v>0.1</v>
      </c>
      <c r="BB4" s="5">
        <v>0.1</v>
      </c>
      <c r="BC4" s="5">
        <v>0.2</v>
      </c>
      <c r="BD4" s="2">
        <v>0</v>
      </c>
      <c r="BE4" s="5">
        <v>0.1</v>
      </c>
      <c r="BF4" s="5">
        <v>42.9</v>
      </c>
      <c r="BG4" s="5">
        <v>1.1000000000000001</v>
      </c>
      <c r="BH4" s="5">
        <v>3.2</v>
      </c>
      <c r="BI4" s="5">
        <v>1.5</v>
      </c>
      <c r="BJ4" s="2">
        <v>0</v>
      </c>
      <c r="BK4" s="5">
        <v>41.9</v>
      </c>
      <c r="BL4" s="5">
        <v>6.7</v>
      </c>
      <c r="BM4" s="2">
        <v>0</v>
      </c>
      <c r="BN4" s="5">
        <v>0.4</v>
      </c>
      <c r="BO4" s="5">
        <v>44193</v>
      </c>
      <c r="BP4" s="5">
        <v>6838</v>
      </c>
      <c r="BQ4" s="5">
        <v>43</v>
      </c>
      <c r="BR4" s="5">
        <v>7</v>
      </c>
      <c r="BS4" s="5">
        <v>0.15</v>
      </c>
      <c r="BT4" s="5">
        <v>0.02</v>
      </c>
      <c r="BU4" s="5">
        <v>74168</v>
      </c>
      <c r="BV4" s="5">
        <v>72</v>
      </c>
      <c r="BW4" s="5">
        <v>0.25</v>
      </c>
      <c r="BX4" s="5">
        <v>529512</v>
      </c>
      <c r="BY4" s="5">
        <v>59852</v>
      </c>
      <c r="BZ4" s="5">
        <v>511</v>
      </c>
      <c r="CA4" s="5">
        <v>58</v>
      </c>
      <c r="CB4" s="5">
        <v>0.91</v>
      </c>
      <c r="CC4" s="5">
        <v>0.11</v>
      </c>
      <c r="CD4" s="5">
        <v>5</v>
      </c>
      <c r="CE4" s="5">
        <v>3</v>
      </c>
      <c r="CF4" s="5">
        <v>18</v>
      </c>
      <c r="CG4" s="5">
        <v>5</v>
      </c>
      <c r="CH4" s="5">
        <v>18</v>
      </c>
      <c r="CI4" s="5">
        <v>9</v>
      </c>
      <c r="CJ4" s="5">
        <v>7</v>
      </c>
      <c r="CK4" s="2">
        <v>0</v>
      </c>
      <c r="CL4" s="2">
        <v>0</v>
      </c>
      <c r="CM4" s="2">
        <v>0</v>
      </c>
      <c r="CN4" s="2">
        <v>0</v>
      </c>
      <c r="CO4" s="2">
        <v>0</v>
      </c>
      <c r="CP4" s="2">
        <v>0</v>
      </c>
      <c r="CQ4" s="5">
        <v>50</v>
      </c>
      <c r="CR4" s="5">
        <v>85</v>
      </c>
      <c r="CS4" s="5">
        <v>0.74026999999999998</v>
      </c>
      <c r="CT4" s="5">
        <v>0.21934999999999999</v>
      </c>
      <c r="CU4" s="2" t="s">
        <v>143</v>
      </c>
    </row>
    <row r="5" spans="1:99" s="2" customFormat="1" x14ac:dyDescent="0.25">
      <c r="A5" s="2" t="s">
        <v>155</v>
      </c>
      <c r="B5" s="2" t="s">
        <v>156</v>
      </c>
      <c r="C5" s="2" t="s">
        <v>157</v>
      </c>
      <c r="D5" s="2">
        <v>1969</v>
      </c>
      <c r="E5" s="2">
        <f t="shared" si="0"/>
        <v>46</v>
      </c>
      <c r="F5" s="2">
        <v>55</v>
      </c>
      <c r="G5" s="2">
        <v>59</v>
      </c>
      <c r="H5" s="2">
        <v>14390</v>
      </c>
      <c r="I5" s="2">
        <v>4357</v>
      </c>
      <c r="J5" s="2">
        <v>6106</v>
      </c>
      <c r="K5" s="2">
        <v>6106</v>
      </c>
      <c r="L5" s="2">
        <f t="shared" si="1"/>
        <v>265976749.40000001</v>
      </c>
      <c r="M5" s="2">
        <v>462</v>
      </c>
      <c r="N5" s="2">
        <f t="shared" si="2"/>
        <v>20124720</v>
      </c>
      <c r="O5" s="2">
        <f t="shared" si="3"/>
        <v>0.72187500000000004</v>
      </c>
      <c r="P5" s="2">
        <f t="shared" si="4"/>
        <v>1869649.32</v>
      </c>
      <c r="Q5" s="2">
        <f t="shared" si="5"/>
        <v>1.8696493200000002</v>
      </c>
      <c r="R5" s="2">
        <v>0</v>
      </c>
      <c r="S5" s="2">
        <f t="shared" si="6"/>
        <v>0</v>
      </c>
      <c r="T5" s="2">
        <f t="shared" si="7"/>
        <v>0</v>
      </c>
      <c r="U5" s="2">
        <f t="shared" si="8"/>
        <v>0</v>
      </c>
      <c r="V5" s="2">
        <v>53276.131718999997</v>
      </c>
      <c r="W5" s="2">
        <f t="shared" si="9"/>
        <v>16.238564947951197</v>
      </c>
      <c r="X5" s="2">
        <f t="shared" si="10"/>
        <v>10.090179690788286</v>
      </c>
      <c r="Y5" s="2">
        <f t="shared" si="11"/>
        <v>3.3501361705685722</v>
      </c>
      <c r="Z5" s="2">
        <f t="shared" si="12"/>
        <v>13.216419875655413</v>
      </c>
      <c r="AA5" s="2">
        <f t="shared" si="13"/>
        <v>2.156049535456027</v>
      </c>
      <c r="AB5" s="2">
        <f t="shared" si="14"/>
        <v>0.72089562958120434</v>
      </c>
      <c r="AC5" s="2">
        <v>55</v>
      </c>
      <c r="AD5" s="2">
        <f t="shared" si="15"/>
        <v>0.24029854319373478</v>
      </c>
      <c r="AE5" s="2" t="s">
        <v>148</v>
      </c>
      <c r="AF5" s="2">
        <f t="shared" si="16"/>
        <v>0</v>
      </c>
      <c r="AG5" s="2">
        <f t="shared" si="17"/>
        <v>0.26109247345921471</v>
      </c>
      <c r="AH5" s="2">
        <f t="shared" si="18"/>
        <v>0.24823970349425928</v>
      </c>
      <c r="AI5" s="2">
        <f t="shared" si="19"/>
        <v>265976749.40000001</v>
      </c>
      <c r="AJ5" s="2">
        <f t="shared" si="20"/>
        <v>7531628.8799999999</v>
      </c>
      <c r="AK5" s="2">
        <f t="shared" si="21"/>
        <v>7.5316288799999995</v>
      </c>
      <c r="AL5" s="2" t="s">
        <v>158</v>
      </c>
      <c r="AM5" s="2" t="s">
        <v>159</v>
      </c>
      <c r="AN5" s="2" t="s">
        <v>148</v>
      </c>
      <c r="AO5" s="2" t="s">
        <v>160</v>
      </c>
      <c r="AP5" s="2" t="s">
        <v>148</v>
      </c>
      <c r="AQ5" s="2" t="s">
        <v>148</v>
      </c>
      <c r="AR5" s="2" t="s">
        <v>148</v>
      </c>
      <c r="AS5" s="2">
        <v>0</v>
      </c>
      <c r="AT5" s="2" t="s">
        <v>148</v>
      </c>
      <c r="AU5" s="2" t="s">
        <v>148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 t="s">
        <v>143</v>
      </c>
    </row>
    <row r="6" spans="1:99" s="2" customFormat="1" x14ac:dyDescent="0.25">
      <c r="A6" s="2" t="s">
        <v>161</v>
      </c>
      <c r="B6" s="2" t="s">
        <v>162</v>
      </c>
      <c r="C6" s="2" t="s">
        <v>163</v>
      </c>
      <c r="D6" s="2">
        <v>1954</v>
      </c>
      <c r="E6" s="2">
        <f t="shared" si="0"/>
        <v>61</v>
      </c>
      <c r="F6" s="2">
        <v>90</v>
      </c>
      <c r="G6" s="2">
        <v>90</v>
      </c>
      <c r="H6" s="2">
        <v>54700</v>
      </c>
      <c r="I6" s="2">
        <v>88665</v>
      </c>
      <c r="J6" s="2">
        <v>56574</v>
      </c>
      <c r="K6" s="2">
        <v>88665</v>
      </c>
      <c r="L6" s="2">
        <f t="shared" si="1"/>
        <v>3862238533.5</v>
      </c>
      <c r="M6" s="2">
        <v>2398</v>
      </c>
      <c r="N6" s="2">
        <f t="shared" si="2"/>
        <v>104456880</v>
      </c>
      <c r="O6" s="2">
        <f t="shared" si="3"/>
        <v>3.7468750000000002</v>
      </c>
      <c r="P6" s="2">
        <f t="shared" si="4"/>
        <v>9704370.2800000012</v>
      </c>
      <c r="Q6" s="2">
        <f t="shared" si="5"/>
        <v>9.7043702800000009</v>
      </c>
      <c r="R6" s="2">
        <v>92</v>
      </c>
      <c r="S6" s="2">
        <f t="shared" si="6"/>
        <v>238.27907999999999</v>
      </c>
      <c r="T6" s="2">
        <f t="shared" si="7"/>
        <v>58880</v>
      </c>
      <c r="U6" s="2">
        <f t="shared" si="8"/>
        <v>2564960000</v>
      </c>
      <c r="V6" s="2">
        <v>103368.78115</v>
      </c>
      <c r="W6" s="2">
        <f t="shared" si="9"/>
        <v>31.506804494519997</v>
      </c>
      <c r="X6" s="2">
        <f t="shared" si="10"/>
        <v>19.5774269371231</v>
      </c>
      <c r="Y6" s="2">
        <f t="shared" si="11"/>
        <v>2.8530906444025428</v>
      </c>
      <c r="Z6" s="2">
        <f t="shared" si="12"/>
        <v>36.974477253197684</v>
      </c>
      <c r="AA6" s="2">
        <f t="shared" si="13"/>
        <v>0.45149751033897739</v>
      </c>
      <c r="AB6" s="2">
        <f t="shared" si="14"/>
        <v>1.2324825751065895</v>
      </c>
      <c r="AC6" s="2">
        <v>90</v>
      </c>
      <c r="AD6" s="2">
        <f t="shared" si="15"/>
        <v>0.41082752503552983</v>
      </c>
      <c r="AE6" s="2">
        <v>10.8123</v>
      </c>
      <c r="AF6" s="2">
        <f t="shared" si="16"/>
        <v>24.553794829024188</v>
      </c>
      <c r="AG6" s="2">
        <f t="shared" si="17"/>
        <v>0.3206114041727261</v>
      </c>
      <c r="AH6" s="2">
        <f t="shared" si="18"/>
        <v>0.13906516675118999</v>
      </c>
      <c r="AI6" s="2">
        <f t="shared" si="19"/>
        <v>2464357782.5999999</v>
      </c>
      <c r="AJ6" s="2">
        <f t="shared" si="20"/>
        <v>69782897.519999996</v>
      </c>
      <c r="AK6" s="2">
        <f t="shared" si="21"/>
        <v>69.782897519999992</v>
      </c>
      <c r="AL6" s="2" t="s">
        <v>148</v>
      </c>
      <c r="AM6" s="2" t="s">
        <v>148</v>
      </c>
      <c r="AN6" s="2" t="s">
        <v>164</v>
      </c>
      <c r="AO6" s="2" t="s">
        <v>165</v>
      </c>
      <c r="AP6" s="2" t="s">
        <v>166</v>
      </c>
      <c r="AQ6" s="2" t="s">
        <v>167</v>
      </c>
      <c r="AR6" s="2" t="s">
        <v>168</v>
      </c>
      <c r="AS6" s="2">
        <v>1</v>
      </c>
      <c r="AT6" s="2" t="s">
        <v>169</v>
      </c>
      <c r="AU6" s="2" t="s">
        <v>170</v>
      </c>
      <c r="AV6" s="2">
        <v>5</v>
      </c>
      <c r="AW6" s="5">
        <v>99</v>
      </c>
      <c r="AX6" s="5">
        <v>1</v>
      </c>
      <c r="AY6" s="2">
        <v>0</v>
      </c>
      <c r="AZ6" s="5">
        <v>0.6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5">
        <v>17.100000000000001</v>
      </c>
      <c r="BG6" s="5">
        <v>2.7</v>
      </c>
      <c r="BH6" s="2">
        <v>0</v>
      </c>
      <c r="BI6" s="5">
        <v>15.2</v>
      </c>
      <c r="BJ6" s="5">
        <v>59.8</v>
      </c>
      <c r="BK6" s="5">
        <v>2.2999999999999998</v>
      </c>
      <c r="BL6" s="5">
        <v>2.2000000000000002</v>
      </c>
      <c r="BM6" s="2">
        <v>0</v>
      </c>
      <c r="BN6" s="2">
        <v>0</v>
      </c>
      <c r="BO6" s="5">
        <v>3954</v>
      </c>
      <c r="BP6" s="5">
        <v>652</v>
      </c>
      <c r="BQ6" s="5">
        <v>25</v>
      </c>
      <c r="BR6" s="5">
        <v>4</v>
      </c>
      <c r="BS6" s="5">
        <v>0.44</v>
      </c>
      <c r="BT6" s="5">
        <v>7.0000000000000007E-2</v>
      </c>
      <c r="BU6" s="5">
        <v>5575</v>
      </c>
      <c r="BV6" s="5">
        <v>35</v>
      </c>
      <c r="BW6" s="5">
        <v>0.62</v>
      </c>
      <c r="BX6" s="5">
        <v>17568</v>
      </c>
      <c r="BY6" s="5">
        <v>3725</v>
      </c>
      <c r="BZ6" s="5">
        <v>109</v>
      </c>
      <c r="CA6" s="5">
        <v>23</v>
      </c>
      <c r="CB6" s="5">
        <v>1.82</v>
      </c>
      <c r="CC6" s="5">
        <v>0.39</v>
      </c>
      <c r="CD6" s="5">
        <v>4</v>
      </c>
      <c r="CE6" s="5">
        <v>2</v>
      </c>
      <c r="CF6" s="5">
        <v>15</v>
      </c>
      <c r="CG6" s="5">
        <v>5</v>
      </c>
      <c r="CH6" s="5">
        <v>42</v>
      </c>
      <c r="CI6" s="5">
        <v>11</v>
      </c>
      <c r="CJ6" s="5">
        <v>11</v>
      </c>
      <c r="CK6" s="2">
        <v>0</v>
      </c>
      <c r="CL6" s="2">
        <v>0</v>
      </c>
      <c r="CM6" s="5">
        <v>8</v>
      </c>
      <c r="CN6" s="5">
        <v>11</v>
      </c>
      <c r="CO6" s="5">
        <v>18</v>
      </c>
      <c r="CP6" s="5">
        <v>67</v>
      </c>
      <c r="CQ6" s="5">
        <v>1</v>
      </c>
      <c r="CR6" s="5">
        <v>3</v>
      </c>
      <c r="CS6" s="5">
        <v>4.4130000000000003E-2</v>
      </c>
      <c r="CT6" s="2">
        <v>0</v>
      </c>
      <c r="CU6" s="2" t="s">
        <v>143</v>
      </c>
    </row>
    <row r="7" spans="1:99" s="2" customFormat="1" x14ac:dyDescent="0.25">
      <c r="A7" s="2" t="s">
        <v>171</v>
      </c>
      <c r="B7" s="2" t="s">
        <v>162</v>
      </c>
      <c r="C7" s="2" t="s">
        <v>172</v>
      </c>
      <c r="D7" s="2">
        <v>1961</v>
      </c>
      <c r="E7" s="2">
        <f t="shared" si="0"/>
        <v>54</v>
      </c>
      <c r="F7" s="2">
        <v>96</v>
      </c>
      <c r="G7" s="2">
        <v>96</v>
      </c>
      <c r="H7" s="2">
        <v>102500</v>
      </c>
      <c r="I7" s="2">
        <v>211900</v>
      </c>
      <c r="J7" s="2">
        <v>95200</v>
      </c>
      <c r="K7" s="2">
        <v>211900</v>
      </c>
      <c r="L7" s="2">
        <f t="shared" si="1"/>
        <v>9230342810</v>
      </c>
      <c r="M7" s="2">
        <v>5600</v>
      </c>
      <c r="N7" s="2">
        <f t="shared" si="2"/>
        <v>243936000</v>
      </c>
      <c r="O7" s="2">
        <f t="shared" si="3"/>
        <v>8.75</v>
      </c>
      <c r="P7" s="2">
        <f t="shared" si="4"/>
        <v>22662416</v>
      </c>
      <c r="Q7" s="2">
        <f t="shared" si="5"/>
        <v>22.662416</v>
      </c>
      <c r="R7" s="2">
        <v>249</v>
      </c>
      <c r="S7" s="2">
        <f t="shared" si="6"/>
        <v>644.90751</v>
      </c>
      <c r="T7" s="2">
        <f t="shared" si="7"/>
        <v>159360</v>
      </c>
      <c r="U7" s="2">
        <f t="shared" si="8"/>
        <v>6942120000</v>
      </c>
      <c r="V7" s="2">
        <v>243644.04221000001</v>
      </c>
      <c r="W7" s="2">
        <f t="shared" si="9"/>
        <v>74.262704065608006</v>
      </c>
      <c r="X7" s="2">
        <f t="shared" si="10"/>
        <v>46.144719730320745</v>
      </c>
      <c r="Y7" s="2">
        <f t="shared" si="11"/>
        <v>4.4006066047590693</v>
      </c>
      <c r="Z7" s="2">
        <f t="shared" si="12"/>
        <v>37.83919884723862</v>
      </c>
      <c r="AA7" s="2">
        <f t="shared" si="13"/>
        <v>0.63241432439701251</v>
      </c>
      <c r="AB7" s="2">
        <f t="shared" si="14"/>
        <v>1.1824749639762069</v>
      </c>
      <c r="AC7" s="2">
        <v>96</v>
      </c>
      <c r="AD7" s="2">
        <f t="shared" si="15"/>
        <v>0.39415832132540229</v>
      </c>
      <c r="AE7" s="2">
        <v>8.2515000000000001</v>
      </c>
      <c r="AF7" s="2">
        <f t="shared" si="16"/>
        <v>28.457142857142856</v>
      </c>
      <c r="AG7" s="2">
        <f t="shared" si="17"/>
        <v>0.21470859603604664</v>
      </c>
      <c r="AH7" s="2">
        <f t="shared" si="18"/>
        <v>0.19299104017519061</v>
      </c>
      <c r="AI7" s="2">
        <f t="shared" si="19"/>
        <v>4146902480</v>
      </c>
      <c r="AJ7" s="2">
        <f t="shared" si="20"/>
        <v>117427296</v>
      </c>
      <c r="AK7" s="2">
        <f t="shared" si="21"/>
        <v>117.427296</v>
      </c>
      <c r="AL7" s="2" t="s">
        <v>148</v>
      </c>
      <c r="AM7" s="2" t="s">
        <v>148</v>
      </c>
      <c r="AN7" s="2" t="s">
        <v>173</v>
      </c>
      <c r="AO7" s="2" t="s">
        <v>174</v>
      </c>
      <c r="AP7" s="2" t="s">
        <v>175</v>
      </c>
      <c r="AQ7" s="2" t="s">
        <v>167</v>
      </c>
      <c r="AR7" s="2" t="s">
        <v>176</v>
      </c>
      <c r="AS7" s="2">
        <v>1</v>
      </c>
      <c r="AT7" s="2" t="s">
        <v>177</v>
      </c>
      <c r="AU7" s="2" t="s">
        <v>178</v>
      </c>
      <c r="AV7" s="2">
        <v>5</v>
      </c>
      <c r="AW7" s="5">
        <v>89</v>
      </c>
      <c r="AX7" s="5">
        <v>11</v>
      </c>
      <c r="AY7" s="2">
        <v>0</v>
      </c>
      <c r="AZ7" s="5">
        <v>1.4</v>
      </c>
      <c r="BA7" s="2">
        <v>0</v>
      </c>
      <c r="BB7" s="2">
        <v>0</v>
      </c>
      <c r="BC7" s="5">
        <v>0.2</v>
      </c>
      <c r="BD7" s="5">
        <v>0.1</v>
      </c>
      <c r="BE7" s="2">
        <v>0</v>
      </c>
      <c r="BF7" s="5">
        <v>5.3</v>
      </c>
      <c r="BG7" s="5">
        <v>0.2</v>
      </c>
      <c r="BH7" s="2">
        <v>0</v>
      </c>
      <c r="BI7" s="5">
        <v>6.9</v>
      </c>
      <c r="BJ7" s="5">
        <v>75.099999999999994</v>
      </c>
      <c r="BK7" s="5">
        <v>3</v>
      </c>
      <c r="BL7" s="5">
        <v>7.9</v>
      </c>
      <c r="BM7" s="2">
        <v>0</v>
      </c>
      <c r="BN7" s="2">
        <v>0</v>
      </c>
      <c r="BO7" s="5">
        <v>1017</v>
      </c>
      <c r="BP7" s="5">
        <v>129</v>
      </c>
      <c r="BQ7" s="5">
        <v>27</v>
      </c>
      <c r="BR7" s="5">
        <v>3</v>
      </c>
      <c r="BS7" s="5">
        <v>0.47</v>
      </c>
      <c r="BT7" s="5">
        <v>0.06</v>
      </c>
      <c r="BU7" s="5">
        <v>1449</v>
      </c>
      <c r="BV7" s="5">
        <v>39</v>
      </c>
      <c r="BW7" s="5">
        <v>0.67</v>
      </c>
      <c r="BX7" s="5">
        <v>7651</v>
      </c>
      <c r="BY7" s="5">
        <v>1028</v>
      </c>
      <c r="BZ7" s="5">
        <v>207</v>
      </c>
      <c r="CA7" s="5">
        <v>28</v>
      </c>
      <c r="CB7" s="5">
        <v>1.05</v>
      </c>
      <c r="CC7" s="5">
        <v>0.14000000000000001</v>
      </c>
      <c r="CD7" s="5">
        <v>7</v>
      </c>
      <c r="CE7" s="5">
        <v>7</v>
      </c>
      <c r="CF7" s="5">
        <v>30</v>
      </c>
      <c r="CG7" s="5">
        <v>11</v>
      </c>
      <c r="CH7" s="5">
        <v>37</v>
      </c>
      <c r="CI7" s="5">
        <v>2</v>
      </c>
      <c r="CJ7" s="5">
        <v>2</v>
      </c>
      <c r="CK7" s="2">
        <v>0</v>
      </c>
      <c r="CL7" s="2">
        <v>0</v>
      </c>
      <c r="CM7" s="5">
        <v>3</v>
      </c>
      <c r="CN7" s="5">
        <v>4</v>
      </c>
      <c r="CO7" s="5">
        <v>18</v>
      </c>
      <c r="CP7" s="5">
        <v>69</v>
      </c>
      <c r="CQ7" s="5">
        <v>3</v>
      </c>
      <c r="CR7" s="5">
        <v>7</v>
      </c>
      <c r="CS7" s="5">
        <v>0.12518000000000001</v>
      </c>
      <c r="CT7" s="2">
        <v>0</v>
      </c>
      <c r="CU7" s="2" t="s">
        <v>143</v>
      </c>
    </row>
    <row r="8" spans="1:99" s="2" customFormat="1" x14ac:dyDescent="0.25">
      <c r="A8" s="2" t="s">
        <v>179</v>
      </c>
      <c r="B8" s="2" t="s">
        <v>162</v>
      </c>
      <c r="C8" s="2" t="s">
        <v>180</v>
      </c>
      <c r="D8" s="2">
        <v>1993</v>
      </c>
      <c r="E8" s="2">
        <f t="shared" si="0"/>
        <v>22</v>
      </c>
      <c r="F8" s="2">
        <v>103</v>
      </c>
      <c r="G8" s="2">
        <v>113</v>
      </c>
      <c r="H8" s="2">
        <v>25000</v>
      </c>
      <c r="I8" s="2">
        <v>11800</v>
      </c>
      <c r="J8" s="2">
        <v>7845</v>
      </c>
      <c r="K8" s="2">
        <v>11800</v>
      </c>
      <c r="L8" s="2">
        <f t="shared" si="1"/>
        <v>514006820</v>
      </c>
      <c r="M8" s="2">
        <v>342</v>
      </c>
      <c r="N8" s="2">
        <f t="shared" si="2"/>
        <v>14897520</v>
      </c>
      <c r="O8" s="2">
        <f t="shared" si="3"/>
        <v>0.53437500000000004</v>
      </c>
      <c r="P8" s="2">
        <f t="shared" si="4"/>
        <v>1384026.12</v>
      </c>
      <c r="Q8" s="2">
        <f t="shared" si="5"/>
        <v>1.3840261200000001</v>
      </c>
      <c r="R8" s="2">
        <v>7.1</v>
      </c>
      <c r="S8" s="2">
        <f t="shared" si="6"/>
        <v>18.388928999999997</v>
      </c>
      <c r="T8" s="2">
        <f t="shared" si="7"/>
        <v>4544</v>
      </c>
      <c r="U8" s="2">
        <f t="shared" si="8"/>
        <v>197948000</v>
      </c>
      <c r="W8" s="2">
        <f t="shared" si="9"/>
        <v>0</v>
      </c>
      <c r="X8" s="2">
        <f t="shared" si="10"/>
        <v>0</v>
      </c>
      <c r="Y8" s="2">
        <f t="shared" si="11"/>
        <v>0</v>
      </c>
      <c r="Z8" s="2">
        <f t="shared" si="12"/>
        <v>34.502844768793729</v>
      </c>
      <c r="AA8" s="2">
        <f t="shared" si="13"/>
        <v>0</v>
      </c>
      <c r="AB8" s="2">
        <f t="shared" si="14"/>
        <v>1.0049372262755456</v>
      </c>
      <c r="AC8" s="2">
        <v>103</v>
      </c>
      <c r="AD8" s="2">
        <f t="shared" si="15"/>
        <v>0.33497907542518185</v>
      </c>
      <c r="AE8" s="2" t="s">
        <v>148</v>
      </c>
      <c r="AF8" s="2">
        <f t="shared" si="16"/>
        <v>13.286549707602338</v>
      </c>
      <c r="AG8" s="2">
        <f t="shared" si="17"/>
        <v>0.79221555263332277</v>
      </c>
      <c r="AH8" s="2">
        <f t="shared" si="18"/>
        <v>0.1430273942101413</v>
      </c>
      <c r="AI8" s="2">
        <f t="shared" si="19"/>
        <v>341727415.5</v>
      </c>
      <c r="AJ8" s="2">
        <f t="shared" si="20"/>
        <v>9676650.5999999996</v>
      </c>
      <c r="AK8" s="2">
        <f t="shared" si="21"/>
        <v>9.6766506000000003</v>
      </c>
      <c r="AL8" s="2" t="s">
        <v>148</v>
      </c>
      <c r="AM8" s="2" t="s">
        <v>148</v>
      </c>
      <c r="AN8" s="2" t="s">
        <v>148</v>
      </c>
      <c r="AO8" s="2" t="s">
        <v>148</v>
      </c>
      <c r="AP8" s="2" t="s">
        <v>148</v>
      </c>
      <c r="AQ8" s="2" t="s">
        <v>148</v>
      </c>
      <c r="AR8" s="2" t="s">
        <v>148</v>
      </c>
      <c r="AS8" s="2">
        <v>0</v>
      </c>
      <c r="AT8" s="2" t="s">
        <v>148</v>
      </c>
      <c r="AU8" s="2" t="s">
        <v>148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 t="s">
        <v>143</v>
      </c>
    </row>
    <row r="9" spans="1:99" s="2" customFormat="1" x14ac:dyDescent="0.25">
      <c r="A9" s="2" t="s">
        <v>181</v>
      </c>
      <c r="B9" s="2" t="s">
        <v>162</v>
      </c>
      <c r="C9" s="2" t="s">
        <v>182</v>
      </c>
      <c r="D9" s="2">
        <v>1947</v>
      </c>
      <c r="E9" s="2">
        <f t="shared" si="0"/>
        <v>68</v>
      </c>
      <c r="F9" s="2">
        <v>45</v>
      </c>
      <c r="G9" s="2">
        <v>45</v>
      </c>
      <c r="H9" s="2">
        <v>52900</v>
      </c>
      <c r="I9" s="2">
        <v>5270</v>
      </c>
      <c r="J9" s="2">
        <v>4850</v>
      </c>
      <c r="K9" s="2">
        <v>5270</v>
      </c>
      <c r="L9" s="2">
        <f t="shared" si="1"/>
        <v>229560673</v>
      </c>
      <c r="M9" s="2">
        <v>312</v>
      </c>
      <c r="N9" s="2">
        <f t="shared" si="2"/>
        <v>13590720</v>
      </c>
      <c r="O9" s="2">
        <f t="shared" si="3"/>
        <v>0.48750000000000004</v>
      </c>
      <c r="P9" s="2">
        <f t="shared" si="4"/>
        <v>1262620.32</v>
      </c>
      <c r="Q9" s="2">
        <f t="shared" si="5"/>
        <v>1.2626203200000001</v>
      </c>
      <c r="R9" s="2">
        <v>37.299999999999997</v>
      </c>
      <c r="S9" s="2">
        <f t="shared" si="6"/>
        <v>96.606626999999989</v>
      </c>
      <c r="T9" s="2">
        <f t="shared" si="7"/>
        <v>23872</v>
      </c>
      <c r="U9" s="2">
        <f t="shared" si="8"/>
        <v>1039923999.9999999</v>
      </c>
      <c r="V9" s="2">
        <v>32941.901153999999</v>
      </c>
      <c r="W9" s="2">
        <f t="shared" si="9"/>
        <v>10.0406914717392</v>
      </c>
      <c r="X9" s="2">
        <f t="shared" si="10"/>
        <v>6.2389984271606762</v>
      </c>
      <c r="Y9" s="2">
        <f t="shared" si="11"/>
        <v>2.5207056006839337</v>
      </c>
      <c r="Z9" s="2">
        <f t="shared" si="12"/>
        <v>16.890986864566411</v>
      </c>
      <c r="AA9" s="2">
        <f t="shared" si="13"/>
        <v>1.6783779747349967</v>
      </c>
      <c r="AB9" s="2">
        <f t="shared" si="14"/>
        <v>1.126065790971094</v>
      </c>
      <c r="AC9" s="2">
        <v>45</v>
      </c>
      <c r="AD9" s="2">
        <f t="shared" si="15"/>
        <v>0.37535526365703137</v>
      </c>
      <c r="AE9" s="2">
        <v>39.822299999999998</v>
      </c>
      <c r="AF9" s="2">
        <f t="shared" si="16"/>
        <v>76.512820512820511</v>
      </c>
      <c r="AG9" s="2">
        <f t="shared" si="17"/>
        <v>0.40604974314652781</v>
      </c>
      <c r="AH9" s="2">
        <f t="shared" si="18"/>
        <v>0.21105659321427031</v>
      </c>
      <c r="AI9" s="2">
        <f t="shared" si="19"/>
        <v>211265515</v>
      </c>
      <c r="AJ9" s="2">
        <f t="shared" si="20"/>
        <v>5982378</v>
      </c>
      <c r="AK9" s="2">
        <f t="shared" si="21"/>
        <v>5.9823779999999998</v>
      </c>
      <c r="AL9" s="2" t="s">
        <v>183</v>
      </c>
      <c r="AM9" s="2" t="s">
        <v>184</v>
      </c>
      <c r="AN9" s="2" t="s">
        <v>185</v>
      </c>
      <c r="AO9" s="2" t="s">
        <v>186</v>
      </c>
      <c r="AP9" s="2" t="s">
        <v>187</v>
      </c>
      <c r="AQ9" s="2" t="s">
        <v>188</v>
      </c>
      <c r="AR9" s="2" t="s">
        <v>189</v>
      </c>
      <c r="AS9" s="2">
        <v>1</v>
      </c>
      <c r="AT9" s="2" t="s">
        <v>190</v>
      </c>
      <c r="AU9" s="2" t="s">
        <v>191</v>
      </c>
      <c r="AV9" s="2">
        <v>9</v>
      </c>
      <c r="AW9" s="5">
        <v>53</v>
      </c>
      <c r="AX9" s="5">
        <v>43</v>
      </c>
      <c r="AY9" s="5">
        <v>4</v>
      </c>
      <c r="AZ9" s="5">
        <v>1.6</v>
      </c>
      <c r="BA9" s="2">
        <v>0</v>
      </c>
      <c r="BB9" s="5">
        <v>0.2</v>
      </c>
      <c r="BC9" s="5">
        <v>5.6</v>
      </c>
      <c r="BD9" s="5">
        <v>0.4</v>
      </c>
      <c r="BE9" s="5">
        <v>0.9</v>
      </c>
      <c r="BF9" s="5">
        <v>56.8</v>
      </c>
      <c r="BG9" s="5">
        <v>0.4</v>
      </c>
      <c r="BH9" s="5">
        <v>0.8</v>
      </c>
      <c r="BI9" s="5">
        <v>0.7</v>
      </c>
      <c r="BJ9" s="5">
        <v>19.2</v>
      </c>
      <c r="BK9" s="5">
        <v>12.3</v>
      </c>
      <c r="BL9" s="5">
        <v>0.2</v>
      </c>
      <c r="BM9" s="2">
        <v>0</v>
      </c>
      <c r="BN9" s="5">
        <v>0.8</v>
      </c>
      <c r="BO9" s="5">
        <v>4035</v>
      </c>
      <c r="BP9" s="5">
        <v>1357</v>
      </c>
      <c r="BQ9" s="5">
        <v>23</v>
      </c>
      <c r="BR9" s="5">
        <v>8</v>
      </c>
      <c r="BS9" s="5">
        <v>0.17</v>
      </c>
      <c r="BT9" s="5">
        <v>0.06</v>
      </c>
      <c r="BU9" s="5">
        <v>8016</v>
      </c>
      <c r="BV9" s="5">
        <v>46</v>
      </c>
      <c r="BW9" s="5">
        <v>0.33</v>
      </c>
      <c r="BX9" s="5">
        <v>45812</v>
      </c>
      <c r="BY9" s="5">
        <v>4913</v>
      </c>
      <c r="BZ9" s="5">
        <v>263</v>
      </c>
      <c r="CA9" s="5">
        <v>28</v>
      </c>
      <c r="CB9" s="5">
        <v>1.3</v>
      </c>
      <c r="CC9" s="5">
        <v>0.14000000000000001</v>
      </c>
      <c r="CD9" s="5">
        <v>44</v>
      </c>
      <c r="CE9" s="5">
        <v>40</v>
      </c>
      <c r="CF9" s="5">
        <v>9</v>
      </c>
      <c r="CG9" s="5">
        <v>7</v>
      </c>
      <c r="CH9" s="5">
        <v>25</v>
      </c>
      <c r="CI9" s="5">
        <v>14</v>
      </c>
      <c r="CJ9" s="5">
        <v>23</v>
      </c>
      <c r="CK9" s="2">
        <v>0</v>
      </c>
      <c r="CL9" s="2">
        <v>0</v>
      </c>
      <c r="CM9" s="2">
        <v>0</v>
      </c>
      <c r="CN9" s="2">
        <v>0</v>
      </c>
      <c r="CO9" s="5">
        <v>3</v>
      </c>
      <c r="CP9" s="5">
        <v>15</v>
      </c>
      <c r="CQ9" s="5">
        <v>3</v>
      </c>
      <c r="CR9" s="5">
        <v>15</v>
      </c>
      <c r="CS9" s="5">
        <v>0.75666</v>
      </c>
      <c r="CT9" s="5">
        <v>0.55794999999999995</v>
      </c>
      <c r="CU9" s="2" t="s">
        <v>143</v>
      </c>
    </row>
    <row r="10" spans="1:99" s="2" customFormat="1" x14ac:dyDescent="0.25">
      <c r="A10" s="2" t="s">
        <v>192</v>
      </c>
      <c r="B10" s="2" t="s">
        <v>193</v>
      </c>
      <c r="C10" s="2" t="s">
        <v>194</v>
      </c>
      <c r="D10" s="2">
        <v>1968</v>
      </c>
      <c r="E10" s="2">
        <f t="shared" si="0"/>
        <v>47</v>
      </c>
      <c r="F10" s="2">
        <v>73</v>
      </c>
      <c r="G10" s="2">
        <v>73</v>
      </c>
      <c r="H10" s="2">
        <v>6140</v>
      </c>
      <c r="I10" s="2">
        <v>14684</v>
      </c>
      <c r="J10" s="2">
        <v>8800</v>
      </c>
      <c r="K10" s="2">
        <v>14684</v>
      </c>
      <c r="L10" s="2">
        <f t="shared" si="1"/>
        <v>639633571.60000002</v>
      </c>
      <c r="M10" s="2">
        <v>600</v>
      </c>
      <c r="N10" s="2">
        <f t="shared" si="2"/>
        <v>26136000</v>
      </c>
      <c r="O10" s="2">
        <f t="shared" si="3"/>
        <v>0.9375</v>
      </c>
      <c r="P10" s="2">
        <f t="shared" si="4"/>
        <v>2428116</v>
      </c>
      <c r="Q10" s="2">
        <f t="shared" si="5"/>
        <v>2.4281160000000002</v>
      </c>
      <c r="R10" s="2">
        <v>0</v>
      </c>
      <c r="S10" s="2">
        <f t="shared" si="6"/>
        <v>0</v>
      </c>
      <c r="T10" s="2">
        <f t="shared" si="7"/>
        <v>0</v>
      </c>
      <c r="U10" s="2">
        <f t="shared" si="8"/>
        <v>0</v>
      </c>
      <c r="W10" s="2">
        <f t="shared" si="9"/>
        <v>0</v>
      </c>
      <c r="X10" s="2">
        <f t="shared" si="10"/>
        <v>0</v>
      </c>
      <c r="Y10" s="2">
        <f t="shared" si="11"/>
        <v>0</v>
      </c>
      <c r="Z10" s="2">
        <f t="shared" si="12"/>
        <v>24.473277150290787</v>
      </c>
      <c r="AA10" s="2">
        <f t="shared" si="13"/>
        <v>0</v>
      </c>
      <c r="AB10" s="2">
        <f t="shared" si="14"/>
        <v>1.0057511157653749</v>
      </c>
      <c r="AC10" s="2">
        <v>73</v>
      </c>
      <c r="AD10" s="2">
        <f t="shared" si="15"/>
        <v>0.33525037192179163</v>
      </c>
      <c r="AE10" s="2" t="s">
        <v>148</v>
      </c>
      <c r="AF10" s="2">
        <f t="shared" si="16"/>
        <v>0</v>
      </c>
      <c r="AG10" s="2">
        <f t="shared" si="17"/>
        <v>0.42424625389713666</v>
      </c>
      <c r="AH10" s="2">
        <f t="shared" si="18"/>
        <v>0.22369416020306185</v>
      </c>
      <c r="AI10" s="2">
        <f t="shared" si="19"/>
        <v>383327120</v>
      </c>
      <c r="AJ10" s="2">
        <f t="shared" si="20"/>
        <v>10854624</v>
      </c>
      <c r="AK10" s="2">
        <f t="shared" si="21"/>
        <v>10.854623999999999</v>
      </c>
      <c r="AL10" s="2" t="s">
        <v>148</v>
      </c>
      <c r="AM10" s="2" t="s">
        <v>148</v>
      </c>
      <c r="AN10" s="2" t="s">
        <v>148</v>
      </c>
      <c r="AO10" s="2" t="s">
        <v>148</v>
      </c>
      <c r="AP10" s="2" t="s">
        <v>148</v>
      </c>
      <c r="AQ10" s="2" t="s">
        <v>148</v>
      </c>
      <c r="AR10" s="2" t="s">
        <v>148</v>
      </c>
      <c r="AS10" s="2">
        <v>0</v>
      </c>
      <c r="AT10" s="2" t="s">
        <v>148</v>
      </c>
      <c r="AU10" s="2" t="s">
        <v>148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 t="s">
        <v>143</v>
      </c>
    </row>
    <row r="11" spans="1:99" s="2" customFormat="1" x14ac:dyDescent="0.25">
      <c r="A11" s="2" t="s">
        <v>195</v>
      </c>
      <c r="B11" s="2" t="s">
        <v>196</v>
      </c>
      <c r="C11" s="2" t="s">
        <v>197</v>
      </c>
      <c r="D11" s="2">
        <v>1971</v>
      </c>
      <c r="E11" s="2">
        <f t="shared" si="0"/>
        <v>44</v>
      </c>
      <c r="F11" s="2">
        <v>38</v>
      </c>
      <c r="G11" s="2">
        <v>38</v>
      </c>
      <c r="H11" s="2">
        <v>6272</v>
      </c>
      <c r="I11" s="2">
        <v>6045</v>
      </c>
      <c r="J11" s="2">
        <v>2082</v>
      </c>
      <c r="K11" s="2">
        <v>6045</v>
      </c>
      <c r="L11" s="2">
        <f t="shared" si="1"/>
        <v>263319595.5</v>
      </c>
      <c r="M11" s="2">
        <v>302</v>
      </c>
      <c r="N11" s="2">
        <f t="shared" si="2"/>
        <v>13155120</v>
      </c>
      <c r="O11" s="2">
        <f t="shared" si="3"/>
        <v>0.47187500000000004</v>
      </c>
      <c r="P11" s="2">
        <f t="shared" si="4"/>
        <v>1222151.72</v>
      </c>
      <c r="Q11" s="2">
        <f t="shared" si="5"/>
        <v>1.2221517200000001</v>
      </c>
      <c r="R11" s="2">
        <v>0</v>
      </c>
      <c r="S11" s="2">
        <f t="shared" si="6"/>
        <v>0</v>
      </c>
      <c r="T11" s="2">
        <f t="shared" si="7"/>
        <v>0</v>
      </c>
      <c r="U11" s="2">
        <f t="shared" si="8"/>
        <v>0</v>
      </c>
      <c r="W11" s="2">
        <f t="shared" si="9"/>
        <v>0</v>
      </c>
      <c r="X11" s="2">
        <f t="shared" si="10"/>
        <v>0</v>
      </c>
      <c r="Y11" s="2">
        <f t="shared" si="11"/>
        <v>0</v>
      </c>
      <c r="Z11" s="2">
        <f t="shared" si="12"/>
        <v>20.016510339700435</v>
      </c>
      <c r="AA11" s="2">
        <f t="shared" si="13"/>
        <v>0</v>
      </c>
      <c r="AB11" s="2">
        <f t="shared" si="14"/>
        <v>1.5802508162921398</v>
      </c>
      <c r="AC11" s="2">
        <v>38</v>
      </c>
      <c r="AD11" s="2">
        <f t="shared" si="15"/>
        <v>0.5267502720973799</v>
      </c>
      <c r="AE11" s="2" t="s">
        <v>148</v>
      </c>
      <c r="AF11" s="2">
        <f t="shared" si="16"/>
        <v>0</v>
      </c>
      <c r="AG11" s="2">
        <f t="shared" si="17"/>
        <v>0.48908732356394718</v>
      </c>
      <c r="AH11" s="2">
        <f t="shared" si="18"/>
        <v>0.47589625372691097</v>
      </c>
      <c r="AI11" s="2">
        <f t="shared" si="19"/>
        <v>90691711.799999997</v>
      </c>
      <c r="AJ11" s="2">
        <f t="shared" si="20"/>
        <v>2568105.36</v>
      </c>
      <c r="AK11" s="2">
        <f t="shared" si="21"/>
        <v>2.5681053599999997</v>
      </c>
      <c r="AL11" s="2" t="s">
        <v>148</v>
      </c>
      <c r="AM11" s="2" t="s">
        <v>148</v>
      </c>
      <c r="AN11" s="2" t="s">
        <v>148</v>
      </c>
      <c r="AO11" s="2" t="s">
        <v>148</v>
      </c>
      <c r="AP11" s="2" t="s">
        <v>148</v>
      </c>
      <c r="AQ11" s="2" t="s">
        <v>148</v>
      </c>
      <c r="AR11" s="2" t="s">
        <v>148</v>
      </c>
      <c r="AS11" s="2">
        <v>0</v>
      </c>
      <c r="AT11" s="2" t="s">
        <v>148</v>
      </c>
      <c r="AU11" s="2" t="s">
        <v>148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 t="s">
        <v>143</v>
      </c>
    </row>
    <row r="12" spans="1:99" s="2" customFormat="1" x14ac:dyDescent="0.25">
      <c r="A12" s="2" t="s">
        <v>198</v>
      </c>
      <c r="B12" s="2" t="s">
        <v>199</v>
      </c>
      <c r="C12" s="2" t="s">
        <v>200</v>
      </c>
      <c r="D12" s="2">
        <v>1962</v>
      </c>
      <c r="E12" s="2">
        <f t="shared" si="0"/>
        <v>53</v>
      </c>
      <c r="F12" s="2">
        <v>51</v>
      </c>
      <c r="G12" s="2">
        <v>51</v>
      </c>
      <c r="H12" s="2">
        <v>3830</v>
      </c>
      <c r="I12" s="2">
        <v>30120</v>
      </c>
      <c r="J12" s="2">
        <v>21100</v>
      </c>
      <c r="K12" s="2">
        <v>30120</v>
      </c>
      <c r="L12" s="2">
        <f t="shared" si="1"/>
        <v>1312024188</v>
      </c>
      <c r="M12" s="2">
        <v>1500</v>
      </c>
      <c r="N12" s="2">
        <f t="shared" si="2"/>
        <v>65340000</v>
      </c>
      <c r="O12" s="2">
        <f t="shared" si="3"/>
        <v>2.34375</v>
      </c>
      <c r="P12" s="2">
        <f t="shared" si="4"/>
        <v>6070290</v>
      </c>
      <c r="Q12" s="2">
        <f t="shared" si="5"/>
        <v>6.07029</v>
      </c>
      <c r="R12" s="2">
        <v>0</v>
      </c>
      <c r="S12" s="2">
        <f t="shared" si="6"/>
        <v>0</v>
      </c>
      <c r="T12" s="2">
        <f t="shared" si="7"/>
        <v>0</v>
      </c>
      <c r="U12" s="2">
        <f t="shared" si="8"/>
        <v>0</v>
      </c>
      <c r="V12" s="2">
        <v>98923.289973999999</v>
      </c>
      <c r="W12" s="2">
        <f t="shared" si="9"/>
        <v>30.151818784075196</v>
      </c>
      <c r="X12" s="2">
        <f t="shared" si="10"/>
        <v>18.735477581335758</v>
      </c>
      <c r="Y12" s="2">
        <f t="shared" si="11"/>
        <v>3.4522615059059958</v>
      </c>
      <c r="Z12" s="2">
        <f t="shared" si="12"/>
        <v>20.079953902662993</v>
      </c>
      <c r="AA12" s="2">
        <f t="shared" si="13"/>
        <v>1.158507759269739</v>
      </c>
      <c r="AB12" s="2">
        <f t="shared" si="14"/>
        <v>1.1811737589801761</v>
      </c>
      <c r="AC12" s="2">
        <v>51</v>
      </c>
      <c r="AD12" s="2">
        <f t="shared" si="15"/>
        <v>0.39372458632672536</v>
      </c>
      <c r="AE12" s="2">
        <v>3.0768</v>
      </c>
      <c r="AF12" s="2">
        <f t="shared" si="16"/>
        <v>0</v>
      </c>
      <c r="AG12" s="2">
        <f t="shared" si="17"/>
        <v>0.22014995187907493</v>
      </c>
      <c r="AH12" s="2">
        <f t="shared" si="18"/>
        <v>0.23323561727333464</v>
      </c>
      <c r="AI12" s="2">
        <f t="shared" si="19"/>
        <v>919113890</v>
      </c>
      <c r="AJ12" s="2">
        <f t="shared" si="20"/>
        <v>26026428</v>
      </c>
      <c r="AK12" s="2">
        <f t="shared" si="21"/>
        <v>26.026427999999999</v>
      </c>
      <c r="AL12" s="2" t="s">
        <v>201</v>
      </c>
      <c r="AM12" s="2" t="s">
        <v>148</v>
      </c>
      <c r="AN12" s="2" t="s">
        <v>202</v>
      </c>
      <c r="AO12" s="2" t="s">
        <v>203</v>
      </c>
      <c r="AP12" s="2" t="s">
        <v>204</v>
      </c>
      <c r="AQ12" s="2" t="s">
        <v>205</v>
      </c>
      <c r="AR12" s="2" t="s">
        <v>206</v>
      </c>
      <c r="AS12" s="2">
        <v>1</v>
      </c>
      <c r="AT12" s="2" t="s">
        <v>207</v>
      </c>
      <c r="AU12" s="2" t="s">
        <v>208</v>
      </c>
      <c r="AV12" s="2">
        <v>9</v>
      </c>
      <c r="AW12" s="5">
        <v>79</v>
      </c>
      <c r="AX12" s="5">
        <v>21</v>
      </c>
      <c r="AY12" s="2">
        <v>0</v>
      </c>
      <c r="AZ12" s="5">
        <v>6.6</v>
      </c>
      <c r="BA12" s="2">
        <v>0</v>
      </c>
      <c r="BB12" s="2">
        <v>0</v>
      </c>
      <c r="BC12" s="2">
        <v>0</v>
      </c>
      <c r="BD12" s="2">
        <v>0</v>
      </c>
      <c r="BE12" s="5">
        <v>0.3</v>
      </c>
      <c r="BF12" s="5">
        <v>17.8</v>
      </c>
      <c r="BG12" s="5">
        <v>0.7</v>
      </c>
      <c r="BH12" s="5">
        <v>0.1</v>
      </c>
      <c r="BI12" s="5">
        <v>3.8</v>
      </c>
      <c r="BJ12" s="5">
        <v>50.6</v>
      </c>
      <c r="BK12" s="5">
        <v>9.1</v>
      </c>
      <c r="BL12" s="5">
        <v>10.9</v>
      </c>
      <c r="BM12" s="2">
        <v>0</v>
      </c>
      <c r="BN12" s="2">
        <v>0</v>
      </c>
      <c r="BO12" s="5">
        <v>1433</v>
      </c>
      <c r="BP12" s="5">
        <v>529</v>
      </c>
      <c r="BQ12" s="5">
        <v>13</v>
      </c>
      <c r="BR12" s="5">
        <v>5</v>
      </c>
      <c r="BS12" s="5">
        <v>0.18</v>
      </c>
      <c r="BT12" s="5">
        <v>0.06</v>
      </c>
      <c r="BU12" s="5">
        <v>3281</v>
      </c>
      <c r="BV12" s="5">
        <v>30</v>
      </c>
      <c r="BW12" s="5">
        <v>0.4</v>
      </c>
      <c r="BX12" s="5">
        <v>2115</v>
      </c>
      <c r="BY12" s="5">
        <v>31</v>
      </c>
      <c r="BZ12" s="5">
        <v>20</v>
      </c>
      <c r="CA12" s="2">
        <v>0</v>
      </c>
      <c r="CB12" s="5">
        <v>0.85</v>
      </c>
      <c r="CC12" s="5">
        <v>0.01</v>
      </c>
      <c r="CD12" s="5">
        <v>4</v>
      </c>
      <c r="CE12" s="5">
        <v>3</v>
      </c>
      <c r="CF12" s="5">
        <v>36</v>
      </c>
      <c r="CG12" s="5">
        <v>19</v>
      </c>
      <c r="CH12" s="5">
        <v>36</v>
      </c>
      <c r="CI12" s="5">
        <v>7</v>
      </c>
      <c r="CJ12" s="5">
        <v>9</v>
      </c>
      <c r="CK12" s="2">
        <v>0</v>
      </c>
      <c r="CL12" s="2">
        <v>0</v>
      </c>
      <c r="CM12" s="5">
        <v>1</v>
      </c>
      <c r="CN12" s="5">
        <v>2</v>
      </c>
      <c r="CO12" s="5">
        <v>10</v>
      </c>
      <c r="CP12" s="5">
        <v>48</v>
      </c>
      <c r="CQ12" s="5">
        <v>6</v>
      </c>
      <c r="CR12" s="5">
        <v>19</v>
      </c>
      <c r="CS12" s="5">
        <v>3.8109999999999998E-2</v>
      </c>
      <c r="CT12" s="2">
        <v>0</v>
      </c>
      <c r="CU12" s="2" t="s">
        <v>143</v>
      </c>
    </row>
    <row r="13" spans="1:99" s="2" customFormat="1" x14ac:dyDescent="0.25">
      <c r="A13" s="2" t="s">
        <v>209</v>
      </c>
      <c r="B13" s="2" t="s">
        <v>210</v>
      </c>
      <c r="C13" s="2" t="s">
        <v>211</v>
      </c>
      <c r="D13" s="2">
        <v>1958</v>
      </c>
      <c r="E13" s="2">
        <f t="shared" si="0"/>
        <v>57</v>
      </c>
      <c r="F13" s="2">
        <v>54</v>
      </c>
      <c r="G13" s="2">
        <v>54</v>
      </c>
      <c r="H13" s="2">
        <v>7967</v>
      </c>
      <c r="I13" s="2">
        <v>25962</v>
      </c>
      <c r="J13" s="2">
        <v>14041</v>
      </c>
      <c r="K13" s="2">
        <v>25962</v>
      </c>
      <c r="L13" s="2">
        <f t="shared" si="1"/>
        <v>1130902123.8</v>
      </c>
      <c r="M13" s="2">
        <v>882</v>
      </c>
      <c r="N13" s="2">
        <f t="shared" si="2"/>
        <v>38419920</v>
      </c>
      <c r="O13" s="2">
        <f t="shared" si="3"/>
        <v>1.378125</v>
      </c>
      <c r="P13" s="2">
        <f t="shared" si="4"/>
        <v>3569330.52</v>
      </c>
      <c r="Q13" s="2">
        <f t="shared" si="5"/>
        <v>3.5693305200000003</v>
      </c>
      <c r="R13" s="2">
        <v>0</v>
      </c>
      <c r="S13" s="2">
        <f t="shared" si="6"/>
        <v>0</v>
      </c>
      <c r="T13" s="2">
        <f t="shared" si="7"/>
        <v>0</v>
      </c>
      <c r="U13" s="2">
        <f t="shared" si="8"/>
        <v>0</v>
      </c>
      <c r="V13" s="2">
        <v>83789.078141999998</v>
      </c>
      <c r="W13" s="2">
        <f t="shared" si="9"/>
        <v>25.538911017681599</v>
      </c>
      <c r="X13" s="2">
        <f t="shared" si="10"/>
        <v>15.869148665625948</v>
      </c>
      <c r="Y13" s="2">
        <f t="shared" si="11"/>
        <v>3.8133255504445658</v>
      </c>
      <c r="Z13" s="2">
        <f t="shared" si="12"/>
        <v>29.435306575339041</v>
      </c>
      <c r="AA13" s="2">
        <f t="shared" si="13"/>
        <v>1.4745931886221579</v>
      </c>
      <c r="AB13" s="2">
        <f t="shared" si="14"/>
        <v>1.6352948097410578</v>
      </c>
      <c r="AC13" s="2">
        <v>54</v>
      </c>
      <c r="AD13" s="2">
        <f t="shared" si="15"/>
        <v>0.54509826991368593</v>
      </c>
      <c r="AE13" s="2">
        <v>9.0494000000000003</v>
      </c>
      <c r="AF13" s="2">
        <f t="shared" si="16"/>
        <v>0</v>
      </c>
      <c r="AG13" s="2">
        <f t="shared" si="17"/>
        <v>0.42085819071546687</v>
      </c>
      <c r="AH13" s="2">
        <f t="shared" si="18"/>
        <v>0.20608985516607137</v>
      </c>
      <c r="AI13" s="2">
        <f t="shared" si="19"/>
        <v>611624555.89999998</v>
      </c>
      <c r="AJ13" s="2">
        <f t="shared" si="20"/>
        <v>17319292.68</v>
      </c>
      <c r="AK13" s="2">
        <f t="shared" si="21"/>
        <v>17.31929268</v>
      </c>
      <c r="AL13" s="2" t="s">
        <v>212</v>
      </c>
      <c r="AM13" s="2" t="s">
        <v>148</v>
      </c>
      <c r="AN13" s="2" t="s">
        <v>213</v>
      </c>
      <c r="AO13" s="2" t="s">
        <v>214</v>
      </c>
      <c r="AP13" s="2" t="s">
        <v>215</v>
      </c>
      <c r="AQ13" s="2" t="s">
        <v>205</v>
      </c>
      <c r="AR13" s="2" t="s">
        <v>216</v>
      </c>
      <c r="AS13" s="2">
        <v>2</v>
      </c>
      <c r="AT13" s="2" t="s">
        <v>217</v>
      </c>
      <c r="AU13" s="2" t="s">
        <v>218</v>
      </c>
      <c r="AV13" s="2">
        <v>9</v>
      </c>
      <c r="AW13" s="5">
        <v>99</v>
      </c>
      <c r="AX13" s="5">
        <v>1</v>
      </c>
      <c r="AY13" s="2">
        <v>0</v>
      </c>
      <c r="AZ13" s="5">
        <v>0.9</v>
      </c>
      <c r="BA13" s="2">
        <v>0</v>
      </c>
      <c r="BB13" s="2">
        <v>0</v>
      </c>
      <c r="BC13" s="2">
        <v>0</v>
      </c>
      <c r="BD13" s="2">
        <v>0</v>
      </c>
      <c r="BE13" s="5">
        <v>0.1</v>
      </c>
      <c r="BF13" s="5">
        <v>8.8000000000000007</v>
      </c>
      <c r="BG13" s="5">
        <v>0.4</v>
      </c>
      <c r="BH13" s="5">
        <v>0.1</v>
      </c>
      <c r="BI13" s="5">
        <v>1.3</v>
      </c>
      <c r="BJ13" s="5">
        <v>46.6</v>
      </c>
      <c r="BK13" s="5">
        <v>21.5</v>
      </c>
      <c r="BL13" s="5">
        <v>20.3</v>
      </c>
      <c r="BM13" s="2">
        <v>0</v>
      </c>
      <c r="BN13" s="2">
        <v>0</v>
      </c>
      <c r="BO13" s="5">
        <v>371</v>
      </c>
      <c r="BP13" s="5">
        <v>126</v>
      </c>
      <c r="BQ13" s="5">
        <v>12</v>
      </c>
      <c r="BR13" s="5">
        <v>4</v>
      </c>
      <c r="BS13" s="5">
        <v>0.18</v>
      </c>
      <c r="BT13" s="5">
        <v>0.06</v>
      </c>
      <c r="BU13" s="5">
        <v>863</v>
      </c>
      <c r="BV13" s="5">
        <v>29</v>
      </c>
      <c r="BW13" s="5">
        <v>0.42</v>
      </c>
      <c r="BX13" s="5">
        <v>10181</v>
      </c>
      <c r="BY13" s="5">
        <v>952</v>
      </c>
      <c r="BZ13" s="5">
        <v>339</v>
      </c>
      <c r="CA13" s="5">
        <v>32</v>
      </c>
      <c r="CB13" s="5">
        <v>1.27</v>
      </c>
      <c r="CC13" s="5">
        <v>0.12</v>
      </c>
      <c r="CD13" s="5">
        <v>11</v>
      </c>
      <c r="CE13" s="5">
        <v>13</v>
      </c>
      <c r="CF13" s="5">
        <v>50</v>
      </c>
      <c r="CG13" s="5">
        <v>27</v>
      </c>
      <c r="CH13" s="5">
        <v>22</v>
      </c>
      <c r="CI13" s="5">
        <v>2</v>
      </c>
      <c r="CJ13" s="5">
        <v>3</v>
      </c>
      <c r="CK13" s="2">
        <v>0</v>
      </c>
      <c r="CL13" s="2">
        <v>0</v>
      </c>
      <c r="CM13" s="2">
        <v>0</v>
      </c>
      <c r="CN13" s="5">
        <v>1</v>
      </c>
      <c r="CO13" s="5">
        <v>6</v>
      </c>
      <c r="CP13" s="5">
        <v>30</v>
      </c>
      <c r="CQ13" s="5">
        <v>9</v>
      </c>
      <c r="CR13" s="5">
        <v>27</v>
      </c>
      <c r="CS13" s="5">
        <v>0.10813</v>
      </c>
      <c r="CT13" s="2">
        <v>0</v>
      </c>
      <c r="CU13" s="2" t="s">
        <v>143</v>
      </c>
    </row>
    <row r="14" spans="1:99" s="2" customFormat="1" x14ac:dyDescent="0.25">
      <c r="A14" s="2" t="s">
        <v>219</v>
      </c>
      <c r="B14" s="2" t="s">
        <v>162</v>
      </c>
      <c r="C14" s="2" t="s">
        <v>220</v>
      </c>
      <c r="D14" s="2">
        <v>1964</v>
      </c>
      <c r="E14" s="2">
        <f t="shared" si="0"/>
        <v>51</v>
      </c>
      <c r="F14" s="2">
        <v>62</v>
      </c>
      <c r="G14" s="2">
        <v>62</v>
      </c>
      <c r="H14" s="2">
        <v>2900</v>
      </c>
      <c r="I14" s="2">
        <v>4800</v>
      </c>
      <c r="J14" s="2">
        <v>3258</v>
      </c>
      <c r="K14" s="2">
        <v>4800</v>
      </c>
      <c r="L14" s="2">
        <f t="shared" si="1"/>
        <v>209087520</v>
      </c>
      <c r="M14" s="2">
        <v>358</v>
      </c>
      <c r="N14" s="2">
        <f t="shared" si="2"/>
        <v>15594480</v>
      </c>
      <c r="O14" s="2">
        <f t="shared" si="3"/>
        <v>0.55937500000000007</v>
      </c>
      <c r="P14" s="2">
        <f t="shared" si="4"/>
        <v>1448775.8800000001</v>
      </c>
      <c r="Q14" s="2">
        <f t="shared" si="5"/>
        <v>1.4487758800000001</v>
      </c>
      <c r="R14" s="2">
        <v>0</v>
      </c>
      <c r="S14" s="2">
        <f t="shared" si="6"/>
        <v>0</v>
      </c>
      <c r="T14" s="2">
        <f t="shared" si="7"/>
        <v>0</v>
      </c>
      <c r="U14" s="2">
        <f t="shared" si="8"/>
        <v>0</v>
      </c>
      <c r="W14" s="2">
        <f t="shared" si="9"/>
        <v>0</v>
      </c>
      <c r="X14" s="2">
        <f t="shared" si="10"/>
        <v>0</v>
      </c>
      <c r="Y14" s="2">
        <f t="shared" si="11"/>
        <v>0</v>
      </c>
      <c r="Z14" s="2">
        <f t="shared" si="12"/>
        <v>13.407790448928083</v>
      </c>
      <c r="AA14" s="2">
        <f t="shared" si="13"/>
        <v>0</v>
      </c>
      <c r="AB14" s="2">
        <f t="shared" si="14"/>
        <v>0.64876405398039105</v>
      </c>
      <c r="AC14" s="2">
        <v>62</v>
      </c>
      <c r="AD14" s="2">
        <f t="shared" si="15"/>
        <v>0.21625468466013037</v>
      </c>
      <c r="AE14" s="2" t="s">
        <v>148</v>
      </c>
      <c r="AF14" s="2">
        <f t="shared" si="16"/>
        <v>0</v>
      </c>
      <c r="AG14" s="2">
        <f t="shared" si="17"/>
        <v>0.30089655351109279</v>
      </c>
      <c r="AH14" s="2">
        <f t="shared" si="18"/>
        <v>0.36051058026587174</v>
      </c>
      <c r="AI14" s="2">
        <f t="shared" si="19"/>
        <v>141918154.20000002</v>
      </c>
      <c r="AJ14" s="2">
        <f t="shared" si="20"/>
        <v>4018677.84</v>
      </c>
      <c r="AK14" s="2">
        <f t="shared" si="21"/>
        <v>4.0186778399999996</v>
      </c>
      <c r="AL14" s="2" t="s">
        <v>148</v>
      </c>
      <c r="AM14" s="2" t="s">
        <v>148</v>
      </c>
      <c r="AN14" s="2" t="s">
        <v>148</v>
      </c>
      <c r="AO14" s="2" t="s">
        <v>148</v>
      </c>
      <c r="AP14" s="2" t="s">
        <v>148</v>
      </c>
      <c r="AQ14" s="2" t="s">
        <v>148</v>
      </c>
      <c r="AR14" s="2" t="s">
        <v>148</v>
      </c>
      <c r="AS14" s="2">
        <v>0</v>
      </c>
      <c r="AT14" s="2" t="s">
        <v>148</v>
      </c>
      <c r="AU14" s="2" t="s">
        <v>148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 t="s">
        <v>143</v>
      </c>
    </row>
    <row r="15" spans="1:99" s="2" customFormat="1" x14ac:dyDescent="0.25">
      <c r="A15" s="2" t="s">
        <v>221</v>
      </c>
      <c r="B15" s="2" t="s">
        <v>222</v>
      </c>
      <c r="C15" s="2" t="s">
        <v>223</v>
      </c>
      <c r="D15" s="2">
        <v>1958</v>
      </c>
      <c r="E15" s="2">
        <f t="shared" si="0"/>
        <v>57</v>
      </c>
      <c r="F15" s="2">
        <v>80</v>
      </c>
      <c r="G15" s="2">
        <v>80</v>
      </c>
      <c r="H15" s="2">
        <v>36486</v>
      </c>
      <c r="I15" s="2">
        <v>11850</v>
      </c>
      <c r="J15" s="2">
        <v>5349</v>
      </c>
      <c r="K15" s="2">
        <v>11850</v>
      </c>
      <c r="L15" s="2">
        <f t="shared" si="1"/>
        <v>516184815</v>
      </c>
      <c r="M15" s="2">
        <v>354</v>
      </c>
      <c r="N15" s="2">
        <f t="shared" si="2"/>
        <v>15420240</v>
      </c>
      <c r="O15" s="2">
        <f t="shared" si="3"/>
        <v>0.55312499999999998</v>
      </c>
      <c r="P15" s="2">
        <f t="shared" si="4"/>
        <v>1432588.44</v>
      </c>
      <c r="Q15" s="2">
        <f t="shared" si="5"/>
        <v>1.4325884400000002</v>
      </c>
      <c r="R15" s="2">
        <v>12.4</v>
      </c>
      <c r="S15" s="2">
        <f t="shared" si="6"/>
        <v>32.115876</v>
      </c>
      <c r="T15" s="2">
        <f t="shared" si="7"/>
        <v>7936</v>
      </c>
      <c r="U15" s="2">
        <f t="shared" si="8"/>
        <v>345712000</v>
      </c>
      <c r="V15" s="2">
        <v>75710.778002000006</v>
      </c>
      <c r="W15" s="2">
        <f t="shared" si="9"/>
        <v>23.076645135009599</v>
      </c>
      <c r="X15" s="2">
        <f t="shared" si="10"/>
        <v>14.33916708891079</v>
      </c>
      <c r="Y15" s="2">
        <f t="shared" si="11"/>
        <v>5.4388469970575439</v>
      </c>
      <c r="Z15" s="2">
        <f t="shared" si="12"/>
        <v>33.474499424133477</v>
      </c>
      <c r="AA15" s="2">
        <f t="shared" si="13"/>
        <v>3.4975824546576932</v>
      </c>
      <c r="AB15" s="2">
        <f t="shared" si="14"/>
        <v>1.2552937284050052</v>
      </c>
      <c r="AC15" s="2">
        <v>80</v>
      </c>
      <c r="AD15" s="2">
        <f t="shared" si="15"/>
        <v>0.41843124280166843</v>
      </c>
      <c r="AE15" s="2" t="s">
        <v>148</v>
      </c>
      <c r="AF15" s="2">
        <f t="shared" si="16"/>
        <v>22.418079096045197</v>
      </c>
      <c r="AG15" s="2">
        <f t="shared" si="17"/>
        <v>0.75546434690053921</v>
      </c>
      <c r="AH15" s="2">
        <f t="shared" si="18"/>
        <v>0.21712845013540794</v>
      </c>
      <c r="AI15" s="2">
        <f t="shared" si="19"/>
        <v>233001905.09999999</v>
      </c>
      <c r="AJ15" s="2">
        <f t="shared" si="20"/>
        <v>6597884.5200000005</v>
      </c>
      <c r="AK15" s="2">
        <f t="shared" si="21"/>
        <v>6.5978845200000009</v>
      </c>
      <c r="AL15" s="2" t="s">
        <v>224</v>
      </c>
      <c r="AM15" s="2" t="s">
        <v>148</v>
      </c>
      <c r="AN15" s="2" t="s">
        <v>225</v>
      </c>
      <c r="AO15" s="2" t="s">
        <v>226</v>
      </c>
      <c r="AP15" s="2" t="s">
        <v>148</v>
      </c>
      <c r="AQ15" s="2" t="s">
        <v>148</v>
      </c>
      <c r="AR15" s="2" t="s">
        <v>148</v>
      </c>
      <c r="AS15" s="2">
        <v>0</v>
      </c>
      <c r="AT15" s="2" t="s">
        <v>148</v>
      </c>
      <c r="AU15" s="2" t="s">
        <v>148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 t="s">
        <v>143</v>
      </c>
    </row>
    <row r="16" spans="1:99" s="2" customFormat="1" x14ac:dyDescent="0.25">
      <c r="A16" s="2" t="s">
        <v>227</v>
      </c>
      <c r="B16" s="2" t="s">
        <v>162</v>
      </c>
      <c r="C16" s="2" t="s">
        <v>228</v>
      </c>
      <c r="D16" s="2">
        <v>1949</v>
      </c>
      <c r="E16" s="2">
        <f t="shared" si="0"/>
        <v>66</v>
      </c>
      <c r="F16" s="2">
        <v>60</v>
      </c>
      <c r="G16" s="2">
        <v>60</v>
      </c>
      <c r="H16" s="2">
        <v>25400</v>
      </c>
      <c r="I16" s="2">
        <v>39700</v>
      </c>
      <c r="J16" s="2">
        <v>4000</v>
      </c>
      <c r="K16" s="2">
        <v>39700</v>
      </c>
      <c r="L16" s="2">
        <f t="shared" si="1"/>
        <v>1729328030</v>
      </c>
      <c r="M16" s="2">
        <v>250</v>
      </c>
      <c r="N16" s="2">
        <f t="shared" si="2"/>
        <v>10890000</v>
      </c>
      <c r="O16" s="2">
        <f t="shared" si="3"/>
        <v>0.390625</v>
      </c>
      <c r="P16" s="2">
        <f t="shared" si="4"/>
        <v>1011715</v>
      </c>
      <c r="Q16" s="2">
        <f t="shared" si="5"/>
        <v>1.0117150000000001</v>
      </c>
      <c r="R16" s="2">
        <v>13.6</v>
      </c>
      <c r="S16" s="2">
        <f t="shared" si="6"/>
        <v>35.223863999999999</v>
      </c>
      <c r="T16" s="2">
        <f t="shared" si="7"/>
        <v>8704</v>
      </c>
      <c r="U16" s="2">
        <f t="shared" si="8"/>
        <v>379168000</v>
      </c>
      <c r="V16" s="2">
        <v>51726.850882999999</v>
      </c>
      <c r="W16" s="2">
        <f t="shared" si="9"/>
        <v>15.7663441491384</v>
      </c>
      <c r="X16" s="2">
        <f t="shared" si="10"/>
        <v>9.7967551961349031</v>
      </c>
      <c r="Y16" s="2">
        <f t="shared" si="11"/>
        <v>4.4217766173657624</v>
      </c>
      <c r="Z16" s="2">
        <f t="shared" si="12"/>
        <v>158.79963544536272</v>
      </c>
      <c r="AA16" s="2">
        <f t="shared" si="13"/>
        <v>3.1955005652986674</v>
      </c>
      <c r="AB16" s="2">
        <f t="shared" si="14"/>
        <v>7.939981772268137</v>
      </c>
      <c r="AC16" s="2">
        <v>60</v>
      </c>
      <c r="AD16" s="2">
        <f t="shared" si="15"/>
        <v>2.6466605907560452</v>
      </c>
      <c r="AE16" s="2">
        <v>38.431399999999996</v>
      </c>
      <c r="AF16" s="2">
        <f t="shared" si="16"/>
        <v>34.816000000000003</v>
      </c>
      <c r="AG16" s="2">
        <f t="shared" si="17"/>
        <v>4.2646265827449348</v>
      </c>
      <c r="AH16" s="2">
        <f t="shared" si="18"/>
        <v>0.20505298018614002</v>
      </c>
      <c r="AI16" s="2">
        <f t="shared" si="19"/>
        <v>174239600</v>
      </c>
      <c r="AJ16" s="2">
        <f t="shared" si="20"/>
        <v>4933920</v>
      </c>
      <c r="AK16" s="2">
        <f t="shared" si="21"/>
        <v>4.9339199999999996</v>
      </c>
      <c r="AL16" s="2" t="s">
        <v>229</v>
      </c>
      <c r="AM16" s="2" t="s">
        <v>148</v>
      </c>
      <c r="AN16" s="2" t="s">
        <v>230</v>
      </c>
      <c r="AO16" s="2" t="s">
        <v>231</v>
      </c>
      <c r="AP16" s="2" t="s">
        <v>232</v>
      </c>
      <c r="AQ16" s="2" t="s">
        <v>233</v>
      </c>
      <c r="AR16" s="2" t="s">
        <v>234</v>
      </c>
      <c r="AS16" s="2">
        <v>1</v>
      </c>
      <c r="AT16" s="2" t="s">
        <v>235</v>
      </c>
      <c r="AU16" s="2" t="s">
        <v>236</v>
      </c>
      <c r="AV16" s="2">
        <v>9</v>
      </c>
      <c r="AW16" s="5">
        <v>38</v>
      </c>
      <c r="AX16" s="5">
        <v>60</v>
      </c>
      <c r="AY16" s="5">
        <v>2</v>
      </c>
      <c r="AZ16" s="5">
        <v>2.2999999999999998</v>
      </c>
      <c r="BA16" s="5">
        <v>1</v>
      </c>
      <c r="BB16" s="5">
        <v>0.6</v>
      </c>
      <c r="BC16" s="5">
        <v>0.4</v>
      </c>
      <c r="BD16" s="5">
        <v>1.2</v>
      </c>
      <c r="BE16" s="5">
        <v>1.6</v>
      </c>
      <c r="BF16" s="5">
        <v>32.6</v>
      </c>
      <c r="BG16" s="5">
        <v>0.2</v>
      </c>
      <c r="BH16" s="5">
        <v>1.1000000000000001</v>
      </c>
      <c r="BI16" s="5">
        <v>9</v>
      </c>
      <c r="BJ16" s="5">
        <v>30.5</v>
      </c>
      <c r="BK16" s="5">
        <v>17.8</v>
      </c>
      <c r="BL16" s="5">
        <v>0.9</v>
      </c>
      <c r="BM16" s="2">
        <v>0</v>
      </c>
      <c r="BN16" s="5">
        <v>0.7</v>
      </c>
      <c r="BO16" s="5">
        <v>2290</v>
      </c>
      <c r="BP16" s="5">
        <v>703</v>
      </c>
      <c r="BQ16" s="5">
        <v>34</v>
      </c>
      <c r="BR16" s="5">
        <v>10</v>
      </c>
      <c r="BS16" s="5">
        <v>0.18</v>
      </c>
      <c r="BT16" s="5">
        <v>0.06</v>
      </c>
      <c r="BU16" s="5">
        <v>4394</v>
      </c>
      <c r="BV16" s="5">
        <v>66</v>
      </c>
      <c r="BW16" s="5">
        <v>0.35</v>
      </c>
      <c r="BX16" s="5">
        <v>4580</v>
      </c>
      <c r="BY16" s="5">
        <v>70</v>
      </c>
      <c r="BZ16" s="5">
        <v>68</v>
      </c>
      <c r="CA16" s="5">
        <v>1</v>
      </c>
      <c r="CB16" s="5">
        <v>0.15</v>
      </c>
      <c r="CC16" s="2">
        <v>0</v>
      </c>
      <c r="CD16" s="5">
        <v>10</v>
      </c>
      <c r="CE16" s="5">
        <v>11</v>
      </c>
      <c r="CF16" s="5">
        <v>29</v>
      </c>
      <c r="CG16" s="5">
        <v>16</v>
      </c>
      <c r="CH16" s="5">
        <v>36</v>
      </c>
      <c r="CI16" s="5">
        <v>11</v>
      </c>
      <c r="CJ16" s="5">
        <v>17</v>
      </c>
      <c r="CK16" s="5">
        <v>1</v>
      </c>
      <c r="CL16" s="5">
        <v>1</v>
      </c>
      <c r="CM16" s="5">
        <v>3</v>
      </c>
      <c r="CN16" s="5">
        <v>6</v>
      </c>
      <c r="CO16" s="5">
        <v>5</v>
      </c>
      <c r="CP16" s="5">
        <v>31</v>
      </c>
      <c r="CQ16" s="5">
        <v>5</v>
      </c>
      <c r="CR16" s="5">
        <v>19</v>
      </c>
      <c r="CS16" s="5">
        <v>0.14593</v>
      </c>
      <c r="CT16" s="5">
        <v>1.4579999999999999E-2</v>
      </c>
      <c r="CU16" s="2" t="s">
        <v>143</v>
      </c>
    </row>
    <row r="17" spans="1:99" s="2" customFormat="1" x14ac:dyDescent="0.25">
      <c r="A17" s="2" t="s">
        <v>237</v>
      </c>
      <c r="B17" s="2" t="s">
        <v>162</v>
      </c>
      <c r="C17" s="2" t="s">
        <v>238</v>
      </c>
      <c r="D17" s="2">
        <v>1928</v>
      </c>
      <c r="E17" s="2">
        <f t="shared" si="0"/>
        <v>87</v>
      </c>
      <c r="F17" s="2">
        <v>68</v>
      </c>
      <c r="G17" s="2">
        <v>68</v>
      </c>
      <c r="H17" s="2">
        <v>73500</v>
      </c>
      <c r="I17" s="2">
        <v>25900</v>
      </c>
      <c r="J17" s="2">
        <v>14170</v>
      </c>
      <c r="K17" s="2">
        <v>25900</v>
      </c>
      <c r="L17" s="2">
        <f t="shared" si="1"/>
        <v>1128201410</v>
      </c>
      <c r="M17" s="2">
        <v>668</v>
      </c>
      <c r="N17" s="2">
        <f t="shared" si="2"/>
        <v>29098080</v>
      </c>
      <c r="O17" s="2">
        <f t="shared" si="3"/>
        <v>1.04375</v>
      </c>
      <c r="P17" s="2">
        <f t="shared" si="4"/>
        <v>2703302.48</v>
      </c>
      <c r="Q17" s="2">
        <f t="shared" si="5"/>
        <v>2.7033024800000001</v>
      </c>
      <c r="R17" s="2">
        <v>38.49</v>
      </c>
      <c r="S17" s="2">
        <f t="shared" si="6"/>
        <v>99.688715099999996</v>
      </c>
      <c r="T17" s="2">
        <f t="shared" si="7"/>
        <v>24633.600000000002</v>
      </c>
      <c r="U17" s="2">
        <f t="shared" si="8"/>
        <v>1073101200</v>
      </c>
      <c r="V17" s="2">
        <v>105303.44250999999</v>
      </c>
      <c r="W17" s="2">
        <f t="shared" si="9"/>
        <v>32.096489277047993</v>
      </c>
      <c r="X17" s="2">
        <f t="shared" si="10"/>
        <v>19.943840190738939</v>
      </c>
      <c r="Y17" s="2">
        <f t="shared" si="11"/>
        <v>5.506873515120283</v>
      </c>
      <c r="Z17" s="2">
        <f t="shared" si="12"/>
        <v>38.772366080511155</v>
      </c>
      <c r="AA17" s="2">
        <f t="shared" si="13"/>
        <v>1.8363504654535079</v>
      </c>
      <c r="AB17" s="2">
        <f t="shared" si="14"/>
        <v>1.7105455623754922</v>
      </c>
      <c r="AC17" s="2">
        <v>68</v>
      </c>
      <c r="AD17" s="2">
        <f t="shared" si="15"/>
        <v>0.57018185412516409</v>
      </c>
      <c r="AE17" s="2">
        <v>3.6637</v>
      </c>
      <c r="AF17" s="2">
        <f t="shared" si="16"/>
        <v>36.876646706586833</v>
      </c>
      <c r="AG17" s="2">
        <f t="shared" si="17"/>
        <v>0.63699435884942956</v>
      </c>
      <c r="AH17" s="2">
        <f t="shared" si="18"/>
        <v>0.15466522598655361</v>
      </c>
      <c r="AI17" s="2">
        <f t="shared" si="19"/>
        <v>617243783</v>
      </c>
      <c r="AJ17" s="2">
        <f t="shared" si="20"/>
        <v>17478411.600000001</v>
      </c>
      <c r="AK17" s="2">
        <f t="shared" si="21"/>
        <v>17.478411600000001</v>
      </c>
      <c r="AL17" s="2" t="s">
        <v>239</v>
      </c>
      <c r="AM17" s="2" t="s">
        <v>240</v>
      </c>
      <c r="AN17" s="2" t="s">
        <v>241</v>
      </c>
      <c r="AO17" s="2" t="s">
        <v>242</v>
      </c>
      <c r="AP17" s="2" t="s">
        <v>243</v>
      </c>
      <c r="AQ17" s="2" t="s">
        <v>244</v>
      </c>
      <c r="AR17" s="2" t="s">
        <v>206</v>
      </c>
      <c r="AS17" s="2">
        <v>1</v>
      </c>
      <c r="AT17" s="2" t="s">
        <v>245</v>
      </c>
      <c r="AU17" s="2" t="s">
        <v>246</v>
      </c>
      <c r="AV17" s="2">
        <v>9</v>
      </c>
      <c r="AW17" s="5">
        <v>95</v>
      </c>
      <c r="AX17" s="5">
        <v>5</v>
      </c>
      <c r="AY17" s="2">
        <v>0</v>
      </c>
      <c r="AZ17" s="5">
        <v>6.2</v>
      </c>
      <c r="BA17" s="5">
        <v>0.1</v>
      </c>
      <c r="BB17" s="2">
        <v>0</v>
      </c>
      <c r="BC17" s="2">
        <v>0</v>
      </c>
      <c r="BD17" s="2">
        <v>0</v>
      </c>
      <c r="BE17" s="2">
        <v>0</v>
      </c>
      <c r="BF17" s="5">
        <v>37.200000000000003</v>
      </c>
      <c r="BG17" s="2">
        <v>0</v>
      </c>
      <c r="BH17" s="5">
        <v>0.2</v>
      </c>
      <c r="BI17" s="5">
        <v>0.3</v>
      </c>
      <c r="BJ17" s="5">
        <v>45.4</v>
      </c>
      <c r="BK17" s="5">
        <v>9.9</v>
      </c>
      <c r="BL17" s="5">
        <v>0.3</v>
      </c>
      <c r="BM17" s="2">
        <v>0</v>
      </c>
      <c r="BN17" s="5">
        <v>0.3</v>
      </c>
      <c r="BO17" s="5">
        <v>1451</v>
      </c>
      <c r="BP17" s="5">
        <v>548</v>
      </c>
      <c r="BQ17" s="5">
        <v>19</v>
      </c>
      <c r="BR17" s="5">
        <v>7</v>
      </c>
      <c r="BS17" s="5">
        <v>0.14000000000000001</v>
      </c>
      <c r="BT17" s="5">
        <v>0.05</v>
      </c>
      <c r="BU17" s="5">
        <v>2944</v>
      </c>
      <c r="BV17" s="5">
        <v>38</v>
      </c>
      <c r="BW17" s="5">
        <v>0.28000000000000003</v>
      </c>
      <c r="BX17" s="5">
        <v>2366</v>
      </c>
      <c r="BY17" s="5">
        <v>40</v>
      </c>
      <c r="BZ17" s="5">
        <v>30</v>
      </c>
      <c r="CA17" s="5">
        <v>1</v>
      </c>
      <c r="CB17" s="5">
        <v>0.78</v>
      </c>
      <c r="CC17" s="5">
        <v>0.01</v>
      </c>
      <c r="CD17" s="5">
        <v>4</v>
      </c>
      <c r="CE17" s="5">
        <v>4</v>
      </c>
      <c r="CF17" s="5">
        <v>14</v>
      </c>
      <c r="CG17" s="5">
        <v>5</v>
      </c>
      <c r="CH17" s="5">
        <v>48</v>
      </c>
      <c r="CI17" s="5">
        <v>17</v>
      </c>
      <c r="CJ17" s="5">
        <v>22</v>
      </c>
      <c r="CK17" s="2">
        <v>0</v>
      </c>
      <c r="CL17" s="5">
        <v>1</v>
      </c>
      <c r="CM17" s="2">
        <v>0</v>
      </c>
      <c r="CN17" s="2">
        <v>0</v>
      </c>
      <c r="CO17" s="5">
        <v>12</v>
      </c>
      <c r="CP17" s="5">
        <v>53</v>
      </c>
      <c r="CQ17" s="5">
        <v>5</v>
      </c>
      <c r="CR17" s="5">
        <v>15</v>
      </c>
      <c r="CS17" s="5">
        <v>2.034E-2</v>
      </c>
      <c r="CT17" s="2">
        <v>0</v>
      </c>
      <c r="CU17" s="2" t="s">
        <v>143</v>
      </c>
    </row>
    <row r="18" spans="1:99" s="2" customFormat="1" x14ac:dyDescent="0.25">
      <c r="A18" s="2" t="s">
        <v>247</v>
      </c>
      <c r="B18" s="2" t="s">
        <v>162</v>
      </c>
      <c r="C18" s="2" t="s">
        <v>248</v>
      </c>
      <c r="D18" s="2">
        <v>1937</v>
      </c>
      <c r="E18" s="2">
        <f t="shared" si="0"/>
        <v>78</v>
      </c>
      <c r="F18" s="2">
        <v>72</v>
      </c>
      <c r="G18" s="2">
        <v>72</v>
      </c>
      <c r="H18" s="2">
        <v>72200</v>
      </c>
      <c r="I18" s="2">
        <v>119040</v>
      </c>
      <c r="J18" s="2">
        <v>61500</v>
      </c>
      <c r="K18" s="2">
        <v>119040</v>
      </c>
      <c r="L18" s="2">
        <f t="shared" si="1"/>
        <v>5185370496</v>
      </c>
      <c r="M18" s="2">
        <v>3370</v>
      </c>
      <c r="N18" s="2">
        <f t="shared" si="2"/>
        <v>146797200</v>
      </c>
      <c r="O18" s="2">
        <f t="shared" si="3"/>
        <v>5.265625</v>
      </c>
      <c r="P18" s="2">
        <f t="shared" si="4"/>
        <v>13637918.200000001</v>
      </c>
      <c r="Q18" s="2">
        <f t="shared" si="5"/>
        <v>13.637918200000001</v>
      </c>
      <c r="R18" s="2">
        <v>75.400000000000006</v>
      </c>
      <c r="S18" s="2">
        <f t="shared" si="6"/>
        <v>195.285246</v>
      </c>
      <c r="T18" s="2">
        <f t="shared" si="7"/>
        <v>48256</v>
      </c>
      <c r="U18" s="2">
        <f t="shared" si="8"/>
        <v>2102152000.0000002</v>
      </c>
      <c r="V18" s="2">
        <v>305474.00569999998</v>
      </c>
      <c r="W18" s="2">
        <f t="shared" si="9"/>
        <v>93.108476937359981</v>
      </c>
      <c r="X18" s="2">
        <f t="shared" si="10"/>
        <v>57.854943835545797</v>
      </c>
      <c r="Y18" s="2">
        <f t="shared" si="11"/>
        <v>7.1123000981633986</v>
      </c>
      <c r="Z18" s="2">
        <f t="shared" si="12"/>
        <v>35.323361045033558</v>
      </c>
      <c r="AA18" s="2">
        <f t="shared" si="13"/>
        <v>1.2273883440276447</v>
      </c>
      <c r="AB18" s="2">
        <f t="shared" si="14"/>
        <v>1.4718067102097316</v>
      </c>
      <c r="AC18" s="2">
        <v>72</v>
      </c>
      <c r="AD18" s="2">
        <f t="shared" si="15"/>
        <v>0.49060223673657721</v>
      </c>
      <c r="AE18" s="2" t="s">
        <v>148</v>
      </c>
      <c r="AF18" s="2">
        <f t="shared" si="16"/>
        <v>14.319287833827893</v>
      </c>
      <c r="AG18" s="2">
        <f t="shared" si="17"/>
        <v>0.25837386557767372</v>
      </c>
      <c r="AH18" s="2">
        <f t="shared" si="18"/>
        <v>0.1797797836038483</v>
      </c>
      <c r="AI18" s="2">
        <f t="shared" si="19"/>
        <v>2678933850</v>
      </c>
      <c r="AJ18" s="2">
        <f t="shared" si="20"/>
        <v>75859020</v>
      </c>
      <c r="AK18" s="2">
        <f t="shared" si="21"/>
        <v>75.859020000000001</v>
      </c>
      <c r="AL18" s="2" t="s">
        <v>249</v>
      </c>
      <c r="AM18" s="2" t="s">
        <v>148</v>
      </c>
      <c r="AN18" s="2" t="s">
        <v>250</v>
      </c>
      <c r="AO18" s="2" t="s">
        <v>251</v>
      </c>
      <c r="AP18" s="2" t="s">
        <v>148</v>
      </c>
      <c r="AQ18" s="2" t="s">
        <v>148</v>
      </c>
      <c r="AR18" s="2" t="s">
        <v>148</v>
      </c>
      <c r="AS18" s="2">
        <v>0</v>
      </c>
      <c r="AT18" s="2" t="s">
        <v>148</v>
      </c>
      <c r="AU18" s="2" t="s">
        <v>148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 t="s">
        <v>143</v>
      </c>
    </row>
    <row r="19" spans="1:99" s="2" customFormat="1" x14ac:dyDescent="0.25">
      <c r="A19" s="2" t="s">
        <v>252</v>
      </c>
      <c r="B19" s="2" t="s">
        <v>253</v>
      </c>
      <c r="C19" s="2" t="s">
        <v>254</v>
      </c>
      <c r="D19" s="2">
        <v>1932</v>
      </c>
      <c r="E19" s="2">
        <f t="shared" si="0"/>
        <v>83</v>
      </c>
      <c r="F19" s="2">
        <v>45</v>
      </c>
      <c r="G19" s="2">
        <v>45</v>
      </c>
      <c r="H19" s="2">
        <v>22460</v>
      </c>
      <c r="I19" s="2">
        <v>3835</v>
      </c>
      <c r="J19" s="2">
        <v>2544</v>
      </c>
      <c r="K19" s="2">
        <v>3835</v>
      </c>
      <c r="L19" s="2">
        <f t="shared" si="1"/>
        <v>167052216.5</v>
      </c>
      <c r="M19" s="2">
        <v>275</v>
      </c>
      <c r="N19" s="2">
        <f t="shared" si="2"/>
        <v>11979000</v>
      </c>
      <c r="O19" s="2">
        <f t="shared" si="3"/>
        <v>0.4296875</v>
      </c>
      <c r="P19" s="2">
        <f t="shared" si="4"/>
        <v>1112886.5</v>
      </c>
      <c r="Q19" s="2">
        <f t="shared" si="5"/>
        <v>1.1128865000000001</v>
      </c>
      <c r="R19" s="2">
        <v>4.66</v>
      </c>
      <c r="S19" s="2">
        <f t="shared" si="6"/>
        <v>12.069353399999999</v>
      </c>
      <c r="T19" s="2">
        <f t="shared" si="7"/>
        <v>2982.4</v>
      </c>
      <c r="U19" s="2">
        <f t="shared" si="8"/>
        <v>129920800</v>
      </c>
      <c r="W19" s="2">
        <f t="shared" si="9"/>
        <v>0</v>
      </c>
      <c r="X19" s="2">
        <f t="shared" si="10"/>
        <v>0</v>
      </c>
      <c r="Y19" s="2">
        <f t="shared" si="11"/>
        <v>0</v>
      </c>
      <c r="Z19" s="2">
        <f t="shared" si="12"/>
        <v>13.945422531096085</v>
      </c>
      <c r="AA19" s="2">
        <f t="shared" si="13"/>
        <v>0</v>
      </c>
      <c r="AB19" s="2">
        <f t="shared" si="14"/>
        <v>0.92969483540640563</v>
      </c>
      <c r="AC19" s="2">
        <v>45</v>
      </c>
      <c r="AD19" s="2">
        <f t="shared" si="15"/>
        <v>0.30989827846880191</v>
      </c>
      <c r="AE19" s="2" t="s">
        <v>148</v>
      </c>
      <c r="AF19" s="2">
        <f t="shared" si="16"/>
        <v>10.84509090909091</v>
      </c>
      <c r="AG19" s="2">
        <f t="shared" si="17"/>
        <v>0.35708108314356751</v>
      </c>
      <c r="AH19" s="2">
        <f t="shared" si="18"/>
        <v>0.35465138082508496</v>
      </c>
      <c r="AI19" s="2">
        <f t="shared" si="19"/>
        <v>110816385.60000001</v>
      </c>
      <c r="AJ19" s="2">
        <f t="shared" si="20"/>
        <v>3137973.12</v>
      </c>
      <c r="AK19" s="2">
        <f t="shared" si="21"/>
        <v>3.1379731200000003</v>
      </c>
      <c r="AL19" s="2" t="s">
        <v>148</v>
      </c>
      <c r="AM19" s="2" t="s">
        <v>148</v>
      </c>
      <c r="AN19" s="2" t="s">
        <v>148</v>
      </c>
      <c r="AO19" s="2" t="s">
        <v>148</v>
      </c>
      <c r="AP19" s="2" t="s">
        <v>148</v>
      </c>
      <c r="AQ19" s="2" t="s">
        <v>148</v>
      </c>
      <c r="AR19" s="2" t="s">
        <v>148</v>
      </c>
      <c r="AS19" s="2">
        <v>0</v>
      </c>
      <c r="AT19" s="2" t="s">
        <v>148</v>
      </c>
      <c r="AU19" s="2" t="s">
        <v>148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 t="s">
        <v>143</v>
      </c>
    </row>
    <row r="20" spans="1:99" s="2" customFormat="1" x14ac:dyDescent="0.25">
      <c r="A20" s="2" t="s">
        <v>255</v>
      </c>
      <c r="B20" s="2" t="s">
        <v>256</v>
      </c>
      <c r="C20" s="2" t="s">
        <v>257</v>
      </c>
      <c r="D20" s="2">
        <v>1971</v>
      </c>
      <c r="E20" s="2">
        <f t="shared" si="0"/>
        <v>44</v>
      </c>
      <c r="F20" s="2">
        <v>64</v>
      </c>
      <c r="G20" s="2">
        <v>64</v>
      </c>
      <c r="H20" s="2">
        <v>24500</v>
      </c>
      <c r="I20" s="2">
        <v>24726</v>
      </c>
      <c r="J20" s="2">
        <v>19733</v>
      </c>
      <c r="K20" s="2">
        <v>24726</v>
      </c>
      <c r="L20" s="2">
        <f t="shared" si="1"/>
        <v>1077062087.4000001</v>
      </c>
      <c r="M20" s="2">
        <v>1155</v>
      </c>
      <c r="N20" s="2">
        <f t="shared" si="2"/>
        <v>50311800</v>
      </c>
      <c r="O20" s="2">
        <f t="shared" si="3"/>
        <v>1.8046875</v>
      </c>
      <c r="P20" s="2">
        <f t="shared" si="4"/>
        <v>4674123.3</v>
      </c>
      <c r="Q20" s="2">
        <f t="shared" si="5"/>
        <v>4.6741233000000006</v>
      </c>
      <c r="R20" s="2">
        <v>25</v>
      </c>
      <c r="S20" s="2">
        <f t="shared" si="6"/>
        <v>64.749749999999992</v>
      </c>
      <c r="T20" s="2">
        <f t="shared" si="7"/>
        <v>16000</v>
      </c>
      <c r="U20" s="2">
        <f t="shared" si="8"/>
        <v>697000000</v>
      </c>
      <c r="V20" s="2">
        <v>124720.86318</v>
      </c>
      <c r="W20" s="2">
        <f t="shared" si="9"/>
        <v>38.014919097263999</v>
      </c>
      <c r="X20" s="2">
        <f t="shared" si="10"/>
        <v>23.62138316111292</v>
      </c>
      <c r="Y20" s="2">
        <f t="shared" si="11"/>
        <v>4.9601964755006343</v>
      </c>
      <c r="Z20" s="2">
        <f t="shared" si="12"/>
        <v>21.407743062263727</v>
      </c>
      <c r="AA20" s="2">
        <f t="shared" si="13"/>
        <v>1.5618123136458548</v>
      </c>
      <c r="AB20" s="2">
        <f t="shared" si="14"/>
        <v>1.0034879560436121</v>
      </c>
      <c r="AC20" s="2">
        <v>64</v>
      </c>
      <c r="AD20" s="2">
        <f t="shared" si="15"/>
        <v>0.33449598534787073</v>
      </c>
      <c r="AE20" s="2" t="s">
        <v>148</v>
      </c>
      <c r="AF20" s="2">
        <f t="shared" si="16"/>
        <v>13.852813852813853</v>
      </c>
      <c r="AG20" s="2">
        <f t="shared" si="17"/>
        <v>0.267473896520597</v>
      </c>
      <c r="AH20" s="2">
        <f t="shared" si="18"/>
        <v>0.19203258875183032</v>
      </c>
      <c r="AI20" s="2">
        <f t="shared" si="19"/>
        <v>859567506.70000005</v>
      </c>
      <c r="AJ20" s="2">
        <f t="shared" si="20"/>
        <v>24340260.84</v>
      </c>
      <c r="AK20" s="2">
        <f t="shared" si="21"/>
        <v>24.340260839999999</v>
      </c>
      <c r="AL20" s="2" t="s">
        <v>258</v>
      </c>
      <c r="AM20" s="2" t="s">
        <v>259</v>
      </c>
      <c r="AN20" s="2" t="s">
        <v>260</v>
      </c>
      <c r="AO20" s="2" t="s">
        <v>261</v>
      </c>
      <c r="AP20" s="2" t="s">
        <v>148</v>
      </c>
      <c r="AQ20" s="2" t="s">
        <v>148</v>
      </c>
      <c r="AR20" s="2" t="s">
        <v>148</v>
      </c>
      <c r="AS20" s="2">
        <v>0</v>
      </c>
      <c r="AT20" s="2" t="s">
        <v>148</v>
      </c>
      <c r="AU20" s="2" t="s">
        <v>148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 t="s">
        <v>143</v>
      </c>
    </row>
    <row r="21" spans="1:99" s="2" customFormat="1" x14ac:dyDescent="0.25">
      <c r="A21" s="2" t="s">
        <v>262</v>
      </c>
      <c r="B21" s="2" t="s">
        <v>263</v>
      </c>
      <c r="C21" s="2" t="s">
        <v>264</v>
      </c>
      <c r="D21" s="2">
        <v>1937</v>
      </c>
      <c r="E21" s="2">
        <f t="shared" si="0"/>
        <v>78</v>
      </c>
      <c r="F21" s="2">
        <v>65</v>
      </c>
      <c r="G21" s="2">
        <v>65</v>
      </c>
      <c r="H21" s="2">
        <v>20000</v>
      </c>
      <c r="I21" s="2">
        <v>15696</v>
      </c>
      <c r="J21" s="2">
        <v>6892</v>
      </c>
      <c r="K21" s="2">
        <v>15696</v>
      </c>
      <c r="L21" s="2">
        <f t="shared" si="1"/>
        <v>683716190.39999998</v>
      </c>
      <c r="M21" s="2">
        <v>614</v>
      </c>
      <c r="N21" s="2">
        <f t="shared" si="2"/>
        <v>26745840</v>
      </c>
      <c r="O21" s="2">
        <f t="shared" si="3"/>
        <v>0.95937500000000009</v>
      </c>
      <c r="P21" s="2">
        <f t="shared" si="4"/>
        <v>2484772.04</v>
      </c>
      <c r="Q21" s="2">
        <f t="shared" si="5"/>
        <v>2.4847720400000002</v>
      </c>
      <c r="R21" s="2">
        <v>16.100000000000001</v>
      </c>
      <c r="S21" s="2">
        <f t="shared" si="6"/>
        <v>41.698839</v>
      </c>
      <c r="T21" s="2">
        <f t="shared" si="7"/>
        <v>10304</v>
      </c>
      <c r="U21" s="2">
        <f t="shared" si="8"/>
        <v>448868000.00000006</v>
      </c>
      <c r="V21" s="2">
        <v>61725.379725999999</v>
      </c>
      <c r="W21" s="2">
        <f t="shared" si="9"/>
        <v>18.813895740484799</v>
      </c>
      <c r="X21" s="2">
        <f t="shared" si="10"/>
        <v>11.690416567826045</v>
      </c>
      <c r="Y21" s="2">
        <f t="shared" si="11"/>
        <v>3.3669010137332775</v>
      </c>
      <c r="Z21" s="2">
        <f t="shared" si="12"/>
        <v>25.563459229547473</v>
      </c>
      <c r="AA21" s="2">
        <f t="shared" si="13"/>
        <v>2.2131015997833399</v>
      </c>
      <c r="AB21" s="2">
        <f t="shared" si="14"/>
        <v>1.1798519644406524</v>
      </c>
      <c r="AC21" s="2">
        <v>65</v>
      </c>
      <c r="AD21" s="2">
        <f t="shared" si="15"/>
        <v>0.3932839881468842</v>
      </c>
      <c r="AE21" s="2">
        <v>29.148800000000001</v>
      </c>
      <c r="AF21" s="2">
        <f t="shared" si="16"/>
        <v>16.781758957654723</v>
      </c>
      <c r="AG21" s="2">
        <f t="shared" si="17"/>
        <v>0.43806337948354607</v>
      </c>
      <c r="AH21" s="2">
        <f t="shared" si="18"/>
        <v>0.29228677848935569</v>
      </c>
      <c r="AI21" s="2">
        <f t="shared" si="19"/>
        <v>300214830.80000001</v>
      </c>
      <c r="AJ21" s="2">
        <f t="shared" si="20"/>
        <v>8501144.1600000001</v>
      </c>
      <c r="AK21" s="2">
        <f t="shared" si="21"/>
        <v>8.5011441600000008</v>
      </c>
      <c r="AL21" s="2" t="s">
        <v>265</v>
      </c>
      <c r="AM21" s="2" t="s">
        <v>266</v>
      </c>
      <c r="AN21" s="2" t="s">
        <v>267</v>
      </c>
      <c r="AO21" s="2" t="s">
        <v>268</v>
      </c>
      <c r="AP21" s="2" t="s">
        <v>269</v>
      </c>
      <c r="AQ21" s="2" t="s">
        <v>270</v>
      </c>
      <c r="AR21" s="2" t="s">
        <v>271</v>
      </c>
      <c r="AS21" s="2">
        <v>1</v>
      </c>
      <c r="AT21" s="2" t="s">
        <v>272</v>
      </c>
      <c r="AU21" s="2" t="s">
        <v>273</v>
      </c>
      <c r="AV21" s="2">
        <v>5</v>
      </c>
      <c r="AW21" s="5">
        <v>83</v>
      </c>
      <c r="AX21" s="5">
        <v>17</v>
      </c>
      <c r="AY21" s="2">
        <v>0</v>
      </c>
      <c r="AZ21" s="5">
        <v>2.8</v>
      </c>
      <c r="BA21" s="5">
        <v>0.1</v>
      </c>
      <c r="BB21" s="2">
        <v>0</v>
      </c>
      <c r="BC21" s="5">
        <v>3.5</v>
      </c>
      <c r="BD21" s="5">
        <v>0.5</v>
      </c>
      <c r="BE21" s="5">
        <v>0.9</v>
      </c>
      <c r="BF21" s="5">
        <v>5.9</v>
      </c>
      <c r="BG21" s="5">
        <v>0.4</v>
      </c>
      <c r="BH21" s="5">
        <v>0.2</v>
      </c>
      <c r="BI21" s="5">
        <v>0.7</v>
      </c>
      <c r="BJ21" s="5">
        <v>42.2</v>
      </c>
      <c r="BK21" s="5">
        <v>11.8</v>
      </c>
      <c r="BL21" s="5">
        <v>31</v>
      </c>
      <c r="BM21" s="2">
        <v>0</v>
      </c>
      <c r="BN21" s="2">
        <v>0</v>
      </c>
      <c r="BO21" s="5">
        <v>6545</v>
      </c>
      <c r="BP21" s="5">
        <v>912</v>
      </c>
      <c r="BQ21" s="5">
        <v>47</v>
      </c>
      <c r="BR21" s="5">
        <v>7</v>
      </c>
      <c r="BS21" s="5">
        <v>0.45</v>
      </c>
      <c r="BT21" s="5">
        <v>0.06</v>
      </c>
      <c r="BU21" s="5">
        <v>8787</v>
      </c>
      <c r="BV21" s="5">
        <v>63</v>
      </c>
      <c r="BW21" s="5">
        <v>0.6</v>
      </c>
      <c r="BX21" s="5">
        <v>48811</v>
      </c>
      <c r="BY21" s="5">
        <v>1996</v>
      </c>
      <c r="BZ21" s="5">
        <v>351</v>
      </c>
      <c r="CA21" s="5">
        <v>14</v>
      </c>
      <c r="CB21" s="5">
        <v>1.86</v>
      </c>
      <c r="CC21" s="5">
        <v>0.08</v>
      </c>
      <c r="CD21" s="5">
        <v>21</v>
      </c>
      <c r="CE21" s="5">
        <v>25</v>
      </c>
      <c r="CF21" s="5">
        <v>52</v>
      </c>
      <c r="CG21" s="5">
        <v>30</v>
      </c>
      <c r="CH21" s="5">
        <v>17</v>
      </c>
      <c r="CI21" s="5">
        <v>1</v>
      </c>
      <c r="CJ21" s="5">
        <v>2</v>
      </c>
      <c r="CK21" s="2">
        <v>0</v>
      </c>
      <c r="CL21" s="2">
        <v>0</v>
      </c>
      <c r="CM21" s="2">
        <v>0</v>
      </c>
      <c r="CN21" s="2">
        <v>0</v>
      </c>
      <c r="CO21" s="5">
        <v>4</v>
      </c>
      <c r="CP21" s="5">
        <v>26</v>
      </c>
      <c r="CQ21" s="5">
        <v>5</v>
      </c>
      <c r="CR21" s="5">
        <v>17</v>
      </c>
      <c r="CS21" s="5">
        <v>0.4259</v>
      </c>
      <c r="CT21" s="5">
        <v>0.10344</v>
      </c>
      <c r="CU21" s="2" t="s">
        <v>143</v>
      </c>
    </row>
    <row r="22" spans="1:99" s="2" customFormat="1" x14ac:dyDescent="0.25">
      <c r="A22" s="2" t="s">
        <v>274</v>
      </c>
      <c r="B22" s="2" t="s">
        <v>275</v>
      </c>
      <c r="C22" s="2" t="s">
        <v>276</v>
      </c>
      <c r="D22" s="2">
        <v>1965</v>
      </c>
      <c r="E22" s="2">
        <f t="shared" si="0"/>
        <v>50</v>
      </c>
      <c r="F22" s="2">
        <v>51</v>
      </c>
      <c r="G22" s="2">
        <v>51</v>
      </c>
      <c r="H22" s="2">
        <v>25200</v>
      </c>
      <c r="I22" s="2">
        <v>8568</v>
      </c>
      <c r="J22" s="2">
        <v>3437</v>
      </c>
      <c r="K22" s="2">
        <v>8568</v>
      </c>
      <c r="L22" s="2">
        <f t="shared" si="1"/>
        <v>373221223.19999999</v>
      </c>
      <c r="M22" s="2">
        <v>352</v>
      </c>
      <c r="N22" s="2">
        <f t="shared" si="2"/>
        <v>15333120</v>
      </c>
      <c r="O22" s="2">
        <f t="shared" si="3"/>
        <v>0.55000000000000004</v>
      </c>
      <c r="P22" s="2">
        <f t="shared" si="4"/>
        <v>1424494.72</v>
      </c>
      <c r="Q22" s="2">
        <f t="shared" si="5"/>
        <v>1.42449472</v>
      </c>
      <c r="R22" s="2">
        <v>14.1</v>
      </c>
      <c r="S22" s="2">
        <f t="shared" si="6"/>
        <v>36.518858999999999</v>
      </c>
      <c r="T22" s="2">
        <f t="shared" si="7"/>
        <v>9024</v>
      </c>
      <c r="U22" s="2">
        <f t="shared" si="8"/>
        <v>393108000</v>
      </c>
      <c r="V22" s="2">
        <v>68697.373282</v>
      </c>
      <c r="W22" s="2">
        <f t="shared" si="9"/>
        <v>20.938959376353598</v>
      </c>
      <c r="X22" s="2">
        <f t="shared" si="10"/>
        <v>13.010870315371109</v>
      </c>
      <c r="Y22" s="2">
        <f t="shared" si="11"/>
        <v>4.9490240416676192</v>
      </c>
      <c r="Z22" s="2">
        <f t="shared" si="12"/>
        <v>24.340853211870773</v>
      </c>
      <c r="AA22" s="2">
        <f t="shared" si="13"/>
        <v>4.9390503111651602</v>
      </c>
      <c r="AB22" s="2">
        <f t="shared" si="14"/>
        <v>1.4318148948159277</v>
      </c>
      <c r="AC22" s="2">
        <v>51</v>
      </c>
      <c r="AD22" s="2">
        <f t="shared" si="15"/>
        <v>0.47727163160530928</v>
      </c>
      <c r="AE22" s="2" t="s">
        <v>148</v>
      </c>
      <c r="AF22" s="2">
        <f t="shared" si="16"/>
        <v>25.636363636363637</v>
      </c>
      <c r="AG22" s="2">
        <f t="shared" si="17"/>
        <v>0.5508913821143171</v>
      </c>
      <c r="AH22" s="2">
        <f t="shared" si="18"/>
        <v>0.33600767658083813</v>
      </c>
      <c r="AI22" s="2">
        <f t="shared" si="19"/>
        <v>149715376.30000001</v>
      </c>
      <c r="AJ22" s="2">
        <f t="shared" si="20"/>
        <v>4239470.76</v>
      </c>
      <c r="AK22" s="2">
        <f t="shared" si="21"/>
        <v>4.2394707599999997</v>
      </c>
      <c r="AL22" s="2" t="s">
        <v>277</v>
      </c>
      <c r="AM22" s="2" t="s">
        <v>148</v>
      </c>
      <c r="AN22" s="2" t="s">
        <v>278</v>
      </c>
      <c r="AO22" s="2" t="s">
        <v>279</v>
      </c>
      <c r="AP22" s="2" t="s">
        <v>148</v>
      </c>
      <c r="AQ22" s="2" t="s">
        <v>148</v>
      </c>
      <c r="AR22" s="2" t="s">
        <v>148</v>
      </c>
      <c r="AS22" s="2">
        <v>0</v>
      </c>
      <c r="AT22" s="2" t="s">
        <v>148</v>
      </c>
      <c r="AU22" s="2" t="s">
        <v>148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 t="s">
        <v>143</v>
      </c>
    </row>
    <row r="23" spans="1:99" s="2" customFormat="1" x14ac:dyDescent="0.25">
      <c r="A23" s="2" t="s">
        <v>280</v>
      </c>
      <c r="B23" s="2" t="s">
        <v>162</v>
      </c>
      <c r="C23" s="2" t="s">
        <v>281</v>
      </c>
      <c r="D23" s="2">
        <v>1956</v>
      </c>
      <c r="E23" s="2">
        <f t="shared" si="0"/>
        <v>59</v>
      </c>
      <c r="F23" s="2">
        <v>22</v>
      </c>
      <c r="G23" s="2">
        <v>30</v>
      </c>
      <c r="H23" s="2">
        <v>20460</v>
      </c>
      <c r="I23" s="2">
        <v>3960</v>
      </c>
      <c r="J23" s="2">
        <v>1681</v>
      </c>
      <c r="K23" s="2">
        <v>3960</v>
      </c>
      <c r="L23" s="2">
        <f t="shared" si="1"/>
        <v>172497204</v>
      </c>
      <c r="M23" s="2">
        <v>263</v>
      </c>
      <c r="N23" s="2">
        <f t="shared" si="2"/>
        <v>11456280</v>
      </c>
      <c r="O23" s="2">
        <f t="shared" si="3"/>
        <v>0.41093750000000001</v>
      </c>
      <c r="P23" s="2">
        <f t="shared" si="4"/>
        <v>1064324.18</v>
      </c>
      <c r="Q23" s="2">
        <f t="shared" si="5"/>
        <v>1.0643241800000001</v>
      </c>
      <c r="R23" s="2">
        <v>65</v>
      </c>
      <c r="S23" s="2">
        <f t="shared" si="6"/>
        <v>168.34934999999999</v>
      </c>
      <c r="T23" s="2">
        <f t="shared" si="7"/>
        <v>41600</v>
      </c>
      <c r="U23" s="2">
        <f t="shared" si="8"/>
        <v>1812200000</v>
      </c>
      <c r="W23" s="2">
        <f t="shared" si="9"/>
        <v>0</v>
      </c>
      <c r="X23" s="2">
        <f t="shared" si="10"/>
        <v>0</v>
      </c>
      <c r="Y23" s="2">
        <f t="shared" si="11"/>
        <v>0</v>
      </c>
      <c r="Z23" s="2">
        <f t="shared" si="12"/>
        <v>15.056999654338057</v>
      </c>
      <c r="AA23" s="2">
        <f t="shared" si="13"/>
        <v>0</v>
      </c>
      <c r="AB23" s="2">
        <f t="shared" si="14"/>
        <v>2.0532272255915531</v>
      </c>
      <c r="AC23" s="2">
        <v>22</v>
      </c>
      <c r="AD23" s="2">
        <f t="shared" si="15"/>
        <v>0.68440907519718441</v>
      </c>
      <c r="AE23" s="2" t="s">
        <v>148</v>
      </c>
      <c r="AF23" s="2">
        <f t="shared" si="16"/>
        <v>158.17490494296578</v>
      </c>
      <c r="AG23" s="2">
        <f t="shared" si="17"/>
        <v>0.39424126449438041</v>
      </c>
      <c r="AH23" s="2">
        <f t="shared" si="18"/>
        <v>0.51330335551652417</v>
      </c>
      <c r="AI23" s="2">
        <f t="shared" si="19"/>
        <v>73224191.900000006</v>
      </c>
      <c r="AJ23" s="2">
        <f t="shared" si="20"/>
        <v>2073479.8800000001</v>
      </c>
      <c r="AK23" s="2">
        <f t="shared" si="21"/>
        <v>2.0734798800000003</v>
      </c>
      <c r="AL23" s="2" t="s">
        <v>148</v>
      </c>
      <c r="AM23" s="2" t="s">
        <v>148</v>
      </c>
      <c r="AN23" s="2" t="s">
        <v>148</v>
      </c>
      <c r="AO23" s="2" t="s">
        <v>148</v>
      </c>
      <c r="AP23" s="2" t="s">
        <v>148</v>
      </c>
      <c r="AQ23" s="2" t="s">
        <v>148</v>
      </c>
      <c r="AR23" s="2" t="s">
        <v>148</v>
      </c>
      <c r="AS23" s="2">
        <v>0</v>
      </c>
      <c r="AT23" s="2" t="s">
        <v>148</v>
      </c>
      <c r="AU23" s="2" t="s">
        <v>148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 t="s">
        <v>143</v>
      </c>
    </row>
    <row r="24" spans="1:99" s="2" customFormat="1" x14ac:dyDescent="0.25">
      <c r="A24" s="2" t="s">
        <v>282</v>
      </c>
      <c r="B24" s="2" t="s">
        <v>162</v>
      </c>
      <c r="C24" s="2" t="s">
        <v>283</v>
      </c>
      <c r="D24" s="2">
        <v>1960</v>
      </c>
      <c r="E24" s="2">
        <f t="shared" si="0"/>
        <v>55</v>
      </c>
      <c r="F24" s="2">
        <v>18</v>
      </c>
      <c r="G24" s="2">
        <v>20</v>
      </c>
      <c r="H24" s="2">
        <v>0</v>
      </c>
      <c r="I24" s="2">
        <v>175</v>
      </c>
      <c r="J24" s="2">
        <v>140</v>
      </c>
      <c r="K24" s="2">
        <v>175</v>
      </c>
      <c r="L24" s="2">
        <f t="shared" si="1"/>
        <v>7622982.5</v>
      </c>
      <c r="M24" s="2">
        <v>1398.5921516000001</v>
      </c>
      <c r="N24" s="2">
        <f t="shared" si="2"/>
        <v>60922674.123696007</v>
      </c>
      <c r="O24" s="2">
        <f t="shared" si="3"/>
        <v>2.1853002368750003</v>
      </c>
      <c r="P24" s="2">
        <f t="shared" si="4"/>
        <v>5659906.6346239764</v>
      </c>
      <c r="Q24" s="2">
        <f t="shared" si="5"/>
        <v>5.6599066346239768</v>
      </c>
      <c r="R24" s="2">
        <v>0</v>
      </c>
      <c r="S24" s="2">
        <f t="shared" si="6"/>
        <v>0</v>
      </c>
      <c r="T24" s="2">
        <f t="shared" si="7"/>
        <v>0</v>
      </c>
      <c r="U24" s="2">
        <f t="shared" si="8"/>
        <v>0</v>
      </c>
      <c r="V24" s="2">
        <v>48052.319176999998</v>
      </c>
      <c r="W24" s="2">
        <f t="shared" si="9"/>
        <v>14.646346885149599</v>
      </c>
      <c r="X24" s="2">
        <f t="shared" si="10"/>
        <v>9.1008209382087379</v>
      </c>
      <c r="Y24" s="2">
        <f t="shared" si="11"/>
        <v>1.7366790821437199</v>
      </c>
      <c r="Z24" s="2">
        <f t="shared" si="12"/>
        <v>0.12512554003329648</v>
      </c>
      <c r="AA24" s="2">
        <f t="shared" si="13"/>
        <v>84.814316782886038</v>
      </c>
      <c r="AB24" s="2">
        <f t="shared" si="14"/>
        <v>2.0854256672216083E-2</v>
      </c>
      <c r="AC24" s="2">
        <v>18</v>
      </c>
      <c r="AD24" s="2">
        <f t="shared" si="15"/>
        <v>6.9514188907386937E-3</v>
      </c>
      <c r="AE24" s="2" t="s">
        <v>148</v>
      </c>
      <c r="AF24" s="2">
        <f t="shared" si="16"/>
        <v>0</v>
      </c>
      <c r="AG24" s="2">
        <f t="shared" si="17"/>
        <v>1.4206985408067726E-3</v>
      </c>
      <c r="AH24" s="2">
        <f t="shared" si="18"/>
        <v>32.775484428631515</v>
      </c>
      <c r="AI24" s="2">
        <f t="shared" si="19"/>
        <v>6098386</v>
      </c>
      <c r="AJ24" s="2">
        <f t="shared" si="20"/>
        <v>172687.2</v>
      </c>
      <c r="AK24" s="2">
        <f t="shared" si="21"/>
        <v>0.17268720000000001</v>
      </c>
      <c r="AL24" s="2" t="s">
        <v>284</v>
      </c>
      <c r="AM24" s="2" t="s">
        <v>148</v>
      </c>
      <c r="AN24" s="2" t="s">
        <v>148</v>
      </c>
      <c r="AO24" s="2" t="s">
        <v>148</v>
      </c>
      <c r="AP24" s="2" t="s">
        <v>148</v>
      </c>
      <c r="AQ24" s="2" t="s">
        <v>148</v>
      </c>
      <c r="AR24" s="2" t="s">
        <v>148</v>
      </c>
      <c r="AS24" s="2">
        <v>0</v>
      </c>
      <c r="AT24" s="2" t="s">
        <v>148</v>
      </c>
      <c r="AU24" s="2" t="s">
        <v>148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 t="s">
        <v>285</v>
      </c>
    </row>
    <row r="25" spans="1:99" s="2" customFormat="1" x14ac:dyDescent="0.25">
      <c r="A25" s="2" t="s">
        <v>286</v>
      </c>
      <c r="B25" s="2" t="s">
        <v>162</v>
      </c>
      <c r="C25" s="2" t="s">
        <v>287</v>
      </c>
      <c r="D25" s="2">
        <v>1919</v>
      </c>
      <c r="E25" s="2">
        <f t="shared" si="0"/>
        <v>96</v>
      </c>
      <c r="F25" s="2">
        <v>33</v>
      </c>
      <c r="G25" s="2">
        <v>33</v>
      </c>
      <c r="H25" s="2">
        <v>4500</v>
      </c>
      <c r="I25" s="2">
        <v>2709</v>
      </c>
      <c r="J25" s="2">
        <v>2246</v>
      </c>
      <c r="K25" s="2">
        <v>2709</v>
      </c>
      <c r="L25" s="2">
        <f t="shared" si="1"/>
        <v>118003769.10000001</v>
      </c>
      <c r="M25" s="2">
        <v>274</v>
      </c>
      <c r="N25" s="2">
        <f t="shared" si="2"/>
        <v>11935440</v>
      </c>
      <c r="O25" s="2">
        <f t="shared" si="3"/>
        <v>0.42812500000000003</v>
      </c>
      <c r="P25" s="2">
        <f t="shared" si="4"/>
        <v>1108839.6400000001</v>
      </c>
      <c r="Q25" s="2">
        <f t="shared" si="5"/>
        <v>1.10883964</v>
      </c>
      <c r="R25" s="2">
        <v>12.7</v>
      </c>
      <c r="S25" s="2">
        <f t="shared" si="6"/>
        <v>32.892872999999994</v>
      </c>
      <c r="T25" s="2">
        <f t="shared" si="7"/>
        <v>8128</v>
      </c>
      <c r="U25" s="2">
        <f t="shared" si="8"/>
        <v>354076000</v>
      </c>
      <c r="W25" s="2">
        <f t="shared" si="9"/>
        <v>0</v>
      </c>
      <c r="X25" s="2">
        <f t="shared" si="10"/>
        <v>0</v>
      </c>
      <c r="Y25" s="2">
        <f t="shared" si="11"/>
        <v>0</v>
      </c>
      <c r="Z25" s="2">
        <f t="shared" si="12"/>
        <v>9.8868386167581601</v>
      </c>
      <c r="AA25" s="2">
        <f t="shared" si="13"/>
        <v>0</v>
      </c>
      <c r="AB25" s="2">
        <f t="shared" si="14"/>
        <v>0.89880351061437813</v>
      </c>
      <c r="AC25" s="2">
        <v>33</v>
      </c>
      <c r="AD25" s="2">
        <f t="shared" si="15"/>
        <v>0.29960117020479271</v>
      </c>
      <c r="AE25" s="2" t="s">
        <v>148</v>
      </c>
      <c r="AF25" s="2">
        <f t="shared" si="16"/>
        <v>29.664233576642335</v>
      </c>
      <c r="AG25" s="2">
        <f t="shared" si="17"/>
        <v>0.25362010424726433</v>
      </c>
      <c r="AH25" s="2">
        <f t="shared" si="18"/>
        <v>0.40024588830633923</v>
      </c>
      <c r="AI25" s="2">
        <f t="shared" si="19"/>
        <v>97835535.400000006</v>
      </c>
      <c r="AJ25" s="2">
        <f t="shared" si="20"/>
        <v>2770396.08</v>
      </c>
      <c r="AK25" s="2">
        <f t="shared" si="21"/>
        <v>2.7703960800000003</v>
      </c>
      <c r="AL25" s="2" t="s">
        <v>148</v>
      </c>
      <c r="AM25" s="2" t="s">
        <v>148</v>
      </c>
      <c r="AN25" s="2" t="s">
        <v>148</v>
      </c>
      <c r="AO25" s="2" t="s">
        <v>148</v>
      </c>
      <c r="AP25" s="2" t="s">
        <v>148</v>
      </c>
      <c r="AQ25" s="2" t="s">
        <v>148</v>
      </c>
      <c r="AR25" s="2" t="s">
        <v>148</v>
      </c>
      <c r="AS25" s="2">
        <v>0</v>
      </c>
      <c r="AT25" s="2" t="s">
        <v>148</v>
      </c>
      <c r="AU25" s="2" t="s">
        <v>148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 t="s">
        <v>143</v>
      </c>
    </row>
    <row r="26" spans="1:99" s="2" customFormat="1" x14ac:dyDescent="0.25">
      <c r="A26" s="2" t="s">
        <v>288</v>
      </c>
      <c r="B26" s="2" t="s">
        <v>289</v>
      </c>
      <c r="C26" s="2" t="s">
        <v>290</v>
      </c>
      <c r="D26" s="2">
        <v>1970</v>
      </c>
      <c r="E26" s="2">
        <f t="shared" si="0"/>
        <v>45</v>
      </c>
      <c r="F26" s="2">
        <v>49</v>
      </c>
      <c r="G26" s="2">
        <v>49</v>
      </c>
      <c r="H26" s="2">
        <v>10881</v>
      </c>
      <c r="I26" s="2">
        <v>9000</v>
      </c>
      <c r="J26" s="2">
        <v>1818</v>
      </c>
      <c r="K26" s="2">
        <v>9000</v>
      </c>
      <c r="L26" s="2">
        <f t="shared" si="1"/>
        <v>392039100</v>
      </c>
      <c r="M26" s="2">
        <v>250</v>
      </c>
      <c r="N26" s="2">
        <f t="shared" si="2"/>
        <v>10890000</v>
      </c>
      <c r="O26" s="2">
        <f t="shared" si="3"/>
        <v>0.390625</v>
      </c>
      <c r="P26" s="2">
        <f t="shared" si="4"/>
        <v>1011715</v>
      </c>
      <c r="Q26" s="2">
        <f t="shared" si="5"/>
        <v>1.0117150000000001</v>
      </c>
      <c r="R26" s="2">
        <v>11.4</v>
      </c>
      <c r="S26" s="2">
        <f t="shared" si="6"/>
        <v>29.525886</v>
      </c>
      <c r="T26" s="2">
        <f t="shared" si="7"/>
        <v>7296</v>
      </c>
      <c r="U26" s="2">
        <f t="shared" si="8"/>
        <v>317832000</v>
      </c>
      <c r="W26" s="2">
        <f t="shared" si="9"/>
        <v>0</v>
      </c>
      <c r="X26" s="2">
        <f t="shared" si="10"/>
        <v>0</v>
      </c>
      <c r="Y26" s="2">
        <f t="shared" si="11"/>
        <v>0</v>
      </c>
      <c r="Z26" s="2">
        <f t="shared" si="12"/>
        <v>35.999917355371899</v>
      </c>
      <c r="AA26" s="2">
        <f t="shared" si="13"/>
        <v>0</v>
      </c>
      <c r="AB26" s="2">
        <f t="shared" si="14"/>
        <v>2.2040765727778711</v>
      </c>
      <c r="AC26" s="2">
        <v>49</v>
      </c>
      <c r="AD26" s="2">
        <f t="shared" si="15"/>
        <v>0.73469219092595717</v>
      </c>
      <c r="AE26" s="2" t="s">
        <v>148</v>
      </c>
      <c r="AF26" s="2">
        <f t="shared" si="16"/>
        <v>29.184000000000001</v>
      </c>
      <c r="AG26" s="2">
        <f t="shared" si="17"/>
        <v>0.96679192052152163</v>
      </c>
      <c r="AH26" s="2">
        <f t="shared" si="18"/>
        <v>0.4511616725767657</v>
      </c>
      <c r="AI26" s="2">
        <f t="shared" si="19"/>
        <v>79191898.200000003</v>
      </c>
      <c r="AJ26" s="2">
        <f t="shared" si="20"/>
        <v>2242466.64</v>
      </c>
      <c r="AK26" s="2">
        <f t="shared" si="21"/>
        <v>2.24246664</v>
      </c>
      <c r="AL26" s="2" t="s">
        <v>148</v>
      </c>
      <c r="AM26" s="2" t="s">
        <v>148</v>
      </c>
      <c r="AN26" s="2" t="s">
        <v>148</v>
      </c>
      <c r="AO26" s="2" t="s">
        <v>148</v>
      </c>
      <c r="AP26" s="2" t="s">
        <v>148</v>
      </c>
      <c r="AQ26" s="2" t="s">
        <v>148</v>
      </c>
      <c r="AR26" s="2" t="s">
        <v>148</v>
      </c>
      <c r="AS26" s="2">
        <v>0</v>
      </c>
      <c r="AT26" s="2" t="s">
        <v>148</v>
      </c>
      <c r="AU26" s="2" t="s">
        <v>148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 t="s">
        <v>143</v>
      </c>
    </row>
    <row r="27" spans="1:99" s="2" customFormat="1" x14ac:dyDescent="0.25">
      <c r="A27" s="2" t="s">
        <v>291</v>
      </c>
      <c r="B27" s="2" t="s">
        <v>162</v>
      </c>
      <c r="C27" s="2" t="s">
        <v>292</v>
      </c>
      <c r="D27" s="2">
        <v>1930</v>
      </c>
      <c r="E27" s="2">
        <f t="shared" si="0"/>
        <v>85</v>
      </c>
      <c r="F27" s="2">
        <v>42</v>
      </c>
      <c r="G27" s="2">
        <v>42</v>
      </c>
      <c r="H27" s="2">
        <v>74000</v>
      </c>
      <c r="I27" s="2">
        <v>20000</v>
      </c>
      <c r="J27" s="2">
        <v>7900</v>
      </c>
      <c r="K27" s="2">
        <v>20000</v>
      </c>
      <c r="L27" s="2">
        <f t="shared" si="1"/>
        <v>871198000</v>
      </c>
      <c r="M27" s="2">
        <v>470</v>
      </c>
      <c r="N27" s="2">
        <f t="shared" si="2"/>
        <v>20473200</v>
      </c>
      <c r="O27" s="2">
        <f t="shared" si="3"/>
        <v>0.734375</v>
      </c>
      <c r="P27" s="2">
        <f t="shared" si="4"/>
        <v>1902024.2</v>
      </c>
      <c r="Q27" s="2">
        <f t="shared" si="5"/>
        <v>1.9020242000000001</v>
      </c>
      <c r="R27" s="2">
        <v>57.32</v>
      </c>
      <c r="S27" s="2">
        <f t="shared" si="6"/>
        <v>148.45822679999998</v>
      </c>
      <c r="T27" s="2">
        <f t="shared" si="7"/>
        <v>36684.800000000003</v>
      </c>
      <c r="U27" s="2">
        <f t="shared" si="8"/>
        <v>1598081600</v>
      </c>
      <c r="V27" s="2">
        <v>70396.304698000007</v>
      </c>
      <c r="W27" s="2">
        <f t="shared" si="9"/>
        <v>21.4567936719504</v>
      </c>
      <c r="X27" s="2">
        <f t="shared" si="10"/>
        <v>13.332637731973014</v>
      </c>
      <c r="Y27" s="2">
        <f t="shared" si="11"/>
        <v>4.3888596920609722</v>
      </c>
      <c r="Z27" s="2">
        <f t="shared" si="12"/>
        <v>42.553093800676002</v>
      </c>
      <c r="AA27" s="2">
        <f t="shared" si="13"/>
        <v>2.2019407139900573</v>
      </c>
      <c r="AB27" s="2">
        <f t="shared" si="14"/>
        <v>3.0395067000482858</v>
      </c>
      <c r="AC27" s="2">
        <v>42</v>
      </c>
      <c r="AD27" s="2">
        <f t="shared" si="15"/>
        <v>1.0131689000160953</v>
      </c>
      <c r="AE27" s="2">
        <v>26.050699999999999</v>
      </c>
      <c r="AF27" s="2">
        <f t="shared" si="16"/>
        <v>78.052765957446809</v>
      </c>
      <c r="AG27" s="2">
        <f t="shared" si="17"/>
        <v>0.83345800985286611</v>
      </c>
      <c r="AH27" s="2">
        <f t="shared" si="18"/>
        <v>0.19518967227845227</v>
      </c>
      <c r="AI27" s="2">
        <f t="shared" si="19"/>
        <v>344123210</v>
      </c>
      <c r="AJ27" s="2">
        <f t="shared" si="20"/>
        <v>9744492</v>
      </c>
      <c r="AK27" s="2">
        <f t="shared" si="21"/>
        <v>9.7444919999999993</v>
      </c>
      <c r="AL27" s="2" t="s">
        <v>293</v>
      </c>
      <c r="AM27" s="2" t="s">
        <v>294</v>
      </c>
      <c r="AN27" s="2" t="s">
        <v>295</v>
      </c>
      <c r="AO27" s="2" t="s">
        <v>296</v>
      </c>
      <c r="AP27" s="2" t="s">
        <v>297</v>
      </c>
      <c r="AQ27" s="2" t="s">
        <v>298</v>
      </c>
      <c r="AR27" s="2" t="s">
        <v>299</v>
      </c>
      <c r="AS27" s="2">
        <v>1</v>
      </c>
      <c r="AT27" s="2" t="s">
        <v>300</v>
      </c>
      <c r="AU27" s="2" t="s">
        <v>301</v>
      </c>
      <c r="AV27" s="2">
        <v>9</v>
      </c>
      <c r="AW27" s="5">
        <v>98</v>
      </c>
      <c r="AX27" s="5">
        <v>2</v>
      </c>
      <c r="AY27" s="2">
        <v>0</v>
      </c>
      <c r="AZ27" s="5">
        <v>2.4</v>
      </c>
      <c r="BA27" s="5">
        <v>0.6</v>
      </c>
      <c r="BB27" s="5">
        <v>0.1</v>
      </c>
      <c r="BC27" s="5">
        <v>4.3</v>
      </c>
      <c r="BD27" s="5">
        <v>0.5</v>
      </c>
      <c r="BE27" s="5">
        <v>3.2</v>
      </c>
      <c r="BF27" s="5">
        <v>35.1</v>
      </c>
      <c r="BG27" s="5">
        <v>0.9</v>
      </c>
      <c r="BH27" s="5">
        <v>3.4</v>
      </c>
      <c r="BI27" s="5">
        <v>0.9</v>
      </c>
      <c r="BJ27" s="5">
        <v>14.9</v>
      </c>
      <c r="BK27" s="5">
        <v>33.5</v>
      </c>
      <c r="BL27" s="5">
        <v>0.2</v>
      </c>
      <c r="BM27" s="2">
        <v>0</v>
      </c>
      <c r="BN27" s="2">
        <v>0</v>
      </c>
      <c r="BO27" s="5">
        <v>5739</v>
      </c>
      <c r="BP27" s="5">
        <v>2203</v>
      </c>
      <c r="BQ27" s="5">
        <v>30</v>
      </c>
      <c r="BR27" s="5">
        <v>12</v>
      </c>
      <c r="BS27" s="5">
        <v>0.15</v>
      </c>
      <c r="BT27" s="5">
        <v>0.06</v>
      </c>
      <c r="BU27" s="5">
        <v>10426</v>
      </c>
      <c r="BV27" s="5">
        <v>55</v>
      </c>
      <c r="BW27" s="5">
        <v>0.27</v>
      </c>
      <c r="BX27" s="5">
        <v>70590</v>
      </c>
      <c r="BY27" s="5">
        <v>3209</v>
      </c>
      <c r="BZ27" s="5">
        <v>372</v>
      </c>
      <c r="CA27" s="5">
        <v>17</v>
      </c>
      <c r="CB27" s="5">
        <v>3.05</v>
      </c>
      <c r="CC27" s="5">
        <v>0.15</v>
      </c>
      <c r="CD27" s="5">
        <v>41</v>
      </c>
      <c r="CE27" s="5">
        <v>41</v>
      </c>
      <c r="CF27" s="5">
        <v>20</v>
      </c>
      <c r="CG27" s="5">
        <v>8</v>
      </c>
      <c r="CH27" s="5">
        <v>20</v>
      </c>
      <c r="CI27" s="5">
        <v>8</v>
      </c>
      <c r="CJ27" s="5">
        <v>12</v>
      </c>
      <c r="CK27" s="2">
        <v>0</v>
      </c>
      <c r="CL27" s="2">
        <v>0</v>
      </c>
      <c r="CM27" s="2">
        <v>0</v>
      </c>
      <c r="CN27" s="2">
        <v>0</v>
      </c>
      <c r="CO27" s="5">
        <v>2</v>
      </c>
      <c r="CP27" s="5">
        <v>9</v>
      </c>
      <c r="CQ27" s="5">
        <v>8</v>
      </c>
      <c r="CR27" s="5">
        <v>29</v>
      </c>
      <c r="CS27" s="5">
        <v>0.55239000000000005</v>
      </c>
      <c r="CT27" s="5">
        <v>0.16336999999999999</v>
      </c>
      <c r="CU27" s="2" t="s">
        <v>143</v>
      </c>
    </row>
    <row r="28" spans="1:99" s="2" customFormat="1" x14ac:dyDescent="0.25">
      <c r="A28" s="2" t="s">
        <v>302</v>
      </c>
      <c r="B28" s="2" t="s">
        <v>162</v>
      </c>
      <c r="C28" s="2" t="s">
        <v>303</v>
      </c>
      <c r="D28" s="2">
        <v>1968</v>
      </c>
      <c r="E28" s="2">
        <f t="shared" si="0"/>
        <v>47</v>
      </c>
      <c r="F28" s="2">
        <v>61</v>
      </c>
      <c r="G28" s="2">
        <v>61</v>
      </c>
      <c r="H28" s="2">
        <v>29773</v>
      </c>
      <c r="I28" s="2">
        <v>41000</v>
      </c>
      <c r="J28" s="2">
        <v>23000</v>
      </c>
      <c r="K28" s="2">
        <v>41000</v>
      </c>
      <c r="L28" s="2">
        <f t="shared" si="1"/>
        <v>1785955900</v>
      </c>
      <c r="M28" s="2">
        <v>1350</v>
      </c>
      <c r="N28" s="2">
        <f t="shared" si="2"/>
        <v>58806000</v>
      </c>
      <c r="O28" s="2">
        <f t="shared" si="3"/>
        <v>2.109375</v>
      </c>
      <c r="P28" s="2">
        <f t="shared" si="4"/>
        <v>5463261</v>
      </c>
      <c r="Q28" s="2">
        <f t="shared" si="5"/>
        <v>5.4632610000000001</v>
      </c>
      <c r="R28" s="2">
        <v>0</v>
      </c>
      <c r="S28" s="2">
        <f t="shared" si="6"/>
        <v>0</v>
      </c>
      <c r="T28" s="2">
        <f t="shared" si="7"/>
        <v>0</v>
      </c>
      <c r="U28" s="2">
        <f t="shared" si="8"/>
        <v>0</v>
      </c>
      <c r="V28" s="2">
        <v>113040.4421</v>
      </c>
      <c r="W28" s="2">
        <f t="shared" si="9"/>
        <v>34.454726752079999</v>
      </c>
      <c r="X28" s="2">
        <f t="shared" si="10"/>
        <v>21.409181491087402</v>
      </c>
      <c r="Y28" s="2">
        <f t="shared" si="11"/>
        <v>4.1583182737307576</v>
      </c>
      <c r="Z28" s="2">
        <f t="shared" si="12"/>
        <v>30.370300649593577</v>
      </c>
      <c r="AA28" s="2">
        <f t="shared" si="13"/>
        <v>1.2144757903788646</v>
      </c>
      <c r="AB28" s="2">
        <f t="shared" si="14"/>
        <v>1.4936213434226351</v>
      </c>
      <c r="AC28" s="2">
        <v>61</v>
      </c>
      <c r="AD28" s="2">
        <f t="shared" si="15"/>
        <v>0.49787378114087832</v>
      </c>
      <c r="AE28" s="2" t="s">
        <v>148</v>
      </c>
      <c r="AF28" s="2">
        <f t="shared" si="16"/>
        <v>0</v>
      </c>
      <c r="AG28" s="2">
        <f t="shared" si="17"/>
        <v>0.35098109123122379</v>
      </c>
      <c r="AH28" s="2">
        <f t="shared" si="18"/>
        <v>0.19257149443567934</v>
      </c>
      <c r="AI28" s="2">
        <f t="shared" si="19"/>
        <v>1001877700</v>
      </c>
      <c r="AJ28" s="2">
        <f t="shared" si="20"/>
        <v>28370040</v>
      </c>
      <c r="AK28" s="2">
        <f t="shared" si="21"/>
        <v>28.370039999999999</v>
      </c>
      <c r="AL28" s="2" t="s">
        <v>304</v>
      </c>
      <c r="AM28" s="2" t="s">
        <v>305</v>
      </c>
      <c r="AN28" s="2" t="s">
        <v>306</v>
      </c>
      <c r="AO28" s="2" t="s">
        <v>307</v>
      </c>
      <c r="AP28" s="2" t="s">
        <v>148</v>
      </c>
      <c r="AQ28" s="2" t="s">
        <v>148</v>
      </c>
      <c r="AR28" s="2" t="s">
        <v>148</v>
      </c>
      <c r="AS28" s="2">
        <v>0</v>
      </c>
      <c r="AT28" s="2" t="s">
        <v>148</v>
      </c>
      <c r="AU28" s="2" t="s">
        <v>148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 t="s">
        <v>143</v>
      </c>
    </row>
    <row r="29" spans="1:99" s="2" customFormat="1" x14ac:dyDescent="0.25">
      <c r="A29" s="2" t="s">
        <v>308</v>
      </c>
      <c r="B29" s="2" t="s">
        <v>309</v>
      </c>
      <c r="C29" s="2" t="s">
        <v>310</v>
      </c>
      <c r="D29" s="2">
        <v>1966</v>
      </c>
      <c r="E29" s="2">
        <f t="shared" si="0"/>
        <v>49</v>
      </c>
      <c r="F29" s="2">
        <v>55</v>
      </c>
      <c r="G29" s="2">
        <v>55</v>
      </c>
      <c r="H29" s="2">
        <v>80080</v>
      </c>
      <c r="I29" s="2">
        <v>8238</v>
      </c>
      <c r="J29" s="2">
        <v>5792</v>
      </c>
      <c r="K29" s="2">
        <v>8238</v>
      </c>
      <c r="L29" s="2">
        <f t="shared" si="1"/>
        <v>358846456.19999999</v>
      </c>
      <c r="M29" s="2">
        <v>304</v>
      </c>
      <c r="N29" s="2">
        <f t="shared" si="2"/>
        <v>13242240</v>
      </c>
      <c r="O29" s="2">
        <f t="shared" si="3"/>
        <v>0.47500000000000003</v>
      </c>
      <c r="P29" s="2">
        <f t="shared" si="4"/>
        <v>1230245.44</v>
      </c>
      <c r="Q29" s="2">
        <f t="shared" si="5"/>
        <v>1.23024544</v>
      </c>
      <c r="R29" s="2">
        <v>6</v>
      </c>
      <c r="S29" s="2">
        <f t="shared" si="6"/>
        <v>15.539939999999998</v>
      </c>
      <c r="T29" s="2">
        <f t="shared" si="7"/>
        <v>3840</v>
      </c>
      <c r="U29" s="2">
        <f t="shared" si="8"/>
        <v>167280000</v>
      </c>
      <c r="V29" s="2">
        <v>44650.181701000001</v>
      </c>
      <c r="W29" s="2">
        <f t="shared" si="9"/>
        <v>13.609375382464799</v>
      </c>
      <c r="X29" s="2">
        <f t="shared" si="10"/>
        <v>8.4564765130791955</v>
      </c>
      <c r="Y29" s="2">
        <f t="shared" si="11"/>
        <v>3.4612837415274775</v>
      </c>
      <c r="Z29" s="2">
        <f t="shared" si="12"/>
        <v>27.098622000507465</v>
      </c>
      <c r="AA29" s="2">
        <f t="shared" si="13"/>
        <v>1.9049234493094998</v>
      </c>
      <c r="AB29" s="2">
        <f t="shared" si="14"/>
        <v>1.4781066545731345</v>
      </c>
      <c r="AC29" s="2">
        <v>55</v>
      </c>
      <c r="AD29" s="2">
        <f t="shared" si="15"/>
        <v>0.49270221819104482</v>
      </c>
      <c r="AE29" s="2" t="s">
        <v>148</v>
      </c>
      <c r="AF29" s="2">
        <f t="shared" si="16"/>
        <v>12.631578947368421</v>
      </c>
      <c r="AG29" s="2">
        <f t="shared" si="17"/>
        <v>0.65995135992911558</v>
      </c>
      <c r="AH29" s="2">
        <f t="shared" si="18"/>
        <v>0.17219918778062587</v>
      </c>
      <c r="AI29" s="2">
        <f t="shared" si="19"/>
        <v>252298940.80000001</v>
      </c>
      <c r="AJ29" s="2">
        <f t="shared" si="20"/>
        <v>7144316.1600000001</v>
      </c>
      <c r="AK29" s="2">
        <f t="shared" si="21"/>
        <v>7.1443161599999998</v>
      </c>
      <c r="AL29" s="2" t="s">
        <v>311</v>
      </c>
      <c r="AM29" s="2" t="s">
        <v>312</v>
      </c>
      <c r="AN29" s="2" t="s">
        <v>313</v>
      </c>
      <c r="AO29" s="2" t="s">
        <v>314</v>
      </c>
      <c r="AP29" s="2" t="s">
        <v>148</v>
      </c>
      <c r="AQ29" s="2" t="s">
        <v>148</v>
      </c>
      <c r="AR29" s="2" t="s">
        <v>148</v>
      </c>
      <c r="AS29" s="2">
        <v>0</v>
      </c>
      <c r="AT29" s="2" t="s">
        <v>148</v>
      </c>
      <c r="AU29" s="2" t="s">
        <v>148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 t="s">
        <v>143</v>
      </c>
    </row>
    <row r="30" spans="1:99" s="2" customFormat="1" x14ac:dyDescent="0.25">
      <c r="A30" s="2" t="s">
        <v>315</v>
      </c>
      <c r="B30" s="2" t="s">
        <v>162</v>
      </c>
      <c r="C30" s="2" t="s">
        <v>316</v>
      </c>
      <c r="D30" s="2">
        <v>1962</v>
      </c>
      <c r="E30" s="2">
        <f t="shared" si="0"/>
        <v>53</v>
      </c>
      <c r="F30" s="2">
        <v>60</v>
      </c>
      <c r="G30" s="2">
        <v>60</v>
      </c>
      <c r="H30" s="2">
        <v>61900</v>
      </c>
      <c r="I30" s="2">
        <v>26200</v>
      </c>
      <c r="J30" s="2">
        <v>13100</v>
      </c>
      <c r="K30" s="2">
        <v>26200</v>
      </c>
      <c r="L30" s="2">
        <f t="shared" si="1"/>
        <v>1141269380</v>
      </c>
      <c r="M30" s="2">
        <v>761</v>
      </c>
      <c r="N30" s="2">
        <f t="shared" si="2"/>
        <v>33149160</v>
      </c>
      <c r="O30" s="2">
        <f t="shared" si="3"/>
        <v>1.1890625000000001</v>
      </c>
      <c r="P30" s="2">
        <f t="shared" si="4"/>
        <v>3079660.46</v>
      </c>
      <c r="Q30" s="2">
        <f t="shared" si="5"/>
        <v>3.0796604600000004</v>
      </c>
      <c r="R30" s="2">
        <v>20.440000000000001</v>
      </c>
      <c r="S30" s="2">
        <f t="shared" si="6"/>
        <v>52.939395599999997</v>
      </c>
      <c r="T30" s="2">
        <f t="shared" si="7"/>
        <v>13081.6</v>
      </c>
      <c r="U30" s="2">
        <f t="shared" si="8"/>
        <v>569867200</v>
      </c>
      <c r="V30" s="2">
        <v>90998.797374999995</v>
      </c>
      <c r="W30" s="2">
        <f t="shared" si="9"/>
        <v>27.736433439899997</v>
      </c>
      <c r="X30" s="2">
        <f t="shared" si="10"/>
        <v>17.23462623004075</v>
      </c>
      <c r="Y30" s="2">
        <f t="shared" si="11"/>
        <v>4.4585545857692743</v>
      </c>
      <c r="Z30" s="2">
        <f t="shared" si="12"/>
        <v>34.428304668956919</v>
      </c>
      <c r="AA30" s="2">
        <f t="shared" si="13"/>
        <v>1.7165134379253926</v>
      </c>
      <c r="AB30" s="2">
        <f t="shared" si="14"/>
        <v>1.7214152334478461</v>
      </c>
      <c r="AC30" s="2">
        <v>60</v>
      </c>
      <c r="AD30" s="2">
        <f t="shared" si="15"/>
        <v>0.57380507781594869</v>
      </c>
      <c r="AE30" s="2">
        <v>5.3124000000000002</v>
      </c>
      <c r="AF30" s="2">
        <f t="shared" si="16"/>
        <v>17.190013140604467</v>
      </c>
      <c r="AG30" s="2">
        <f t="shared" si="17"/>
        <v>0.52993770679932894</v>
      </c>
      <c r="AH30" s="2">
        <f t="shared" si="18"/>
        <v>0.19058970127835426</v>
      </c>
      <c r="AI30" s="2">
        <f t="shared" si="19"/>
        <v>570634690</v>
      </c>
      <c r="AJ30" s="2">
        <f t="shared" si="20"/>
        <v>16158588</v>
      </c>
      <c r="AK30" s="2">
        <f t="shared" si="21"/>
        <v>16.158588000000002</v>
      </c>
      <c r="AL30" s="2" t="s">
        <v>317</v>
      </c>
      <c r="AM30" s="2" t="s">
        <v>318</v>
      </c>
      <c r="AN30" s="2" t="s">
        <v>319</v>
      </c>
      <c r="AO30" s="2" t="s">
        <v>320</v>
      </c>
      <c r="AP30" s="2" t="s">
        <v>321</v>
      </c>
      <c r="AQ30" s="2" t="s">
        <v>244</v>
      </c>
      <c r="AR30" s="2" t="s">
        <v>322</v>
      </c>
      <c r="AS30" s="2">
        <v>1</v>
      </c>
      <c r="AT30" s="2" t="s">
        <v>323</v>
      </c>
      <c r="AU30" s="2" t="s">
        <v>324</v>
      </c>
      <c r="AV30" s="2">
        <v>9</v>
      </c>
      <c r="AW30" s="5">
        <v>100</v>
      </c>
      <c r="AX30" s="2">
        <v>0</v>
      </c>
      <c r="AY30" s="2">
        <v>0</v>
      </c>
      <c r="AZ30" s="5">
        <v>3.8</v>
      </c>
      <c r="BA30" s="5">
        <v>0.3</v>
      </c>
      <c r="BB30" s="2">
        <v>0</v>
      </c>
      <c r="BC30" s="2">
        <v>0</v>
      </c>
      <c r="BD30" s="2">
        <v>0</v>
      </c>
      <c r="BE30" s="2">
        <v>0</v>
      </c>
      <c r="BF30" s="5">
        <v>32.799999999999997</v>
      </c>
      <c r="BG30" s="5">
        <v>0.3</v>
      </c>
      <c r="BH30" s="5">
        <v>0.7</v>
      </c>
      <c r="BI30" s="5">
        <v>0.5</v>
      </c>
      <c r="BJ30" s="5">
        <v>39.5</v>
      </c>
      <c r="BK30" s="5">
        <v>21.3</v>
      </c>
      <c r="BL30" s="5">
        <v>0.8</v>
      </c>
      <c r="BM30" s="2">
        <v>0</v>
      </c>
      <c r="BN30" s="2">
        <v>0</v>
      </c>
      <c r="BO30" s="5">
        <v>1604</v>
      </c>
      <c r="BP30" s="5">
        <v>553</v>
      </c>
      <c r="BQ30" s="5">
        <v>17</v>
      </c>
      <c r="BR30" s="5">
        <v>6</v>
      </c>
      <c r="BS30" s="5">
        <v>0.13</v>
      </c>
      <c r="BT30" s="5">
        <v>0.05</v>
      </c>
      <c r="BU30" s="5">
        <v>3302</v>
      </c>
      <c r="BV30" s="5">
        <v>34</v>
      </c>
      <c r="BW30" s="5">
        <v>0.27</v>
      </c>
      <c r="BX30" s="5">
        <v>13131</v>
      </c>
      <c r="BY30" s="5">
        <v>1953</v>
      </c>
      <c r="BZ30" s="5">
        <v>137</v>
      </c>
      <c r="CA30" s="5">
        <v>20</v>
      </c>
      <c r="CB30" s="5">
        <v>2.82</v>
      </c>
      <c r="CC30" s="5">
        <v>0.43</v>
      </c>
      <c r="CD30" s="5">
        <v>3</v>
      </c>
      <c r="CE30" s="5">
        <v>2</v>
      </c>
      <c r="CF30" s="5">
        <v>28</v>
      </c>
      <c r="CG30" s="5">
        <v>14</v>
      </c>
      <c r="CH30" s="5">
        <v>39</v>
      </c>
      <c r="CI30" s="5">
        <v>12</v>
      </c>
      <c r="CJ30" s="5">
        <v>14</v>
      </c>
      <c r="CK30" s="2">
        <v>0</v>
      </c>
      <c r="CL30" s="2">
        <v>0</v>
      </c>
      <c r="CM30" s="2">
        <v>0</v>
      </c>
      <c r="CN30" s="2">
        <v>0</v>
      </c>
      <c r="CO30" s="5">
        <v>8</v>
      </c>
      <c r="CP30" s="5">
        <v>35</v>
      </c>
      <c r="CQ30" s="5">
        <v>10</v>
      </c>
      <c r="CR30" s="5">
        <v>35</v>
      </c>
      <c r="CS30" s="5">
        <v>0.39545000000000002</v>
      </c>
      <c r="CT30" s="5">
        <v>0.14773</v>
      </c>
      <c r="CU30" s="2" t="s">
        <v>143</v>
      </c>
    </row>
    <row r="31" spans="1:99" s="2" customFormat="1" x14ac:dyDescent="0.25">
      <c r="A31" s="2" t="s">
        <v>325</v>
      </c>
      <c r="B31" s="2" t="s">
        <v>162</v>
      </c>
      <c r="C31" s="2" t="s">
        <v>326</v>
      </c>
      <c r="D31" s="2">
        <v>1944</v>
      </c>
      <c r="E31" s="2">
        <f t="shared" si="0"/>
        <v>71</v>
      </c>
      <c r="F31" s="2">
        <v>62</v>
      </c>
      <c r="G31" s="2">
        <v>110</v>
      </c>
      <c r="H31" s="2">
        <v>57200</v>
      </c>
      <c r="I31" s="2">
        <v>168120</v>
      </c>
      <c r="J31" s="2">
        <v>134495</v>
      </c>
      <c r="K31" s="2">
        <v>168120</v>
      </c>
      <c r="L31" s="2">
        <f t="shared" si="1"/>
        <v>7323290388</v>
      </c>
      <c r="M31" s="2">
        <v>6260</v>
      </c>
      <c r="N31" s="2">
        <f t="shared" si="2"/>
        <v>272685600</v>
      </c>
      <c r="O31" s="2">
        <f t="shared" si="3"/>
        <v>9.78125</v>
      </c>
      <c r="P31" s="2">
        <f t="shared" si="4"/>
        <v>25333343.600000001</v>
      </c>
      <c r="Q31" s="2">
        <f t="shared" si="5"/>
        <v>25.333343600000003</v>
      </c>
      <c r="R31" s="2">
        <v>2515</v>
      </c>
      <c r="S31" s="2">
        <f t="shared" si="6"/>
        <v>6513.8248499999991</v>
      </c>
      <c r="T31" s="2">
        <f t="shared" si="7"/>
        <v>1609600</v>
      </c>
      <c r="U31" s="2">
        <f t="shared" si="8"/>
        <v>70118200000</v>
      </c>
      <c r="V31" s="2">
        <v>152270.35081</v>
      </c>
      <c r="W31" s="2">
        <f t="shared" si="9"/>
        <v>46.412002926888</v>
      </c>
      <c r="X31" s="2">
        <f t="shared" si="10"/>
        <v>28.839090821309142</v>
      </c>
      <c r="Y31" s="2">
        <f t="shared" si="11"/>
        <v>2.6012311454362749</v>
      </c>
      <c r="Z31" s="2">
        <f t="shared" si="12"/>
        <v>26.856168378528238</v>
      </c>
      <c r="AA31" s="2">
        <f t="shared" si="13"/>
        <v>0.27976414867994942</v>
      </c>
      <c r="AB31" s="2">
        <f t="shared" si="14"/>
        <v>1.2994920183158825</v>
      </c>
      <c r="AC31" s="2">
        <v>62</v>
      </c>
      <c r="AD31" s="2">
        <f t="shared" si="15"/>
        <v>0.43316400610529415</v>
      </c>
      <c r="AE31" s="2">
        <v>48.452500000000001</v>
      </c>
      <c r="AF31" s="2">
        <f t="shared" si="16"/>
        <v>257.12460063897765</v>
      </c>
      <c r="AG31" s="2">
        <f t="shared" si="17"/>
        <v>0.14413133107894438</v>
      </c>
      <c r="AH31" s="2">
        <f t="shared" si="18"/>
        <v>0.15270535332498447</v>
      </c>
      <c r="AI31" s="2">
        <f t="shared" si="19"/>
        <v>5858588750.5</v>
      </c>
      <c r="AJ31" s="2">
        <f t="shared" si="20"/>
        <v>165896892.59999999</v>
      </c>
      <c r="AK31" s="2">
        <f t="shared" si="21"/>
        <v>165.8968926</v>
      </c>
      <c r="AL31" s="2" t="s">
        <v>327</v>
      </c>
      <c r="AM31" s="2" t="s">
        <v>328</v>
      </c>
      <c r="AN31" s="2" t="s">
        <v>329</v>
      </c>
      <c r="AO31" s="2" t="s">
        <v>330</v>
      </c>
      <c r="AP31" s="2" t="s">
        <v>331</v>
      </c>
      <c r="AQ31" s="2" t="s">
        <v>332</v>
      </c>
      <c r="AR31" s="2" t="s">
        <v>333</v>
      </c>
      <c r="AS31" s="2">
        <v>3</v>
      </c>
      <c r="AT31" s="2" t="s">
        <v>334</v>
      </c>
      <c r="AU31" s="2" t="s">
        <v>335</v>
      </c>
      <c r="AV31" s="2">
        <v>5</v>
      </c>
      <c r="AW31" s="5">
        <v>53</v>
      </c>
      <c r="AX31" s="5">
        <v>46</v>
      </c>
      <c r="AY31" s="5">
        <v>1</v>
      </c>
      <c r="AZ31" s="5">
        <v>1</v>
      </c>
      <c r="BA31" s="5">
        <v>0.2</v>
      </c>
      <c r="BB31" s="2">
        <v>0</v>
      </c>
      <c r="BC31" s="5">
        <v>0.2</v>
      </c>
      <c r="BD31" s="2">
        <v>0</v>
      </c>
      <c r="BE31" s="5">
        <v>0.3</v>
      </c>
      <c r="BF31" s="5">
        <v>0.1</v>
      </c>
      <c r="BG31" s="2">
        <v>0</v>
      </c>
      <c r="BH31" s="2">
        <v>0</v>
      </c>
      <c r="BI31" s="5">
        <v>10.5</v>
      </c>
      <c r="BJ31" s="5">
        <v>42.4</v>
      </c>
      <c r="BK31" s="5">
        <v>2.5</v>
      </c>
      <c r="BL31" s="5">
        <v>42</v>
      </c>
      <c r="BM31" s="2">
        <v>0</v>
      </c>
      <c r="BN31" s="5">
        <v>0.7</v>
      </c>
      <c r="BO31" s="5">
        <v>3069</v>
      </c>
      <c r="BP31" s="5">
        <v>1294</v>
      </c>
      <c r="BQ31" s="2">
        <v>0</v>
      </c>
      <c r="BR31" s="2">
        <v>0</v>
      </c>
      <c r="BS31" s="5">
        <v>0.02</v>
      </c>
      <c r="BT31" s="5">
        <v>0.01</v>
      </c>
      <c r="BU31" s="5">
        <v>4733</v>
      </c>
      <c r="BV31" s="5">
        <v>1</v>
      </c>
      <c r="BW31" s="5">
        <v>0.03</v>
      </c>
      <c r="BX31" s="5">
        <v>62796</v>
      </c>
      <c r="BY31" s="5">
        <v>1555</v>
      </c>
      <c r="BZ31" s="5">
        <v>9</v>
      </c>
      <c r="CA31" s="2">
        <v>0</v>
      </c>
      <c r="CB31" s="5">
        <v>1.54</v>
      </c>
      <c r="CC31" s="5">
        <v>0.04</v>
      </c>
      <c r="CD31" s="5">
        <v>4</v>
      </c>
      <c r="CE31" s="5">
        <v>4</v>
      </c>
      <c r="CF31" s="5">
        <v>63</v>
      </c>
      <c r="CG31" s="5">
        <v>34</v>
      </c>
      <c r="CH31" s="5">
        <v>17</v>
      </c>
      <c r="CI31" s="2">
        <v>0</v>
      </c>
      <c r="CJ31" s="2">
        <v>0</v>
      </c>
      <c r="CK31" s="5">
        <v>1</v>
      </c>
      <c r="CL31" s="2">
        <v>0</v>
      </c>
      <c r="CM31" s="5">
        <v>3</v>
      </c>
      <c r="CN31" s="5">
        <v>7</v>
      </c>
      <c r="CO31" s="5">
        <v>4</v>
      </c>
      <c r="CP31" s="5">
        <v>25</v>
      </c>
      <c r="CQ31" s="5">
        <v>8</v>
      </c>
      <c r="CR31" s="5">
        <v>30</v>
      </c>
      <c r="CS31" s="5">
        <v>8.5150000000000003E-2</v>
      </c>
      <c r="CT31" s="2">
        <v>0</v>
      </c>
      <c r="CU31" s="2" t="s">
        <v>143</v>
      </c>
    </row>
    <row r="32" spans="1:99" s="2" customFormat="1" x14ac:dyDescent="0.25">
      <c r="A32" s="2" t="s">
        <v>336</v>
      </c>
      <c r="C32" s="2" t="s">
        <v>337</v>
      </c>
      <c r="D32" s="2">
        <v>1965</v>
      </c>
      <c r="E32" s="2">
        <f t="shared" si="0"/>
        <v>50</v>
      </c>
      <c r="F32" s="2">
        <v>136</v>
      </c>
      <c r="G32" s="2">
        <v>150</v>
      </c>
      <c r="H32" s="2">
        <v>3410</v>
      </c>
      <c r="I32" s="2">
        <v>226450</v>
      </c>
      <c r="J32" s="2">
        <v>108839</v>
      </c>
      <c r="K32" s="2">
        <v>226450</v>
      </c>
      <c r="L32" s="2">
        <f t="shared" si="1"/>
        <v>9864139355</v>
      </c>
      <c r="M32" s="2">
        <v>3127</v>
      </c>
      <c r="N32" s="2">
        <f t="shared" si="2"/>
        <v>136212120</v>
      </c>
      <c r="O32" s="2">
        <f t="shared" si="3"/>
        <v>4.8859375000000007</v>
      </c>
      <c r="P32" s="2">
        <f t="shared" si="4"/>
        <v>12654531.220000001</v>
      </c>
      <c r="Q32" s="2">
        <f t="shared" si="5"/>
        <v>12.654531220000001</v>
      </c>
      <c r="R32" s="2">
        <v>131</v>
      </c>
      <c r="S32" s="2">
        <f t="shared" si="6"/>
        <v>339.28868999999997</v>
      </c>
      <c r="T32" s="2">
        <f t="shared" si="7"/>
        <v>83840</v>
      </c>
      <c r="U32" s="2">
        <f t="shared" si="8"/>
        <v>3652280000</v>
      </c>
      <c r="W32" s="2">
        <f t="shared" si="9"/>
        <v>0</v>
      </c>
      <c r="X32" s="2">
        <f t="shared" si="10"/>
        <v>0</v>
      </c>
      <c r="Y32" s="2">
        <f t="shared" si="11"/>
        <v>0</v>
      </c>
      <c r="Z32" s="2">
        <f t="shared" si="12"/>
        <v>72.417486454215677</v>
      </c>
      <c r="AA32" s="2">
        <f t="shared" si="13"/>
        <v>0</v>
      </c>
      <c r="AB32" s="2">
        <f t="shared" si="14"/>
        <v>1.5974445541371105</v>
      </c>
      <c r="AC32" s="2">
        <v>136</v>
      </c>
      <c r="AD32" s="2">
        <f t="shared" si="15"/>
        <v>0.53248151804570354</v>
      </c>
      <c r="AE32" s="2" t="s">
        <v>148</v>
      </c>
      <c r="AF32" s="2">
        <f t="shared" si="16"/>
        <v>26.811640550047969</v>
      </c>
      <c r="AG32" s="2">
        <f t="shared" si="17"/>
        <v>0.5498965805260797</v>
      </c>
      <c r="AH32" s="2">
        <f t="shared" si="18"/>
        <v>9.4260427830768004E-2</v>
      </c>
      <c r="AI32" s="2">
        <f t="shared" si="19"/>
        <v>4741015956.1000004</v>
      </c>
      <c r="AJ32" s="2">
        <f t="shared" si="20"/>
        <v>134250729.72</v>
      </c>
      <c r="AK32" s="2">
        <f t="shared" si="21"/>
        <v>134.25072972000001</v>
      </c>
      <c r="AL32" s="2" t="s">
        <v>148</v>
      </c>
      <c r="AM32" s="2" t="s">
        <v>148</v>
      </c>
      <c r="AN32" s="2" t="s">
        <v>148</v>
      </c>
      <c r="AO32" s="2" t="s">
        <v>148</v>
      </c>
      <c r="AP32" s="2" t="s">
        <v>148</v>
      </c>
      <c r="AQ32" s="2" t="s">
        <v>148</v>
      </c>
      <c r="AR32" s="2" t="s">
        <v>148</v>
      </c>
      <c r="AS32" s="2">
        <v>0</v>
      </c>
      <c r="AT32" s="2" t="s">
        <v>148</v>
      </c>
      <c r="AU32" s="2" t="s">
        <v>148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 t="s">
        <v>143</v>
      </c>
    </row>
    <row r="33" spans="1:99" s="2" customFormat="1" x14ac:dyDescent="0.25">
      <c r="A33" s="2" t="s">
        <v>338</v>
      </c>
      <c r="B33" s="2" t="s">
        <v>162</v>
      </c>
      <c r="C33" s="2" t="s">
        <v>339</v>
      </c>
      <c r="D33" s="2">
        <v>1958</v>
      </c>
      <c r="E33" s="2">
        <f t="shared" si="0"/>
        <v>57</v>
      </c>
      <c r="F33" s="2">
        <v>95</v>
      </c>
      <c r="G33" s="2">
        <v>122</v>
      </c>
      <c r="H33" s="2">
        <v>3050</v>
      </c>
      <c r="I33" s="2">
        <v>298280</v>
      </c>
      <c r="J33" s="2">
        <v>80010</v>
      </c>
      <c r="K33" s="2">
        <v>298280</v>
      </c>
      <c r="L33" s="2">
        <f t="shared" si="1"/>
        <v>12993046972</v>
      </c>
      <c r="M33" s="2">
        <v>4098</v>
      </c>
      <c r="N33" s="2">
        <f t="shared" si="2"/>
        <v>178508880</v>
      </c>
      <c r="O33" s="2">
        <f t="shared" si="3"/>
        <v>6.4031250000000002</v>
      </c>
      <c r="P33" s="2">
        <f t="shared" si="4"/>
        <v>16584032.280000001</v>
      </c>
      <c r="Q33" s="2">
        <f t="shared" si="5"/>
        <v>16.584032280000002</v>
      </c>
      <c r="R33" s="2">
        <v>317</v>
      </c>
      <c r="S33" s="2">
        <f t="shared" si="6"/>
        <v>821.0268299999999</v>
      </c>
      <c r="T33" s="2">
        <f t="shared" si="7"/>
        <v>202880</v>
      </c>
      <c r="U33" s="2">
        <f t="shared" si="8"/>
        <v>8837960000</v>
      </c>
      <c r="W33" s="2">
        <f t="shared" si="9"/>
        <v>0</v>
      </c>
      <c r="X33" s="2">
        <f t="shared" si="10"/>
        <v>0</v>
      </c>
      <c r="Y33" s="2">
        <f t="shared" si="11"/>
        <v>0</v>
      </c>
      <c r="Z33" s="2">
        <f t="shared" si="12"/>
        <v>72.786558136491578</v>
      </c>
      <c r="AA33" s="2">
        <f t="shared" si="13"/>
        <v>0</v>
      </c>
      <c r="AB33" s="2">
        <f t="shared" si="14"/>
        <v>2.2985228885207869</v>
      </c>
      <c r="AC33" s="2">
        <v>95</v>
      </c>
      <c r="AD33" s="2">
        <f t="shared" si="15"/>
        <v>0.76617429617359556</v>
      </c>
      <c r="AE33" s="2" t="s">
        <v>148</v>
      </c>
      <c r="AF33" s="2">
        <f t="shared" si="16"/>
        <v>49.507076622742801</v>
      </c>
      <c r="AG33" s="2">
        <f t="shared" si="17"/>
        <v>0.48279939726175392</v>
      </c>
      <c r="AH33" s="2">
        <f t="shared" si="18"/>
        <v>0.16804041750837184</v>
      </c>
      <c r="AI33" s="2">
        <f t="shared" si="19"/>
        <v>3485227599</v>
      </c>
      <c r="AJ33" s="2">
        <f t="shared" si="20"/>
        <v>98690734.799999997</v>
      </c>
      <c r="AK33" s="2">
        <f t="shared" si="21"/>
        <v>98.690734800000001</v>
      </c>
      <c r="AL33" s="2" t="s">
        <v>148</v>
      </c>
      <c r="AM33" s="2" t="s">
        <v>148</v>
      </c>
      <c r="AN33" s="2" t="s">
        <v>148</v>
      </c>
      <c r="AO33" s="2" t="s">
        <v>148</v>
      </c>
      <c r="AP33" s="2" t="s">
        <v>148</v>
      </c>
      <c r="AQ33" s="2" t="s">
        <v>148</v>
      </c>
      <c r="AR33" s="2" t="s">
        <v>148</v>
      </c>
      <c r="AS33" s="2">
        <v>0</v>
      </c>
      <c r="AT33" s="2" t="s">
        <v>148</v>
      </c>
      <c r="AU33" s="2" t="s">
        <v>148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 t="s">
        <v>143</v>
      </c>
    </row>
    <row r="34" spans="1:99" s="2" customFormat="1" x14ac:dyDescent="0.25">
      <c r="A34" s="2" t="s">
        <v>340</v>
      </c>
      <c r="B34" s="2" t="s">
        <v>162</v>
      </c>
      <c r="C34" s="2" t="s">
        <v>341</v>
      </c>
      <c r="D34" s="2">
        <v>1960</v>
      </c>
      <c r="E34" s="2">
        <f t="shared" si="0"/>
        <v>55</v>
      </c>
      <c r="F34" s="2">
        <v>128</v>
      </c>
      <c r="G34" s="2">
        <v>142</v>
      </c>
      <c r="H34" s="2">
        <v>3200</v>
      </c>
      <c r="I34" s="2">
        <v>816888</v>
      </c>
      <c r="J34" s="2">
        <v>256223</v>
      </c>
      <c r="K34" s="2">
        <v>816888</v>
      </c>
      <c r="L34" s="2">
        <f t="shared" si="1"/>
        <v>35583559591.200005</v>
      </c>
      <c r="M34" s="2">
        <v>8800</v>
      </c>
      <c r="N34" s="2">
        <f t="shared" si="2"/>
        <v>383328000</v>
      </c>
      <c r="O34" s="2">
        <f t="shared" si="3"/>
        <v>13.75</v>
      </c>
      <c r="P34" s="2">
        <f t="shared" si="4"/>
        <v>35612368</v>
      </c>
      <c r="Q34" s="2">
        <f t="shared" si="5"/>
        <v>35.612368000000004</v>
      </c>
      <c r="R34" s="2">
        <v>1466</v>
      </c>
      <c r="S34" s="2">
        <f t="shared" si="6"/>
        <v>3796.9253399999998</v>
      </c>
      <c r="T34" s="2">
        <f t="shared" si="7"/>
        <v>938240</v>
      </c>
      <c r="U34" s="2">
        <f t="shared" si="8"/>
        <v>40872080000</v>
      </c>
      <c r="V34" s="2">
        <v>296702.25897999998</v>
      </c>
      <c r="W34" s="2">
        <f t="shared" si="9"/>
        <v>90.434848537103989</v>
      </c>
      <c r="X34" s="2">
        <f t="shared" si="10"/>
        <v>56.193627637258118</v>
      </c>
      <c r="Y34" s="2">
        <f t="shared" si="11"/>
        <v>4.274942527660972</v>
      </c>
      <c r="Z34" s="2">
        <f t="shared" si="12"/>
        <v>92.82796871399951</v>
      </c>
      <c r="AA34" s="2">
        <f t="shared" si="13"/>
        <v>0.28614462444539057</v>
      </c>
      <c r="AB34" s="2">
        <f t="shared" si="14"/>
        <v>2.1756555167343636</v>
      </c>
      <c r="AC34" s="2">
        <v>128</v>
      </c>
      <c r="AD34" s="2">
        <f t="shared" si="15"/>
        <v>0.72521850557812118</v>
      </c>
      <c r="AE34" s="2">
        <v>17.352799999999998</v>
      </c>
      <c r="AF34" s="2">
        <f t="shared" si="16"/>
        <v>106.61818181818182</v>
      </c>
      <c r="AG34" s="2">
        <f t="shared" si="17"/>
        <v>0.42018352880728321</v>
      </c>
      <c r="AH34" s="2">
        <f t="shared" si="18"/>
        <v>0.11268098340199167</v>
      </c>
      <c r="AI34" s="2">
        <f t="shared" si="19"/>
        <v>11161048257.700001</v>
      </c>
      <c r="AJ34" s="2">
        <f t="shared" si="20"/>
        <v>316045946.04000002</v>
      </c>
      <c r="AK34" s="2">
        <f t="shared" si="21"/>
        <v>316.04594604000005</v>
      </c>
      <c r="AL34" s="2" t="s">
        <v>342</v>
      </c>
      <c r="AM34" s="2" t="s">
        <v>343</v>
      </c>
      <c r="AN34" s="2" t="s">
        <v>148</v>
      </c>
      <c r="AO34" s="2" t="s">
        <v>344</v>
      </c>
      <c r="AP34" s="2" t="s">
        <v>345</v>
      </c>
      <c r="AQ34" s="2" t="s">
        <v>346</v>
      </c>
      <c r="AR34" s="2" t="s">
        <v>176</v>
      </c>
      <c r="AS34" s="2">
        <v>3</v>
      </c>
      <c r="AT34" s="2" t="s">
        <v>347</v>
      </c>
      <c r="AU34" s="2" t="s">
        <v>348</v>
      </c>
      <c r="AV34" s="2">
        <v>5</v>
      </c>
      <c r="AW34" s="5">
        <v>78</v>
      </c>
      <c r="AX34" s="5">
        <v>21</v>
      </c>
      <c r="AY34" s="2">
        <v>0</v>
      </c>
      <c r="AZ34" s="5">
        <v>1.1000000000000001</v>
      </c>
      <c r="BA34" s="5">
        <v>0.1</v>
      </c>
      <c r="BB34" s="2">
        <v>0</v>
      </c>
      <c r="BC34" s="5">
        <v>0.1</v>
      </c>
      <c r="BD34" s="2">
        <v>0</v>
      </c>
      <c r="BE34" s="2">
        <v>0</v>
      </c>
      <c r="BF34" s="5">
        <v>0.1</v>
      </c>
      <c r="BG34" s="5">
        <v>0.3</v>
      </c>
      <c r="BH34" s="5">
        <v>0.3</v>
      </c>
      <c r="BI34" s="5">
        <v>15</v>
      </c>
      <c r="BJ34" s="5">
        <v>63.1</v>
      </c>
      <c r="BK34" s="5">
        <v>1.4</v>
      </c>
      <c r="BL34" s="5">
        <v>18.399999999999999</v>
      </c>
      <c r="BM34" s="2">
        <v>0</v>
      </c>
      <c r="BN34" s="5">
        <v>0.2</v>
      </c>
      <c r="BO34" s="5">
        <v>3148</v>
      </c>
      <c r="BP34" s="5">
        <v>1428</v>
      </c>
      <c r="BQ34" s="5">
        <v>1</v>
      </c>
      <c r="BR34" s="2">
        <v>0</v>
      </c>
      <c r="BS34" s="5">
        <v>0.04</v>
      </c>
      <c r="BT34" s="5">
        <v>0.02</v>
      </c>
      <c r="BU34" s="5">
        <v>5364</v>
      </c>
      <c r="BV34" s="5">
        <v>1</v>
      </c>
      <c r="BW34" s="5">
        <v>0.06</v>
      </c>
      <c r="BX34" s="5">
        <v>12156</v>
      </c>
      <c r="BY34" s="5">
        <v>262</v>
      </c>
      <c r="BZ34" s="5">
        <v>3</v>
      </c>
      <c r="CA34" s="2">
        <v>0</v>
      </c>
      <c r="CB34" s="5">
        <v>0.88</v>
      </c>
      <c r="CC34" s="5">
        <v>0.02</v>
      </c>
      <c r="CD34" s="5">
        <v>2</v>
      </c>
      <c r="CE34" s="5">
        <v>2</v>
      </c>
      <c r="CF34" s="5">
        <v>53</v>
      </c>
      <c r="CG34" s="5">
        <v>22</v>
      </c>
      <c r="CH34" s="5">
        <v>24</v>
      </c>
      <c r="CI34" s="2">
        <v>0</v>
      </c>
      <c r="CJ34" s="2">
        <v>0</v>
      </c>
      <c r="CK34" s="2">
        <v>0</v>
      </c>
      <c r="CL34" s="2">
        <v>0</v>
      </c>
      <c r="CM34" s="5">
        <v>5</v>
      </c>
      <c r="CN34" s="5">
        <v>8</v>
      </c>
      <c r="CO34" s="5">
        <v>11</v>
      </c>
      <c r="CP34" s="5">
        <v>54</v>
      </c>
      <c r="CQ34" s="5">
        <v>5</v>
      </c>
      <c r="CR34" s="5">
        <v>14</v>
      </c>
      <c r="CS34" s="5">
        <v>0.12648999999999999</v>
      </c>
      <c r="CT34" s="5">
        <v>4.7469999999999998E-2</v>
      </c>
      <c r="CU34" s="2" t="s">
        <v>143</v>
      </c>
    </row>
    <row r="35" spans="1:99" s="2" customFormat="1" x14ac:dyDescent="0.25">
      <c r="A35" s="2" t="s">
        <v>349</v>
      </c>
      <c r="C35" s="2" t="s">
        <v>350</v>
      </c>
      <c r="D35" s="2">
        <v>1964</v>
      </c>
      <c r="E35" s="2">
        <f t="shared" si="0"/>
        <v>51</v>
      </c>
      <c r="F35" s="2">
        <v>95</v>
      </c>
      <c r="G35" s="2">
        <v>144</v>
      </c>
      <c r="H35" s="2">
        <v>2840</v>
      </c>
      <c r="I35" s="2">
        <v>367467</v>
      </c>
      <c r="J35" s="2">
        <v>119600</v>
      </c>
      <c r="K35" s="2">
        <v>367467</v>
      </c>
      <c r="L35" s="2">
        <f t="shared" si="1"/>
        <v>16006825773.300001</v>
      </c>
      <c r="M35" s="2">
        <v>6070</v>
      </c>
      <c r="N35" s="2">
        <f t="shared" si="2"/>
        <v>264409200</v>
      </c>
      <c r="O35" s="2">
        <f t="shared" si="3"/>
        <v>9.484375</v>
      </c>
      <c r="P35" s="2">
        <f t="shared" si="4"/>
        <v>24564440.199999999</v>
      </c>
      <c r="Q35" s="2">
        <f t="shared" si="5"/>
        <v>24.5644402</v>
      </c>
      <c r="R35" s="2">
        <v>256</v>
      </c>
      <c r="S35" s="2">
        <f t="shared" si="6"/>
        <v>663.03743999999995</v>
      </c>
      <c r="T35" s="2">
        <f t="shared" si="7"/>
        <v>163840</v>
      </c>
      <c r="U35" s="2">
        <f t="shared" si="8"/>
        <v>7137280000</v>
      </c>
      <c r="V35" s="2">
        <v>323508.59250999999</v>
      </c>
      <c r="W35" s="2">
        <f t="shared" si="9"/>
        <v>98.605418997047991</v>
      </c>
      <c r="X35" s="2">
        <f t="shared" si="10"/>
        <v>61.270586369838938</v>
      </c>
      <c r="Y35" s="2">
        <f t="shared" si="11"/>
        <v>5.6123175817451685</v>
      </c>
      <c r="Z35" s="2">
        <f t="shared" si="12"/>
        <v>60.538081781193696</v>
      </c>
      <c r="AA35" s="2">
        <f t="shared" si="13"/>
        <v>0.66840161580157742</v>
      </c>
      <c r="AB35" s="2">
        <f t="shared" si="14"/>
        <v>1.9117288983534853</v>
      </c>
      <c r="AC35" s="2">
        <v>95</v>
      </c>
      <c r="AD35" s="2">
        <f t="shared" si="15"/>
        <v>0.63724296611782838</v>
      </c>
      <c r="AE35" s="2">
        <v>34.906399999999998</v>
      </c>
      <c r="AF35" s="2">
        <f t="shared" si="16"/>
        <v>26.99176276771005</v>
      </c>
      <c r="AG35" s="2">
        <f t="shared" si="17"/>
        <v>0.32994064806798906</v>
      </c>
      <c r="AH35" s="2">
        <f t="shared" si="18"/>
        <v>0.16651124946218995</v>
      </c>
      <c r="AI35" s="2">
        <f t="shared" si="19"/>
        <v>5209764040</v>
      </c>
      <c r="AJ35" s="2">
        <f t="shared" si="20"/>
        <v>147524208</v>
      </c>
      <c r="AK35" s="2">
        <f t="shared" si="21"/>
        <v>147.52420799999999</v>
      </c>
      <c r="AL35" s="2" t="s">
        <v>351</v>
      </c>
      <c r="AM35" s="2" t="s">
        <v>148</v>
      </c>
      <c r="AN35" s="2" t="s">
        <v>352</v>
      </c>
      <c r="AO35" s="2" t="s">
        <v>353</v>
      </c>
      <c r="AP35" s="2" t="s">
        <v>354</v>
      </c>
      <c r="AQ35" s="2" t="s">
        <v>355</v>
      </c>
      <c r="AR35" s="2" t="s">
        <v>356</v>
      </c>
      <c r="AS35" s="2">
        <v>2</v>
      </c>
      <c r="AT35" s="2" t="s">
        <v>357</v>
      </c>
      <c r="AU35" s="2" t="s">
        <v>358</v>
      </c>
      <c r="AV35" s="2">
        <v>9</v>
      </c>
      <c r="AW35" s="5">
        <v>42</v>
      </c>
      <c r="AX35" s="5">
        <v>56</v>
      </c>
      <c r="AY35" s="5">
        <v>2</v>
      </c>
      <c r="AZ35" s="5">
        <v>6.1</v>
      </c>
      <c r="BA35" s="5">
        <v>0.1</v>
      </c>
      <c r="BB35" s="2">
        <v>0</v>
      </c>
      <c r="BC35" s="5">
        <v>2.2999999999999998</v>
      </c>
      <c r="BD35" s="5">
        <v>0.6</v>
      </c>
      <c r="BE35" s="5">
        <v>1.5</v>
      </c>
      <c r="BF35" s="5">
        <v>34</v>
      </c>
      <c r="BG35" s="5">
        <v>2</v>
      </c>
      <c r="BH35" s="5">
        <v>0.7</v>
      </c>
      <c r="BI35" s="5">
        <v>2.4</v>
      </c>
      <c r="BJ35" s="5">
        <v>35.700000000000003</v>
      </c>
      <c r="BK35" s="5">
        <v>8.6</v>
      </c>
      <c r="BL35" s="5">
        <v>6.1</v>
      </c>
      <c r="BM35" s="2">
        <v>0</v>
      </c>
      <c r="BN35" s="2">
        <v>0</v>
      </c>
      <c r="BO35" s="5">
        <v>8358</v>
      </c>
      <c r="BP35" s="5">
        <v>3089</v>
      </c>
      <c r="BQ35" s="5">
        <v>12</v>
      </c>
      <c r="BR35" s="5">
        <v>5</v>
      </c>
      <c r="BS35" s="5">
        <v>0.13</v>
      </c>
      <c r="BT35" s="5">
        <v>0.05</v>
      </c>
      <c r="BU35" s="5">
        <v>16327</v>
      </c>
      <c r="BV35" s="5">
        <v>24</v>
      </c>
      <c r="BW35" s="5">
        <v>0.25</v>
      </c>
      <c r="BX35" s="5">
        <v>55576</v>
      </c>
      <c r="BY35" s="5">
        <v>1001</v>
      </c>
      <c r="BZ35" s="5">
        <v>82</v>
      </c>
      <c r="CA35" s="5">
        <v>1</v>
      </c>
      <c r="CB35" s="5">
        <v>1.88</v>
      </c>
      <c r="CC35" s="5">
        <v>0.03</v>
      </c>
      <c r="CD35" s="5">
        <v>53</v>
      </c>
      <c r="CE35" s="5">
        <v>55</v>
      </c>
      <c r="CF35" s="5">
        <v>14</v>
      </c>
      <c r="CG35" s="5">
        <v>8</v>
      </c>
      <c r="CH35" s="5">
        <v>19</v>
      </c>
      <c r="CI35" s="5">
        <v>8</v>
      </c>
      <c r="CJ35" s="5">
        <v>11</v>
      </c>
      <c r="CK35" s="2">
        <v>0</v>
      </c>
      <c r="CL35" s="2">
        <v>0</v>
      </c>
      <c r="CM35" s="2">
        <v>0</v>
      </c>
      <c r="CN35" s="5">
        <v>1</v>
      </c>
      <c r="CO35" s="5">
        <v>3</v>
      </c>
      <c r="CP35" s="5">
        <v>18</v>
      </c>
      <c r="CQ35" s="5">
        <v>2</v>
      </c>
      <c r="CR35" s="5">
        <v>7</v>
      </c>
      <c r="CS35" s="5">
        <v>0.13813</v>
      </c>
      <c r="CT35" s="2">
        <v>0</v>
      </c>
      <c r="CU35" s="2" t="s">
        <v>143</v>
      </c>
    </row>
    <row r="36" spans="1:99" s="2" customFormat="1" x14ac:dyDescent="0.25">
      <c r="A36" s="2" t="s">
        <v>359</v>
      </c>
      <c r="B36" s="2" t="s">
        <v>162</v>
      </c>
      <c r="C36" s="2" t="s">
        <v>360</v>
      </c>
      <c r="D36" s="2">
        <v>1943</v>
      </c>
      <c r="E36" s="2">
        <f t="shared" si="0"/>
        <v>72</v>
      </c>
      <c r="F36" s="2">
        <v>112</v>
      </c>
      <c r="G36" s="2">
        <v>112</v>
      </c>
      <c r="H36" s="2">
        <v>99650</v>
      </c>
      <c r="I36" s="2">
        <v>107400</v>
      </c>
      <c r="J36" s="2">
        <v>75000</v>
      </c>
      <c r="K36" s="2">
        <v>107400</v>
      </c>
      <c r="L36" s="2">
        <f t="shared" si="1"/>
        <v>4678333260</v>
      </c>
      <c r="M36" s="2">
        <v>2500</v>
      </c>
      <c r="N36" s="2">
        <f t="shared" si="2"/>
        <v>108900000</v>
      </c>
      <c r="O36" s="2">
        <f t="shared" si="3"/>
        <v>3.90625</v>
      </c>
      <c r="P36" s="2">
        <f t="shared" si="4"/>
        <v>10117150</v>
      </c>
      <c r="Q36" s="2">
        <f t="shared" si="5"/>
        <v>10.117150000000001</v>
      </c>
      <c r="R36" s="2">
        <v>9.69</v>
      </c>
      <c r="S36" s="2">
        <f t="shared" si="6"/>
        <v>25.097003099999998</v>
      </c>
      <c r="T36" s="2">
        <f t="shared" si="7"/>
        <v>6201.5999999999995</v>
      </c>
      <c r="U36" s="2">
        <f t="shared" si="8"/>
        <v>270157200</v>
      </c>
      <c r="V36" s="2">
        <v>83730.256122000006</v>
      </c>
      <c r="W36" s="2">
        <f t="shared" si="9"/>
        <v>25.520982065985599</v>
      </c>
      <c r="X36" s="2">
        <f t="shared" si="10"/>
        <v>15.85800812797007</v>
      </c>
      <c r="Y36" s="2">
        <f t="shared" si="11"/>
        <v>2.2634097324039271</v>
      </c>
      <c r="Z36" s="2">
        <f t="shared" si="12"/>
        <v>42.959901377410468</v>
      </c>
      <c r="AA36" s="2">
        <f t="shared" si="13"/>
        <v>0.27586970269465899</v>
      </c>
      <c r="AB36" s="2">
        <f t="shared" si="14"/>
        <v>1.1507116440377805</v>
      </c>
      <c r="AC36" s="2">
        <v>112</v>
      </c>
      <c r="AD36" s="2">
        <f t="shared" si="15"/>
        <v>0.38357054801259344</v>
      </c>
      <c r="AE36" s="2" t="s">
        <v>148</v>
      </c>
      <c r="AF36" s="2">
        <f t="shared" si="16"/>
        <v>2.4806399999999997</v>
      </c>
      <c r="AG36" s="2">
        <f t="shared" si="17"/>
        <v>0.36483356274738132</v>
      </c>
      <c r="AH36" s="2">
        <f t="shared" si="18"/>
        <v>0.10936158943260801</v>
      </c>
      <c r="AI36" s="2">
        <f t="shared" si="19"/>
        <v>3266992500</v>
      </c>
      <c r="AJ36" s="2">
        <f t="shared" si="20"/>
        <v>92511000</v>
      </c>
      <c r="AK36" s="2">
        <f t="shared" si="21"/>
        <v>92.510999999999996</v>
      </c>
      <c r="AL36" s="2" t="s">
        <v>361</v>
      </c>
      <c r="AM36" s="2" t="s">
        <v>362</v>
      </c>
      <c r="AN36" s="2" t="s">
        <v>363</v>
      </c>
      <c r="AO36" s="2" t="s">
        <v>364</v>
      </c>
      <c r="AP36" s="2" t="s">
        <v>148</v>
      </c>
      <c r="AQ36" s="2" t="s">
        <v>148</v>
      </c>
      <c r="AR36" s="2" t="s">
        <v>148</v>
      </c>
      <c r="AS36" s="2">
        <v>0</v>
      </c>
      <c r="AT36" s="2" t="s">
        <v>148</v>
      </c>
      <c r="AU36" s="2" t="s">
        <v>148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 t="s">
        <v>143</v>
      </c>
    </row>
    <row r="37" spans="1:99" s="2" customFormat="1" x14ac:dyDescent="0.25">
      <c r="A37" s="2" t="s">
        <v>365</v>
      </c>
      <c r="B37" s="2" t="s">
        <v>162</v>
      </c>
      <c r="C37" s="2" t="s">
        <v>366</v>
      </c>
      <c r="D37" s="2">
        <v>1919</v>
      </c>
      <c r="E37" s="2">
        <f t="shared" si="0"/>
        <v>96</v>
      </c>
      <c r="F37" s="2">
        <v>61</v>
      </c>
      <c r="G37" s="2">
        <v>61</v>
      </c>
      <c r="H37" s="2">
        <v>193013</v>
      </c>
      <c r="I37" s="2">
        <v>31100</v>
      </c>
      <c r="J37" s="2">
        <v>15000</v>
      </c>
      <c r="K37" s="2">
        <v>31100</v>
      </c>
      <c r="L37" s="2">
        <f t="shared" si="1"/>
        <v>1354712890</v>
      </c>
      <c r="M37" s="2">
        <v>1500</v>
      </c>
      <c r="N37" s="2">
        <f t="shared" si="2"/>
        <v>65340000</v>
      </c>
      <c r="O37" s="2">
        <f t="shared" si="3"/>
        <v>2.34375</v>
      </c>
      <c r="P37" s="2">
        <f t="shared" si="4"/>
        <v>6070290</v>
      </c>
      <c r="Q37" s="2">
        <f t="shared" si="5"/>
        <v>6.07029</v>
      </c>
      <c r="R37" s="2">
        <v>738</v>
      </c>
      <c r="S37" s="2">
        <f t="shared" si="6"/>
        <v>1911.4126199999998</v>
      </c>
      <c r="T37" s="2">
        <f t="shared" si="7"/>
        <v>472320</v>
      </c>
      <c r="U37" s="2">
        <f t="shared" si="8"/>
        <v>20575440000</v>
      </c>
      <c r="V37" s="2">
        <v>38477.444048999998</v>
      </c>
      <c r="W37" s="2">
        <f t="shared" si="9"/>
        <v>11.727924946135198</v>
      </c>
      <c r="X37" s="2">
        <f t="shared" si="10"/>
        <v>7.287397038216306</v>
      </c>
      <c r="Y37" s="2">
        <f t="shared" si="11"/>
        <v>1.342800052150785</v>
      </c>
      <c r="Z37" s="2">
        <f t="shared" si="12"/>
        <v>20.733285736149373</v>
      </c>
      <c r="AA37" s="2">
        <f t="shared" si="13"/>
        <v>0.63386651026014196</v>
      </c>
      <c r="AB37" s="2">
        <f t="shared" si="14"/>
        <v>1.0196697903024283</v>
      </c>
      <c r="AC37" s="2">
        <v>61</v>
      </c>
      <c r="AD37" s="2">
        <f t="shared" si="15"/>
        <v>0.33988993010080937</v>
      </c>
      <c r="AE37" s="2">
        <v>109.88200000000001</v>
      </c>
      <c r="AF37" s="2">
        <f t="shared" si="16"/>
        <v>314.88</v>
      </c>
      <c r="AG37" s="2">
        <f t="shared" si="17"/>
        <v>0.22731286532002762</v>
      </c>
      <c r="AH37" s="2">
        <f t="shared" si="18"/>
        <v>0.32808476829782407</v>
      </c>
      <c r="AI37" s="2">
        <f t="shared" si="19"/>
        <v>653398500</v>
      </c>
      <c r="AJ37" s="2">
        <f t="shared" si="20"/>
        <v>18502200</v>
      </c>
      <c r="AK37" s="2">
        <f t="shared" si="21"/>
        <v>18.502199999999998</v>
      </c>
      <c r="AL37" s="2" t="s">
        <v>367</v>
      </c>
      <c r="AM37" s="2" t="s">
        <v>368</v>
      </c>
      <c r="AN37" s="2" t="s">
        <v>369</v>
      </c>
      <c r="AO37" s="2" t="s">
        <v>370</v>
      </c>
      <c r="AP37" s="2" t="s">
        <v>371</v>
      </c>
      <c r="AQ37" s="2" t="s">
        <v>372</v>
      </c>
      <c r="AR37" s="2" t="s">
        <v>373</v>
      </c>
      <c r="AS37" s="2">
        <v>4</v>
      </c>
      <c r="AT37" s="2" t="s">
        <v>374</v>
      </c>
      <c r="AU37" s="2" t="s">
        <v>375</v>
      </c>
      <c r="AV37" s="2">
        <v>5</v>
      </c>
      <c r="AW37" s="5">
        <v>67</v>
      </c>
      <c r="AX37" s="5">
        <v>32</v>
      </c>
      <c r="AY37" s="5">
        <v>1</v>
      </c>
      <c r="AZ37" s="5">
        <v>0.3</v>
      </c>
      <c r="BA37" s="5">
        <v>0.1</v>
      </c>
      <c r="BB37" s="2">
        <v>0</v>
      </c>
      <c r="BC37" s="5">
        <v>0.2</v>
      </c>
      <c r="BD37" s="2">
        <v>0</v>
      </c>
      <c r="BE37" s="5">
        <v>0.2</v>
      </c>
      <c r="BF37" s="5">
        <v>0.3</v>
      </c>
      <c r="BG37" s="5">
        <v>0.6</v>
      </c>
      <c r="BH37" s="5">
        <v>0.1</v>
      </c>
      <c r="BI37" s="5">
        <v>4.2</v>
      </c>
      <c r="BJ37" s="5">
        <v>50.6</v>
      </c>
      <c r="BK37" s="5">
        <v>2.4</v>
      </c>
      <c r="BL37" s="5">
        <v>40.9</v>
      </c>
      <c r="BM37" s="2">
        <v>0</v>
      </c>
      <c r="BN37" s="5">
        <v>0.2</v>
      </c>
      <c r="BO37" s="5">
        <v>17818</v>
      </c>
      <c r="BP37" s="5">
        <v>5082</v>
      </c>
      <c r="BQ37" s="5">
        <v>1</v>
      </c>
      <c r="BR37" s="2">
        <v>0</v>
      </c>
      <c r="BS37" s="5">
        <v>0.02</v>
      </c>
      <c r="BT37" s="5">
        <v>0.01</v>
      </c>
      <c r="BU37" s="5">
        <v>24887</v>
      </c>
      <c r="BV37" s="5">
        <v>1</v>
      </c>
      <c r="BW37" s="5">
        <v>0.03</v>
      </c>
      <c r="BX37" s="5">
        <v>801934</v>
      </c>
      <c r="BY37" s="5">
        <v>78790</v>
      </c>
      <c r="BZ37" s="5">
        <v>23</v>
      </c>
      <c r="CA37" s="5">
        <v>2</v>
      </c>
      <c r="CB37" s="5">
        <v>8.11</v>
      </c>
      <c r="CC37" s="5">
        <v>0.85</v>
      </c>
      <c r="CD37" s="5">
        <v>11</v>
      </c>
      <c r="CE37" s="5">
        <v>13</v>
      </c>
      <c r="CF37" s="5">
        <v>65</v>
      </c>
      <c r="CG37" s="5">
        <v>41</v>
      </c>
      <c r="CH37" s="5">
        <v>12</v>
      </c>
      <c r="CI37" s="5">
        <v>1</v>
      </c>
      <c r="CJ37" s="5">
        <v>2</v>
      </c>
      <c r="CK37" s="2">
        <v>0</v>
      </c>
      <c r="CL37" s="2">
        <v>0</v>
      </c>
      <c r="CM37" s="5">
        <v>1</v>
      </c>
      <c r="CN37" s="5">
        <v>1</v>
      </c>
      <c r="CO37" s="5">
        <v>2</v>
      </c>
      <c r="CP37" s="5">
        <v>10</v>
      </c>
      <c r="CQ37" s="5">
        <v>8</v>
      </c>
      <c r="CR37" s="5">
        <v>33</v>
      </c>
      <c r="CS37" s="5">
        <v>0.19284000000000001</v>
      </c>
      <c r="CT37" s="5">
        <v>3.603E-2</v>
      </c>
      <c r="CU37" s="2" t="s">
        <v>143</v>
      </c>
    </row>
    <row r="38" spans="1:99" s="2" customFormat="1" x14ac:dyDescent="0.25">
      <c r="A38" s="2" t="s">
        <v>376</v>
      </c>
      <c r="B38" s="2" t="s">
        <v>377</v>
      </c>
      <c r="C38" s="2" t="s">
        <v>378</v>
      </c>
      <c r="D38" s="2">
        <v>1958</v>
      </c>
      <c r="E38" s="2">
        <f t="shared" si="0"/>
        <v>57</v>
      </c>
      <c r="F38" s="2">
        <v>57</v>
      </c>
      <c r="G38" s="2">
        <v>57</v>
      </c>
      <c r="H38" s="2">
        <v>35130</v>
      </c>
      <c r="I38" s="2">
        <v>79850</v>
      </c>
      <c r="J38" s="2">
        <v>41080</v>
      </c>
      <c r="K38" s="2">
        <v>79850</v>
      </c>
      <c r="L38" s="2">
        <f t="shared" si="1"/>
        <v>3478258015</v>
      </c>
      <c r="M38" s="2">
        <v>820</v>
      </c>
      <c r="N38" s="2">
        <f t="shared" si="2"/>
        <v>35719200</v>
      </c>
      <c r="O38" s="2">
        <f t="shared" si="3"/>
        <v>1.28125</v>
      </c>
      <c r="P38" s="2">
        <f t="shared" si="4"/>
        <v>3318425.2</v>
      </c>
      <c r="Q38" s="2">
        <f t="shared" si="5"/>
        <v>3.3184252000000001</v>
      </c>
      <c r="R38" s="2">
        <v>73</v>
      </c>
      <c r="S38" s="2">
        <f t="shared" si="6"/>
        <v>189.06926999999999</v>
      </c>
      <c r="T38" s="2">
        <f t="shared" si="7"/>
        <v>46720</v>
      </c>
      <c r="U38" s="2">
        <f t="shared" si="8"/>
        <v>2035240000</v>
      </c>
      <c r="V38" s="2">
        <v>71369.984742999994</v>
      </c>
      <c r="W38" s="2">
        <f t="shared" si="9"/>
        <v>21.753571349666398</v>
      </c>
      <c r="X38" s="2">
        <f t="shared" si="10"/>
        <v>13.517046890415742</v>
      </c>
      <c r="Y38" s="2">
        <f t="shared" si="11"/>
        <v>3.3686775428852678</v>
      </c>
      <c r="Z38" s="2">
        <f t="shared" si="12"/>
        <v>97.377825231248181</v>
      </c>
      <c r="AA38" s="2">
        <f t="shared" si="13"/>
        <v>0.4293070491211935</v>
      </c>
      <c r="AB38" s="2">
        <f t="shared" si="14"/>
        <v>5.1251486963814834</v>
      </c>
      <c r="AC38" s="2">
        <v>57</v>
      </c>
      <c r="AD38" s="2">
        <f t="shared" si="15"/>
        <v>1.7083828987938277</v>
      </c>
      <c r="AE38" s="2">
        <v>21.4</v>
      </c>
      <c r="AF38" s="2">
        <f t="shared" si="16"/>
        <v>56.975609756097562</v>
      </c>
      <c r="AG38" s="2">
        <f t="shared" si="17"/>
        <v>1.4439583211932365</v>
      </c>
      <c r="AH38" s="2">
        <f t="shared" si="18"/>
        <v>6.5489169913392348E-2</v>
      </c>
      <c r="AI38" s="2">
        <f t="shared" si="19"/>
        <v>1789440692</v>
      </c>
      <c r="AJ38" s="2">
        <f t="shared" si="20"/>
        <v>50671358.399999999</v>
      </c>
      <c r="AK38" s="2">
        <f t="shared" si="21"/>
        <v>50.671358399999995</v>
      </c>
      <c r="AL38" s="2" t="s">
        <v>379</v>
      </c>
      <c r="AM38" s="2" t="s">
        <v>148</v>
      </c>
      <c r="AN38" s="2" t="s">
        <v>380</v>
      </c>
      <c r="AO38" s="2" t="s">
        <v>381</v>
      </c>
      <c r="AP38" s="2" t="s">
        <v>382</v>
      </c>
      <c r="AQ38" s="2" t="s">
        <v>346</v>
      </c>
      <c r="AR38" s="2" t="s">
        <v>322</v>
      </c>
      <c r="AS38" s="2">
        <v>2</v>
      </c>
      <c r="AT38" s="2" t="s">
        <v>383</v>
      </c>
      <c r="AU38" s="2" t="s">
        <v>384</v>
      </c>
      <c r="AV38" s="6">
        <v>5</v>
      </c>
      <c r="AW38" s="7">
        <v>39</v>
      </c>
      <c r="AX38" s="7">
        <v>61</v>
      </c>
      <c r="AY38" s="6">
        <v>0</v>
      </c>
      <c r="AZ38" s="7">
        <v>3.9</v>
      </c>
      <c r="BA38" s="7">
        <v>0.1</v>
      </c>
      <c r="BB38" s="6">
        <v>0</v>
      </c>
      <c r="BC38" s="6">
        <v>0</v>
      </c>
      <c r="BD38" s="6">
        <v>0</v>
      </c>
      <c r="BE38" s="6">
        <v>0</v>
      </c>
      <c r="BF38" s="7">
        <v>8.5</v>
      </c>
      <c r="BG38" s="7">
        <v>6.6</v>
      </c>
      <c r="BH38" s="7">
        <v>0.2</v>
      </c>
      <c r="BI38" s="7">
        <v>4.2</v>
      </c>
      <c r="BJ38" s="7">
        <v>47</v>
      </c>
      <c r="BK38" s="5">
        <v>11</v>
      </c>
      <c r="BL38" s="7">
        <v>18.5</v>
      </c>
      <c r="BM38" s="6">
        <v>0</v>
      </c>
      <c r="BN38" s="7">
        <v>0.1</v>
      </c>
      <c r="BO38" s="7">
        <v>4032</v>
      </c>
      <c r="BP38" s="7">
        <v>634</v>
      </c>
      <c r="BQ38" s="7">
        <v>19</v>
      </c>
      <c r="BR38" s="7">
        <v>3</v>
      </c>
      <c r="BS38" s="7">
        <v>0.31</v>
      </c>
      <c r="BT38" s="7">
        <v>0.05</v>
      </c>
      <c r="BU38" s="7">
        <v>5778</v>
      </c>
      <c r="BV38" s="7">
        <v>28</v>
      </c>
      <c r="BW38" s="7">
        <v>0.45</v>
      </c>
      <c r="BX38" s="7">
        <v>23959</v>
      </c>
      <c r="BY38" s="7">
        <v>1177</v>
      </c>
      <c r="BZ38" s="7">
        <v>116</v>
      </c>
      <c r="CA38" s="7">
        <v>6</v>
      </c>
      <c r="CB38" s="7">
        <v>1.28</v>
      </c>
      <c r="CC38" s="7">
        <v>7.0000000000000007E-2</v>
      </c>
      <c r="CD38" s="7">
        <v>3</v>
      </c>
      <c r="CE38" s="7">
        <v>2</v>
      </c>
      <c r="CF38" s="7">
        <v>61</v>
      </c>
      <c r="CG38" s="7">
        <v>45</v>
      </c>
      <c r="CH38" s="7">
        <v>20</v>
      </c>
      <c r="CI38" s="7">
        <v>3</v>
      </c>
      <c r="CJ38" s="7">
        <v>2</v>
      </c>
      <c r="CK38" s="6">
        <v>0</v>
      </c>
      <c r="CL38" s="6">
        <v>0</v>
      </c>
      <c r="CM38" s="7">
        <v>1</v>
      </c>
      <c r="CN38" s="7">
        <v>1</v>
      </c>
      <c r="CO38" s="7">
        <v>5</v>
      </c>
      <c r="CP38" s="7">
        <v>19</v>
      </c>
      <c r="CQ38" s="7">
        <v>7</v>
      </c>
      <c r="CR38" s="7">
        <v>31</v>
      </c>
      <c r="CS38" s="7">
        <v>0.35088999999999998</v>
      </c>
      <c r="CT38" s="7">
        <v>9.9900000000000003E-2</v>
      </c>
      <c r="CU38" s="2" t="s">
        <v>143</v>
      </c>
    </row>
    <row r="39" spans="1:99" s="2" customFormat="1" x14ac:dyDescent="0.25">
      <c r="A39" s="2" t="s">
        <v>385</v>
      </c>
      <c r="B39" s="2" t="s">
        <v>162</v>
      </c>
      <c r="C39" s="2" t="s">
        <v>386</v>
      </c>
      <c r="D39" s="2">
        <v>1958</v>
      </c>
      <c r="E39" s="2">
        <f t="shared" si="0"/>
        <v>57</v>
      </c>
      <c r="F39" s="2">
        <v>87</v>
      </c>
      <c r="G39" s="2">
        <v>87</v>
      </c>
      <c r="H39" s="2">
        <v>56000</v>
      </c>
      <c r="I39" s="2">
        <v>35800</v>
      </c>
      <c r="J39" s="2">
        <v>17000</v>
      </c>
      <c r="K39" s="2">
        <v>35800</v>
      </c>
      <c r="L39" s="2">
        <f t="shared" si="1"/>
        <v>1559444420</v>
      </c>
      <c r="M39" s="2">
        <v>762</v>
      </c>
      <c r="N39" s="2">
        <f t="shared" si="2"/>
        <v>33192720</v>
      </c>
      <c r="O39" s="2">
        <f t="shared" si="3"/>
        <v>1.190625</v>
      </c>
      <c r="P39" s="2">
        <f t="shared" si="4"/>
        <v>3083707.3200000003</v>
      </c>
      <c r="Q39" s="2">
        <f t="shared" si="5"/>
        <v>3.0837073200000003</v>
      </c>
      <c r="R39" s="2">
        <v>46.8</v>
      </c>
      <c r="S39" s="2">
        <f t="shared" si="6"/>
        <v>121.21153199999998</v>
      </c>
      <c r="T39" s="2">
        <f t="shared" si="7"/>
        <v>29952</v>
      </c>
      <c r="U39" s="2">
        <f t="shared" si="8"/>
        <v>1304784000</v>
      </c>
      <c r="V39" s="2">
        <v>108942.14043</v>
      </c>
      <c r="W39" s="2">
        <f t="shared" si="9"/>
        <v>33.205564403063995</v>
      </c>
      <c r="X39" s="2">
        <f t="shared" si="10"/>
        <v>20.632987744599422</v>
      </c>
      <c r="Y39" s="2">
        <f t="shared" si="11"/>
        <v>5.334198608279916</v>
      </c>
      <c r="Z39" s="2">
        <f t="shared" si="12"/>
        <v>46.981519441612498</v>
      </c>
      <c r="AA39" s="2">
        <f t="shared" si="13"/>
        <v>1.5835428983833399</v>
      </c>
      <c r="AB39" s="2">
        <f t="shared" si="14"/>
        <v>1.620052394538362</v>
      </c>
      <c r="AC39" s="2">
        <v>87</v>
      </c>
      <c r="AD39" s="2">
        <f t="shared" si="15"/>
        <v>0.54001746484612068</v>
      </c>
      <c r="AE39" s="2">
        <v>22.963999999999999</v>
      </c>
      <c r="AF39" s="2">
        <f t="shared" si="16"/>
        <v>39.30708661417323</v>
      </c>
      <c r="AG39" s="2">
        <f t="shared" si="17"/>
        <v>0.72268840286168856</v>
      </c>
      <c r="AH39" s="2">
        <f t="shared" si="18"/>
        <v>0.14705917261349527</v>
      </c>
      <c r="AI39" s="2">
        <f t="shared" si="19"/>
        <v>740518300</v>
      </c>
      <c r="AJ39" s="2">
        <f t="shared" si="20"/>
        <v>20969160</v>
      </c>
      <c r="AK39" s="2">
        <f t="shared" si="21"/>
        <v>20.969159999999999</v>
      </c>
      <c r="AL39" s="2" t="s">
        <v>387</v>
      </c>
      <c r="AM39" s="2" t="s">
        <v>148</v>
      </c>
      <c r="AN39" s="2" t="s">
        <v>388</v>
      </c>
      <c r="AO39" s="2" t="s">
        <v>389</v>
      </c>
      <c r="AP39" s="2" t="s">
        <v>390</v>
      </c>
      <c r="AQ39" s="2" t="s">
        <v>139</v>
      </c>
      <c r="AR39" s="2" t="s">
        <v>391</v>
      </c>
      <c r="AS39" s="2">
        <v>1</v>
      </c>
      <c r="AT39" s="2" t="s">
        <v>392</v>
      </c>
      <c r="AU39" s="2" t="s">
        <v>393</v>
      </c>
      <c r="AV39" s="2">
        <v>4</v>
      </c>
      <c r="AW39" s="5">
        <v>1</v>
      </c>
      <c r="AX39" s="5">
        <v>99</v>
      </c>
      <c r="AY39" s="2">
        <v>0</v>
      </c>
      <c r="AZ39" s="5">
        <v>2.8</v>
      </c>
      <c r="BA39" s="5">
        <v>0.1</v>
      </c>
      <c r="BB39" s="2">
        <v>0</v>
      </c>
      <c r="BC39" s="2">
        <v>0</v>
      </c>
      <c r="BD39" s="2">
        <v>0</v>
      </c>
      <c r="BE39" s="2">
        <v>0</v>
      </c>
      <c r="BF39" s="5">
        <v>6.1</v>
      </c>
      <c r="BG39" s="2">
        <v>0</v>
      </c>
      <c r="BH39" s="5">
        <v>0.1</v>
      </c>
      <c r="BI39" s="5">
        <v>0.6</v>
      </c>
      <c r="BJ39" s="5">
        <v>88.3</v>
      </c>
      <c r="BK39" s="5">
        <v>1.8</v>
      </c>
      <c r="BL39" s="5">
        <v>0.3</v>
      </c>
      <c r="BM39" s="2">
        <v>0</v>
      </c>
      <c r="BN39" s="2">
        <v>0</v>
      </c>
      <c r="BO39" s="5">
        <v>3933</v>
      </c>
      <c r="BP39" s="5">
        <v>1278</v>
      </c>
      <c r="BQ39" s="5">
        <v>28</v>
      </c>
      <c r="BR39" s="5">
        <v>9</v>
      </c>
      <c r="BS39" s="5">
        <v>0.17</v>
      </c>
      <c r="BT39" s="5">
        <v>0.06</v>
      </c>
      <c r="BU39" s="5">
        <v>7518</v>
      </c>
      <c r="BV39" s="5">
        <v>54</v>
      </c>
      <c r="BW39" s="5">
        <v>0.32</v>
      </c>
      <c r="BX39" s="5">
        <v>14106</v>
      </c>
      <c r="BY39" s="5">
        <v>1010</v>
      </c>
      <c r="BZ39" s="5">
        <v>101</v>
      </c>
      <c r="CA39" s="5">
        <v>7</v>
      </c>
      <c r="CB39" s="5">
        <v>0.69</v>
      </c>
      <c r="CC39" s="5">
        <v>0.05</v>
      </c>
      <c r="CD39" s="5">
        <v>3</v>
      </c>
      <c r="CE39" s="5">
        <v>1</v>
      </c>
      <c r="CF39" s="5">
        <v>6</v>
      </c>
      <c r="CG39" s="5">
        <v>2</v>
      </c>
      <c r="CH39" s="5">
        <v>59</v>
      </c>
      <c r="CI39" s="5">
        <v>4</v>
      </c>
      <c r="CJ39" s="5">
        <v>3</v>
      </c>
      <c r="CK39" s="2">
        <v>0</v>
      </c>
      <c r="CL39" s="2">
        <v>0</v>
      </c>
      <c r="CM39" s="2">
        <v>0</v>
      </c>
      <c r="CN39" s="2">
        <v>0</v>
      </c>
      <c r="CO39" s="5">
        <v>28</v>
      </c>
      <c r="CP39" s="5">
        <v>92</v>
      </c>
      <c r="CQ39" s="5">
        <v>1</v>
      </c>
      <c r="CR39" s="5">
        <v>2</v>
      </c>
      <c r="CS39" s="5">
        <v>0.37333</v>
      </c>
      <c r="CT39" s="5">
        <v>7.8219999999999998E-2</v>
      </c>
      <c r="CU39" s="2" t="s">
        <v>143</v>
      </c>
    </row>
    <row r="40" spans="1:99" s="2" customFormat="1" x14ac:dyDescent="0.25">
      <c r="A40" s="2" t="s">
        <v>394</v>
      </c>
      <c r="B40" s="2" t="s">
        <v>394</v>
      </c>
      <c r="C40" s="2" t="s">
        <v>395</v>
      </c>
      <c r="D40" s="2">
        <v>1930</v>
      </c>
      <c r="E40" s="2">
        <f t="shared" si="0"/>
        <v>85</v>
      </c>
      <c r="F40" s="2">
        <v>29</v>
      </c>
      <c r="G40" s="2">
        <v>35</v>
      </c>
      <c r="H40" s="2">
        <v>96720</v>
      </c>
      <c r="I40" s="2">
        <v>16170</v>
      </c>
      <c r="J40" s="2">
        <v>13398</v>
      </c>
      <c r="K40" s="2">
        <v>16170</v>
      </c>
      <c r="L40" s="2">
        <f t="shared" si="1"/>
        <v>704363583</v>
      </c>
      <c r="M40" s="2">
        <v>1521</v>
      </c>
      <c r="N40" s="2">
        <f t="shared" si="2"/>
        <v>66254760</v>
      </c>
      <c r="O40" s="2">
        <f t="shared" si="3"/>
        <v>2.3765624999999999</v>
      </c>
      <c r="P40" s="2">
        <f t="shared" si="4"/>
        <v>6155274.0600000005</v>
      </c>
      <c r="Q40" s="2">
        <f t="shared" si="5"/>
        <v>6.15527406</v>
      </c>
      <c r="R40" s="2">
        <v>0</v>
      </c>
      <c r="S40" s="2">
        <f t="shared" si="6"/>
        <v>0</v>
      </c>
      <c r="T40" s="2">
        <f t="shared" si="7"/>
        <v>0</v>
      </c>
      <c r="U40" s="2">
        <f t="shared" si="8"/>
        <v>0</v>
      </c>
      <c r="V40" s="2">
        <v>111902.00696</v>
      </c>
      <c r="W40" s="2">
        <f t="shared" si="9"/>
        <v>34.107731721408001</v>
      </c>
      <c r="X40" s="2">
        <f t="shared" si="10"/>
        <v>21.193568706182241</v>
      </c>
      <c r="Y40" s="2">
        <f t="shared" si="11"/>
        <v>3.8781449052016552</v>
      </c>
      <c r="Z40" s="2">
        <f t="shared" si="12"/>
        <v>10.631139302293148</v>
      </c>
      <c r="AA40" s="2">
        <f t="shared" si="13"/>
        <v>2.0638624652999349</v>
      </c>
      <c r="AB40" s="2">
        <f t="shared" si="14"/>
        <v>1.0997730312717049</v>
      </c>
      <c r="AC40" s="2">
        <v>29</v>
      </c>
      <c r="AD40" s="2">
        <f t="shared" si="15"/>
        <v>0.36659101042390163</v>
      </c>
      <c r="AE40" s="2" t="s">
        <v>148</v>
      </c>
      <c r="AF40" s="2">
        <f t="shared" si="16"/>
        <v>0</v>
      </c>
      <c r="AG40" s="2">
        <f t="shared" si="17"/>
        <v>0.115748857964832</v>
      </c>
      <c r="AH40" s="2">
        <f t="shared" si="18"/>
        <v>0.37245628644647738</v>
      </c>
      <c r="AI40" s="2">
        <f t="shared" si="19"/>
        <v>583615540.20000005</v>
      </c>
      <c r="AJ40" s="2">
        <f t="shared" si="20"/>
        <v>16526165.040000001</v>
      </c>
      <c r="AK40" s="2">
        <f t="shared" si="21"/>
        <v>16.526165040000002</v>
      </c>
      <c r="AL40" s="2" t="s">
        <v>396</v>
      </c>
      <c r="AM40" s="2" t="s">
        <v>397</v>
      </c>
      <c r="AN40" s="2" t="s">
        <v>398</v>
      </c>
      <c r="AO40" s="2" t="s">
        <v>399</v>
      </c>
      <c r="AP40" s="2" t="s">
        <v>148</v>
      </c>
      <c r="AQ40" s="2" t="s">
        <v>148</v>
      </c>
      <c r="AR40" s="2" t="s">
        <v>148</v>
      </c>
      <c r="AS40" s="2">
        <v>0</v>
      </c>
      <c r="AT40" s="2" t="s">
        <v>148</v>
      </c>
      <c r="AU40" s="2" t="s">
        <v>148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 t="s">
        <v>143</v>
      </c>
    </row>
    <row r="41" spans="1:99" s="2" customFormat="1" x14ac:dyDescent="0.25">
      <c r="A41" s="2" t="s">
        <v>400</v>
      </c>
      <c r="B41" s="2" t="s">
        <v>162</v>
      </c>
      <c r="C41" s="2" t="s">
        <v>401</v>
      </c>
      <c r="D41" s="2">
        <v>1962</v>
      </c>
      <c r="E41" s="2">
        <f t="shared" si="0"/>
        <v>53</v>
      </c>
      <c r="F41" s="2">
        <v>111</v>
      </c>
      <c r="G41" s="2">
        <v>111</v>
      </c>
      <c r="H41" s="2">
        <v>0</v>
      </c>
      <c r="I41" s="2">
        <v>148000</v>
      </c>
      <c r="J41" s="2">
        <v>100000</v>
      </c>
      <c r="K41" s="2">
        <v>148000</v>
      </c>
      <c r="L41" s="2">
        <f t="shared" si="1"/>
        <v>6446865200</v>
      </c>
      <c r="M41" s="2">
        <v>2900</v>
      </c>
      <c r="N41" s="2">
        <f t="shared" si="2"/>
        <v>126324000</v>
      </c>
      <c r="O41" s="2">
        <f t="shared" si="3"/>
        <v>4.53125</v>
      </c>
      <c r="P41" s="2">
        <f t="shared" si="4"/>
        <v>11735894</v>
      </c>
      <c r="Q41" s="2">
        <f t="shared" si="5"/>
        <v>11.735894</v>
      </c>
      <c r="R41" s="2">
        <v>13.07</v>
      </c>
      <c r="S41" s="2">
        <f t="shared" si="6"/>
        <v>33.851169299999995</v>
      </c>
      <c r="T41" s="2">
        <f t="shared" si="7"/>
        <v>8364.7999999999993</v>
      </c>
      <c r="U41" s="2">
        <f t="shared" si="8"/>
        <v>364391600</v>
      </c>
      <c r="V41" s="2">
        <v>179520.53446</v>
      </c>
      <c r="W41" s="2">
        <f t="shared" si="9"/>
        <v>54.717858903407993</v>
      </c>
      <c r="X41" s="2">
        <f t="shared" si="10"/>
        <v>34.000112103517239</v>
      </c>
      <c r="Y41" s="2">
        <f t="shared" si="11"/>
        <v>4.5057376108762535</v>
      </c>
      <c r="Z41" s="2">
        <f t="shared" si="12"/>
        <v>51.034365599569362</v>
      </c>
      <c r="AA41" s="2">
        <f t="shared" si="13"/>
        <v>0.443605562339138</v>
      </c>
      <c r="AB41" s="2">
        <f t="shared" si="14"/>
        <v>1.3793071783667397</v>
      </c>
      <c r="AC41" s="2">
        <v>111</v>
      </c>
      <c r="AD41" s="2">
        <f t="shared" si="15"/>
        <v>0.45976905945557983</v>
      </c>
      <c r="AE41" s="2">
        <v>2.3605</v>
      </c>
      <c r="AF41" s="2">
        <f t="shared" si="16"/>
        <v>2.8844137931034481</v>
      </c>
      <c r="AG41" s="2">
        <f t="shared" si="17"/>
        <v>0.40240672912579545</v>
      </c>
      <c r="AH41" s="2">
        <f t="shared" si="18"/>
        <v>9.5144582806368977E-2</v>
      </c>
      <c r="AI41" s="2">
        <f t="shared" si="19"/>
        <v>4355990000</v>
      </c>
      <c r="AJ41" s="2">
        <f t="shared" si="20"/>
        <v>123348000</v>
      </c>
      <c r="AK41" s="2">
        <f t="shared" si="21"/>
        <v>123.348</v>
      </c>
      <c r="AL41" s="2" t="s">
        <v>402</v>
      </c>
      <c r="AM41" s="2" t="s">
        <v>403</v>
      </c>
      <c r="AN41" s="2" t="s">
        <v>404</v>
      </c>
      <c r="AO41" s="2" t="s">
        <v>405</v>
      </c>
      <c r="AP41" s="2" t="s">
        <v>406</v>
      </c>
      <c r="AQ41" s="2" t="s">
        <v>355</v>
      </c>
      <c r="AR41" s="2" t="s">
        <v>407</v>
      </c>
      <c r="AS41" s="2">
        <v>1</v>
      </c>
      <c r="AT41" s="2" t="s">
        <v>408</v>
      </c>
      <c r="AU41" s="2" t="s">
        <v>409</v>
      </c>
      <c r="AV41" s="2">
        <v>9</v>
      </c>
      <c r="AW41" s="5">
        <v>72</v>
      </c>
      <c r="AX41" s="5">
        <v>27</v>
      </c>
      <c r="AY41" s="5">
        <v>2</v>
      </c>
      <c r="AZ41" s="5">
        <v>12.4</v>
      </c>
      <c r="BA41" s="5">
        <v>0.1</v>
      </c>
      <c r="BB41" s="2">
        <v>0</v>
      </c>
      <c r="BC41" s="5">
        <v>0.4</v>
      </c>
      <c r="BD41" s="2">
        <v>0</v>
      </c>
      <c r="BE41" s="5">
        <v>2.2000000000000002</v>
      </c>
      <c r="BF41" s="5">
        <v>23.9</v>
      </c>
      <c r="BG41" s="5">
        <v>0.7</v>
      </c>
      <c r="BH41" s="5">
        <v>0.5</v>
      </c>
      <c r="BI41" s="5">
        <v>1.4</v>
      </c>
      <c r="BJ41" s="5">
        <v>47.2</v>
      </c>
      <c r="BK41" s="5">
        <v>6.6</v>
      </c>
      <c r="BL41" s="5">
        <v>4.5</v>
      </c>
      <c r="BM41" s="2">
        <v>0</v>
      </c>
      <c r="BN41" s="2">
        <v>0</v>
      </c>
      <c r="BO41" s="5">
        <v>1720</v>
      </c>
      <c r="BP41" s="5">
        <v>637</v>
      </c>
      <c r="BQ41" s="5">
        <v>18</v>
      </c>
      <c r="BR41" s="5">
        <v>7</v>
      </c>
      <c r="BS41" s="5">
        <v>0.19</v>
      </c>
      <c r="BT41" s="5">
        <v>7.0000000000000007E-2</v>
      </c>
      <c r="BU41" s="5">
        <v>3722</v>
      </c>
      <c r="BV41" s="5">
        <v>39</v>
      </c>
      <c r="BW41" s="5">
        <v>0.41</v>
      </c>
      <c r="BX41" s="5">
        <v>1331</v>
      </c>
      <c r="BY41" s="5">
        <v>20</v>
      </c>
      <c r="BZ41" s="5">
        <v>14</v>
      </c>
      <c r="CA41" s="2">
        <v>0</v>
      </c>
      <c r="CB41" s="5">
        <v>0.73</v>
      </c>
      <c r="CC41" s="5">
        <v>0.01</v>
      </c>
      <c r="CD41" s="5">
        <v>51</v>
      </c>
      <c r="CE41" s="5">
        <v>45</v>
      </c>
      <c r="CF41" s="5">
        <v>13</v>
      </c>
      <c r="CG41" s="5">
        <v>7</v>
      </c>
      <c r="CH41" s="5">
        <v>23</v>
      </c>
      <c r="CI41" s="5">
        <v>6</v>
      </c>
      <c r="CJ41" s="5">
        <v>8</v>
      </c>
      <c r="CK41" s="2">
        <v>0</v>
      </c>
      <c r="CL41" s="2">
        <v>0</v>
      </c>
      <c r="CM41" s="2">
        <v>0</v>
      </c>
      <c r="CN41" s="5">
        <v>1</v>
      </c>
      <c r="CO41" s="5">
        <v>6</v>
      </c>
      <c r="CP41" s="5">
        <v>32</v>
      </c>
      <c r="CQ41" s="5">
        <v>2</v>
      </c>
      <c r="CR41" s="5">
        <v>7</v>
      </c>
      <c r="CS41" s="2">
        <v>0</v>
      </c>
      <c r="CT41" s="2">
        <v>0</v>
      </c>
      <c r="CU41" s="2" t="s">
        <v>143</v>
      </c>
    </row>
    <row r="42" spans="1:99" s="2" customFormat="1" x14ac:dyDescent="0.25">
      <c r="A42" s="2" t="s">
        <v>410</v>
      </c>
      <c r="B42" s="2" t="s">
        <v>162</v>
      </c>
      <c r="C42" s="2" t="s">
        <v>411</v>
      </c>
      <c r="D42" s="2">
        <v>1954</v>
      </c>
      <c r="E42" s="2">
        <f t="shared" si="0"/>
        <v>61</v>
      </c>
      <c r="F42" s="2">
        <v>40</v>
      </c>
      <c r="G42" s="2">
        <v>54</v>
      </c>
      <c r="H42" s="2">
        <v>27600</v>
      </c>
      <c r="I42" s="2">
        <v>12700</v>
      </c>
      <c r="J42" s="2">
        <v>8730</v>
      </c>
      <c r="K42" s="2">
        <v>12700</v>
      </c>
      <c r="L42" s="2">
        <f t="shared" si="1"/>
        <v>553210730</v>
      </c>
      <c r="M42" s="2">
        <v>750</v>
      </c>
      <c r="N42" s="2">
        <f t="shared" si="2"/>
        <v>32670000</v>
      </c>
      <c r="O42" s="2">
        <f t="shared" si="3"/>
        <v>1.171875</v>
      </c>
      <c r="P42" s="2">
        <f t="shared" si="4"/>
        <v>3035145</v>
      </c>
      <c r="Q42" s="2">
        <f t="shared" si="5"/>
        <v>3.035145</v>
      </c>
      <c r="R42" s="2">
        <v>23.31</v>
      </c>
      <c r="S42" s="2">
        <f t="shared" si="6"/>
        <v>60.372666899999992</v>
      </c>
      <c r="T42" s="2">
        <f t="shared" si="7"/>
        <v>14918.4</v>
      </c>
      <c r="U42" s="2">
        <f t="shared" si="8"/>
        <v>649882800</v>
      </c>
      <c r="V42" s="2">
        <v>48874.750823000002</v>
      </c>
      <c r="W42" s="2">
        <f t="shared" si="9"/>
        <v>14.897024050850399</v>
      </c>
      <c r="X42" s="2">
        <f t="shared" si="10"/>
        <v>9.2565845573712622</v>
      </c>
      <c r="Y42" s="2">
        <f t="shared" si="11"/>
        <v>2.4121520950703448</v>
      </c>
      <c r="Z42" s="2">
        <f t="shared" si="12"/>
        <v>16.933294459749007</v>
      </c>
      <c r="AA42" s="2">
        <f t="shared" si="13"/>
        <v>1.3834171750254942</v>
      </c>
      <c r="AB42" s="2">
        <f t="shared" si="14"/>
        <v>1.2699970844811754</v>
      </c>
      <c r="AC42" s="2">
        <v>40</v>
      </c>
      <c r="AD42" s="2">
        <f t="shared" si="15"/>
        <v>0.42333236149372516</v>
      </c>
      <c r="AE42" s="2" t="s">
        <v>148</v>
      </c>
      <c r="AF42" s="2">
        <f t="shared" si="16"/>
        <v>19.891199999999998</v>
      </c>
      <c r="AG42" s="2">
        <f t="shared" si="17"/>
        <v>0.2625501929502182</v>
      </c>
      <c r="AH42" s="2">
        <f t="shared" si="18"/>
        <v>0.28185976657888662</v>
      </c>
      <c r="AI42" s="2">
        <f t="shared" si="19"/>
        <v>380277927</v>
      </c>
      <c r="AJ42" s="2">
        <f t="shared" si="20"/>
        <v>10768280.4</v>
      </c>
      <c r="AK42" s="2">
        <f t="shared" si="21"/>
        <v>10.7682804</v>
      </c>
      <c r="AL42" s="2" t="s">
        <v>412</v>
      </c>
      <c r="AM42" s="2" t="s">
        <v>148</v>
      </c>
      <c r="AN42" s="2" t="s">
        <v>413</v>
      </c>
      <c r="AO42" s="2" t="s">
        <v>414</v>
      </c>
      <c r="AP42" s="2" t="s">
        <v>148</v>
      </c>
      <c r="AQ42" s="2" t="s">
        <v>148</v>
      </c>
      <c r="AR42" s="2" t="s">
        <v>148</v>
      </c>
      <c r="AS42" s="2">
        <v>0</v>
      </c>
      <c r="AT42" s="2" t="s">
        <v>148</v>
      </c>
      <c r="AU42" s="2" t="s">
        <v>148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 t="s">
        <v>143</v>
      </c>
    </row>
    <row r="43" spans="1:99" s="2" customFormat="1" x14ac:dyDescent="0.25">
      <c r="A43" s="2" t="s">
        <v>415</v>
      </c>
      <c r="B43" s="2" t="s">
        <v>162</v>
      </c>
      <c r="C43" s="2" t="s">
        <v>416</v>
      </c>
      <c r="D43" s="2">
        <v>1930</v>
      </c>
      <c r="E43" s="2">
        <f t="shared" si="0"/>
        <v>85</v>
      </c>
      <c r="F43" s="2">
        <v>10</v>
      </c>
      <c r="G43" s="2">
        <v>15</v>
      </c>
      <c r="H43" s="2">
        <v>310</v>
      </c>
      <c r="I43" s="2">
        <v>50</v>
      </c>
      <c r="J43" s="2">
        <v>33</v>
      </c>
      <c r="K43" s="2">
        <v>50</v>
      </c>
      <c r="L43" s="2">
        <f t="shared" si="1"/>
        <v>2177995</v>
      </c>
      <c r="M43" s="2">
        <v>23974.931148</v>
      </c>
      <c r="N43" s="2">
        <f t="shared" si="2"/>
        <v>1044348000.80688</v>
      </c>
      <c r="O43" s="2">
        <f t="shared" si="3"/>
        <v>37.460829918750001</v>
      </c>
      <c r="P43" s="2">
        <f t="shared" si="4"/>
        <v>97023189.865595281</v>
      </c>
      <c r="Q43" s="2">
        <f t="shared" si="5"/>
        <v>97.023189865595285</v>
      </c>
      <c r="R43" s="2">
        <v>0</v>
      </c>
      <c r="S43" s="2">
        <f t="shared" si="6"/>
        <v>0</v>
      </c>
      <c r="T43" s="2">
        <f t="shared" si="7"/>
        <v>0</v>
      </c>
      <c r="U43" s="2">
        <f t="shared" si="8"/>
        <v>0</v>
      </c>
      <c r="V43" s="2">
        <v>1081566.1262000001</v>
      </c>
      <c r="W43" s="2">
        <f t="shared" si="9"/>
        <v>329.66135526575999</v>
      </c>
      <c r="X43" s="2">
        <f t="shared" si="10"/>
        <v>204.84213490552281</v>
      </c>
      <c r="Y43" s="2">
        <f t="shared" si="11"/>
        <v>9.44115562306499</v>
      </c>
      <c r="Z43" s="2">
        <f t="shared" si="12"/>
        <v>2.0855069366889638E-3</v>
      </c>
      <c r="AA43" s="2">
        <f t="shared" si="13"/>
        <v>8098.8244952138357</v>
      </c>
      <c r="AB43" s="2">
        <f t="shared" si="14"/>
        <v>6.2565208100668918E-4</v>
      </c>
      <c r="AC43" s="2">
        <v>10</v>
      </c>
      <c r="AD43" s="2">
        <f t="shared" si="15"/>
        <v>2.0855069366889639E-4</v>
      </c>
      <c r="AE43" s="2">
        <v>279.84800000000001</v>
      </c>
      <c r="AF43" s="2">
        <f t="shared" si="16"/>
        <v>0</v>
      </c>
      <c r="AG43" s="2">
        <f t="shared" si="17"/>
        <v>5.7191892444634259E-6</v>
      </c>
      <c r="AH43" s="2">
        <f t="shared" si="18"/>
        <v>2383.5787062569284</v>
      </c>
      <c r="AI43" s="2">
        <f t="shared" si="19"/>
        <v>1437476.7</v>
      </c>
      <c r="AJ43" s="2">
        <f t="shared" si="20"/>
        <v>40704.840000000004</v>
      </c>
      <c r="AK43" s="2">
        <f t="shared" si="21"/>
        <v>4.0704840000000006E-2</v>
      </c>
      <c r="AL43" s="2" t="s">
        <v>417</v>
      </c>
      <c r="AM43" s="2" t="s">
        <v>148</v>
      </c>
      <c r="AN43" s="2" t="s">
        <v>148</v>
      </c>
      <c r="AO43" s="2" t="s">
        <v>418</v>
      </c>
      <c r="AP43" s="2" t="s">
        <v>419</v>
      </c>
      <c r="AQ43" s="2" t="s">
        <v>244</v>
      </c>
      <c r="AR43" s="2" t="s">
        <v>420</v>
      </c>
      <c r="AS43" s="2">
        <v>3</v>
      </c>
      <c r="AT43" s="2" t="s">
        <v>421</v>
      </c>
      <c r="AU43" s="2" t="s">
        <v>422</v>
      </c>
      <c r="AV43" s="2">
        <v>9</v>
      </c>
      <c r="AW43" s="5">
        <v>91</v>
      </c>
      <c r="AX43" s="5">
        <v>8</v>
      </c>
      <c r="AY43" s="2">
        <v>0</v>
      </c>
      <c r="AZ43" s="5">
        <v>2.8</v>
      </c>
      <c r="BA43" s="5">
        <v>0.9</v>
      </c>
      <c r="BB43" s="5">
        <v>0.1</v>
      </c>
      <c r="BC43" s="5">
        <v>1.6</v>
      </c>
      <c r="BD43" s="5">
        <v>0.5</v>
      </c>
      <c r="BE43" s="5">
        <v>0.7</v>
      </c>
      <c r="BF43" s="5">
        <v>33.799999999999997</v>
      </c>
      <c r="BG43" s="5">
        <v>0.4</v>
      </c>
      <c r="BH43" s="5">
        <v>0.7</v>
      </c>
      <c r="BI43" s="5">
        <v>0.5</v>
      </c>
      <c r="BJ43" s="5">
        <v>38.799999999999997</v>
      </c>
      <c r="BK43" s="5">
        <v>14.7</v>
      </c>
      <c r="BL43" s="5">
        <v>4.2</v>
      </c>
      <c r="BM43" s="2">
        <v>0</v>
      </c>
      <c r="BN43" s="5">
        <v>0.4</v>
      </c>
      <c r="BO43" s="5">
        <v>23151</v>
      </c>
      <c r="BP43" s="5">
        <v>14137</v>
      </c>
      <c r="BQ43" s="5">
        <v>4</v>
      </c>
      <c r="BR43" s="5">
        <v>2</v>
      </c>
      <c r="BS43" s="5">
        <v>0.03</v>
      </c>
      <c r="BT43" s="5">
        <v>0.02</v>
      </c>
      <c r="BU43" s="5">
        <v>44545</v>
      </c>
      <c r="BV43" s="5">
        <v>7</v>
      </c>
      <c r="BW43" s="5">
        <v>0.06</v>
      </c>
      <c r="BX43" s="5">
        <v>1384653</v>
      </c>
      <c r="BY43" s="5">
        <v>206011</v>
      </c>
      <c r="BZ43" s="5">
        <v>213</v>
      </c>
      <c r="CA43" s="5">
        <v>32</v>
      </c>
      <c r="CB43" s="5">
        <v>5.58</v>
      </c>
      <c r="CC43" s="5">
        <v>0.86</v>
      </c>
      <c r="CD43" s="5">
        <v>23</v>
      </c>
      <c r="CE43" s="5">
        <v>18</v>
      </c>
      <c r="CF43" s="5">
        <v>22</v>
      </c>
      <c r="CG43" s="5">
        <v>11</v>
      </c>
      <c r="CH43" s="5">
        <v>31</v>
      </c>
      <c r="CI43" s="5">
        <v>11</v>
      </c>
      <c r="CJ43" s="5">
        <v>15</v>
      </c>
      <c r="CK43" s="2">
        <v>0</v>
      </c>
      <c r="CL43" s="5">
        <v>1</v>
      </c>
      <c r="CM43" s="2">
        <v>0</v>
      </c>
      <c r="CN43" s="2">
        <v>0</v>
      </c>
      <c r="CO43" s="5">
        <v>6</v>
      </c>
      <c r="CP43" s="5">
        <v>31</v>
      </c>
      <c r="CQ43" s="5">
        <v>6</v>
      </c>
      <c r="CR43" s="5">
        <v>23</v>
      </c>
      <c r="CS43" s="5">
        <v>0.67845</v>
      </c>
      <c r="CT43" s="5">
        <v>0.21778</v>
      </c>
      <c r="CU43" s="2" t="s">
        <v>285</v>
      </c>
    </row>
    <row r="44" spans="1:99" s="2" customFormat="1" x14ac:dyDescent="0.25">
      <c r="A44" s="2" t="s">
        <v>423</v>
      </c>
      <c r="B44" s="2" t="s">
        <v>162</v>
      </c>
      <c r="C44" s="2" t="s">
        <v>424</v>
      </c>
      <c r="D44" s="2">
        <v>1937</v>
      </c>
      <c r="E44" s="2">
        <f t="shared" si="0"/>
        <v>78</v>
      </c>
      <c r="F44" s="2">
        <v>45</v>
      </c>
      <c r="G44" s="2">
        <v>45</v>
      </c>
      <c r="H44" s="2">
        <v>15000</v>
      </c>
      <c r="I44" s="2">
        <v>12100</v>
      </c>
      <c r="J44" s="2">
        <v>7200</v>
      </c>
      <c r="K44" s="2">
        <v>12100</v>
      </c>
      <c r="L44" s="2">
        <f t="shared" si="1"/>
        <v>527074790</v>
      </c>
      <c r="M44" s="2">
        <v>500</v>
      </c>
      <c r="N44" s="2">
        <f t="shared" si="2"/>
        <v>21780000</v>
      </c>
      <c r="O44" s="2">
        <f t="shared" si="3"/>
        <v>0.78125</v>
      </c>
      <c r="P44" s="2">
        <f t="shared" si="4"/>
        <v>2023430</v>
      </c>
      <c r="Q44" s="2">
        <f t="shared" si="5"/>
        <v>2.0234300000000003</v>
      </c>
      <c r="R44" s="2">
        <v>0</v>
      </c>
      <c r="S44" s="2">
        <f t="shared" si="6"/>
        <v>0</v>
      </c>
      <c r="T44" s="2">
        <f t="shared" si="7"/>
        <v>0</v>
      </c>
      <c r="U44" s="2">
        <f t="shared" si="8"/>
        <v>0</v>
      </c>
      <c r="W44" s="2">
        <f t="shared" si="9"/>
        <v>0</v>
      </c>
      <c r="X44" s="2">
        <f t="shared" si="10"/>
        <v>0</v>
      </c>
      <c r="Y44" s="2">
        <f t="shared" si="11"/>
        <v>0</v>
      </c>
      <c r="Z44" s="2">
        <f t="shared" si="12"/>
        <v>24.199944444444444</v>
      </c>
      <c r="AA44" s="2">
        <f t="shared" si="13"/>
        <v>0</v>
      </c>
      <c r="AB44" s="2">
        <f t="shared" si="14"/>
        <v>1.6133296296296298</v>
      </c>
      <c r="AC44" s="2">
        <v>45</v>
      </c>
      <c r="AD44" s="2">
        <f t="shared" si="15"/>
        <v>0.53777654320987656</v>
      </c>
      <c r="AE44" s="2" t="s">
        <v>148</v>
      </c>
      <c r="AF44" s="2">
        <f t="shared" si="16"/>
        <v>0</v>
      </c>
      <c r="AG44" s="2">
        <f t="shared" si="17"/>
        <v>0.45954799934807322</v>
      </c>
      <c r="AH44" s="2">
        <f t="shared" si="18"/>
        <v>0.22783664465126668</v>
      </c>
      <c r="AI44" s="2">
        <f t="shared" si="19"/>
        <v>313631280</v>
      </c>
      <c r="AJ44" s="2">
        <f t="shared" si="20"/>
        <v>8881056</v>
      </c>
      <c r="AK44" s="2">
        <f t="shared" si="21"/>
        <v>8.8810559999999992</v>
      </c>
      <c r="AL44" s="2" t="s">
        <v>148</v>
      </c>
      <c r="AM44" s="2" t="s">
        <v>148</v>
      </c>
      <c r="AN44" s="2" t="s">
        <v>148</v>
      </c>
      <c r="AO44" s="2" t="s">
        <v>148</v>
      </c>
      <c r="AP44" s="2" t="s">
        <v>148</v>
      </c>
      <c r="AQ44" s="2" t="s">
        <v>148</v>
      </c>
      <c r="AR44" s="2" t="s">
        <v>148</v>
      </c>
      <c r="AS44" s="2">
        <v>0</v>
      </c>
      <c r="AT44" s="2" t="s">
        <v>148</v>
      </c>
      <c r="AU44" s="2" t="s">
        <v>148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 t="s">
        <v>143</v>
      </c>
    </row>
    <row r="45" spans="1:99" s="2" customFormat="1" x14ac:dyDescent="0.25">
      <c r="A45" s="2" t="s">
        <v>425</v>
      </c>
      <c r="B45" s="2" t="s">
        <v>426</v>
      </c>
      <c r="C45" s="2" t="s">
        <v>427</v>
      </c>
      <c r="D45" s="2">
        <v>1937</v>
      </c>
      <c r="E45" s="2">
        <f t="shared" si="0"/>
        <v>78</v>
      </c>
      <c r="F45" s="2">
        <v>74</v>
      </c>
      <c r="G45" s="2">
        <v>74</v>
      </c>
      <c r="H45" s="2">
        <v>33190</v>
      </c>
      <c r="I45" s="2">
        <v>270000</v>
      </c>
      <c r="J45" s="2">
        <v>153250</v>
      </c>
      <c r="K45" s="2">
        <v>270000</v>
      </c>
      <c r="L45" s="2">
        <f t="shared" si="1"/>
        <v>11761173000</v>
      </c>
      <c r="M45" s="2">
        <v>5728</v>
      </c>
      <c r="N45" s="2">
        <f t="shared" si="2"/>
        <v>249511680</v>
      </c>
      <c r="O45" s="2">
        <f t="shared" si="3"/>
        <v>8.9500000000000011</v>
      </c>
      <c r="P45" s="2">
        <f t="shared" si="4"/>
        <v>23180414.080000002</v>
      </c>
      <c r="Q45" s="2">
        <f t="shared" si="5"/>
        <v>23.180414080000002</v>
      </c>
      <c r="R45" s="2">
        <v>0</v>
      </c>
      <c r="S45" s="2">
        <f t="shared" si="6"/>
        <v>0</v>
      </c>
      <c r="T45" s="2">
        <f t="shared" si="7"/>
        <v>0</v>
      </c>
      <c r="U45" s="2">
        <f t="shared" si="8"/>
        <v>0</v>
      </c>
      <c r="W45" s="2">
        <f t="shared" si="9"/>
        <v>0</v>
      </c>
      <c r="X45" s="2">
        <f t="shared" si="10"/>
        <v>0</v>
      </c>
      <c r="Y45" s="2">
        <f t="shared" si="11"/>
        <v>0</v>
      </c>
      <c r="Z45" s="2">
        <f t="shared" si="12"/>
        <v>47.136763297012791</v>
      </c>
      <c r="AA45" s="2">
        <f t="shared" si="13"/>
        <v>0</v>
      </c>
      <c r="AB45" s="2">
        <f t="shared" si="14"/>
        <v>1.9109498633924102</v>
      </c>
      <c r="AC45" s="2">
        <v>74</v>
      </c>
      <c r="AD45" s="2">
        <f t="shared" si="15"/>
        <v>0.63698328779747015</v>
      </c>
      <c r="AE45" s="2" t="s">
        <v>148</v>
      </c>
      <c r="AF45" s="2">
        <f t="shared" si="16"/>
        <v>0</v>
      </c>
      <c r="AG45" s="2">
        <f t="shared" si="17"/>
        <v>0.26445986148435885</v>
      </c>
      <c r="AH45" s="2">
        <f t="shared" si="18"/>
        <v>0.12262770328286697</v>
      </c>
      <c r="AI45" s="2">
        <f t="shared" si="19"/>
        <v>6675554675</v>
      </c>
      <c r="AJ45" s="2">
        <f t="shared" si="20"/>
        <v>189030810</v>
      </c>
      <c r="AK45" s="2">
        <f t="shared" si="21"/>
        <v>189.03081</v>
      </c>
      <c r="AL45" s="2" t="s">
        <v>148</v>
      </c>
      <c r="AM45" s="2" t="s">
        <v>148</v>
      </c>
      <c r="AN45" s="2" t="s">
        <v>148</v>
      </c>
      <c r="AO45" s="2" t="s">
        <v>148</v>
      </c>
      <c r="AP45" s="2" t="s">
        <v>148</v>
      </c>
      <c r="AQ45" s="2" t="s">
        <v>148</v>
      </c>
      <c r="AR45" s="2" t="s">
        <v>148</v>
      </c>
      <c r="AS45" s="2">
        <v>0</v>
      </c>
      <c r="AT45" s="2" t="s">
        <v>148</v>
      </c>
      <c r="AU45" s="2" t="s">
        <v>148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 t="s">
        <v>143</v>
      </c>
    </row>
    <row r="46" spans="1:99" s="2" customFormat="1" x14ac:dyDescent="0.25">
      <c r="A46" s="2" t="s">
        <v>428</v>
      </c>
      <c r="B46" s="2" t="s">
        <v>162</v>
      </c>
      <c r="C46" s="2" t="s">
        <v>429</v>
      </c>
      <c r="D46" s="2">
        <v>1960</v>
      </c>
      <c r="E46" s="2">
        <f t="shared" si="0"/>
        <v>55</v>
      </c>
      <c r="F46" s="2">
        <v>20</v>
      </c>
      <c r="G46" s="2">
        <v>20</v>
      </c>
      <c r="H46" s="2">
        <v>19190</v>
      </c>
      <c r="I46" s="2">
        <v>3600</v>
      </c>
      <c r="J46" s="2">
        <v>2160</v>
      </c>
      <c r="K46" s="2">
        <v>3600</v>
      </c>
      <c r="L46" s="2">
        <f t="shared" si="1"/>
        <v>156815640</v>
      </c>
      <c r="M46" s="2">
        <v>254</v>
      </c>
      <c r="N46" s="2">
        <f t="shared" si="2"/>
        <v>11064240</v>
      </c>
      <c r="O46" s="2">
        <f t="shared" si="3"/>
        <v>0.39687500000000003</v>
      </c>
      <c r="P46" s="2">
        <f t="shared" si="4"/>
        <v>1027902.4400000001</v>
      </c>
      <c r="Q46" s="2">
        <f t="shared" si="5"/>
        <v>1.0279024400000001</v>
      </c>
      <c r="R46" s="2">
        <v>0</v>
      </c>
      <c r="S46" s="2">
        <f t="shared" si="6"/>
        <v>0</v>
      </c>
      <c r="T46" s="2">
        <f t="shared" si="7"/>
        <v>0</v>
      </c>
      <c r="U46" s="2">
        <f t="shared" si="8"/>
        <v>0</v>
      </c>
      <c r="W46" s="2">
        <f t="shared" si="9"/>
        <v>0</v>
      </c>
      <c r="X46" s="2">
        <f t="shared" si="10"/>
        <v>0</v>
      </c>
      <c r="Y46" s="2">
        <f t="shared" si="11"/>
        <v>0</v>
      </c>
      <c r="Z46" s="2">
        <f t="shared" si="12"/>
        <v>14.173195809201536</v>
      </c>
      <c r="AA46" s="2">
        <f t="shared" si="13"/>
        <v>0</v>
      </c>
      <c r="AB46" s="2">
        <f t="shared" si="14"/>
        <v>2.1259793713802302</v>
      </c>
      <c r="AC46" s="2">
        <v>20</v>
      </c>
      <c r="AD46" s="2">
        <f t="shared" si="15"/>
        <v>0.70865979046007677</v>
      </c>
      <c r="AE46" s="2" t="s">
        <v>148</v>
      </c>
      <c r="AF46" s="2">
        <f t="shared" si="16"/>
        <v>0</v>
      </c>
      <c r="AG46" s="2">
        <f t="shared" si="17"/>
        <v>0.37761778612877928</v>
      </c>
      <c r="AH46" s="2">
        <f t="shared" si="18"/>
        <v>0.38580338494281163</v>
      </c>
      <c r="AI46" s="2">
        <f t="shared" si="19"/>
        <v>94089384</v>
      </c>
      <c r="AJ46" s="2">
        <f t="shared" si="20"/>
        <v>2664316.7999999998</v>
      </c>
      <c r="AK46" s="2">
        <f t="shared" si="21"/>
        <v>2.6643167999999999</v>
      </c>
      <c r="AL46" s="2" t="s">
        <v>148</v>
      </c>
      <c r="AM46" s="2" t="s">
        <v>148</v>
      </c>
      <c r="AN46" s="2" t="s">
        <v>148</v>
      </c>
      <c r="AO46" s="2" t="s">
        <v>148</v>
      </c>
      <c r="AP46" s="2" t="s">
        <v>148</v>
      </c>
      <c r="AQ46" s="2" t="s">
        <v>148</v>
      </c>
      <c r="AR46" s="2" t="s">
        <v>148</v>
      </c>
      <c r="AS46" s="2">
        <v>0</v>
      </c>
      <c r="AT46" s="2" t="s">
        <v>148</v>
      </c>
      <c r="AU46" s="2" t="s">
        <v>148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 t="s">
        <v>143</v>
      </c>
    </row>
    <row r="47" spans="1:99" s="2" customFormat="1" x14ac:dyDescent="0.25">
      <c r="A47" s="2" t="s">
        <v>430</v>
      </c>
      <c r="B47" s="2" t="s">
        <v>162</v>
      </c>
      <c r="C47" s="2" t="s">
        <v>431</v>
      </c>
      <c r="D47" s="2">
        <v>1928</v>
      </c>
      <c r="E47" s="2">
        <f t="shared" si="0"/>
        <v>87</v>
      </c>
      <c r="F47" s="2">
        <v>49</v>
      </c>
      <c r="G47" s="2">
        <v>49</v>
      </c>
      <c r="H47" s="2">
        <v>26600</v>
      </c>
      <c r="I47" s="2">
        <v>11550</v>
      </c>
      <c r="J47" s="2">
        <v>6660</v>
      </c>
      <c r="K47" s="2">
        <v>11550</v>
      </c>
      <c r="L47" s="2">
        <f t="shared" si="1"/>
        <v>503116845</v>
      </c>
      <c r="M47" s="2">
        <v>450</v>
      </c>
      <c r="N47" s="2">
        <f t="shared" si="2"/>
        <v>19602000</v>
      </c>
      <c r="O47" s="2">
        <f t="shared" si="3"/>
        <v>0.703125</v>
      </c>
      <c r="P47" s="2">
        <f t="shared" si="4"/>
        <v>1821087</v>
      </c>
      <c r="Q47" s="2">
        <f t="shared" si="5"/>
        <v>1.8210870000000001</v>
      </c>
      <c r="R47" s="2">
        <v>20.309999999999999</v>
      </c>
      <c r="S47" s="2">
        <f t="shared" si="6"/>
        <v>52.602696899999991</v>
      </c>
      <c r="T47" s="2">
        <f t="shared" si="7"/>
        <v>12998.4</v>
      </c>
      <c r="U47" s="2">
        <f t="shared" si="8"/>
        <v>566242800</v>
      </c>
      <c r="V47" s="2">
        <v>58490.165406</v>
      </c>
      <c r="W47" s="2">
        <f t="shared" si="9"/>
        <v>17.827802415748799</v>
      </c>
      <c r="X47" s="2">
        <f t="shared" si="10"/>
        <v>11.077686386903965</v>
      </c>
      <c r="Y47" s="2">
        <f t="shared" si="11"/>
        <v>3.7267250815220234</v>
      </c>
      <c r="Z47" s="2">
        <f t="shared" si="12"/>
        <v>25.666607744107743</v>
      </c>
      <c r="AA47" s="2">
        <f t="shared" si="13"/>
        <v>2.1701585834970096</v>
      </c>
      <c r="AB47" s="2">
        <f t="shared" si="14"/>
        <v>1.5714249639249638</v>
      </c>
      <c r="AC47" s="2">
        <v>49</v>
      </c>
      <c r="AD47" s="2">
        <f t="shared" si="15"/>
        <v>0.52380832130832133</v>
      </c>
      <c r="AE47" s="2" t="s">
        <v>148</v>
      </c>
      <c r="AF47" s="2">
        <f t="shared" si="16"/>
        <v>28.885333333333332</v>
      </c>
      <c r="AG47" s="2">
        <f t="shared" si="17"/>
        <v>0.51376407094921173</v>
      </c>
      <c r="AH47" s="2">
        <f t="shared" si="18"/>
        <v>0.22167889749852976</v>
      </c>
      <c r="AI47" s="2">
        <f t="shared" si="19"/>
        <v>290108934</v>
      </c>
      <c r="AJ47" s="2">
        <f t="shared" si="20"/>
        <v>8214976.7999999998</v>
      </c>
      <c r="AK47" s="2">
        <f t="shared" si="21"/>
        <v>8.2149768000000005</v>
      </c>
      <c r="AL47" s="2" t="s">
        <v>432</v>
      </c>
      <c r="AM47" s="2" t="s">
        <v>433</v>
      </c>
      <c r="AN47" s="2" t="s">
        <v>434</v>
      </c>
      <c r="AO47" s="2" t="s">
        <v>435</v>
      </c>
      <c r="AP47" s="2" t="s">
        <v>148</v>
      </c>
      <c r="AQ47" s="2" t="s">
        <v>148</v>
      </c>
      <c r="AR47" s="2" t="s">
        <v>148</v>
      </c>
      <c r="AS47" s="2">
        <v>0</v>
      </c>
      <c r="AT47" s="2" t="s">
        <v>148</v>
      </c>
      <c r="AU47" s="2" t="s">
        <v>148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 t="s">
        <v>143</v>
      </c>
    </row>
    <row r="48" spans="1:99" s="2" customFormat="1" x14ac:dyDescent="0.25">
      <c r="A48" s="2" t="s">
        <v>436</v>
      </c>
      <c r="B48" s="2" t="s">
        <v>436</v>
      </c>
      <c r="C48" s="2" t="s">
        <v>437</v>
      </c>
      <c r="D48" s="2">
        <v>1974</v>
      </c>
      <c r="E48" s="2">
        <f t="shared" si="0"/>
        <v>41</v>
      </c>
      <c r="F48" s="2">
        <v>94</v>
      </c>
      <c r="G48" s="2">
        <v>101</v>
      </c>
      <c r="H48" s="2">
        <v>365000</v>
      </c>
      <c r="I48" s="2">
        <v>1274107</v>
      </c>
      <c r="J48" s="2">
        <v>158617</v>
      </c>
      <c r="K48" s="2">
        <v>1274107</v>
      </c>
      <c r="L48" s="2">
        <f t="shared" si="1"/>
        <v>55499973509.300003</v>
      </c>
      <c r="M48" s="2">
        <v>13144</v>
      </c>
      <c r="N48" s="2">
        <f t="shared" si="2"/>
        <v>572552640</v>
      </c>
      <c r="O48" s="2">
        <f t="shared" si="3"/>
        <v>20.537500000000001</v>
      </c>
      <c r="P48" s="2">
        <f t="shared" si="4"/>
        <v>53191927.840000004</v>
      </c>
      <c r="Q48" s="2">
        <f t="shared" si="5"/>
        <v>53.191927840000005</v>
      </c>
      <c r="R48" s="2">
        <v>1434</v>
      </c>
      <c r="S48" s="2">
        <f t="shared" si="6"/>
        <v>3714.0456599999998</v>
      </c>
      <c r="T48" s="2">
        <f t="shared" si="7"/>
        <v>917760</v>
      </c>
      <c r="U48" s="2">
        <f t="shared" si="8"/>
        <v>39979920000</v>
      </c>
      <c r="V48" s="2">
        <v>404995.96101999999</v>
      </c>
      <c r="W48" s="2">
        <f t="shared" si="9"/>
        <v>123.44276891889599</v>
      </c>
      <c r="X48" s="2">
        <f t="shared" si="10"/>
        <v>76.703805041421887</v>
      </c>
      <c r="Y48" s="2">
        <f t="shared" si="11"/>
        <v>4.7746075504423011</v>
      </c>
      <c r="Z48" s="2">
        <f t="shared" si="12"/>
        <v>96.934272295556966</v>
      </c>
      <c r="AA48" s="2">
        <f t="shared" si="13"/>
        <v>0.63093382504628426</v>
      </c>
      <c r="AB48" s="2">
        <f t="shared" si="14"/>
        <v>3.0936469881560731</v>
      </c>
      <c r="AC48" s="2">
        <v>94</v>
      </c>
      <c r="AD48" s="2">
        <f t="shared" si="15"/>
        <v>1.031215662718691</v>
      </c>
      <c r="AE48" s="2">
        <v>2267.66</v>
      </c>
      <c r="AF48" s="2">
        <f t="shared" si="16"/>
        <v>69.823493609251372</v>
      </c>
      <c r="AG48" s="2">
        <f t="shared" si="17"/>
        <v>0.35901706486228563</v>
      </c>
      <c r="AH48" s="2">
        <f t="shared" si="18"/>
        <v>0.27187162753718702</v>
      </c>
      <c r="AI48" s="2">
        <f t="shared" si="19"/>
        <v>6909340658.3000002</v>
      </c>
      <c r="AJ48" s="2">
        <f t="shared" si="20"/>
        <v>195650897.16</v>
      </c>
      <c r="AK48" s="2">
        <f t="shared" si="21"/>
        <v>195.65089716</v>
      </c>
      <c r="AL48" s="2" t="s">
        <v>438</v>
      </c>
      <c r="AM48" s="2" t="s">
        <v>148</v>
      </c>
      <c r="AN48" s="2" t="s">
        <v>439</v>
      </c>
      <c r="AO48" s="2" t="s">
        <v>440</v>
      </c>
      <c r="AP48" s="2" t="s">
        <v>441</v>
      </c>
      <c r="AQ48" s="2" t="s">
        <v>442</v>
      </c>
      <c r="AR48" s="2" t="s">
        <v>443</v>
      </c>
      <c r="AS48" s="2">
        <v>3</v>
      </c>
      <c r="AT48" s="2" t="s">
        <v>444</v>
      </c>
      <c r="AU48" s="2" t="s">
        <v>445</v>
      </c>
      <c r="AV48" s="2">
        <v>9</v>
      </c>
      <c r="AW48" s="5">
        <v>67</v>
      </c>
      <c r="AX48" s="5">
        <v>32</v>
      </c>
      <c r="AY48" s="2">
        <v>0</v>
      </c>
      <c r="AZ48" s="5">
        <v>2.7</v>
      </c>
      <c r="BA48" s="5">
        <v>0.8</v>
      </c>
      <c r="BB48" s="2">
        <v>0</v>
      </c>
      <c r="BC48" s="5">
        <v>0.2</v>
      </c>
      <c r="BD48" s="2">
        <v>0</v>
      </c>
      <c r="BE48" s="5">
        <v>0.4</v>
      </c>
      <c r="BF48" s="5">
        <v>51.6</v>
      </c>
      <c r="BG48" s="5">
        <v>4.4000000000000004</v>
      </c>
      <c r="BH48" s="5">
        <v>18.2</v>
      </c>
      <c r="BI48" s="5">
        <v>0.1</v>
      </c>
      <c r="BJ48" s="5">
        <v>4</v>
      </c>
      <c r="BK48" s="5">
        <v>16.600000000000001</v>
      </c>
      <c r="BL48" s="5">
        <v>0.2</v>
      </c>
      <c r="BM48" s="2">
        <v>0</v>
      </c>
      <c r="BN48" s="5">
        <v>0.8</v>
      </c>
      <c r="BO48" s="5">
        <v>259300</v>
      </c>
      <c r="BP48" s="5">
        <v>49535</v>
      </c>
      <c r="BQ48" s="5">
        <v>59</v>
      </c>
      <c r="BR48" s="5">
        <v>11</v>
      </c>
      <c r="BS48" s="5">
        <v>0.15</v>
      </c>
      <c r="BT48" s="5">
        <v>0.03</v>
      </c>
      <c r="BU48" s="5">
        <v>418912</v>
      </c>
      <c r="BV48" s="5">
        <v>95</v>
      </c>
      <c r="BW48" s="5">
        <v>0.24</v>
      </c>
      <c r="BX48" s="5">
        <v>1401640</v>
      </c>
      <c r="BY48" s="5">
        <v>95148</v>
      </c>
      <c r="BZ48" s="5">
        <v>317</v>
      </c>
      <c r="CA48" s="5">
        <v>22</v>
      </c>
      <c r="CB48" s="5">
        <v>0.7</v>
      </c>
      <c r="CC48" s="5">
        <v>0.05</v>
      </c>
      <c r="CD48" s="5">
        <v>3</v>
      </c>
      <c r="CE48" s="5">
        <v>3</v>
      </c>
      <c r="CF48" s="5">
        <v>12</v>
      </c>
      <c r="CG48" s="5">
        <v>8</v>
      </c>
      <c r="CH48" s="5">
        <v>45</v>
      </c>
      <c r="CI48" s="5">
        <v>27</v>
      </c>
      <c r="CJ48" s="5">
        <v>39</v>
      </c>
      <c r="CK48" s="5">
        <v>1</v>
      </c>
      <c r="CL48" s="5">
        <v>2</v>
      </c>
      <c r="CM48" s="2">
        <v>0</v>
      </c>
      <c r="CN48" s="2">
        <v>0</v>
      </c>
      <c r="CO48" s="5">
        <v>1</v>
      </c>
      <c r="CP48" s="5">
        <v>5</v>
      </c>
      <c r="CQ48" s="5">
        <v>11</v>
      </c>
      <c r="CR48" s="5">
        <v>44</v>
      </c>
      <c r="CS48" s="5">
        <v>0.80703000000000003</v>
      </c>
      <c r="CT48" s="5">
        <v>0.50858000000000003</v>
      </c>
      <c r="CU48" s="2" t="s">
        <v>143</v>
      </c>
    </row>
    <row r="49" spans="1:99" s="2" customFormat="1" x14ac:dyDescent="0.25">
      <c r="A49" s="2" t="s">
        <v>446</v>
      </c>
      <c r="B49" s="2" t="s">
        <v>447</v>
      </c>
      <c r="C49" s="2" t="s">
        <v>448</v>
      </c>
      <c r="D49" s="2">
        <v>1970</v>
      </c>
      <c r="E49" s="2">
        <f t="shared" si="0"/>
        <v>45</v>
      </c>
      <c r="F49" s="2">
        <v>60</v>
      </c>
      <c r="G49" s="2">
        <v>75</v>
      </c>
      <c r="H49" s="2">
        <v>1542000</v>
      </c>
      <c r="I49" s="2">
        <v>525700</v>
      </c>
      <c r="J49" s="2">
        <v>525700</v>
      </c>
      <c r="K49" s="2">
        <v>525700</v>
      </c>
      <c r="L49" s="2">
        <f t="shared" si="1"/>
        <v>22899439430</v>
      </c>
      <c r="M49" s="2">
        <v>32800</v>
      </c>
      <c r="N49" s="2">
        <f t="shared" si="2"/>
        <v>1428768000</v>
      </c>
      <c r="O49" s="2">
        <f t="shared" si="3"/>
        <v>51.25</v>
      </c>
      <c r="P49" s="2">
        <f t="shared" si="4"/>
        <v>132737008</v>
      </c>
      <c r="Q49" s="2">
        <f t="shared" si="5"/>
        <v>132.737008</v>
      </c>
      <c r="R49" s="2">
        <v>147756</v>
      </c>
      <c r="S49" s="2">
        <f t="shared" si="6"/>
        <v>382686.56243999995</v>
      </c>
      <c r="T49" s="2">
        <f t="shared" si="7"/>
        <v>94563840</v>
      </c>
      <c r="U49" s="2">
        <f t="shared" si="8"/>
        <v>4119437280000</v>
      </c>
      <c r="V49" s="2">
        <v>1513320.1765000001</v>
      </c>
      <c r="W49" s="2">
        <f t="shared" si="9"/>
        <v>461.25998979719998</v>
      </c>
      <c r="X49" s="2">
        <f t="shared" si="10"/>
        <v>286.61376150804102</v>
      </c>
      <c r="Y49" s="2">
        <f t="shared" si="11"/>
        <v>11.293918883483856</v>
      </c>
      <c r="Z49" s="2">
        <f t="shared" si="12"/>
        <v>16.027402230453088</v>
      </c>
      <c r="AA49" s="2">
        <f t="shared" si="13"/>
        <v>0.71133748635811478</v>
      </c>
      <c r="AB49" s="2">
        <f t="shared" si="14"/>
        <v>0.80137011152265436</v>
      </c>
      <c r="AC49" s="2">
        <v>60</v>
      </c>
      <c r="AD49" s="2">
        <f t="shared" si="15"/>
        <v>0.26712337050755147</v>
      </c>
      <c r="AE49" s="2">
        <v>291.346</v>
      </c>
      <c r="AF49" s="2">
        <f t="shared" si="16"/>
        <v>2883.0439024390244</v>
      </c>
      <c r="AG49" s="2">
        <f t="shared" si="17"/>
        <v>3.7577486493328441E-2</v>
      </c>
      <c r="AH49" s="2">
        <f t="shared" si="18"/>
        <v>0.2047019288599701</v>
      </c>
      <c r="AI49" s="2">
        <f t="shared" si="19"/>
        <v>22899439430</v>
      </c>
      <c r="AJ49" s="2">
        <f t="shared" si="20"/>
        <v>648440436</v>
      </c>
      <c r="AK49" s="2">
        <f t="shared" si="21"/>
        <v>648.44043599999998</v>
      </c>
      <c r="AL49" s="2" t="s">
        <v>449</v>
      </c>
      <c r="AM49" s="2" t="s">
        <v>148</v>
      </c>
      <c r="AN49" s="2" t="s">
        <v>450</v>
      </c>
      <c r="AO49" s="2" t="s">
        <v>451</v>
      </c>
      <c r="AP49" s="2" t="s">
        <v>452</v>
      </c>
      <c r="AQ49" s="2" t="s">
        <v>453</v>
      </c>
      <c r="AR49" s="2" t="s">
        <v>454</v>
      </c>
      <c r="AS49" s="2">
        <v>3</v>
      </c>
      <c r="AT49" s="2" t="s">
        <v>455</v>
      </c>
      <c r="AU49" s="2" t="s">
        <v>456</v>
      </c>
      <c r="AV49" s="2">
        <v>9</v>
      </c>
      <c r="AW49" s="5">
        <v>37</v>
      </c>
      <c r="AX49" s="5">
        <v>61</v>
      </c>
      <c r="AY49" s="5">
        <v>2</v>
      </c>
      <c r="AZ49" s="5">
        <v>0.4</v>
      </c>
      <c r="BA49" s="5">
        <v>1.5</v>
      </c>
      <c r="BB49" s="2">
        <v>0</v>
      </c>
      <c r="BC49" s="5">
        <v>0.1</v>
      </c>
      <c r="BD49" s="2">
        <v>0</v>
      </c>
      <c r="BE49" s="5">
        <v>0.3</v>
      </c>
      <c r="BF49" s="5">
        <v>55.8</v>
      </c>
      <c r="BG49" s="5">
        <v>1.6</v>
      </c>
      <c r="BH49" s="5">
        <v>8.1999999999999993</v>
      </c>
      <c r="BI49" s="2">
        <v>0</v>
      </c>
      <c r="BJ49" s="5">
        <v>0.8</v>
      </c>
      <c r="BK49" s="5">
        <v>30.2</v>
      </c>
      <c r="BL49" s="5">
        <v>0.3</v>
      </c>
      <c r="BM49" s="2">
        <v>0</v>
      </c>
      <c r="BN49" s="5">
        <v>0.7</v>
      </c>
      <c r="BO49" s="5">
        <v>38068</v>
      </c>
      <c r="BP49" s="5">
        <v>12360</v>
      </c>
      <c r="BQ49" s="5">
        <v>44</v>
      </c>
      <c r="BR49" s="5">
        <v>14</v>
      </c>
      <c r="BS49" s="5">
        <v>0.13</v>
      </c>
      <c r="BT49" s="5">
        <v>0.04</v>
      </c>
      <c r="BU49" s="5">
        <v>61690</v>
      </c>
      <c r="BV49" s="5">
        <v>72</v>
      </c>
      <c r="BW49" s="5">
        <v>0.2</v>
      </c>
      <c r="BX49" s="5">
        <v>318405</v>
      </c>
      <c r="BY49" s="5">
        <v>50902</v>
      </c>
      <c r="BZ49" s="5">
        <v>372</v>
      </c>
      <c r="CA49" s="5">
        <v>59</v>
      </c>
      <c r="CB49" s="5">
        <v>1.24</v>
      </c>
      <c r="CC49" s="5">
        <v>0.21</v>
      </c>
      <c r="CD49" s="5">
        <v>3</v>
      </c>
      <c r="CE49" s="5">
        <v>2</v>
      </c>
      <c r="CF49" s="5">
        <v>20</v>
      </c>
      <c r="CG49" s="5">
        <v>7</v>
      </c>
      <c r="CH49" s="5">
        <v>35</v>
      </c>
      <c r="CI49" s="5">
        <v>20</v>
      </c>
      <c r="CJ49" s="5">
        <v>23</v>
      </c>
      <c r="CK49" s="5">
        <v>1</v>
      </c>
      <c r="CL49" s="2">
        <v>0</v>
      </c>
      <c r="CM49" s="2">
        <v>0</v>
      </c>
      <c r="CN49" s="2">
        <v>0</v>
      </c>
      <c r="CO49" s="2">
        <v>0</v>
      </c>
      <c r="CP49" s="5">
        <v>1</v>
      </c>
      <c r="CQ49" s="5">
        <v>22</v>
      </c>
      <c r="CR49" s="5">
        <v>67</v>
      </c>
      <c r="CS49" s="5">
        <v>0.83152999999999999</v>
      </c>
      <c r="CT49" s="5">
        <v>0.63217000000000001</v>
      </c>
      <c r="CU49" s="2" t="s">
        <v>143</v>
      </c>
    </row>
    <row r="50" spans="1:99" s="2" customFormat="1" x14ac:dyDescent="0.25">
      <c r="A50" s="2" t="s">
        <v>457</v>
      </c>
      <c r="B50" s="2" t="s">
        <v>457</v>
      </c>
      <c r="C50" s="2" t="s">
        <v>458</v>
      </c>
      <c r="D50" s="2">
        <v>1970</v>
      </c>
      <c r="E50" s="2">
        <f t="shared" si="0"/>
        <v>45</v>
      </c>
      <c r="F50" s="2">
        <v>45</v>
      </c>
      <c r="G50" s="2">
        <v>48</v>
      </c>
      <c r="H50" s="2">
        <v>155000</v>
      </c>
      <c r="I50" s="2">
        <v>23500</v>
      </c>
      <c r="J50" s="2">
        <v>23500</v>
      </c>
      <c r="K50" s="2">
        <v>23500</v>
      </c>
      <c r="L50" s="2">
        <f t="shared" si="1"/>
        <v>1023657650</v>
      </c>
      <c r="M50" s="2">
        <v>1490</v>
      </c>
      <c r="N50" s="2">
        <f t="shared" si="2"/>
        <v>64904400</v>
      </c>
      <c r="O50" s="2">
        <f t="shared" si="3"/>
        <v>2.328125</v>
      </c>
      <c r="P50" s="2">
        <f t="shared" si="4"/>
        <v>6029821.4000000004</v>
      </c>
      <c r="Q50" s="2">
        <f t="shared" si="5"/>
        <v>6.0298214000000003</v>
      </c>
      <c r="R50" s="2">
        <v>2034</v>
      </c>
      <c r="S50" s="2">
        <f t="shared" si="6"/>
        <v>5268.0396599999995</v>
      </c>
      <c r="T50" s="2">
        <f t="shared" si="7"/>
        <v>1301760</v>
      </c>
      <c r="U50" s="2">
        <f t="shared" si="8"/>
        <v>56707920000</v>
      </c>
      <c r="V50" s="2">
        <v>63182.268778999998</v>
      </c>
      <c r="W50" s="2">
        <f t="shared" si="9"/>
        <v>19.257955523839197</v>
      </c>
      <c r="X50" s="2">
        <f t="shared" si="10"/>
        <v>11.966342613129926</v>
      </c>
      <c r="Y50" s="2">
        <f t="shared" si="11"/>
        <v>2.2123449642360158</v>
      </c>
      <c r="Z50" s="2">
        <f t="shared" si="12"/>
        <v>15.771775873438473</v>
      </c>
      <c r="AA50" s="2">
        <f t="shared" si="13"/>
        <v>0.66437029307288342</v>
      </c>
      <c r="AB50" s="2">
        <f t="shared" si="14"/>
        <v>1.0514517248958983</v>
      </c>
      <c r="AC50" s="2">
        <v>45</v>
      </c>
      <c r="AD50" s="2">
        <f t="shared" si="15"/>
        <v>0.35048390829863274</v>
      </c>
      <c r="AE50" s="2">
        <v>4068.14</v>
      </c>
      <c r="AF50" s="2">
        <f t="shared" si="16"/>
        <v>873.66442953020135</v>
      </c>
      <c r="AG50" s="2">
        <f t="shared" si="17"/>
        <v>0.17349580389720112</v>
      </c>
      <c r="AH50" s="2">
        <f t="shared" si="18"/>
        <v>0.20801970415479057</v>
      </c>
      <c r="AI50" s="2">
        <f t="shared" si="19"/>
        <v>1023657650</v>
      </c>
      <c r="AJ50" s="2">
        <f t="shared" si="20"/>
        <v>28986780</v>
      </c>
      <c r="AK50" s="2">
        <f t="shared" si="21"/>
        <v>28.98678</v>
      </c>
      <c r="AL50" s="2" t="s">
        <v>459</v>
      </c>
      <c r="AM50" s="2" t="s">
        <v>148</v>
      </c>
      <c r="AN50" s="2" t="s">
        <v>460</v>
      </c>
      <c r="AO50" s="2" t="s">
        <v>461</v>
      </c>
      <c r="AP50" s="2" t="s">
        <v>462</v>
      </c>
      <c r="AQ50" s="2" t="s">
        <v>298</v>
      </c>
      <c r="AR50" s="2" t="s">
        <v>463</v>
      </c>
      <c r="AS50" s="2">
        <v>4</v>
      </c>
      <c r="AT50" s="2" t="s">
        <v>464</v>
      </c>
      <c r="AU50" s="2" t="s">
        <v>465</v>
      </c>
      <c r="AV50" s="2">
        <v>9</v>
      </c>
      <c r="AW50" s="5">
        <v>70</v>
      </c>
      <c r="AX50" s="5">
        <v>29</v>
      </c>
      <c r="AY50" s="5">
        <v>1</v>
      </c>
      <c r="AZ50" s="5">
        <v>2.2999999999999998</v>
      </c>
      <c r="BA50" s="5">
        <v>1.5</v>
      </c>
      <c r="BB50" s="5">
        <v>0.1</v>
      </c>
      <c r="BC50" s="5">
        <v>1</v>
      </c>
      <c r="BD50" s="5">
        <v>0.4</v>
      </c>
      <c r="BE50" s="5">
        <v>0.6</v>
      </c>
      <c r="BF50" s="5">
        <v>13.7</v>
      </c>
      <c r="BG50" s="5">
        <v>0.3</v>
      </c>
      <c r="BH50" s="5">
        <v>0.9</v>
      </c>
      <c r="BI50" s="5">
        <v>2.8</v>
      </c>
      <c r="BJ50" s="5">
        <v>42.8</v>
      </c>
      <c r="BK50" s="5">
        <v>25.9</v>
      </c>
      <c r="BL50" s="5">
        <v>7.3</v>
      </c>
      <c r="BM50" s="2">
        <v>0</v>
      </c>
      <c r="BN50" s="5">
        <v>0.3</v>
      </c>
      <c r="BO50" s="5">
        <v>357237</v>
      </c>
      <c r="BP50" s="5">
        <v>164765</v>
      </c>
      <c r="BQ50" s="5">
        <v>17</v>
      </c>
      <c r="BR50" s="5">
        <v>8</v>
      </c>
      <c r="BS50" s="5">
        <v>0.09</v>
      </c>
      <c r="BT50" s="5">
        <v>0.04</v>
      </c>
      <c r="BU50" s="5">
        <v>690317</v>
      </c>
      <c r="BV50" s="5">
        <v>33</v>
      </c>
      <c r="BW50" s="5">
        <v>0.17</v>
      </c>
      <c r="BX50" s="5">
        <v>9996896</v>
      </c>
      <c r="BY50" s="5">
        <v>1372009</v>
      </c>
      <c r="BZ50" s="5">
        <v>480</v>
      </c>
      <c r="CA50" s="5">
        <v>66</v>
      </c>
      <c r="CB50" s="5">
        <v>2.75</v>
      </c>
      <c r="CC50" s="5">
        <v>0.39</v>
      </c>
      <c r="CD50" s="5">
        <v>16</v>
      </c>
      <c r="CE50" s="5">
        <v>18</v>
      </c>
      <c r="CF50" s="5">
        <v>33</v>
      </c>
      <c r="CG50" s="5">
        <v>14</v>
      </c>
      <c r="CH50" s="5">
        <v>31</v>
      </c>
      <c r="CI50" s="5">
        <v>4</v>
      </c>
      <c r="CJ50" s="5">
        <v>8</v>
      </c>
      <c r="CK50" s="2">
        <v>0</v>
      </c>
      <c r="CL50" s="2">
        <v>0</v>
      </c>
      <c r="CM50" s="5">
        <v>1</v>
      </c>
      <c r="CN50" s="5">
        <v>1</v>
      </c>
      <c r="CO50" s="5">
        <v>6</v>
      </c>
      <c r="CP50" s="5">
        <v>30</v>
      </c>
      <c r="CQ50" s="5">
        <v>8</v>
      </c>
      <c r="CR50" s="5">
        <v>29</v>
      </c>
      <c r="CS50" s="5">
        <v>0.84555999999999998</v>
      </c>
      <c r="CT50" s="5">
        <v>0.60402999999999996</v>
      </c>
      <c r="CU50" s="2" t="s">
        <v>143</v>
      </c>
    </row>
    <row r="51" spans="1:99" s="2" customFormat="1" x14ac:dyDescent="0.25">
      <c r="A51" s="2" t="s">
        <v>466</v>
      </c>
      <c r="B51" s="2" t="s">
        <v>466</v>
      </c>
      <c r="C51" s="2" t="s">
        <v>467</v>
      </c>
      <c r="D51" s="2">
        <v>1970</v>
      </c>
      <c r="E51" s="2">
        <f t="shared" si="0"/>
        <v>45</v>
      </c>
      <c r="F51" s="2">
        <v>80</v>
      </c>
      <c r="G51" s="2">
        <v>84</v>
      </c>
      <c r="H51" s="2">
        <v>1200000</v>
      </c>
      <c r="I51" s="2">
        <v>170100</v>
      </c>
      <c r="J51" s="2">
        <v>170100</v>
      </c>
      <c r="K51" s="2">
        <v>170100</v>
      </c>
      <c r="L51" s="2">
        <f t="shared" si="1"/>
        <v>7409538990</v>
      </c>
      <c r="M51" s="2">
        <v>11640</v>
      </c>
      <c r="N51" s="2">
        <f t="shared" si="2"/>
        <v>507038400</v>
      </c>
      <c r="O51" s="2">
        <f t="shared" si="3"/>
        <v>18.1875</v>
      </c>
      <c r="P51" s="2">
        <f t="shared" si="4"/>
        <v>47105450.399999999</v>
      </c>
      <c r="Q51" s="2">
        <f t="shared" si="5"/>
        <v>47.105450400000002</v>
      </c>
      <c r="R51" s="2">
        <v>97033</v>
      </c>
      <c r="S51" s="2">
        <f t="shared" si="6"/>
        <v>251314.49966999999</v>
      </c>
      <c r="T51" s="2">
        <f t="shared" si="7"/>
        <v>62101120</v>
      </c>
      <c r="U51" s="2">
        <f t="shared" si="8"/>
        <v>2705280040000</v>
      </c>
      <c r="V51" s="2">
        <v>627620.13768000004</v>
      </c>
      <c r="W51" s="2">
        <f t="shared" si="9"/>
        <v>191.29861796486401</v>
      </c>
      <c r="X51" s="2">
        <f t="shared" si="10"/>
        <v>118.86748835576593</v>
      </c>
      <c r="Y51" s="2">
        <f t="shared" si="11"/>
        <v>7.8626898206500195</v>
      </c>
      <c r="Z51" s="2">
        <f t="shared" si="12"/>
        <v>14.613368514100706</v>
      </c>
      <c r="AA51" s="2">
        <f t="shared" si="13"/>
        <v>0.91174923325703194</v>
      </c>
      <c r="AB51" s="2">
        <f t="shared" si="14"/>
        <v>0.54800131927877649</v>
      </c>
      <c r="AC51" s="2">
        <v>80</v>
      </c>
      <c r="AD51" s="2">
        <f t="shared" si="15"/>
        <v>0.18266710642625883</v>
      </c>
      <c r="AE51" s="2">
        <v>21289.4</v>
      </c>
      <c r="AF51" s="2">
        <f t="shared" si="16"/>
        <v>5335.1477663230244</v>
      </c>
      <c r="AG51" s="2">
        <f t="shared" si="17"/>
        <v>5.7514236519252505E-2</v>
      </c>
      <c r="AH51" s="2">
        <f t="shared" si="18"/>
        <v>0.22450950634842279</v>
      </c>
      <c r="AI51" s="2">
        <f t="shared" si="19"/>
        <v>7409538990</v>
      </c>
      <c r="AJ51" s="2">
        <f t="shared" si="20"/>
        <v>209814948</v>
      </c>
      <c r="AK51" s="2">
        <f t="shared" si="21"/>
        <v>209.81494799999999</v>
      </c>
      <c r="AL51" s="2" t="s">
        <v>468</v>
      </c>
      <c r="AM51" s="2" t="s">
        <v>148</v>
      </c>
      <c r="AN51" s="2" t="s">
        <v>469</v>
      </c>
      <c r="AO51" s="2" t="s">
        <v>470</v>
      </c>
      <c r="AP51" s="2" t="s">
        <v>471</v>
      </c>
      <c r="AQ51" s="2" t="s">
        <v>472</v>
      </c>
      <c r="AR51" s="2" t="s">
        <v>473</v>
      </c>
      <c r="AS51" s="2">
        <v>5</v>
      </c>
      <c r="AT51" s="2" t="s">
        <v>474</v>
      </c>
      <c r="AU51" s="2" t="s">
        <v>475</v>
      </c>
      <c r="AV51" s="2">
        <v>9</v>
      </c>
      <c r="AW51" s="5">
        <v>76</v>
      </c>
      <c r="AX51" s="5">
        <v>23</v>
      </c>
      <c r="AY51" s="5">
        <v>1</v>
      </c>
      <c r="AZ51" s="5">
        <v>1.1000000000000001</v>
      </c>
      <c r="BA51" s="5">
        <v>0.7</v>
      </c>
      <c r="BB51" s="5">
        <v>0.2</v>
      </c>
      <c r="BC51" s="5">
        <v>0.6</v>
      </c>
      <c r="BD51" s="5">
        <v>0.2</v>
      </c>
      <c r="BE51" s="5">
        <v>0.4</v>
      </c>
      <c r="BF51" s="5">
        <v>5.4</v>
      </c>
      <c r="BG51" s="5">
        <v>3.7</v>
      </c>
      <c r="BH51" s="5">
        <v>0.4</v>
      </c>
      <c r="BI51" s="5">
        <v>4.2</v>
      </c>
      <c r="BJ51" s="5">
        <v>47.4</v>
      </c>
      <c r="BK51" s="5">
        <v>12.1</v>
      </c>
      <c r="BL51" s="5">
        <v>23.4</v>
      </c>
      <c r="BM51" s="2">
        <v>0</v>
      </c>
      <c r="BN51" s="5">
        <v>0.4</v>
      </c>
      <c r="BO51" s="5">
        <v>1599310</v>
      </c>
      <c r="BP51" s="5">
        <v>581935</v>
      </c>
      <c r="BQ51" s="5">
        <v>7</v>
      </c>
      <c r="BR51" s="5">
        <v>2</v>
      </c>
      <c r="BS51" s="5">
        <v>7.0000000000000007E-2</v>
      </c>
      <c r="BT51" s="5">
        <v>0.03</v>
      </c>
      <c r="BU51" s="5">
        <v>2848464</v>
      </c>
      <c r="BV51" s="5">
        <v>12</v>
      </c>
      <c r="BW51" s="5">
        <v>0.13</v>
      </c>
      <c r="BX51" s="5">
        <v>38738855</v>
      </c>
      <c r="BY51" s="5">
        <v>3857181</v>
      </c>
      <c r="BZ51" s="5">
        <v>161</v>
      </c>
      <c r="CA51" s="5">
        <v>16</v>
      </c>
      <c r="CB51" s="5">
        <v>2.04</v>
      </c>
      <c r="CC51" s="5">
        <v>0.21</v>
      </c>
      <c r="CD51" s="5">
        <v>12</v>
      </c>
      <c r="CE51" s="5">
        <v>13</v>
      </c>
      <c r="CF51" s="5">
        <v>48</v>
      </c>
      <c r="CG51" s="5">
        <v>25</v>
      </c>
      <c r="CH51" s="5">
        <v>22</v>
      </c>
      <c r="CI51" s="5">
        <v>3</v>
      </c>
      <c r="CJ51" s="5">
        <v>5</v>
      </c>
      <c r="CK51" s="2">
        <v>0</v>
      </c>
      <c r="CL51" s="2">
        <v>0</v>
      </c>
      <c r="CM51" s="2">
        <v>0</v>
      </c>
      <c r="CN51" s="5">
        <v>1</v>
      </c>
      <c r="CO51" s="5">
        <v>4</v>
      </c>
      <c r="CP51" s="5">
        <v>21</v>
      </c>
      <c r="CQ51" s="5">
        <v>11</v>
      </c>
      <c r="CR51" s="5">
        <v>35</v>
      </c>
      <c r="CS51" s="5">
        <v>0.86365000000000003</v>
      </c>
      <c r="CT51" s="5">
        <v>0.61321999999999999</v>
      </c>
      <c r="CU51" s="2" t="s">
        <v>143</v>
      </c>
    </row>
    <row r="52" spans="1:99" s="2" customFormat="1" x14ac:dyDescent="0.25">
      <c r="A52" s="2" t="s">
        <v>476</v>
      </c>
      <c r="B52" s="2" t="s">
        <v>477</v>
      </c>
      <c r="C52" s="2" t="s">
        <v>478</v>
      </c>
      <c r="D52" s="2">
        <v>1970</v>
      </c>
      <c r="E52" s="2">
        <f t="shared" si="0"/>
        <v>45</v>
      </c>
      <c r="F52" s="2">
        <v>68</v>
      </c>
      <c r="G52" s="2">
        <v>71</v>
      </c>
      <c r="H52" s="2">
        <v>507000</v>
      </c>
      <c r="I52" s="2">
        <v>15800</v>
      </c>
      <c r="J52" s="2">
        <v>15800</v>
      </c>
      <c r="K52" s="2">
        <v>15800</v>
      </c>
      <c r="L52" s="2">
        <f t="shared" si="1"/>
        <v>688246420</v>
      </c>
      <c r="M52" s="2">
        <v>1595</v>
      </c>
      <c r="N52" s="2">
        <f t="shared" si="2"/>
        <v>69478200</v>
      </c>
      <c r="O52" s="2">
        <f t="shared" si="3"/>
        <v>2.4921875</v>
      </c>
      <c r="P52" s="2">
        <f t="shared" si="4"/>
        <v>6454741.7000000002</v>
      </c>
      <c r="Q52" s="2">
        <f t="shared" si="5"/>
        <v>6.4547417000000005</v>
      </c>
      <c r="R52" s="2">
        <v>148084</v>
      </c>
      <c r="S52" s="2">
        <f t="shared" si="6"/>
        <v>383536.07915999996</v>
      </c>
      <c r="T52" s="2">
        <f t="shared" si="7"/>
        <v>94773760</v>
      </c>
      <c r="U52" s="2">
        <f t="shared" si="8"/>
        <v>4128581920000</v>
      </c>
      <c r="W52" s="2">
        <f t="shared" si="9"/>
        <v>0</v>
      </c>
      <c r="X52" s="2">
        <f t="shared" si="10"/>
        <v>0</v>
      </c>
      <c r="Y52" s="2">
        <f t="shared" si="11"/>
        <v>0</v>
      </c>
      <c r="Z52" s="2">
        <f t="shared" si="12"/>
        <v>9.905933371906583</v>
      </c>
      <c r="AA52" s="2">
        <f t="shared" si="13"/>
        <v>0</v>
      </c>
      <c r="AB52" s="2">
        <f t="shared" si="14"/>
        <v>0.4370264722899963</v>
      </c>
      <c r="AC52" s="2">
        <v>68</v>
      </c>
      <c r="AD52" s="2">
        <f t="shared" si="15"/>
        <v>0.14567549076333211</v>
      </c>
      <c r="AE52" s="2" t="s">
        <v>148</v>
      </c>
      <c r="AF52" s="2">
        <f t="shared" si="16"/>
        <v>59419.285266457679</v>
      </c>
      <c r="AG52" s="2">
        <f t="shared" si="17"/>
        <v>0.10532138748422927</v>
      </c>
      <c r="AH52" s="2">
        <f t="shared" si="18"/>
        <v>0.33119949711077806</v>
      </c>
      <c r="AI52" s="2">
        <f t="shared" si="19"/>
        <v>688246420</v>
      </c>
      <c r="AJ52" s="2">
        <f t="shared" si="20"/>
        <v>19488984</v>
      </c>
      <c r="AK52" s="2">
        <f t="shared" si="21"/>
        <v>19.488983999999999</v>
      </c>
      <c r="AL52" s="2" t="s">
        <v>148</v>
      </c>
      <c r="AM52" s="2" t="s">
        <v>148</v>
      </c>
      <c r="AN52" s="2" t="s">
        <v>148</v>
      </c>
      <c r="AO52" s="2" t="s">
        <v>148</v>
      </c>
      <c r="AP52" s="2" t="s">
        <v>148</v>
      </c>
      <c r="AQ52" s="2" t="s">
        <v>148</v>
      </c>
      <c r="AR52" s="2" t="s">
        <v>148</v>
      </c>
      <c r="AS52" s="2">
        <v>0</v>
      </c>
      <c r="AT52" s="2" t="s">
        <v>148</v>
      </c>
      <c r="AU52" s="2" t="s">
        <v>148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 t="s">
        <v>143</v>
      </c>
    </row>
    <row r="53" spans="1:99" s="2" customFormat="1" x14ac:dyDescent="0.25">
      <c r="A53" s="2" t="s">
        <v>479</v>
      </c>
      <c r="B53" s="2" t="s">
        <v>479</v>
      </c>
      <c r="C53" s="2" t="s">
        <v>480</v>
      </c>
      <c r="D53" s="2">
        <v>1969</v>
      </c>
      <c r="E53" s="2">
        <f t="shared" si="0"/>
        <v>46</v>
      </c>
      <c r="F53" s="2">
        <v>118</v>
      </c>
      <c r="G53" s="2">
        <v>124</v>
      </c>
      <c r="H53" s="2">
        <v>246600</v>
      </c>
      <c r="I53" s="2">
        <v>968210</v>
      </c>
      <c r="J53" s="2">
        <v>53750</v>
      </c>
      <c r="K53" s="2">
        <v>968210</v>
      </c>
      <c r="L53" s="2">
        <f t="shared" si="1"/>
        <v>42175130779</v>
      </c>
      <c r="M53" s="2">
        <v>3750</v>
      </c>
      <c r="N53" s="2">
        <f t="shared" si="2"/>
        <v>163350000</v>
      </c>
      <c r="O53" s="2">
        <f t="shared" si="3"/>
        <v>5.859375</v>
      </c>
      <c r="P53" s="2">
        <f t="shared" si="4"/>
        <v>15175725</v>
      </c>
      <c r="Q53" s="2">
        <f t="shared" si="5"/>
        <v>15.175725000000002</v>
      </c>
      <c r="R53" s="2">
        <v>635</v>
      </c>
      <c r="S53" s="2">
        <f t="shared" si="6"/>
        <v>1644.64365</v>
      </c>
      <c r="T53" s="2">
        <f t="shared" si="7"/>
        <v>406400</v>
      </c>
      <c r="U53" s="2">
        <f t="shared" si="8"/>
        <v>17703800000</v>
      </c>
      <c r="W53" s="2">
        <f t="shared" si="9"/>
        <v>0</v>
      </c>
      <c r="X53" s="2">
        <f t="shared" si="10"/>
        <v>0</v>
      </c>
      <c r="Y53" s="2">
        <f t="shared" si="11"/>
        <v>0</v>
      </c>
      <c r="Z53" s="2">
        <f t="shared" si="12"/>
        <v>258.18874061218241</v>
      </c>
      <c r="AA53" s="2">
        <f t="shared" si="13"/>
        <v>0</v>
      </c>
      <c r="AB53" s="2">
        <f t="shared" si="14"/>
        <v>6.5641205240385361</v>
      </c>
      <c r="AC53" s="2">
        <v>118</v>
      </c>
      <c r="AD53" s="2">
        <f t="shared" si="15"/>
        <v>2.1880401746795122</v>
      </c>
      <c r="AE53" s="2" t="s">
        <v>148</v>
      </c>
      <c r="AF53" s="2">
        <f t="shared" si="16"/>
        <v>108.37333333333333</v>
      </c>
      <c r="AG53" s="2">
        <f t="shared" si="17"/>
        <v>1.7902891440403015</v>
      </c>
      <c r="AH53" s="2">
        <f t="shared" si="18"/>
        <v>0.22889634997522607</v>
      </c>
      <c r="AI53" s="2">
        <f t="shared" si="19"/>
        <v>2341344625</v>
      </c>
      <c r="AJ53" s="2">
        <f t="shared" si="20"/>
        <v>66299550</v>
      </c>
      <c r="AK53" s="2">
        <f t="shared" si="21"/>
        <v>66.299549999999996</v>
      </c>
      <c r="AL53" s="2" t="s">
        <v>148</v>
      </c>
      <c r="AM53" s="2" t="s">
        <v>148</v>
      </c>
      <c r="AN53" s="2" t="s">
        <v>148</v>
      </c>
      <c r="AO53" s="2" t="s">
        <v>148</v>
      </c>
      <c r="AP53" s="2" t="s">
        <v>148</v>
      </c>
      <c r="AQ53" s="2" t="s">
        <v>148</v>
      </c>
      <c r="AR53" s="2" t="s">
        <v>148</v>
      </c>
      <c r="AS53" s="2">
        <v>0</v>
      </c>
      <c r="AT53" s="2" t="s">
        <v>148</v>
      </c>
      <c r="AU53" s="2" t="s">
        <v>148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 t="s">
        <v>143</v>
      </c>
    </row>
    <row r="54" spans="1:99" s="2" customFormat="1" x14ac:dyDescent="0.25">
      <c r="A54" s="2" t="s">
        <v>481</v>
      </c>
      <c r="B54" s="2" t="s">
        <v>481</v>
      </c>
      <c r="C54" s="2" t="s">
        <v>482</v>
      </c>
      <c r="D54" s="2">
        <v>1968</v>
      </c>
      <c r="E54" s="2">
        <f t="shared" si="0"/>
        <v>47</v>
      </c>
      <c r="F54" s="2">
        <v>220</v>
      </c>
      <c r="G54" s="2">
        <v>225</v>
      </c>
      <c r="H54" s="2">
        <v>443000</v>
      </c>
      <c r="I54" s="2">
        <v>1598950</v>
      </c>
      <c r="J54" s="2">
        <v>918070</v>
      </c>
      <c r="K54" s="2">
        <v>1598950</v>
      </c>
      <c r="L54" s="2">
        <f t="shared" si="1"/>
        <v>69650102105</v>
      </c>
      <c r="M54" s="2">
        <v>20500</v>
      </c>
      <c r="N54" s="2">
        <f t="shared" si="2"/>
        <v>892980000</v>
      </c>
      <c r="O54" s="2">
        <f t="shared" si="3"/>
        <v>32.03125</v>
      </c>
      <c r="P54" s="2">
        <f t="shared" si="4"/>
        <v>82960630</v>
      </c>
      <c r="Q54" s="2">
        <f t="shared" si="5"/>
        <v>82.960630000000009</v>
      </c>
      <c r="R54" s="2">
        <v>754</v>
      </c>
      <c r="S54" s="2">
        <f t="shared" si="6"/>
        <v>1952.8524599999998</v>
      </c>
      <c r="T54" s="2">
        <f t="shared" si="7"/>
        <v>482560</v>
      </c>
      <c r="U54" s="2">
        <f t="shared" si="8"/>
        <v>21021520000</v>
      </c>
      <c r="V54" s="2">
        <v>1162294.1022999999</v>
      </c>
      <c r="W54" s="2">
        <f t="shared" si="9"/>
        <v>354.26724238103998</v>
      </c>
      <c r="X54" s="2">
        <f t="shared" si="10"/>
        <v>220.13152921100618</v>
      </c>
      <c r="Y54" s="2">
        <f t="shared" si="11"/>
        <v>10.972102781709015</v>
      </c>
      <c r="Z54" s="2">
        <f t="shared" si="12"/>
        <v>77.997381917848102</v>
      </c>
      <c r="AA54" s="2">
        <f t="shared" si="13"/>
        <v>0.31284058447487778</v>
      </c>
      <c r="AB54" s="2">
        <f t="shared" si="14"/>
        <v>1.0636006625161105</v>
      </c>
      <c r="AC54" s="2">
        <v>220</v>
      </c>
      <c r="AD54" s="2">
        <f t="shared" si="15"/>
        <v>0.3545335541720368</v>
      </c>
      <c r="AE54" s="2">
        <v>207.565</v>
      </c>
      <c r="AF54" s="2">
        <f t="shared" si="16"/>
        <v>23.539512195121951</v>
      </c>
      <c r="AG54" s="2">
        <f t="shared" si="17"/>
        <v>0.23131543220257239</v>
      </c>
      <c r="AH54" s="2">
        <f t="shared" si="18"/>
        <v>7.3259530864807618E-2</v>
      </c>
      <c r="AI54" s="2">
        <f t="shared" si="19"/>
        <v>39991037393</v>
      </c>
      <c r="AJ54" s="2">
        <f t="shared" si="20"/>
        <v>1132420983.5999999</v>
      </c>
      <c r="AK54" s="2">
        <f t="shared" si="21"/>
        <v>1132.4209836</v>
      </c>
      <c r="AL54" s="2" t="s">
        <v>483</v>
      </c>
      <c r="AM54" s="2" t="s">
        <v>148</v>
      </c>
      <c r="AN54" s="2" t="s">
        <v>484</v>
      </c>
      <c r="AO54" s="2" t="s">
        <v>485</v>
      </c>
      <c r="AP54" s="2" t="s">
        <v>486</v>
      </c>
      <c r="AQ54" s="2" t="s">
        <v>487</v>
      </c>
      <c r="AR54" s="2" t="s">
        <v>488</v>
      </c>
      <c r="AS54" s="2">
        <v>2</v>
      </c>
      <c r="AT54" s="2" t="s">
        <v>489</v>
      </c>
      <c r="AU54" s="2" t="s">
        <v>490</v>
      </c>
      <c r="AV54" s="2">
        <v>11</v>
      </c>
      <c r="AW54" s="5">
        <v>94</v>
      </c>
      <c r="AX54" s="5">
        <v>6</v>
      </c>
      <c r="AY54" s="2">
        <v>0</v>
      </c>
      <c r="AZ54" s="5">
        <v>0.1</v>
      </c>
      <c r="BA54" s="2">
        <v>0</v>
      </c>
      <c r="BB54" s="2">
        <v>0</v>
      </c>
      <c r="BC54" s="5">
        <v>0.1</v>
      </c>
      <c r="BD54" s="2">
        <v>0</v>
      </c>
      <c r="BE54" s="5">
        <v>0.1</v>
      </c>
      <c r="BF54" s="5">
        <v>38.5</v>
      </c>
      <c r="BG54" s="5">
        <v>10.3</v>
      </c>
      <c r="BH54" s="5">
        <v>31.5</v>
      </c>
      <c r="BI54" s="2">
        <v>0</v>
      </c>
      <c r="BJ54" s="2">
        <v>0</v>
      </c>
      <c r="BK54" s="5">
        <v>14.2</v>
      </c>
      <c r="BL54" s="5">
        <v>0.1</v>
      </c>
      <c r="BM54" s="2">
        <v>0</v>
      </c>
      <c r="BN54" s="5">
        <v>5</v>
      </c>
      <c r="BO54" s="5">
        <v>25515</v>
      </c>
      <c r="BP54" s="5">
        <v>3339</v>
      </c>
      <c r="BQ54" s="5">
        <v>83</v>
      </c>
      <c r="BR54" s="5">
        <v>11</v>
      </c>
      <c r="BS54" s="5">
        <v>0.15</v>
      </c>
      <c r="BT54" s="5">
        <v>0.02</v>
      </c>
      <c r="BU54" s="5">
        <v>38864</v>
      </c>
      <c r="BV54" s="5">
        <v>126</v>
      </c>
      <c r="BW54" s="5">
        <v>0.23</v>
      </c>
      <c r="BX54" s="5">
        <v>208198</v>
      </c>
      <c r="BY54" s="5">
        <v>20054</v>
      </c>
      <c r="BZ54" s="5">
        <v>674</v>
      </c>
      <c r="CA54" s="5">
        <v>65</v>
      </c>
      <c r="CB54" s="5">
        <v>1.1399999999999999</v>
      </c>
      <c r="CC54" s="5">
        <v>0.11</v>
      </c>
      <c r="CD54" s="5">
        <v>1</v>
      </c>
      <c r="CE54" s="5">
        <v>1</v>
      </c>
      <c r="CF54" s="5">
        <v>4</v>
      </c>
      <c r="CG54" s="5">
        <v>2</v>
      </c>
      <c r="CH54" s="5">
        <v>38</v>
      </c>
      <c r="CI54" s="5">
        <v>23</v>
      </c>
      <c r="CJ54" s="5">
        <v>24</v>
      </c>
      <c r="CK54" s="5">
        <v>6</v>
      </c>
      <c r="CL54" s="5">
        <v>7</v>
      </c>
      <c r="CM54" s="2">
        <v>0</v>
      </c>
      <c r="CN54" s="2">
        <v>0</v>
      </c>
      <c r="CO54" s="2">
        <v>0</v>
      </c>
      <c r="CP54" s="2">
        <v>0</v>
      </c>
      <c r="CQ54" s="5">
        <v>28</v>
      </c>
      <c r="CR54" s="5">
        <v>66</v>
      </c>
      <c r="CS54" s="5">
        <v>0.65466000000000002</v>
      </c>
      <c r="CT54" s="5">
        <v>0.18540999999999999</v>
      </c>
      <c r="CU54" s="2" t="s">
        <v>143</v>
      </c>
    </row>
    <row r="55" spans="1:99" s="2" customFormat="1" x14ac:dyDescent="0.25">
      <c r="A55" s="2" t="s">
        <v>491</v>
      </c>
      <c r="B55" s="2" t="s">
        <v>491</v>
      </c>
      <c r="C55" s="2" t="s">
        <v>492</v>
      </c>
      <c r="D55" s="2">
        <v>1964</v>
      </c>
      <c r="E55" s="2">
        <f t="shared" si="0"/>
        <v>51</v>
      </c>
      <c r="F55" s="2">
        <v>106</v>
      </c>
      <c r="G55" s="2">
        <v>114</v>
      </c>
      <c r="H55" s="2">
        <v>465000</v>
      </c>
      <c r="I55" s="2">
        <v>3825400</v>
      </c>
      <c r="J55" s="2">
        <v>2314600</v>
      </c>
      <c r="K55" s="2">
        <v>3825400</v>
      </c>
      <c r="L55" s="2">
        <f t="shared" si="1"/>
        <v>166634041460</v>
      </c>
      <c r="M55" s="2">
        <v>143000</v>
      </c>
      <c r="N55" s="2">
        <f t="shared" si="2"/>
        <v>6229080000</v>
      </c>
      <c r="O55" s="2">
        <f t="shared" si="3"/>
        <v>223.4375</v>
      </c>
      <c r="P55" s="2">
        <f t="shared" si="4"/>
        <v>578700980</v>
      </c>
      <c r="Q55" s="2">
        <f t="shared" si="5"/>
        <v>578.70098000000007</v>
      </c>
      <c r="R55" s="2">
        <v>8405</v>
      </c>
      <c r="S55" s="2">
        <f t="shared" si="6"/>
        <v>21768.865949999999</v>
      </c>
      <c r="T55" s="2">
        <f t="shared" si="7"/>
        <v>5379200</v>
      </c>
      <c r="U55" s="2">
        <f t="shared" si="8"/>
        <v>234331400000</v>
      </c>
      <c r="V55" s="2">
        <v>3437783.5921</v>
      </c>
      <c r="W55" s="2">
        <f t="shared" si="9"/>
        <v>1047.83643887208</v>
      </c>
      <c r="X55" s="2">
        <f t="shared" si="10"/>
        <v>651.09558564218742</v>
      </c>
      <c r="Y55" s="2">
        <f t="shared" si="11"/>
        <v>12.287436298760609</v>
      </c>
      <c r="Z55" s="2">
        <f t="shared" si="12"/>
        <v>26.750987539090843</v>
      </c>
      <c r="AA55" s="2">
        <f t="shared" si="13"/>
        <v>0.36701637062220843</v>
      </c>
      <c r="AB55" s="2">
        <f t="shared" si="14"/>
        <v>0.75710342091766536</v>
      </c>
      <c r="AC55" s="2">
        <v>106</v>
      </c>
      <c r="AD55" s="2">
        <f t="shared" si="15"/>
        <v>0.25236780697255512</v>
      </c>
      <c r="AE55" s="2">
        <v>3187.82</v>
      </c>
      <c r="AF55" s="2">
        <f t="shared" si="16"/>
        <v>37.616783216783219</v>
      </c>
      <c r="AG55" s="2">
        <f t="shared" si="17"/>
        <v>3.0038159100684376E-2</v>
      </c>
      <c r="AH55" s="2">
        <f t="shared" si="18"/>
        <v>0.20269645669484507</v>
      </c>
      <c r="AI55" s="2">
        <f t="shared" si="19"/>
        <v>100823744540</v>
      </c>
      <c r="AJ55" s="2">
        <f t="shared" si="20"/>
        <v>2855012808</v>
      </c>
      <c r="AK55" s="2">
        <f t="shared" si="21"/>
        <v>2855.0128079999999</v>
      </c>
      <c r="AL55" s="2" t="s">
        <v>493</v>
      </c>
      <c r="AM55" s="2" t="s">
        <v>494</v>
      </c>
      <c r="AN55" s="2" t="s">
        <v>495</v>
      </c>
      <c r="AO55" s="2" t="s">
        <v>496</v>
      </c>
      <c r="AP55" s="2" t="s">
        <v>497</v>
      </c>
      <c r="AQ55" s="2" t="s">
        <v>498</v>
      </c>
      <c r="AR55" s="2" t="s">
        <v>499</v>
      </c>
      <c r="AS55" s="2">
        <v>5</v>
      </c>
      <c r="AT55" s="2" t="s">
        <v>500</v>
      </c>
      <c r="AU55" s="2" t="s">
        <v>501</v>
      </c>
      <c r="AV55" s="2">
        <v>9</v>
      </c>
      <c r="AW55" s="5">
        <v>71</v>
      </c>
      <c r="AX55" s="5">
        <v>28</v>
      </c>
      <c r="AY55" s="5">
        <v>1</v>
      </c>
      <c r="AZ55" s="5">
        <v>0.9</v>
      </c>
      <c r="BA55" s="5">
        <v>0.2</v>
      </c>
      <c r="BB55" s="2">
        <v>0</v>
      </c>
      <c r="BC55" s="5">
        <v>0.5</v>
      </c>
      <c r="BD55" s="5">
        <v>0.1</v>
      </c>
      <c r="BE55" s="5">
        <v>0.3</v>
      </c>
      <c r="BF55" s="5">
        <v>6.5</v>
      </c>
      <c r="BG55" s="5">
        <v>4.7</v>
      </c>
      <c r="BH55" s="5">
        <v>0.2</v>
      </c>
      <c r="BI55" s="5">
        <v>10.1</v>
      </c>
      <c r="BJ55" s="5">
        <v>54.2</v>
      </c>
      <c r="BK55" s="5">
        <v>4.4000000000000004</v>
      </c>
      <c r="BL55" s="5">
        <v>17.600000000000001</v>
      </c>
      <c r="BM55" s="2">
        <v>0</v>
      </c>
      <c r="BN55" s="5">
        <v>0.3</v>
      </c>
      <c r="BO55" s="5">
        <v>234966</v>
      </c>
      <c r="BP55" s="5">
        <v>96128</v>
      </c>
      <c r="BQ55" s="5">
        <v>2</v>
      </c>
      <c r="BR55" s="5">
        <v>1</v>
      </c>
      <c r="BS55" s="5">
        <v>0.04</v>
      </c>
      <c r="BT55" s="5">
        <v>0.02</v>
      </c>
      <c r="BU55" s="5">
        <v>421962</v>
      </c>
      <c r="BV55" s="5">
        <v>3</v>
      </c>
      <c r="BW55" s="5">
        <v>7.0000000000000007E-2</v>
      </c>
      <c r="BX55" s="5">
        <v>7531657</v>
      </c>
      <c r="BY55" s="5">
        <v>591286</v>
      </c>
      <c r="BZ55" s="5">
        <v>61</v>
      </c>
      <c r="CA55" s="5">
        <v>5</v>
      </c>
      <c r="CB55" s="5">
        <v>2.66</v>
      </c>
      <c r="CC55" s="5">
        <v>0.22</v>
      </c>
      <c r="CD55" s="5">
        <v>21</v>
      </c>
      <c r="CE55" s="5">
        <v>22</v>
      </c>
      <c r="CF55" s="5">
        <v>31</v>
      </c>
      <c r="CG55" s="5">
        <v>18</v>
      </c>
      <c r="CH55" s="5">
        <v>27</v>
      </c>
      <c r="CI55" s="5">
        <v>9</v>
      </c>
      <c r="CJ55" s="5">
        <v>11</v>
      </c>
      <c r="CK55" s="2">
        <v>0</v>
      </c>
      <c r="CL55" s="2">
        <v>0</v>
      </c>
      <c r="CM55" s="5">
        <v>1</v>
      </c>
      <c r="CN55" s="5">
        <v>1</v>
      </c>
      <c r="CO55" s="5">
        <v>5</v>
      </c>
      <c r="CP55" s="5">
        <v>23</v>
      </c>
      <c r="CQ55" s="5">
        <v>7</v>
      </c>
      <c r="CR55" s="5">
        <v>25</v>
      </c>
      <c r="CS55" s="5">
        <v>0.85775000000000001</v>
      </c>
      <c r="CT55" s="5">
        <v>0.64634000000000003</v>
      </c>
      <c r="CU55" s="2" t="s">
        <v>143</v>
      </c>
    </row>
    <row r="56" spans="1:99" s="2" customFormat="1" x14ac:dyDescent="0.25">
      <c r="A56" s="2" t="s">
        <v>502</v>
      </c>
      <c r="B56" s="2" t="s">
        <v>502</v>
      </c>
      <c r="C56" s="2" t="s">
        <v>503</v>
      </c>
      <c r="D56" s="2">
        <v>1964</v>
      </c>
      <c r="E56" s="2">
        <f t="shared" si="0"/>
        <v>51</v>
      </c>
      <c r="F56" s="2">
        <v>116</v>
      </c>
      <c r="G56" s="2">
        <v>121</v>
      </c>
      <c r="H56" s="2">
        <v>939000</v>
      </c>
      <c r="I56" s="2">
        <v>1672613</v>
      </c>
      <c r="J56" s="2">
        <v>505381</v>
      </c>
      <c r="K56" s="2">
        <v>1672613</v>
      </c>
      <c r="L56" s="2">
        <f t="shared" si="1"/>
        <v>72858855018.699997</v>
      </c>
      <c r="M56" s="2">
        <v>22420</v>
      </c>
      <c r="N56" s="2">
        <f t="shared" si="2"/>
        <v>976615200</v>
      </c>
      <c r="O56" s="2">
        <f t="shared" si="3"/>
        <v>35.03125</v>
      </c>
      <c r="P56" s="2">
        <f t="shared" si="4"/>
        <v>90730601.200000003</v>
      </c>
      <c r="Q56" s="2">
        <f t="shared" si="5"/>
        <v>90.730601200000009</v>
      </c>
      <c r="R56" s="2">
        <v>74506</v>
      </c>
      <c r="S56" s="2">
        <f t="shared" si="6"/>
        <v>192969.79493999999</v>
      </c>
      <c r="T56" s="2">
        <f t="shared" si="7"/>
        <v>47683840</v>
      </c>
      <c r="U56" s="2">
        <f t="shared" si="8"/>
        <v>2077227280000</v>
      </c>
      <c r="V56" s="2">
        <v>822713.53822999995</v>
      </c>
      <c r="W56" s="2">
        <f t="shared" si="9"/>
        <v>250.76308645250396</v>
      </c>
      <c r="X56" s="2">
        <f t="shared" si="10"/>
        <v>155.81700785953262</v>
      </c>
      <c r="Y56" s="2">
        <f t="shared" si="11"/>
        <v>7.4264558484710834</v>
      </c>
      <c r="Z56" s="2">
        <f t="shared" si="12"/>
        <v>74.603441579344661</v>
      </c>
      <c r="AA56" s="2">
        <f t="shared" si="13"/>
        <v>0.40226531183268677</v>
      </c>
      <c r="AB56" s="2">
        <f t="shared" si="14"/>
        <v>1.9293993511899481</v>
      </c>
      <c r="AC56" s="2">
        <v>116</v>
      </c>
      <c r="AD56" s="2">
        <f t="shared" si="15"/>
        <v>0.643133117063316</v>
      </c>
      <c r="AE56" s="2">
        <v>6685.51</v>
      </c>
      <c r="AF56" s="2">
        <f t="shared" si="16"/>
        <v>2126.8438893844782</v>
      </c>
      <c r="AG56" s="2">
        <f t="shared" si="17"/>
        <v>0.21156439064200935</v>
      </c>
      <c r="AH56" s="2">
        <f t="shared" si="18"/>
        <v>0.14554683506576652</v>
      </c>
      <c r="AI56" s="2">
        <f t="shared" si="19"/>
        <v>22014345821.900002</v>
      </c>
      <c r="AJ56" s="2">
        <f t="shared" si="20"/>
        <v>623377355.88</v>
      </c>
      <c r="AK56" s="2">
        <f t="shared" si="21"/>
        <v>623.37735587999998</v>
      </c>
      <c r="AL56" s="2" t="s">
        <v>504</v>
      </c>
      <c r="AM56" s="2" t="s">
        <v>148</v>
      </c>
      <c r="AN56" s="2" t="s">
        <v>148</v>
      </c>
      <c r="AO56" s="2" t="s">
        <v>505</v>
      </c>
      <c r="AP56" s="2" t="s">
        <v>506</v>
      </c>
      <c r="AQ56" s="2" t="s">
        <v>270</v>
      </c>
      <c r="AR56" s="2" t="s">
        <v>507</v>
      </c>
      <c r="AS56" s="2">
        <v>5</v>
      </c>
      <c r="AT56" s="2" t="s">
        <v>508</v>
      </c>
      <c r="AU56" s="2" t="s">
        <v>509</v>
      </c>
      <c r="AV56" s="2">
        <v>9</v>
      </c>
      <c r="AW56" s="5">
        <v>80</v>
      </c>
      <c r="AX56" s="5">
        <v>19</v>
      </c>
      <c r="AY56" s="5">
        <v>1</v>
      </c>
      <c r="AZ56" s="5">
        <v>0.7</v>
      </c>
      <c r="BA56" s="5">
        <v>0.4</v>
      </c>
      <c r="BB56" s="5">
        <v>0.1</v>
      </c>
      <c r="BC56" s="5">
        <v>0.4</v>
      </c>
      <c r="BD56" s="5">
        <v>0.1</v>
      </c>
      <c r="BE56" s="5">
        <v>0.3</v>
      </c>
      <c r="BF56" s="5">
        <v>2.2000000000000002</v>
      </c>
      <c r="BG56" s="5">
        <v>4.8</v>
      </c>
      <c r="BH56" s="5">
        <v>0.1</v>
      </c>
      <c r="BI56" s="5">
        <v>4.9000000000000004</v>
      </c>
      <c r="BJ56" s="5">
        <v>53.9</v>
      </c>
      <c r="BK56" s="5">
        <v>5.0999999999999996</v>
      </c>
      <c r="BL56" s="5">
        <v>26.5</v>
      </c>
      <c r="BM56" s="2">
        <v>0</v>
      </c>
      <c r="BN56" s="5">
        <v>0.4</v>
      </c>
      <c r="BO56" s="5">
        <v>566428</v>
      </c>
      <c r="BP56" s="5">
        <v>174741</v>
      </c>
      <c r="BQ56" s="5">
        <v>3</v>
      </c>
      <c r="BR56" s="5">
        <v>1</v>
      </c>
      <c r="BS56" s="5">
        <v>0.06</v>
      </c>
      <c r="BT56" s="5">
        <v>0.02</v>
      </c>
      <c r="BU56" s="5">
        <v>864832</v>
      </c>
      <c r="BV56" s="5">
        <v>5</v>
      </c>
      <c r="BW56" s="5">
        <v>0.09</v>
      </c>
      <c r="BX56" s="5">
        <v>25783032</v>
      </c>
      <c r="BY56" s="5">
        <v>1780849</v>
      </c>
      <c r="BZ56" s="5">
        <v>141</v>
      </c>
      <c r="CA56" s="5">
        <v>10</v>
      </c>
      <c r="CB56" s="5">
        <v>4.32</v>
      </c>
      <c r="CC56" s="5">
        <v>0.31</v>
      </c>
      <c r="CD56" s="5">
        <v>9</v>
      </c>
      <c r="CE56" s="5">
        <v>9</v>
      </c>
      <c r="CF56" s="5">
        <v>63</v>
      </c>
      <c r="CG56" s="5">
        <v>39</v>
      </c>
      <c r="CH56" s="5">
        <v>16</v>
      </c>
      <c r="CI56" s="5">
        <v>1</v>
      </c>
      <c r="CJ56" s="5">
        <v>2</v>
      </c>
      <c r="CK56" s="2">
        <v>0</v>
      </c>
      <c r="CL56" s="2">
        <v>0</v>
      </c>
      <c r="CM56" s="5">
        <v>1</v>
      </c>
      <c r="CN56" s="5">
        <v>1</v>
      </c>
      <c r="CO56" s="5">
        <v>4</v>
      </c>
      <c r="CP56" s="5">
        <v>23</v>
      </c>
      <c r="CQ56" s="5">
        <v>6</v>
      </c>
      <c r="CR56" s="5">
        <v>26</v>
      </c>
      <c r="CS56" s="5">
        <v>0.79232000000000002</v>
      </c>
      <c r="CT56" s="5">
        <v>0.39939000000000002</v>
      </c>
      <c r="CU56" s="2" t="s">
        <v>143</v>
      </c>
    </row>
    <row r="57" spans="1:99" s="2" customFormat="1" x14ac:dyDescent="0.25">
      <c r="A57" s="2" t="s">
        <v>510</v>
      </c>
      <c r="B57" s="2" t="s">
        <v>510</v>
      </c>
      <c r="C57" s="2" t="s">
        <v>511</v>
      </c>
      <c r="D57" s="2">
        <v>1963</v>
      </c>
      <c r="E57" s="2">
        <f t="shared" si="0"/>
        <v>52</v>
      </c>
      <c r="F57" s="2">
        <v>130</v>
      </c>
      <c r="G57" s="2">
        <v>137</v>
      </c>
      <c r="H57" s="2">
        <v>236600</v>
      </c>
      <c r="I57" s="2">
        <v>1559270</v>
      </c>
      <c r="J57" s="2">
        <v>552210</v>
      </c>
      <c r="K57" s="2">
        <v>1559270</v>
      </c>
      <c r="L57" s="2">
        <f t="shared" si="1"/>
        <v>67921645273</v>
      </c>
      <c r="M57" s="2">
        <v>31040</v>
      </c>
      <c r="N57" s="2">
        <f t="shared" si="2"/>
        <v>1352102400</v>
      </c>
      <c r="O57" s="2">
        <f t="shared" si="3"/>
        <v>48.5</v>
      </c>
      <c r="P57" s="2">
        <f t="shared" si="4"/>
        <v>125614534.40000001</v>
      </c>
      <c r="Q57" s="2">
        <f t="shared" si="5"/>
        <v>125.61453440000001</v>
      </c>
      <c r="R57" s="2">
        <v>4339</v>
      </c>
      <c r="S57" s="2">
        <f t="shared" si="6"/>
        <v>11237.966609999999</v>
      </c>
      <c r="T57" s="2">
        <f t="shared" si="7"/>
        <v>2776960</v>
      </c>
      <c r="U57" s="2">
        <f t="shared" si="8"/>
        <v>120971320000</v>
      </c>
      <c r="V57" s="2">
        <v>853729.01677999995</v>
      </c>
      <c r="W57" s="2">
        <f t="shared" si="9"/>
        <v>260.21660431454399</v>
      </c>
      <c r="X57" s="2">
        <f t="shared" si="10"/>
        <v>161.69115340403133</v>
      </c>
      <c r="Y57" s="2">
        <f t="shared" si="11"/>
        <v>6.5495271976842373</v>
      </c>
      <c r="Z57" s="2">
        <f t="shared" si="12"/>
        <v>50.234098595638912</v>
      </c>
      <c r="AA57" s="2">
        <f t="shared" si="13"/>
        <v>0.38203101833577441</v>
      </c>
      <c r="AB57" s="2">
        <f t="shared" si="14"/>
        <v>1.1592484291301288</v>
      </c>
      <c r="AC57" s="2">
        <v>130</v>
      </c>
      <c r="AD57" s="2">
        <f t="shared" si="15"/>
        <v>0.38641614304337624</v>
      </c>
      <c r="AE57" s="2">
        <v>14.010199999999999</v>
      </c>
      <c r="AF57" s="2">
        <f t="shared" si="16"/>
        <v>89.463917525773198</v>
      </c>
      <c r="AG57" s="2">
        <f t="shared" si="17"/>
        <v>0.12107076046256714</v>
      </c>
      <c r="AH57" s="2">
        <f t="shared" si="18"/>
        <v>0.18441808746608102</v>
      </c>
      <c r="AI57" s="2">
        <f t="shared" si="19"/>
        <v>24054212379</v>
      </c>
      <c r="AJ57" s="2">
        <f t="shared" si="20"/>
        <v>681139990.79999995</v>
      </c>
      <c r="AK57" s="2">
        <f t="shared" si="21"/>
        <v>681.13999079999996</v>
      </c>
      <c r="AL57" s="2" t="s">
        <v>512</v>
      </c>
      <c r="AM57" s="2" t="s">
        <v>148</v>
      </c>
      <c r="AN57" s="2" t="s">
        <v>513</v>
      </c>
      <c r="AO57" s="2" t="s">
        <v>514</v>
      </c>
      <c r="AP57" s="2" t="s">
        <v>515</v>
      </c>
      <c r="AQ57" s="2" t="s">
        <v>516</v>
      </c>
      <c r="AR57" s="2" t="s">
        <v>517</v>
      </c>
      <c r="AS57" s="2">
        <v>1</v>
      </c>
      <c r="AT57" s="2" t="s">
        <v>518</v>
      </c>
      <c r="AU57" s="2" t="s">
        <v>519</v>
      </c>
      <c r="AV57" s="2">
        <v>9</v>
      </c>
      <c r="AW57" s="5">
        <v>78</v>
      </c>
      <c r="AX57" s="5">
        <v>22</v>
      </c>
      <c r="AY57" s="2">
        <v>0</v>
      </c>
      <c r="AZ57" s="5">
        <v>5.3</v>
      </c>
      <c r="BA57" s="5">
        <v>12.3</v>
      </c>
      <c r="BB57" s="2">
        <v>0</v>
      </c>
      <c r="BC57" s="2">
        <v>0</v>
      </c>
      <c r="BD57" s="2">
        <v>0</v>
      </c>
      <c r="BE57" s="5">
        <v>0.4</v>
      </c>
      <c r="BF57" s="5">
        <v>6.6</v>
      </c>
      <c r="BG57" s="5">
        <v>0.1</v>
      </c>
      <c r="BH57" s="5">
        <v>0.4</v>
      </c>
      <c r="BI57" s="5">
        <v>0.3</v>
      </c>
      <c r="BJ57" s="5">
        <v>28.6</v>
      </c>
      <c r="BK57" s="5">
        <v>45.5</v>
      </c>
      <c r="BL57" s="5">
        <v>0.2</v>
      </c>
      <c r="BM57" s="2">
        <v>0</v>
      </c>
      <c r="BN57" s="5">
        <v>0.3</v>
      </c>
      <c r="BO57" s="5">
        <v>3853</v>
      </c>
      <c r="BP57" s="5">
        <v>1327</v>
      </c>
      <c r="BQ57" s="5">
        <v>32</v>
      </c>
      <c r="BR57" s="5">
        <v>11</v>
      </c>
      <c r="BS57" s="5">
        <v>0.15</v>
      </c>
      <c r="BT57" s="5">
        <v>0.05</v>
      </c>
      <c r="BU57" s="5">
        <v>7198</v>
      </c>
      <c r="BV57" s="5">
        <v>59</v>
      </c>
      <c r="BW57" s="5">
        <v>0.28000000000000003</v>
      </c>
      <c r="BX57" s="5">
        <v>31809</v>
      </c>
      <c r="BY57" s="5">
        <v>5031</v>
      </c>
      <c r="BZ57" s="5">
        <v>261</v>
      </c>
      <c r="CA57" s="5">
        <v>41</v>
      </c>
      <c r="CB57" s="5">
        <v>2.59</v>
      </c>
      <c r="CC57" s="5">
        <v>0.42</v>
      </c>
      <c r="CD57" s="5">
        <v>3</v>
      </c>
      <c r="CE57" s="5">
        <v>2</v>
      </c>
      <c r="CF57" s="5">
        <v>33</v>
      </c>
      <c r="CG57" s="5">
        <v>14</v>
      </c>
      <c r="CH57" s="5">
        <v>40</v>
      </c>
      <c r="CI57" s="5">
        <v>2</v>
      </c>
      <c r="CJ57" s="5">
        <v>4</v>
      </c>
      <c r="CK57" s="2">
        <v>0</v>
      </c>
      <c r="CL57" s="2">
        <v>0</v>
      </c>
      <c r="CM57" s="2">
        <v>0</v>
      </c>
      <c r="CN57" s="2">
        <v>0</v>
      </c>
      <c r="CO57" s="5">
        <v>5</v>
      </c>
      <c r="CP57" s="5">
        <v>26</v>
      </c>
      <c r="CQ57" s="5">
        <v>16</v>
      </c>
      <c r="CR57" s="5">
        <v>54</v>
      </c>
      <c r="CS57" s="5">
        <v>0.67081000000000002</v>
      </c>
      <c r="CT57" s="5">
        <v>0.21182999999999999</v>
      </c>
      <c r="CU57" s="2" t="s">
        <v>143</v>
      </c>
    </row>
    <row r="58" spans="1:99" s="2" customFormat="1" x14ac:dyDescent="0.25">
      <c r="A58" s="2" t="s">
        <v>520</v>
      </c>
      <c r="B58" s="2" t="s">
        <v>520</v>
      </c>
      <c r="C58" s="2" t="s">
        <v>521</v>
      </c>
      <c r="D58" s="2">
        <v>1952</v>
      </c>
      <c r="E58" s="2">
        <f t="shared" si="0"/>
        <v>63</v>
      </c>
      <c r="F58" s="2">
        <v>192</v>
      </c>
      <c r="G58" s="2">
        <v>197</v>
      </c>
      <c r="H58" s="2">
        <v>290400</v>
      </c>
      <c r="I58" s="2">
        <v>1230800</v>
      </c>
      <c r="J58" s="2">
        <v>654100</v>
      </c>
      <c r="K58" s="2">
        <v>1230800</v>
      </c>
      <c r="L58" s="2">
        <f t="shared" si="1"/>
        <v>53613524920</v>
      </c>
      <c r="M58" s="2">
        <v>12900</v>
      </c>
      <c r="N58" s="2">
        <f t="shared" si="2"/>
        <v>561924000</v>
      </c>
      <c r="O58" s="2">
        <f t="shared" si="3"/>
        <v>20.15625</v>
      </c>
      <c r="P58" s="2">
        <f t="shared" si="4"/>
        <v>52204494</v>
      </c>
      <c r="Q58" s="2">
        <f t="shared" si="5"/>
        <v>52.204494000000004</v>
      </c>
      <c r="R58" s="2">
        <v>1610</v>
      </c>
      <c r="S58" s="2">
        <f t="shared" si="6"/>
        <v>4169.8838999999998</v>
      </c>
      <c r="T58" s="2">
        <f t="shared" si="7"/>
        <v>1030400</v>
      </c>
      <c r="U58" s="2">
        <f t="shared" si="8"/>
        <v>44886800000</v>
      </c>
      <c r="V58" s="2">
        <v>755321.55302999995</v>
      </c>
      <c r="W58" s="2">
        <f t="shared" si="9"/>
        <v>230.22200936354398</v>
      </c>
      <c r="X58" s="2">
        <f t="shared" si="10"/>
        <v>143.05337021456381</v>
      </c>
      <c r="Y58" s="2">
        <f t="shared" si="11"/>
        <v>8.9885116555017266</v>
      </c>
      <c r="Z58" s="2">
        <f t="shared" si="12"/>
        <v>95.410633679999435</v>
      </c>
      <c r="AA58" s="2">
        <f t="shared" si="13"/>
        <v>0.28534520492332116</v>
      </c>
      <c r="AB58" s="2">
        <f t="shared" si="14"/>
        <v>1.4907911512499912</v>
      </c>
      <c r="AC58" s="2">
        <v>192</v>
      </c>
      <c r="AD58" s="2">
        <f t="shared" si="15"/>
        <v>0.49693038374999704</v>
      </c>
      <c r="AE58" s="2">
        <v>99.060699999999997</v>
      </c>
      <c r="AF58" s="2">
        <f t="shared" si="16"/>
        <v>79.875968992248062</v>
      </c>
      <c r="AG58" s="2">
        <f t="shared" si="17"/>
        <v>0.35670026997971532</v>
      </c>
      <c r="AH58" s="2">
        <f t="shared" si="18"/>
        <v>6.4704074469376704E-2</v>
      </c>
      <c r="AI58" s="2">
        <f t="shared" si="19"/>
        <v>28492530590</v>
      </c>
      <c r="AJ58" s="2">
        <f t="shared" si="20"/>
        <v>806819268</v>
      </c>
      <c r="AK58" s="2">
        <f t="shared" si="21"/>
        <v>806.81926799999997</v>
      </c>
      <c r="AL58" s="2" t="s">
        <v>522</v>
      </c>
      <c r="AM58" s="2" t="s">
        <v>148</v>
      </c>
      <c r="AN58" s="2" t="s">
        <v>523</v>
      </c>
      <c r="AO58" s="2" t="s">
        <v>524</v>
      </c>
      <c r="AP58" s="2" t="s">
        <v>525</v>
      </c>
      <c r="AQ58" s="2" t="s">
        <v>526</v>
      </c>
      <c r="AR58" s="2" t="s">
        <v>527</v>
      </c>
      <c r="AS58" s="2">
        <v>1</v>
      </c>
      <c r="AT58" s="2" t="s">
        <v>528</v>
      </c>
      <c r="AU58" s="2" t="s">
        <v>529</v>
      </c>
      <c r="AV58" s="2">
        <v>11</v>
      </c>
      <c r="AW58" s="5">
        <v>20</v>
      </c>
      <c r="AX58" s="5">
        <v>77</v>
      </c>
      <c r="AY58" s="5">
        <v>3</v>
      </c>
      <c r="AZ58" s="5">
        <v>0.5</v>
      </c>
      <c r="BA58" s="5">
        <v>0.1</v>
      </c>
      <c r="BB58" s="5">
        <v>0.1</v>
      </c>
      <c r="BC58" s="5">
        <v>0.7</v>
      </c>
      <c r="BD58" s="5">
        <v>0.3</v>
      </c>
      <c r="BE58" s="5">
        <v>0.2</v>
      </c>
      <c r="BF58" s="5">
        <v>44.8</v>
      </c>
      <c r="BG58" s="5">
        <v>2.2999999999999998</v>
      </c>
      <c r="BH58" s="5">
        <v>9.6999999999999993</v>
      </c>
      <c r="BI58" s="5">
        <v>0.7</v>
      </c>
      <c r="BJ58" s="2">
        <v>0</v>
      </c>
      <c r="BK58" s="5">
        <v>39.1</v>
      </c>
      <c r="BL58" s="5">
        <v>1.5</v>
      </c>
      <c r="BM58" s="2">
        <v>0</v>
      </c>
      <c r="BN58" s="5">
        <v>0.1</v>
      </c>
      <c r="BO58" s="5">
        <v>18198</v>
      </c>
      <c r="BP58" s="5">
        <v>2848</v>
      </c>
      <c r="BQ58" s="5">
        <v>57</v>
      </c>
      <c r="BR58" s="5">
        <v>9</v>
      </c>
      <c r="BS58" s="5">
        <v>0.18</v>
      </c>
      <c r="BT58" s="5">
        <v>0.03</v>
      </c>
      <c r="BU58" s="5">
        <v>29549</v>
      </c>
      <c r="BV58" s="5">
        <v>92</v>
      </c>
      <c r="BW58" s="5">
        <v>0.28999999999999998</v>
      </c>
      <c r="BX58" s="5">
        <v>155059</v>
      </c>
      <c r="BY58" s="5">
        <v>29086</v>
      </c>
      <c r="BZ58" s="5">
        <v>482</v>
      </c>
      <c r="CA58" s="5">
        <v>90</v>
      </c>
      <c r="CB58" s="5">
        <v>1.78</v>
      </c>
      <c r="CC58" s="5">
        <v>0.35</v>
      </c>
      <c r="CD58" s="5">
        <v>8</v>
      </c>
      <c r="CE58" s="5">
        <v>5</v>
      </c>
      <c r="CF58" s="5">
        <v>17</v>
      </c>
      <c r="CG58" s="5">
        <v>9</v>
      </c>
      <c r="CH58" s="5">
        <v>20</v>
      </c>
      <c r="CI58" s="5">
        <v>12</v>
      </c>
      <c r="CJ58" s="5">
        <v>9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5">
        <v>42</v>
      </c>
      <c r="CR58" s="5">
        <v>77</v>
      </c>
      <c r="CS58" s="5">
        <v>0.72079000000000004</v>
      </c>
      <c r="CT58" s="5">
        <v>0.22856000000000001</v>
      </c>
      <c r="CU58" s="2" t="s">
        <v>143</v>
      </c>
    </row>
    <row r="59" spans="1:99" s="2" customFormat="1" x14ac:dyDescent="0.25">
      <c r="A59" s="2" t="s">
        <v>530</v>
      </c>
      <c r="B59" s="2" t="s">
        <v>530</v>
      </c>
      <c r="C59" s="2" t="s">
        <v>531</v>
      </c>
      <c r="D59" s="2">
        <v>1951</v>
      </c>
      <c r="E59" s="2">
        <f t="shared" si="0"/>
        <v>64</v>
      </c>
      <c r="F59" s="2">
        <v>86</v>
      </c>
      <c r="G59" s="2">
        <v>94</v>
      </c>
      <c r="H59" s="2">
        <v>266200</v>
      </c>
      <c r="I59" s="2">
        <v>289000</v>
      </c>
      <c r="J59" s="2">
        <v>3116</v>
      </c>
      <c r="K59" s="2">
        <v>289000</v>
      </c>
      <c r="L59" s="2">
        <f t="shared" si="1"/>
        <v>12588811100</v>
      </c>
      <c r="M59" s="2">
        <v>3570</v>
      </c>
      <c r="N59" s="2">
        <f t="shared" si="2"/>
        <v>155509200</v>
      </c>
      <c r="O59" s="2">
        <f t="shared" si="3"/>
        <v>5.578125</v>
      </c>
      <c r="P59" s="2">
        <f t="shared" si="4"/>
        <v>14447290.200000001</v>
      </c>
      <c r="Q59" s="2">
        <f t="shared" si="5"/>
        <v>14.447290200000001</v>
      </c>
      <c r="R59" s="2">
        <v>732</v>
      </c>
      <c r="S59" s="2">
        <f t="shared" si="6"/>
        <v>1895.8726799999999</v>
      </c>
      <c r="T59" s="2">
        <f t="shared" si="7"/>
        <v>468480</v>
      </c>
      <c r="U59" s="2">
        <f t="shared" si="8"/>
        <v>20408160000</v>
      </c>
      <c r="V59" s="2">
        <v>201484.91748</v>
      </c>
      <c r="W59" s="2">
        <f t="shared" si="9"/>
        <v>61.412602847903997</v>
      </c>
      <c r="X59" s="2">
        <f t="shared" si="10"/>
        <v>38.160034461207125</v>
      </c>
      <c r="Y59" s="2">
        <f t="shared" si="11"/>
        <v>4.5578412791507787</v>
      </c>
      <c r="Z59" s="2">
        <f t="shared" si="12"/>
        <v>80.952195111286017</v>
      </c>
      <c r="AA59" s="2">
        <f t="shared" si="13"/>
        <v>15.978203326147842</v>
      </c>
      <c r="AB59" s="2">
        <f t="shared" si="14"/>
        <v>2.8239137829518377</v>
      </c>
      <c r="AC59" s="2">
        <v>86</v>
      </c>
      <c r="AD59" s="2">
        <f t="shared" si="15"/>
        <v>0.94130459431727931</v>
      </c>
      <c r="AE59" s="2">
        <v>471.483</v>
      </c>
      <c r="AF59" s="2">
        <f t="shared" si="16"/>
        <v>131.22689075630251</v>
      </c>
      <c r="AG59" s="2">
        <f t="shared" si="17"/>
        <v>0.57530219960951079</v>
      </c>
      <c r="AH59" s="2">
        <f t="shared" si="18"/>
        <v>3.7588659269038249</v>
      </c>
      <c r="AI59" s="2">
        <f t="shared" si="19"/>
        <v>135732648.40000001</v>
      </c>
      <c r="AJ59" s="2">
        <f t="shared" si="20"/>
        <v>3843523.68</v>
      </c>
      <c r="AK59" s="2">
        <f t="shared" si="21"/>
        <v>3.8435236800000001</v>
      </c>
      <c r="AL59" s="2" t="s">
        <v>532</v>
      </c>
      <c r="AM59" s="2" t="s">
        <v>148</v>
      </c>
      <c r="AN59" s="2" t="s">
        <v>148</v>
      </c>
      <c r="AO59" s="2" t="s">
        <v>533</v>
      </c>
      <c r="AP59" s="2" t="s">
        <v>534</v>
      </c>
      <c r="AQ59" s="2" t="s">
        <v>233</v>
      </c>
      <c r="AR59" s="2" t="s">
        <v>535</v>
      </c>
      <c r="AS59" s="2">
        <v>2</v>
      </c>
      <c r="AT59" s="2" t="s">
        <v>536</v>
      </c>
      <c r="AU59" s="2" t="s">
        <v>537</v>
      </c>
      <c r="AV59" s="2">
        <v>9</v>
      </c>
      <c r="AW59" s="5">
        <v>86</v>
      </c>
      <c r="AX59" s="5">
        <v>14</v>
      </c>
      <c r="AY59" s="2">
        <v>0</v>
      </c>
      <c r="AZ59" s="5">
        <v>1.3</v>
      </c>
      <c r="BA59" s="5">
        <v>1.7</v>
      </c>
      <c r="BB59" s="5">
        <v>0.1</v>
      </c>
      <c r="BC59" s="5">
        <v>0.1</v>
      </c>
      <c r="BD59" s="2">
        <v>0</v>
      </c>
      <c r="BE59" s="2">
        <v>0</v>
      </c>
      <c r="BF59" s="5">
        <v>11.7</v>
      </c>
      <c r="BG59" s="5">
        <v>0.2</v>
      </c>
      <c r="BH59" s="5">
        <v>0.5</v>
      </c>
      <c r="BI59" s="5">
        <v>5.8</v>
      </c>
      <c r="BJ59" s="5">
        <v>59</v>
      </c>
      <c r="BK59" s="5">
        <v>15.4</v>
      </c>
      <c r="BL59" s="5">
        <v>3.8</v>
      </c>
      <c r="BM59" s="2">
        <v>0</v>
      </c>
      <c r="BN59" s="5">
        <v>0.4</v>
      </c>
      <c r="BO59" s="5">
        <v>44996</v>
      </c>
      <c r="BP59" s="5">
        <v>20323</v>
      </c>
      <c r="BQ59" s="5">
        <v>21</v>
      </c>
      <c r="BR59" s="5">
        <v>10</v>
      </c>
      <c r="BS59" s="5">
        <v>0.12</v>
      </c>
      <c r="BT59" s="5">
        <v>0.05</v>
      </c>
      <c r="BU59" s="5">
        <v>88766</v>
      </c>
      <c r="BV59" s="5">
        <v>42</v>
      </c>
      <c r="BW59" s="5">
        <v>0.24</v>
      </c>
      <c r="BX59" s="5">
        <v>370442</v>
      </c>
      <c r="BY59" s="5">
        <v>30625</v>
      </c>
      <c r="BZ59" s="5">
        <v>177</v>
      </c>
      <c r="CA59" s="5">
        <v>15</v>
      </c>
      <c r="CB59" s="5">
        <v>0.89</v>
      </c>
      <c r="CC59" s="5">
        <v>0.08</v>
      </c>
      <c r="CD59" s="5">
        <v>2</v>
      </c>
      <c r="CE59" s="5">
        <v>1</v>
      </c>
      <c r="CF59" s="5">
        <v>29</v>
      </c>
      <c r="CG59" s="5">
        <v>16</v>
      </c>
      <c r="CH59" s="5">
        <v>44</v>
      </c>
      <c r="CI59" s="5">
        <v>5</v>
      </c>
      <c r="CJ59" s="5">
        <v>8</v>
      </c>
      <c r="CK59" s="5">
        <v>1</v>
      </c>
      <c r="CL59" s="5">
        <v>1</v>
      </c>
      <c r="CM59" s="5">
        <v>2</v>
      </c>
      <c r="CN59" s="5">
        <v>3</v>
      </c>
      <c r="CO59" s="5">
        <v>12</v>
      </c>
      <c r="CP59" s="5">
        <v>48</v>
      </c>
      <c r="CQ59" s="5">
        <v>6</v>
      </c>
      <c r="CR59" s="5">
        <v>22</v>
      </c>
      <c r="CS59" s="5">
        <v>0.74789000000000005</v>
      </c>
      <c r="CT59" s="5">
        <v>0.55332000000000003</v>
      </c>
      <c r="CU59" s="2" t="s">
        <v>143</v>
      </c>
    </row>
    <row r="60" spans="1:99" s="2" customFormat="1" x14ac:dyDescent="0.25">
      <c r="A60" s="2" t="s">
        <v>538</v>
      </c>
      <c r="B60" s="2" t="s">
        <v>538</v>
      </c>
      <c r="C60" s="2" t="s">
        <v>539</v>
      </c>
      <c r="D60" s="2">
        <v>1950</v>
      </c>
      <c r="E60" s="2">
        <f t="shared" si="0"/>
        <v>65</v>
      </c>
      <c r="F60" s="2">
        <v>84</v>
      </c>
      <c r="G60" s="2">
        <v>89</v>
      </c>
      <c r="H60" s="2">
        <v>53700</v>
      </c>
      <c r="I60" s="2">
        <v>55395</v>
      </c>
      <c r="J60" s="2">
        <v>7105</v>
      </c>
      <c r="K60" s="2">
        <v>55395</v>
      </c>
      <c r="L60" s="2">
        <f t="shared" si="1"/>
        <v>2413000660.5</v>
      </c>
      <c r="M60" s="2">
        <v>880</v>
      </c>
      <c r="N60" s="2">
        <f t="shared" si="2"/>
        <v>38332800</v>
      </c>
      <c r="O60" s="2">
        <f t="shared" si="3"/>
        <v>1.375</v>
      </c>
      <c r="P60" s="2">
        <f t="shared" si="4"/>
        <v>3561236.8000000003</v>
      </c>
      <c r="Q60" s="2">
        <f t="shared" si="5"/>
        <v>3.5612368000000001</v>
      </c>
      <c r="R60" s="2">
        <v>123</v>
      </c>
      <c r="S60" s="2">
        <f t="shared" si="6"/>
        <v>318.56876999999997</v>
      </c>
      <c r="T60" s="2">
        <f t="shared" si="7"/>
        <v>78720</v>
      </c>
      <c r="U60" s="2">
        <f t="shared" si="8"/>
        <v>3429240000</v>
      </c>
      <c r="V60" s="2">
        <v>77739.045578000005</v>
      </c>
      <c r="W60" s="2">
        <f t="shared" si="9"/>
        <v>23.694861092174399</v>
      </c>
      <c r="X60" s="2">
        <f t="shared" si="10"/>
        <v>14.723308798199733</v>
      </c>
      <c r="Y60" s="2">
        <f t="shared" si="11"/>
        <v>3.5420006124353769</v>
      </c>
      <c r="Z60" s="2">
        <f t="shared" si="12"/>
        <v>62.948719125657398</v>
      </c>
      <c r="AA60" s="2">
        <f t="shared" si="13"/>
        <v>2.7036967107239338</v>
      </c>
      <c r="AB60" s="2">
        <f t="shared" si="14"/>
        <v>2.2481685402020499</v>
      </c>
      <c r="AC60" s="2">
        <v>84</v>
      </c>
      <c r="AD60" s="2">
        <f t="shared" si="15"/>
        <v>0.74938951340068327</v>
      </c>
      <c r="AE60" s="2">
        <v>58.936100000000003</v>
      </c>
      <c r="AF60" s="2">
        <f t="shared" si="16"/>
        <v>89.454545454545453</v>
      </c>
      <c r="AG60" s="2">
        <f t="shared" si="17"/>
        <v>0.90104623102659076</v>
      </c>
      <c r="AH60" s="2">
        <f t="shared" si="18"/>
        <v>0.40635411133298405</v>
      </c>
      <c r="AI60" s="2">
        <f t="shared" si="19"/>
        <v>309493089.5</v>
      </c>
      <c r="AJ60" s="2">
        <f t="shared" si="20"/>
        <v>8763875.4000000004</v>
      </c>
      <c r="AK60" s="2">
        <f t="shared" si="21"/>
        <v>8.7638753999999999</v>
      </c>
      <c r="AL60" s="2" t="s">
        <v>540</v>
      </c>
      <c r="AM60" s="2" t="s">
        <v>541</v>
      </c>
      <c r="AN60" s="2" t="s">
        <v>542</v>
      </c>
      <c r="AO60" s="2" t="s">
        <v>543</v>
      </c>
      <c r="AP60" s="2" t="s">
        <v>544</v>
      </c>
      <c r="AQ60" s="2" t="s">
        <v>188</v>
      </c>
      <c r="AR60" s="2" t="s">
        <v>545</v>
      </c>
      <c r="AS60" s="2">
        <v>1</v>
      </c>
      <c r="AT60" s="2" t="s">
        <v>546</v>
      </c>
      <c r="AU60" s="2" t="s">
        <v>547</v>
      </c>
      <c r="AV60" s="2">
        <v>9</v>
      </c>
      <c r="AW60" s="5">
        <v>24</v>
      </c>
      <c r="AX60" s="5">
        <v>74</v>
      </c>
      <c r="AY60" s="5">
        <v>2</v>
      </c>
      <c r="AZ60" s="5">
        <v>0.5</v>
      </c>
      <c r="BA60" s="2">
        <v>0</v>
      </c>
      <c r="BB60" s="2">
        <v>0</v>
      </c>
      <c r="BC60" s="2">
        <v>0</v>
      </c>
      <c r="BD60" s="2">
        <v>0</v>
      </c>
      <c r="BE60" s="5">
        <v>0.2</v>
      </c>
      <c r="BF60" s="5">
        <v>52.6</v>
      </c>
      <c r="BG60" s="2">
        <v>0</v>
      </c>
      <c r="BH60" s="5">
        <v>0.3</v>
      </c>
      <c r="BI60" s="5">
        <v>0.5</v>
      </c>
      <c r="BJ60" s="5">
        <v>32.700000000000003</v>
      </c>
      <c r="BK60" s="5">
        <v>7.8</v>
      </c>
      <c r="BL60" s="5">
        <v>3.4</v>
      </c>
      <c r="BM60" s="2">
        <v>0</v>
      </c>
      <c r="BN60" s="5">
        <v>1.8</v>
      </c>
      <c r="BO60" s="5">
        <v>4786</v>
      </c>
      <c r="BP60" s="5">
        <v>1832</v>
      </c>
      <c r="BQ60" s="5">
        <v>24</v>
      </c>
      <c r="BR60" s="5">
        <v>9</v>
      </c>
      <c r="BS60" s="5">
        <v>0.19</v>
      </c>
      <c r="BT60" s="5">
        <v>7.0000000000000007E-2</v>
      </c>
      <c r="BU60" s="5">
        <v>9744</v>
      </c>
      <c r="BV60" s="5">
        <v>50</v>
      </c>
      <c r="BW60" s="5">
        <v>0.4</v>
      </c>
      <c r="BX60" s="5">
        <v>39867</v>
      </c>
      <c r="BY60" s="5">
        <v>6112</v>
      </c>
      <c r="BZ60" s="5">
        <v>203</v>
      </c>
      <c r="CA60" s="5">
        <v>31</v>
      </c>
      <c r="CB60" s="5">
        <v>0.76</v>
      </c>
      <c r="CC60" s="5">
        <v>0.12</v>
      </c>
      <c r="CD60" s="5">
        <v>10</v>
      </c>
      <c r="CE60" s="5">
        <v>7</v>
      </c>
      <c r="CF60" s="5">
        <v>11</v>
      </c>
      <c r="CG60" s="5">
        <v>5</v>
      </c>
      <c r="CH60" s="5">
        <v>41</v>
      </c>
      <c r="CI60" s="5">
        <v>22</v>
      </c>
      <c r="CJ60" s="5">
        <v>30</v>
      </c>
      <c r="CK60" s="5">
        <v>3</v>
      </c>
      <c r="CL60" s="5">
        <v>5</v>
      </c>
      <c r="CM60" s="2">
        <v>0</v>
      </c>
      <c r="CN60" s="2">
        <v>0</v>
      </c>
      <c r="CO60" s="5">
        <v>8</v>
      </c>
      <c r="CP60" s="5">
        <v>38</v>
      </c>
      <c r="CQ60" s="5">
        <v>5</v>
      </c>
      <c r="CR60" s="5">
        <v>15</v>
      </c>
      <c r="CS60" s="5">
        <v>0.36142999999999997</v>
      </c>
      <c r="CT60" s="5">
        <v>5.3519999999999998E-2</v>
      </c>
      <c r="CU60" s="2" t="s">
        <v>143</v>
      </c>
    </row>
    <row r="61" spans="1:99" s="2" customFormat="1" x14ac:dyDescent="0.25">
      <c r="A61" s="2" t="s">
        <v>548</v>
      </c>
      <c r="B61" s="2" t="s">
        <v>548</v>
      </c>
      <c r="C61" s="2" t="s">
        <v>549</v>
      </c>
      <c r="D61" s="2">
        <v>1949</v>
      </c>
      <c r="E61" s="2">
        <f t="shared" si="0"/>
        <v>66</v>
      </c>
      <c r="F61" s="2">
        <v>99</v>
      </c>
      <c r="G61" s="2">
        <v>110</v>
      </c>
      <c r="H61" s="2">
        <v>986000</v>
      </c>
      <c r="I61" s="2">
        <v>1284400</v>
      </c>
      <c r="J61" s="2">
        <v>365200</v>
      </c>
      <c r="K61" s="2">
        <v>1284400</v>
      </c>
      <c r="L61" s="2">
        <f t="shared" si="1"/>
        <v>55948335560</v>
      </c>
      <c r="M61" s="2">
        <v>19900</v>
      </c>
      <c r="N61" s="2">
        <f t="shared" si="2"/>
        <v>866844000</v>
      </c>
      <c r="O61" s="2">
        <f t="shared" si="3"/>
        <v>31.09375</v>
      </c>
      <c r="P61" s="2">
        <f t="shared" si="4"/>
        <v>80532514</v>
      </c>
      <c r="Q61" s="2">
        <f t="shared" si="5"/>
        <v>80.532514000000006</v>
      </c>
      <c r="R61" s="2">
        <v>12494</v>
      </c>
      <c r="S61" s="2">
        <f t="shared" si="6"/>
        <v>32359.335059999998</v>
      </c>
      <c r="T61" s="2">
        <f t="shared" si="7"/>
        <v>7996160</v>
      </c>
      <c r="U61" s="2">
        <f t="shared" si="8"/>
        <v>348332720000</v>
      </c>
      <c r="V61" s="2">
        <v>138035.75237</v>
      </c>
      <c r="W61" s="2">
        <f t="shared" si="9"/>
        <v>42.073297322376</v>
      </c>
      <c r="X61" s="2">
        <f t="shared" si="10"/>
        <v>26.143143284363781</v>
      </c>
      <c r="Y61" s="2">
        <f t="shared" si="11"/>
        <v>1.3225613051138301</v>
      </c>
      <c r="Z61" s="2">
        <f t="shared" si="12"/>
        <v>64.542565398156995</v>
      </c>
      <c r="AA61" s="2">
        <f t="shared" si="13"/>
        <v>9.3399310129053295E-2</v>
      </c>
      <c r="AB61" s="2">
        <f t="shared" si="14"/>
        <v>1.9558353150956664</v>
      </c>
      <c r="AC61" s="2">
        <v>99</v>
      </c>
      <c r="AD61" s="2">
        <f t="shared" si="15"/>
        <v>0.65194510503188885</v>
      </c>
      <c r="AE61" s="2">
        <v>27.259399999999999</v>
      </c>
      <c r="AF61" s="2">
        <f t="shared" si="16"/>
        <v>401.81708542713568</v>
      </c>
      <c r="AG61" s="2">
        <f t="shared" si="17"/>
        <v>0.19427691485654061</v>
      </c>
      <c r="AH61" s="2">
        <f t="shared" si="18"/>
        <v>0.17877565413818999</v>
      </c>
      <c r="AI61" s="2">
        <f t="shared" si="19"/>
        <v>15908075480</v>
      </c>
      <c r="AJ61" s="2">
        <f t="shared" si="20"/>
        <v>450466896</v>
      </c>
      <c r="AK61" s="2">
        <f t="shared" si="21"/>
        <v>450.46689600000002</v>
      </c>
      <c r="AL61" s="2" t="s">
        <v>550</v>
      </c>
      <c r="AM61" s="2" t="s">
        <v>148</v>
      </c>
      <c r="AN61" s="2" t="s">
        <v>148</v>
      </c>
      <c r="AO61" s="2" t="s">
        <v>551</v>
      </c>
      <c r="AP61" s="2" t="s">
        <v>552</v>
      </c>
      <c r="AQ61" s="2" t="s">
        <v>139</v>
      </c>
      <c r="AR61" s="2" t="s">
        <v>553</v>
      </c>
      <c r="AS61" s="2">
        <v>1</v>
      </c>
      <c r="AT61" s="2" t="s">
        <v>554</v>
      </c>
      <c r="AU61" s="2" t="s">
        <v>555</v>
      </c>
      <c r="AV61" s="2">
        <v>9</v>
      </c>
      <c r="AW61" s="5">
        <v>35</v>
      </c>
      <c r="AX61" s="5">
        <v>65</v>
      </c>
      <c r="AY61" s="2">
        <v>0</v>
      </c>
      <c r="AZ61" s="5">
        <v>3.3</v>
      </c>
      <c r="BA61" s="2">
        <v>0</v>
      </c>
      <c r="BB61" s="2">
        <v>0</v>
      </c>
      <c r="BC61" s="5">
        <v>0.6</v>
      </c>
      <c r="BD61" s="2">
        <v>0</v>
      </c>
      <c r="BE61" s="5">
        <v>0.1</v>
      </c>
      <c r="BF61" s="5">
        <v>33.4</v>
      </c>
      <c r="BG61" s="2">
        <v>0</v>
      </c>
      <c r="BH61" s="5">
        <v>0.1</v>
      </c>
      <c r="BI61" s="5">
        <v>0.4</v>
      </c>
      <c r="BJ61" s="5">
        <v>57.3</v>
      </c>
      <c r="BK61" s="5">
        <v>2.5</v>
      </c>
      <c r="BL61" s="5">
        <v>0.3</v>
      </c>
      <c r="BM61" s="2">
        <v>0</v>
      </c>
      <c r="BN61" s="5">
        <v>1.9</v>
      </c>
      <c r="BO61" s="5">
        <v>4508</v>
      </c>
      <c r="BP61" s="5">
        <v>1733</v>
      </c>
      <c r="BQ61" s="5">
        <v>27</v>
      </c>
      <c r="BR61" s="5">
        <v>10</v>
      </c>
      <c r="BS61" s="5">
        <v>0.15</v>
      </c>
      <c r="BT61" s="5">
        <v>0.06</v>
      </c>
      <c r="BU61" s="5">
        <v>8435</v>
      </c>
      <c r="BV61" s="5">
        <v>50</v>
      </c>
      <c r="BW61" s="5">
        <v>0.28999999999999998</v>
      </c>
      <c r="BX61" s="5">
        <v>19085</v>
      </c>
      <c r="BY61" s="5">
        <v>766</v>
      </c>
      <c r="BZ61" s="5">
        <v>113</v>
      </c>
      <c r="CA61" s="5">
        <v>5</v>
      </c>
      <c r="CB61" s="5">
        <v>0.79</v>
      </c>
      <c r="CC61" s="5">
        <v>0.03</v>
      </c>
      <c r="CD61" s="5">
        <v>5</v>
      </c>
      <c r="CE61" s="5">
        <v>3</v>
      </c>
      <c r="CF61" s="5">
        <v>7</v>
      </c>
      <c r="CG61" s="5">
        <v>3</v>
      </c>
      <c r="CH61" s="5">
        <v>50</v>
      </c>
      <c r="CI61" s="5">
        <v>17</v>
      </c>
      <c r="CJ61" s="5">
        <v>19</v>
      </c>
      <c r="CK61" s="5">
        <v>4</v>
      </c>
      <c r="CL61" s="5">
        <v>5</v>
      </c>
      <c r="CM61" s="2">
        <v>0</v>
      </c>
      <c r="CN61" s="2">
        <v>0</v>
      </c>
      <c r="CO61" s="5">
        <v>16</v>
      </c>
      <c r="CP61" s="5">
        <v>66</v>
      </c>
      <c r="CQ61" s="5">
        <v>1</v>
      </c>
      <c r="CR61" s="5">
        <v>3</v>
      </c>
      <c r="CS61" s="5">
        <v>0.37730000000000002</v>
      </c>
      <c r="CT61" s="5">
        <v>6.5350000000000005E-2</v>
      </c>
      <c r="CU61" s="2" t="s">
        <v>143</v>
      </c>
    </row>
    <row r="62" spans="1:99" s="2" customFormat="1" x14ac:dyDescent="0.25">
      <c r="A62" s="2" t="s">
        <v>556</v>
      </c>
      <c r="B62" s="2" t="s">
        <v>556</v>
      </c>
      <c r="C62" s="2" t="s">
        <v>557</v>
      </c>
      <c r="D62" s="2">
        <v>1949</v>
      </c>
      <c r="E62" s="2">
        <f t="shared" si="0"/>
        <v>66</v>
      </c>
      <c r="F62" s="2">
        <v>95</v>
      </c>
      <c r="G62" s="2">
        <v>99</v>
      </c>
      <c r="H62" s="2">
        <v>170910</v>
      </c>
      <c r="I62" s="2">
        <v>427481</v>
      </c>
      <c r="J62" s="2">
        <v>51589</v>
      </c>
      <c r="K62" s="2">
        <v>427481</v>
      </c>
      <c r="L62" s="2">
        <f t="shared" si="1"/>
        <v>18621029611.900002</v>
      </c>
      <c r="M62" s="2">
        <v>6745</v>
      </c>
      <c r="N62" s="2">
        <f t="shared" si="2"/>
        <v>293812200</v>
      </c>
      <c r="O62" s="2">
        <f t="shared" si="3"/>
        <v>10.5390625</v>
      </c>
      <c r="P62" s="2">
        <f t="shared" si="4"/>
        <v>27296070.699999999</v>
      </c>
      <c r="Q62" s="2">
        <f t="shared" si="5"/>
        <v>27.296070700000001</v>
      </c>
      <c r="R62" s="2">
        <v>993</v>
      </c>
      <c r="S62" s="2">
        <f t="shared" si="6"/>
        <v>2571.8600699999997</v>
      </c>
      <c r="T62" s="2">
        <f t="shared" si="7"/>
        <v>635520</v>
      </c>
      <c r="U62" s="2">
        <f t="shared" si="8"/>
        <v>27684840000</v>
      </c>
      <c r="W62" s="2">
        <f t="shared" si="9"/>
        <v>0</v>
      </c>
      <c r="X62" s="2">
        <f t="shared" si="10"/>
        <v>0</v>
      </c>
      <c r="Y62" s="2">
        <f t="shared" si="11"/>
        <v>0</v>
      </c>
      <c r="Z62" s="2">
        <f t="shared" si="12"/>
        <v>63.377319294093304</v>
      </c>
      <c r="AA62" s="2">
        <f t="shared" si="13"/>
        <v>0</v>
      </c>
      <c r="AB62" s="2">
        <f t="shared" si="14"/>
        <v>2.0013890303397885</v>
      </c>
      <c r="AC62" s="2">
        <v>95</v>
      </c>
      <c r="AD62" s="2">
        <f t="shared" si="15"/>
        <v>0.66712967677992951</v>
      </c>
      <c r="AE62" s="2" t="s">
        <v>148</v>
      </c>
      <c r="AF62" s="2">
        <f t="shared" si="16"/>
        <v>94.220904373610082</v>
      </c>
      <c r="AG62" s="2">
        <f t="shared" si="17"/>
        <v>0.32767582502093984</v>
      </c>
      <c r="AH62" s="2">
        <f t="shared" si="18"/>
        <v>0.42895418832867921</v>
      </c>
      <c r="AI62" s="2">
        <f t="shared" si="19"/>
        <v>2247211681.0999999</v>
      </c>
      <c r="AJ62" s="2">
        <f t="shared" si="20"/>
        <v>63633999.719999999</v>
      </c>
      <c r="AK62" s="2">
        <f t="shared" si="21"/>
        <v>63.633999719999998</v>
      </c>
      <c r="AL62" s="2" t="s">
        <v>148</v>
      </c>
      <c r="AM62" s="2" t="s">
        <v>148</v>
      </c>
      <c r="AN62" s="2" t="s">
        <v>148</v>
      </c>
      <c r="AO62" s="2" t="s">
        <v>148</v>
      </c>
      <c r="AP62" s="2" t="s">
        <v>148</v>
      </c>
      <c r="AQ62" s="2" t="s">
        <v>148</v>
      </c>
      <c r="AR62" s="2" t="s">
        <v>148</v>
      </c>
      <c r="AS62" s="2">
        <v>0</v>
      </c>
      <c r="AT62" s="2" t="s">
        <v>148</v>
      </c>
      <c r="AU62" s="2" t="s">
        <v>148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 t="s">
        <v>143</v>
      </c>
    </row>
    <row r="63" spans="1:99" s="2" customFormat="1" x14ac:dyDescent="0.25">
      <c r="A63" s="2" t="s">
        <v>558</v>
      </c>
      <c r="B63" s="2" t="s">
        <v>558</v>
      </c>
      <c r="C63" s="2" t="s">
        <v>559</v>
      </c>
      <c r="D63" s="2">
        <v>1948</v>
      </c>
      <c r="E63" s="2">
        <f t="shared" si="0"/>
        <v>67</v>
      </c>
      <c r="F63" s="2">
        <v>66</v>
      </c>
      <c r="G63" s="2">
        <v>68</v>
      </c>
      <c r="H63" s="2">
        <v>339200</v>
      </c>
      <c r="I63" s="2">
        <v>383800</v>
      </c>
      <c r="J63" s="2">
        <v>111310</v>
      </c>
      <c r="K63" s="2">
        <v>383800</v>
      </c>
      <c r="L63" s="2">
        <f t="shared" si="1"/>
        <v>16718289620</v>
      </c>
      <c r="M63" s="2">
        <v>7910</v>
      </c>
      <c r="N63" s="2">
        <f t="shared" si="2"/>
        <v>344559600</v>
      </c>
      <c r="O63" s="2">
        <f t="shared" si="3"/>
        <v>12.359375</v>
      </c>
      <c r="P63" s="2">
        <f t="shared" si="4"/>
        <v>32010662.600000001</v>
      </c>
      <c r="Q63" s="2">
        <f t="shared" si="5"/>
        <v>32.010662600000003</v>
      </c>
      <c r="R63" s="2">
        <v>7600</v>
      </c>
      <c r="S63" s="2">
        <f t="shared" si="6"/>
        <v>19683.923999999999</v>
      </c>
      <c r="T63" s="2">
        <f t="shared" si="7"/>
        <v>4864000</v>
      </c>
      <c r="U63" s="2">
        <f t="shared" si="8"/>
        <v>211888000000</v>
      </c>
      <c r="V63" s="2">
        <v>240601.90844</v>
      </c>
      <c r="W63" s="2">
        <f t="shared" si="9"/>
        <v>73.335461692511998</v>
      </c>
      <c r="X63" s="2">
        <f t="shared" si="10"/>
        <v>45.568557847085366</v>
      </c>
      <c r="Y63" s="2">
        <f t="shared" si="11"/>
        <v>3.6564664231018544</v>
      </c>
      <c r="Z63" s="2">
        <f t="shared" si="12"/>
        <v>48.520748282735411</v>
      </c>
      <c r="AA63" s="2">
        <f t="shared" si="13"/>
        <v>0.53413094005046469</v>
      </c>
      <c r="AB63" s="2">
        <f t="shared" si="14"/>
        <v>2.205488558306155</v>
      </c>
      <c r="AC63" s="2">
        <v>66</v>
      </c>
      <c r="AD63" s="2">
        <f t="shared" si="15"/>
        <v>0.7351628527687184</v>
      </c>
      <c r="AE63" s="2">
        <v>195.81100000000001</v>
      </c>
      <c r="AF63" s="2">
        <f t="shared" si="16"/>
        <v>614.91782553729456</v>
      </c>
      <c r="AG63" s="2">
        <f t="shared" si="17"/>
        <v>0.23165451070756959</v>
      </c>
      <c r="AH63" s="2">
        <f t="shared" si="18"/>
        <v>0.23314621482668116</v>
      </c>
      <c r="AI63" s="2">
        <f t="shared" si="19"/>
        <v>4848652469</v>
      </c>
      <c r="AJ63" s="2">
        <f t="shared" si="20"/>
        <v>137298658.80000001</v>
      </c>
      <c r="AK63" s="2">
        <f t="shared" si="21"/>
        <v>137.2986588</v>
      </c>
      <c r="AL63" s="2" t="s">
        <v>560</v>
      </c>
      <c r="AM63" s="2" t="s">
        <v>148</v>
      </c>
      <c r="AN63" s="2" t="s">
        <v>561</v>
      </c>
      <c r="AO63" s="2" t="s">
        <v>562</v>
      </c>
      <c r="AP63" s="2" t="s">
        <v>563</v>
      </c>
      <c r="AQ63" s="2" t="s">
        <v>372</v>
      </c>
      <c r="AR63" s="2" t="s">
        <v>564</v>
      </c>
      <c r="AS63" s="2">
        <v>4</v>
      </c>
      <c r="AT63" s="2" t="s">
        <v>565</v>
      </c>
      <c r="AU63" s="2" t="s">
        <v>566</v>
      </c>
      <c r="AV63" s="2">
        <v>5</v>
      </c>
      <c r="AW63" s="5">
        <v>61</v>
      </c>
      <c r="AX63" s="5">
        <v>38</v>
      </c>
      <c r="AY63" s="5">
        <v>1</v>
      </c>
      <c r="AZ63" s="5">
        <v>0.2</v>
      </c>
      <c r="BA63" s="5">
        <v>0.1</v>
      </c>
      <c r="BB63" s="2">
        <v>0</v>
      </c>
      <c r="BC63" s="5">
        <v>0.1</v>
      </c>
      <c r="BD63" s="2">
        <v>0</v>
      </c>
      <c r="BE63" s="5">
        <v>0.2</v>
      </c>
      <c r="BF63" s="5">
        <v>0.1</v>
      </c>
      <c r="BG63" s="5">
        <v>0.5</v>
      </c>
      <c r="BH63" s="5">
        <v>0.1</v>
      </c>
      <c r="BI63" s="5">
        <v>4.2</v>
      </c>
      <c r="BJ63" s="5">
        <v>52.3</v>
      </c>
      <c r="BK63" s="5">
        <v>2</v>
      </c>
      <c r="BL63" s="5">
        <v>40.1</v>
      </c>
      <c r="BM63" s="2">
        <v>0</v>
      </c>
      <c r="BN63" s="5">
        <v>0.2</v>
      </c>
      <c r="BO63" s="5">
        <v>16908</v>
      </c>
      <c r="BP63" s="5">
        <v>4669</v>
      </c>
      <c r="BQ63" s="5">
        <v>1</v>
      </c>
      <c r="BR63" s="2">
        <v>0</v>
      </c>
      <c r="BS63" s="5">
        <v>0.02</v>
      </c>
      <c r="BT63" s="5">
        <v>0.01</v>
      </c>
      <c r="BU63" s="5">
        <v>24249</v>
      </c>
      <c r="BV63" s="5">
        <v>1</v>
      </c>
      <c r="BW63" s="5">
        <v>0.03</v>
      </c>
      <c r="BX63" s="5">
        <v>209330</v>
      </c>
      <c r="BY63" s="5">
        <v>4404</v>
      </c>
      <c r="BZ63" s="5">
        <v>6</v>
      </c>
      <c r="CA63" s="2">
        <v>0</v>
      </c>
      <c r="CB63" s="5">
        <v>1.21</v>
      </c>
      <c r="CC63" s="5">
        <v>0.03</v>
      </c>
      <c r="CD63" s="5">
        <v>4</v>
      </c>
      <c r="CE63" s="5">
        <v>4</v>
      </c>
      <c r="CF63" s="5">
        <v>59</v>
      </c>
      <c r="CG63" s="5">
        <v>31</v>
      </c>
      <c r="CH63" s="5">
        <v>19</v>
      </c>
      <c r="CI63" s="5">
        <v>1</v>
      </c>
      <c r="CJ63" s="5">
        <v>2</v>
      </c>
      <c r="CK63" s="2">
        <v>0</v>
      </c>
      <c r="CL63" s="2">
        <v>0</v>
      </c>
      <c r="CM63" s="5">
        <v>2</v>
      </c>
      <c r="CN63" s="5">
        <v>5</v>
      </c>
      <c r="CO63" s="5">
        <v>7</v>
      </c>
      <c r="CP63" s="5">
        <v>34</v>
      </c>
      <c r="CQ63" s="5">
        <v>7</v>
      </c>
      <c r="CR63" s="5">
        <v>25</v>
      </c>
      <c r="CS63" s="5">
        <v>4.4359999999999997E-2</v>
      </c>
      <c r="CT63" s="2">
        <v>0</v>
      </c>
      <c r="CU63" s="2" t="s">
        <v>143</v>
      </c>
    </row>
    <row r="64" spans="1:99" s="2" customFormat="1" x14ac:dyDescent="0.25">
      <c r="A64" s="2" t="s">
        <v>567</v>
      </c>
      <c r="B64" s="2" t="s">
        <v>568</v>
      </c>
      <c r="C64" s="2" t="s">
        <v>569</v>
      </c>
      <c r="D64" s="2">
        <v>1944</v>
      </c>
      <c r="E64" s="2">
        <f t="shared" si="0"/>
        <v>71</v>
      </c>
      <c r="F64" s="2">
        <v>161</v>
      </c>
      <c r="G64" s="2">
        <v>165</v>
      </c>
      <c r="H64" s="2">
        <v>1050000</v>
      </c>
      <c r="I64" s="2">
        <v>5194163</v>
      </c>
      <c r="J64" s="2">
        <v>2580386</v>
      </c>
      <c r="K64" s="2">
        <v>5194163</v>
      </c>
      <c r="L64" s="2">
        <f t="shared" si="1"/>
        <v>226257220863.70001</v>
      </c>
      <c r="M64" s="2">
        <v>86910</v>
      </c>
      <c r="N64" s="2">
        <f t="shared" si="2"/>
        <v>3785799600</v>
      </c>
      <c r="O64" s="2">
        <f t="shared" si="3"/>
        <v>135.796875</v>
      </c>
      <c r="P64" s="2">
        <f t="shared" si="4"/>
        <v>351712602.60000002</v>
      </c>
      <c r="Q64" s="2">
        <f t="shared" si="5"/>
        <v>351.71260260000003</v>
      </c>
      <c r="R64" s="2">
        <v>39719</v>
      </c>
      <c r="S64" s="2">
        <f t="shared" si="6"/>
        <v>102871.81280999999</v>
      </c>
      <c r="T64" s="2">
        <f t="shared" si="7"/>
        <v>25420160</v>
      </c>
      <c r="U64" s="2">
        <f t="shared" si="8"/>
        <v>1107365720000</v>
      </c>
      <c r="V64" s="2">
        <v>2282749.1214000001</v>
      </c>
      <c r="W64" s="2">
        <f t="shared" si="9"/>
        <v>695.78193220271999</v>
      </c>
      <c r="X64" s="2">
        <f t="shared" si="10"/>
        <v>432.33898709843163</v>
      </c>
      <c r="Y64" s="2">
        <f t="shared" si="11"/>
        <v>10.465839564794903</v>
      </c>
      <c r="Z64" s="2">
        <f t="shared" si="12"/>
        <v>59.764711492837606</v>
      </c>
      <c r="AA64" s="2">
        <f t="shared" si="13"/>
        <v>0.21860312091351938</v>
      </c>
      <c r="AB64" s="2">
        <f t="shared" si="14"/>
        <v>1.1136281644628125</v>
      </c>
      <c r="AC64" s="2">
        <v>161</v>
      </c>
      <c r="AD64" s="2">
        <f t="shared" si="15"/>
        <v>0.37120938815427085</v>
      </c>
      <c r="AE64" s="2">
        <v>9.1</v>
      </c>
      <c r="AF64" s="2">
        <f t="shared" si="16"/>
        <v>292.48832125186976</v>
      </c>
      <c r="AG64" s="2">
        <f t="shared" si="17"/>
        <v>8.6081824903022755E-2</v>
      </c>
      <c r="AH64" s="2">
        <f t="shared" si="18"/>
        <v>0.11050225513843234</v>
      </c>
      <c r="AI64" s="2">
        <f t="shared" si="19"/>
        <v>112401356121.40001</v>
      </c>
      <c r="AJ64" s="2">
        <f t="shared" si="20"/>
        <v>3182854523.2800002</v>
      </c>
      <c r="AK64" s="2">
        <f t="shared" si="21"/>
        <v>3182.8545232800002</v>
      </c>
      <c r="AL64" s="2" t="s">
        <v>570</v>
      </c>
      <c r="AM64" s="2" t="s">
        <v>571</v>
      </c>
      <c r="AN64" s="2" t="s">
        <v>572</v>
      </c>
      <c r="AO64" s="2" t="s">
        <v>573</v>
      </c>
      <c r="AP64" s="2" t="s">
        <v>574</v>
      </c>
      <c r="AQ64" s="2" t="s">
        <v>575</v>
      </c>
      <c r="AR64" s="2" t="s">
        <v>576</v>
      </c>
      <c r="AS64" s="2">
        <v>1</v>
      </c>
      <c r="AT64" s="2" t="s">
        <v>577</v>
      </c>
      <c r="AU64" s="2" t="s">
        <v>578</v>
      </c>
      <c r="AV64" s="2">
        <v>9</v>
      </c>
      <c r="AW64" s="5">
        <v>67</v>
      </c>
      <c r="AX64" s="5">
        <v>33</v>
      </c>
      <c r="AY64" s="2">
        <v>0</v>
      </c>
      <c r="AZ64" s="5">
        <v>2.2000000000000002</v>
      </c>
      <c r="BA64" s="2">
        <v>0</v>
      </c>
      <c r="BB64" s="2">
        <v>0</v>
      </c>
      <c r="BC64" s="5">
        <v>2.9</v>
      </c>
      <c r="BD64" s="5">
        <v>0.9</v>
      </c>
      <c r="BE64" s="5">
        <v>1.1000000000000001</v>
      </c>
      <c r="BF64" s="5">
        <v>22.9</v>
      </c>
      <c r="BG64" s="5">
        <v>0.9</v>
      </c>
      <c r="BH64" s="5">
        <v>0.2</v>
      </c>
      <c r="BI64" s="5">
        <v>1.1000000000000001</v>
      </c>
      <c r="BJ64" s="5">
        <v>39.700000000000003</v>
      </c>
      <c r="BK64" s="5">
        <v>17.899999999999999</v>
      </c>
      <c r="BL64" s="5">
        <v>10</v>
      </c>
      <c r="BM64" s="2">
        <v>0</v>
      </c>
      <c r="BN64" s="5">
        <v>0.1</v>
      </c>
      <c r="BO64" s="5">
        <v>4022</v>
      </c>
      <c r="BP64" s="5">
        <v>2061</v>
      </c>
      <c r="BQ64" s="5">
        <v>13</v>
      </c>
      <c r="BR64" s="5">
        <v>7</v>
      </c>
      <c r="BS64" s="5">
        <v>0.13</v>
      </c>
      <c r="BT64" s="5">
        <v>7.0000000000000007E-2</v>
      </c>
      <c r="BU64" s="5">
        <v>8668</v>
      </c>
      <c r="BV64" s="5">
        <v>28</v>
      </c>
      <c r="BW64" s="5">
        <v>0.28000000000000003</v>
      </c>
      <c r="BX64" s="5">
        <v>73158</v>
      </c>
      <c r="BY64" s="5">
        <v>11749</v>
      </c>
      <c r="BZ64" s="5">
        <v>233</v>
      </c>
      <c r="CA64" s="5">
        <v>37</v>
      </c>
      <c r="CB64" s="5">
        <v>9.0399999999999991</v>
      </c>
      <c r="CC64" s="5">
        <v>1.5</v>
      </c>
      <c r="CD64" s="5">
        <v>30</v>
      </c>
      <c r="CE64" s="5">
        <v>23</v>
      </c>
      <c r="CF64" s="5">
        <v>29</v>
      </c>
      <c r="CG64" s="5">
        <v>17</v>
      </c>
      <c r="CH64" s="5">
        <v>23</v>
      </c>
      <c r="CI64" s="5">
        <v>6</v>
      </c>
      <c r="CJ64" s="5">
        <v>8</v>
      </c>
      <c r="CK64" s="2">
        <v>0</v>
      </c>
      <c r="CL64" s="2">
        <v>0</v>
      </c>
      <c r="CM64" s="2">
        <v>0</v>
      </c>
      <c r="CN64" s="5">
        <v>1</v>
      </c>
      <c r="CO64" s="5">
        <v>5</v>
      </c>
      <c r="CP64" s="5">
        <v>28</v>
      </c>
      <c r="CQ64" s="5">
        <v>6</v>
      </c>
      <c r="CR64" s="5">
        <v>23</v>
      </c>
      <c r="CS64" s="5">
        <v>0.25296000000000002</v>
      </c>
      <c r="CT64" s="5">
        <v>7.8810000000000005E-2</v>
      </c>
      <c r="CU64" s="2" t="s">
        <v>143</v>
      </c>
    </row>
    <row r="65" spans="1:99" s="2" customFormat="1" x14ac:dyDescent="0.25">
      <c r="A65" s="2" t="s">
        <v>579</v>
      </c>
      <c r="B65" s="2" t="s">
        <v>580</v>
      </c>
      <c r="C65" s="2" t="s">
        <v>581</v>
      </c>
      <c r="D65" s="2">
        <v>1942</v>
      </c>
      <c r="E65" s="2">
        <f t="shared" si="0"/>
        <v>73</v>
      </c>
      <c r="F65" s="2">
        <v>75</v>
      </c>
      <c r="G65" s="2">
        <v>85</v>
      </c>
      <c r="H65" s="2">
        <v>210000</v>
      </c>
      <c r="I65" s="2">
        <v>100700</v>
      </c>
      <c r="J65" s="2">
        <v>13900</v>
      </c>
      <c r="K65" s="2">
        <v>100700</v>
      </c>
      <c r="L65" s="2">
        <f t="shared" si="1"/>
        <v>4386481930</v>
      </c>
      <c r="M65" s="2">
        <v>1820</v>
      </c>
      <c r="N65" s="2">
        <f t="shared" si="2"/>
        <v>79279200</v>
      </c>
      <c r="O65" s="2">
        <f t="shared" si="3"/>
        <v>2.84375</v>
      </c>
      <c r="P65" s="2">
        <f t="shared" si="4"/>
        <v>7365285.2000000002</v>
      </c>
      <c r="Q65" s="2">
        <f t="shared" si="5"/>
        <v>7.3652852000000006</v>
      </c>
      <c r="R65" s="2">
        <v>1735</v>
      </c>
      <c r="S65" s="2">
        <f t="shared" si="6"/>
        <v>4493.6326499999996</v>
      </c>
      <c r="T65" s="2">
        <f t="shared" si="7"/>
        <v>1110400</v>
      </c>
      <c r="U65" s="2">
        <f t="shared" si="8"/>
        <v>48371800000</v>
      </c>
      <c r="V65" s="2">
        <v>88053.091486999998</v>
      </c>
      <c r="W65" s="2">
        <f t="shared" si="9"/>
        <v>26.838582285237599</v>
      </c>
      <c r="X65" s="2">
        <f t="shared" si="10"/>
        <v>16.676727209088877</v>
      </c>
      <c r="Y65" s="2">
        <f t="shared" si="11"/>
        <v>2.7897139749341129</v>
      </c>
      <c r="Z65" s="2">
        <f t="shared" si="12"/>
        <v>55.329543310225127</v>
      </c>
      <c r="AA65" s="2">
        <f t="shared" si="13"/>
        <v>1.5653543291587726</v>
      </c>
      <c r="AB65" s="2">
        <f t="shared" si="14"/>
        <v>2.2131817324090051</v>
      </c>
      <c r="AC65" s="2">
        <v>75</v>
      </c>
      <c r="AD65" s="2">
        <f t="shared" si="15"/>
        <v>0.73772724413633506</v>
      </c>
      <c r="AE65" s="2">
        <v>62.526699999999998</v>
      </c>
      <c r="AF65" s="2">
        <f t="shared" si="16"/>
        <v>610.1098901098901</v>
      </c>
      <c r="AG65" s="2">
        <f t="shared" si="17"/>
        <v>0.55070992627681004</v>
      </c>
      <c r="AH65" s="2">
        <f t="shared" si="18"/>
        <v>0.42957861748348186</v>
      </c>
      <c r="AI65" s="2">
        <f t="shared" si="19"/>
        <v>605482610</v>
      </c>
      <c r="AJ65" s="2">
        <f t="shared" si="20"/>
        <v>17145372</v>
      </c>
      <c r="AK65" s="2">
        <f t="shared" si="21"/>
        <v>17.145371999999998</v>
      </c>
      <c r="AL65" s="2" t="s">
        <v>582</v>
      </c>
      <c r="AM65" s="2" t="s">
        <v>148</v>
      </c>
      <c r="AN65" s="2" t="s">
        <v>583</v>
      </c>
      <c r="AO65" s="2" t="s">
        <v>584</v>
      </c>
      <c r="AP65" s="2" t="s">
        <v>585</v>
      </c>
      <c r="AQ65" s="2" t="s">
        <v>586</v>
      </c>
      <c r="AR65" s="2" t="s">
        <v>299</v>
      </c>
      <c r="AS65" s="2">
        <v>2</v>
      </c>
      <c r="AT65" s="2" t="s">
        <v>587</v>
      </c>
      <c r="AU65" s="2" t="s">
        <v>588</v>
      </c>
      <c r="AV65" s="2">
        <v>5</v>
      </c>
      <c r="AW65" s="5">
        <v>77</v>
      </c>
      <c r="AX65" s="5">
        <v>23</v>
      </c>
      <c r="AY65" s="5">
        <v>1</v>
      </c>
      <c r="AZ65" s="5">
        <v>0.3</v>
      </c>
      <c r="BA65" s="5">
        <v>0.1</v>
      </c>
      <c r="BB65" s="2">
        <v>0</v>
      </c>
      <c r="BC65" s="5">
        <v>0.2</v>
      </c>
      <c r="BD65" s="2">
        <v>0</v>
      </c>
      <c r="BE65" s="5">
        <v>0.2</v>
      </c>
      <c r="BF65" s="5">
        <v>0.1</v>
      </c>
      <c r="BG65" s="2">
        <v>0</v>
      </c>
      <c r="BH65" s="2">
        <v>0</v>
      </c>
      <c r="BI65" s="5">
        <v>8.3000000000000007</v>
      </c>
      <c r="BJ65" s="5">
        <v>51.8</v>
      </c>
      <c r="BK65" s="5">
        <v>3.1</v>
      </c>
      <c r="BL65" s="5">
        <v>35.6</v>
      </c>
      <c r="BM65" s="2">
        <v>0</v>
      </c>
      <c r="BN65" s="5">
        <v>0.2</v>
      </c>
      <c r="BO65" s="5">
        <v>4987</v>
      </c>
      <c r="BP65" s="5">
        <v>2139</v>
      </c>
      <c r="BQ65" s="5">
        <v>1</v>
      </c>
      <c r="BR65" s="2">
        <v>0</v>
      </c>
      <c r="BS65" s="5">
        <v>0.04</v>
      </c>
      <c r="BT65" s="5">
        <v>0.02</v>
      </c>
      <c r="BU65" s="5">
        <v>8570</v>
      </c>
      <c r="BV65" s="5">
        <v>2</v>
      </c>
      <c r="BW65" s="5">
        <v>0.08</v>
      </c>
      <c r="BX65" s="5">
        <v>105507</v>
      </c>
      <c r="BY65" s="5">
        <v>4602</v>
      </c>
      <c r="BZ65" s="5">
        <v>21</v>
      </c>
      <c r="CA65" s="5">
        <v>1</v>
      </c>
      <c r="CB65" s="5">
        <v>2.09</v>
      </c>
      <c r="CC65" s="5">
        <v>0.09</v>
      </c>
      <c r="CD65" s="5">
        <v>3</v>
      </c>
      <c r="CE65" s="5">
        <v>3</v>
      </c>
      <c r="CF65" s="5">
        <v>41</v>
      </c>
      <c r="CG65" s="5">
        <v>17</v>
      </c>
      <c r="CH65" s="5">
        <v>29</v>
      </c>
      <c r="CI65" s="2">
        <v>0</v>
      </c>
      <c r="CJ65" s="2">
        <v>0</v>
      </c>
      <c r="CK65" s="5">
        <v>1</v>
      </c>
      <c r="CL65" s="2">
        <v>0</v>
      </c>
      <c r="CM65" s="5">
        <v>5</v>
      </c>
      <c r="CN65" s="5">
        <v>8</v>
      </c>
      <c r="CO65" s="5">
        <v>14</v>
      </c>
      <c r="CP65" s="5">
        <v>53</v>
      </c>
      <c r="CQ65" s="5">
        <v>7</v>
      </c>
      <c r="CR65" s="5">
        <v>18</v>
      </c>
      <c r="CS65" s="5">
        <v>2.2540000000000001E-2</v>
      </c>
      <c r="CT65" s="2">
        <v>0</v>
      </c>
      <c r="CU65" s="2" t="s">
        <v>143</v>
      </c>
    </row>
    <row r="66" spans="1:99" s="2" customFormat="1" x14ac:dyDescent="0.25">
      <c r="A66" s="2" t="s">
        <v>589</v>
      </c>
      <c r="B66" s="2" t="s">
        <v>589</v>
      </c>
      <c r="C66" s="2" t="s">
        <v>590</v>
      </c>
      <c r="D66" s="2">
        <v>1941</v>
      </c>
      <c r="E66" s="2">
        <f t="shared" si="0"/>
        <v>74</v>
      </c>
      <c r="F66" s="2">
        <v>56</v>
      </c>
      <c r="G66" s="2">
        <v>68</v>
      </c>
      <c r="H66" s="2">
        <v>101800</v>
      </c>
      <c r="I66" s="2">
        <v>990200</v>
      </c>
      <c r="J66" s="2">
        <v>31420</v>
      </c>
      <c r="K66" s="2">
        <v>990200</v>
      </c>
      <c r="L66" s="2">
        <f t="shared" si="1"/>
        <v>43133012980</v>
      </c>
      <c r="M66" s="2">
        <v>8690</v>
      </c>
      <c r="N66" s="2">
        <f t="shared" si="2"/>
        <v>378536400</v>
      </c>
      <c r="O66" s="2">
        <f t="shared" si="3"/>
        <v>13.578125</v>
      </c>
      <c r="P66" s="2">
        <f t="shared" si="4"/>
        <v>35167213.399999999</v>
      </c>
      <c r="Q66" s="2">
        <f t="shared" si="5"/>
        <v>35.167213400000001</v>
      </c>
      <c r="R66" s="2">
        <v>3200</v>
      </c>
      <c r="S66" s="2">
        <f t="shared" si="6"/>
        <v>8287.9679999999989</v>
      </c>
      <c r="T66" s="2">
        <f t="shared" si="7"/>
        <v>2048000</v>
      </c>
      <c r="U66" s="2">
        <f t="shared" si="8"/>
        <v>89216000000</v>
      </c>
      <c r="V66" s="2">
        <v>133169.36204000001</v>
      </c>
      <c r="W66" s="2">
        <f t="shared" si="9"/>
        <v>40.590021549791999</v>
      </c>
      <c r="X66" s="2">
        <f t="shared" si="10"/>
        <v>25.221478154203762</v>
      </c>
      <c r="Y66" s="2">
        <f t="shared" si="11"/>
        <v>1.9308351423434962</v>
      </c>
      <c r="Z66" s="2">
        <f t="shared" si="12"/>
        <v>113.94680400616691</v>
      </c>
      <c r="AA66" s="2">
        <f t="shared" si="13"/>
        <v>1.0473238392379041</v>
      </c>
      <c r="AB66" s="2">
        <f t="shared" si="14"/>
        <v>6.1042930717589412</v>
      </c>
      <c r="AC66" s="2">
        <v>56</v>
      </c>
      <c r="AD66" s="2">
        <f t="shared" si="15"/>
        <v>2.0347643572529805</v>
      </c>
      <c r="AE66" s="2">
        <v>360.52</v>
      </c>
      <c r="AF66" s="2">
        <f t="shared" si="16"/>
        <v>235.67318757192174</v>
      </c>
      <c r="AG66" s="2">
        <f t="shared" si="17"/>
        <v>0.51903156845792253</v>
      </c>
      <c r="AH66" s="2">
        <f t="shared" si="18"/>
        <v>0.90740185757736813</v>
      </c>
      <c r="AI66" s="2">
        <f t="shared" si="19"/>
        <v>1368652058</v>
      </c>
      <c r="AJ66" s="2">
        <f t="shared" si="20"/>
        <v>38755941.600000001</v>
      </c>
      <c r="AK66" s="2">
        <f t="shared" si="21"/>
        <v>38.7559416</v>
      </c>
      <c r="AL66" s="2" t="s">
        <v>591</v>
      </c>
      <c r="AM66" s="2" t="s">
        <v>148</v>
      </c>
      <c r="AN66" s="2" t="s">
        <v>592</v>
      </c>
      <c r="AO66" s="2" t="s">
        <v>593</v>
      </c>
      <c r="AP66" s="2" t="s">
        <v>594</v>
      </c>
      <c r="AQ66" s="2" t="s">
        <v>595</v>
      </c>
      <c r="AR66" s="2" t="s">
        <v>596</v>
      </c>
      <c r="AS66" s="2">
        <v>4</v>
      </c>
      <c r="AT66" s="2" t="s">
        <v>597</v>
      </c>
      <c r="AU66" s="2" t="s">
        <v>598</v>
      </c>
      <c r="AV66" s="2">
        <v>5</v>
      </c>
      <c r="AW66" s="5">
        <v>72</v>
      </c>
      <c r="AX66" s="5">
        <v>27</v>
      </c>
      <c r="AY66" s="5">
        <v>2</v>
      </c>
      <c r="AZ66" s="5">
        <v>1.1000000000000001</v>
      </c>
      <c r="BA66" s="5">
        <v>2.5</v>
      </c>
      <c r="BB66" s="2">
        <v>0</v>
      </c>
      <c r="BC66" s="5">
        <v>0.1</v>
      </c>
      <c r="BD66" s="5">
        <v>0.1</v>
      </c>
      <c r="BE66" s="5">
        <v>0.1</v>
      </c>
      <c r="BF66" s="5">
        <v>0.2</v>
      </c>
      <c r="BG66" s="2">
        <v>0</v>
      </c>
      <c r="BH66" s="2">
        <v>0</v>
      </c>
      <c r="BI66" s="5">
        <v>2.9</v>
      </c>
      <c r="BJ66" s="5">
        <v>58.4</v>
      </c>
      <c r="BK66" s="5">
        <v>2.2999999999999998</v>
      </c>
      <c r="BL66" s="5">
        <v>32</v>
      </c>
      <c r="BM66" s="2">
        <v>0</v>
      </c>
      <c r="BN66" s="5">
        <v>0.2</v>
      </c>
      <c r="BO66" s="5">
        <v>46551</v>
      </c>
      <c r="BP66" s="5">
        <v>14544</v>
      </c>
      <c r="BQ66" s="5">
        <v>6</v>
      </c>
      <c r="BR66" s="5">
        <v>2</v>
      </c>
      <c r="BS66" s="5">
        <v>0.12</v>
      </c>
      <c r="BT66" s="5">
        <v>0.04</v>
      </c>
      <c r="BU66" s="5">
        <v>70691</v>
      </c>
      <c r="BV66" s="5">
        <v>8</v>
      </c>
      <c r="BW66" s="5">
        <v>0.18</v>
      </c>
      <c r="BX66" s="5">
        <v>805996</v>
      </c>
      <c r="BY66" s="5">
        <v>25259</v>
      </c>
      <c r="BZ66" s="5">
        <v>96</v>
      </c>
      <c r="CA66" s="5">
        <v>3</v>
      </c>
      <c r="CB66" s="5">
        <v>2.52</v>
      </c>
      <c r="CC66" s="5">
        <v>0.09</v>
      </c>
      <c r="CD66" s="5">
        <v>2</v>
      </c>
      <c r="CE66" s="5">
        <v>2</v>
      </c>
      <c r="CF66" s="5">
        <v>67</v>
      </c>
      <c r="CG66" s="5">
        <v>41</v>
      </c>
      <c r="CH66" s="5">
        <v>19</v>
      </c>
      <c r="CI66" s="2">
        <v>0</v>
      </c>
      <c r="CJ66" s="2">
        <v>0</v>
      </c>
      <c r="CK66" s="2">
        <v>0</v>
      </c>
      <c r="CL66" s="2">
        <v>0</v>
      </c>
      <c r="CM66" s="5">
        <v>1</v>
      </c>
      <c r="CN66" s="5">
        <v>2</v>
      </c>
      <c r="CO66" s="5">
        <v>6</v>
      </c>
      <c r="CP66" s="5">
        <v>33</v>
      </c>
      <c r="CQ66" s="5">
        <v>5</v>
      </c>
      <c r="CR66" s="5">
        <v>22</v>
      </c>
      <c r="CS66" s="5">
        <v>0.56254000000000004</v>
      </c>
      <c r="CT66" s="5">
        <v>0.31248999999999999</v>
      </c>
      <c r="CU66" s="2" t="s">
        <v>143</v>
      </c>
    </row>
    <row r="67" spans="1:99" s="2" customFormat="1" x14ac:dyDescent="0.25">
      <c r="A67" s="2" t="s">
        <v>599</v>
      </c>
      <c r="B67" s="2" t="s">
        <v>600</v>
      </c>
      <c r="C67" s="2" t="s">
        <v>601</v>
      </c>
      <c r="D67" s="2">
        <v>1931</v>
      </c>
      <c r="E67" s="2">
        <f t="shared" ref="E67:E115" si="22">2015-D67</f>
        <v>84</v>
      </c>
      <c r="F67" s="2">
        <v>65</v>
      </c>
      <c r="G67" s="2">
        <v>65</v>
      </c>
      <c r="H67" s="2">
        <v>11000</v>
      </c>
      <c r="I67" s="2">
        <v>15600</v>
      </c>
      <c r="J67" s="2">
        <v>11000</v>
      </c>
      <c r="K67" s="2">
        <v>15600</v>
      </c>
      <c r="L67" s="2">
        <f t="shared" ref="L67:L115" si="23">K67*43559.9</f>
        <v>679534440</v>
      </c>
      <c r="M67" s="2">
        <v>550</v>
      </c>
      <c r="N67" s="2">
        <f t="shared" ref="N67:N115" si="24">M67*43560</f>
        <v>23958000</v>
      </c>
      <c r="O67" s="2">
        <f t="shared" ref="O67:O115" si="25">M67*0.0015625</f>
        <v>0.859375</v>
      </c>
      <c r="P67" s="2">
        <f t="shared" ref="P67:P115" si="26">M67*4046.86</f>
        <v>2225773</v>
      </c>
      <c r="Q67" s="2">
        <f t="shared" ref="Q67:Q115" si="27">M67*0.00404686</f>
        <v>2.2257730000000002</v>
      </c>
      <c r="R67" s="2">
        <v>9.5</v>
      </c>
      <c r="S67" s="2">
        <f t="shared" ref="S67:S115" si="28">R67*2.58999</f>
        <v>24.604904999999999</v>
      </c>
      <c r="T67" s="2">
        <f t="shared" ref="T67:T115" si="29">R67*640</f>
        <v>6080</v>
      </c>
      <c r="U67" s="2">
        <f t="shared" ref="U67:U115" si="30">R67*27880000</f>
        <v>264860000</v>
      </c>
      <c r="V67" s="2">
        <v>59756.774791000003</v>
      </c>
      <c r="W67" s="2">
        <f t="shared" ref="W67:W115" si="31">V67*0.0003048</f>
        <v>18.213864956296799</v>
      </c>
      <c r="X67" s="2">
        <f t="shared" ref="X67:X115" si="32">V67*0.000189394</f>
        <v>11.317574604766655</v>
      </c>
      <c r="Y67" s="2">
        <f t="shared" ref="Y67:Y115" si="33">X67/(2*(SQRT(3.1416*O67)))</f>
        <v>3.4439478654205296</v>
      </c>
      <c r="Z67" s="2">
        <f t="shared" ref="Z67:Z115" si="34">L67/N67</f>
        <v>28.363571249686952</v>
      </c>
      <c r="AA67" s="2">
        <f t="shared" ref="AA67:AA115" si="35">W67/AK67</f>
        <v>1.3423856934185321</v>
      </c>
      <c r="AB67" s="2">
        <f t="shared" ref="AB67:AB115" si="36">3*Z67/AC67</f>
        <v>1.3090879038317054</v>
      </c>
      <c r="AC67" s="2">
        <v>65</v>
      </c>
      <c r="AD67" s="2">
        <f t="shared" ref="AD67:AD115" si="37">Z67/AC67</f>
        <v>0.43636263461056851</v>
      </c>
      <c r="AE67" s="2" t="s">
        <v>148</v>
      </c>
      <c r="AF67" s="2">
        <f t="shared" ref="AF67:AF115" si="38">T67/M67</f>
        <v>11.054545454545455</v>
      </c>
      <c r="AG67" s="2">
        <f t="shared" ref="AG67:AG115" si="39">50*Z67*SQRT(3.1416)*(SQRT(N67))^-1</f>
        <v>0.51354804472729609</v>
      </c>
      <c r="AH67" s="2">
        <f t="shared" ref="AH67:AH115" si="40">P67/AJ67</f>
        <v>0.16404238414891203</v>
      </c>
      <c r="AI67" s="2">
        <f t="shared" ref="AI67:AI115" si="41">J67*43559.9</f>
        <v>479158900</v>
      </c>
      <c r="AJ67" s="2">
        <f t="shared" ref="AJ67:AJ115" si="42">J67*1233.48</f>
        <v>13568280</v>
      </c>
      <c r="AK67" s="2">
        <f t="shared" ref="AK67:AK115" si="43">AJ67/10^6</f>
        <v>13.56828</v>
      </c>
      <c r="AL67" s="2" t="s">
        <v>602</v>
      </c>
      <c r="AM67" s="2" t="s">
        <v>148</v>
      </c>
      <c r="AN67" s="2" t="s">
        <v>603</v>
      </c>
      <c r="AO67" s="2" t="s">
        <v>604</v>
      </c>
      <c r="AP67" s="2" t="s">
        <v>148</v>
      </c>
      <c r="AQ67" s="2" t="s">
        <v>148</v>
      </c>
      <c r="AR67" s="2" t="s">
        <v>148</v>
      </c>
      <c r="AS67" s="2">
        <v>0</v>
      </c>
      <c r="AT67" s="2" t="s">
        <v>148</v>
      </c>
      <c r="AU67" s="2" t="s">
        <v>148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 t="s">
        <v>143</v>
      </c>
    </row>
    <row r="68" spans="1:99" s="2" customFormat="1" x14ac:dyDescent="0.25">
      <c r="A68" s="2" t="s">
        <v>605</v>
      </c>
      <c r="B68" s="2" t="s">
        <v>162</v>
      </c>
      <c r="C68" s="2" t="s">
        <v>606</v>
      </c>
      <c r="D68" s="2">
        <v>1925</v>
      </c>
      <c r="E68" s="2">
        <f t="shared" si="22"/>
        <v>90</v>
      </c>
      <c r="F68" s="2">
        <v>38</v>
      </c>
      <c r="G68" s="2">
        <v>38</v>
      </c>
      <c r="H68" s="2">
        <v>35000</v>
      </c>
      <c r="I68" s="2">
        <v>9070</v>
      </c>
      <c r="J68" s="2">
        <v>3301</v>
      </c>
      <c r="K68" s="2">
        <v>9070</v>
      </c>
      <c r="L68" s="2">
        <f t="shared" si="23"/>
        <v>395088293</v>
      </c>
      <c r="M68" s="2">
        <v>371</v>
      </c>
      <c r="N68" s="2">
        <f t="shared" si="24"/>
        <v>16160760</v>
      </c>
      <c r="O68" s="2">
        <f t="shared" si="25"/>
        <v>0.57968750000000002</v>
      </c>
      <c r="P68" s="2">
        <f t="shared" si="26"/>
        <v>1501385.06</v>
      </c>
      <c r="Q68" s="2">
        <f t="shared" si="27"/>
        <v>1.50138506</v>
      </c>
      <c r="R68" s="2">
        <v>16.3</v>
      </c>
      <c r="S68" s="2">
        <f t="shared" si="28"/>
        <v>42.216836999999998</v>
      </c>
      <c r="T68" s="2">
        <f t="shared" si="29"/>
        <v>10432</v>
      </c>
      <c r="U68" s="2">
        <f t="shared" si="30"/>
        <v>454444000</v>
      </c>
      <c r="V68" s="2">
        <v>54458.305798000001</v>
      </c>
      <c r="W68" s="2">
        <f t="shared" si="31"/>
        <v>16.598891607230399</v>
      </c>
      <c r="X68" s="2">
        <f t="shared" si="32"/>
        <v>10.314076368306413</v>
      </c>
      <c r="Y68" s="2">
        <f t="shared" si="33"/>
        <v>3.821447830795186</v>
      </c>
      <c r="Z68" s="2">
        <f t="shared" si="34"/>
        <v>24.447383229501582</v>
      </c>
      <c r="AA68" s="2">
        <f t="shared" si="35"/>
        <v>4.0766314678665765</v>
      </c>
      <c r="AB68" s="2">
        <f t="shared" si="36"/>
        <v>1.9300565707501249</v>
      </c>
      <c r="AC68" s="2">
        <v>38</v>
      </c>
      <c r="AD68" s="2">
        <f t="shared" si="37"/>
        <v>0.64335219025004164</v>
      </c>
      <c r="AE68" s="2">
        <v>0.85599999999999998</v>
      </c>
      <c r="AF68" s="2">
        <f t="shared" si="38"/>
        <v>28.118598382749326</v>
      </c>
      <c r="AG68" s="2">
        <f t="shared" si="39"/>
        <v>0.53894809174920844</v>
      </c>
      <c r="AH68" s="2">
        <f t="shared" si="40"/>
        <v>0.3687350773659277</v>
      </c>
      <c r="AI68" s="2">
        <f t="shared" si="41"/>
        <v>143791229.90000001</v>
      </c>
      <c r="AJ68" s="2">
        <f t="shared" si="42"/>
        <v>4071717.48</v>
      </c>
      <c r="AK68" s="2">
        <f t="shared" si="43"/>
        <v>4.0717174800000002</v>
      </c>
      <c r="AL68" s="2" t="s">
        <v>607</v>
      </c>
      <c r="AM68" s="2" t="s">
        <v>148</v>
      </c>
      <c r="AN68" s="2" t="s">
        <v>608</v>
      </c>
      <c r="AO68" s="2" t="s">
        <v>609</v>
      </c>
      <c r="AP68" s="2" t="s">
        <v>610</v>
      </c>
      <c r="AQ68" s="2" t="s">
        <v>611</v>
      </c>
      <c r="AR68" s="2" t="s">
        <v>407</v>
      </c>
      <c r="AS68" s="2">
        <v>1</v>
      </c>
      <c r="AT68" s="2" t="s">
        <v>612</v>
      </c>
      <c r="AU68" s="2" t="s">
        <v>613</v>
      </c>
      <c r="AV68" s="2">
        <v>9</v>
      </c>
      <c r="AW68" s="5">
        <v>75</v>
      </c>
      <c r="AX68" s="5">
        <v>25</v>
      </c>
      <c r="AY68" s="2">
        <v>0</v>
      </c>
      <c r="AZ68" s="5">
        <v>4.5999999999999996</v>
      </c>
      <c r="BA68" s="2">
        <v>0</v>
      </c>
      <c r="BB68" s="2">
        <v>0</v>
      </c>
      <c r="BC68" s="5">
        <v>0.1</v>
      </c>
      <c r="BD68" s="2">
        <v>0</v>
      </c>
      <c r="BE68" s="2">
        <v>0</v>
      </c>
      <c r="BF68" s="5">
        <v>46.8</v>
      </c>
      <c r="BG68" s="5">
        <v>0.5</v>
      </c>
      <c r="BH68" s="5">
        <v>1.1000000000000001</v>
      </c>
      <c r="BI68" s="5">
        <v>0.5</v>
      </c>
      <c r="BJ68" s="5">
        <v>22.2</v>
      </c>
      <c r="BK68" s="5">
        <v>17.600000000000001</v>
      </c>
      <c r="BL68" s="5">
        <v>6.6</v>
      </c>
      <c r="BM68" s="2">
        <v>0</v>
      </c>
      <c r="BN68" s="2">
        <v>0</v>
      </c>
      <c r="BO68" s="5">
        <v>1567</v>
      </c>
      <c r="BP68" s="5">
        <v>459</v>
      </c>
      <c r="BQ68" s="5">
        <v>27</v>
      </c>
      <c r="BR68" s="5">
        <v>8</v>
      </c>
      <c r="BS68" s="5">
        <v>0.22</v>
      </c>
      <c r="BT68" s="5">
        <v>0.06</v>
      </c>
      <c r="BU68" s="5">
        <v>3215</v>
      </c>
      <c r="BV68" s="5">
        <v>56</v>
      </c>
      <c r="BW68" s="5">
        <v>0.44</v>
      </c>
      <c r="BX68" s="5">
        <v>11878</v>
      </c>
      <c r="BY68" s="5">
        <v>1627</v>
      </c>
      <c r="BZ68" s="5">
        <v>208</v>
      </c>
      <c r="CA68" s="5">
        <v>29</v>
      </c>
      <c r="CB68" s="5">
        <v>15.84</v>
      </c>
      <c r="CC68" s="5">
        <v>2.2200000000000002</v>
      </c>
      <c r="CD68" s="5">
        <v>8</v>
      </c>
      <c r="CE68" s="5">
        <v>7</v>
      </c>
      <c r="CF68" s="5">
        <v>14</v>
      </c>
      <c r="CG68" s="5">
        <v>11</v>
      </c>
      <c r="CH68" s="5">
        <v>43</v>
      </c>
      <c r="CI68" s="5">
        <v>20</v>
      </c>
      <c r="CJ68" s="5">
        <v>27</v>
      </c>
      <c r="CK68" s="2">
        <v>0</v>
      </c>
      <c r="CL68" s="2">
        <v>0</v>
      </c>
      <c r="CM68" s="2">
        <v>0</v>
      </c>
      <c r="CN68" s="2">
        <v>0</v>
      </c>
      <c r="CO68" s="5">
        <v>5</v>
      </c>
      <c r="CP68" s="5">
        <v>25</v>
      </c>
      <c r="CQ68" s="5">
        <v>9</v>
      </c>
      <c r="CR68" s="5">
        <v>29</v>
      </c>
      <c r="CS68" s="5">
        <v>0.13070000000000001</v>
      </c>
      <c r="CT68" s="5">
        <v>6.5769999999999995E-2</v>
      </c>
      <c r="CU68" s="2" t="s">
        <v>143</v>
      </c>
    </row>
    <row r="69" spans="1:99" s="2" customFormat="1" x14ac:dyDescent="0.25">
      <c r="A69" s="2" t="s">
        <v>614</v>
      </c>
      <c r="B69" s="2" t="s">
        <v>615</v>
      </c>
      <c r="C69" s="2" t="s">
        <v>616</v>
      </c>
      <c r="D69" s="2">
        <v>1933</v>
      </c>
      <c r="E69" s="2">
        <f t="shared" si="22"/>
        <v>82</v>
      </c>
      <c r="F69" s="2">
        <v>29</v>
      </c>
      <c r="G69" s="2">
        <v>29</v>
      </c>
      <c r="H69" s="2">
        <v>53600</v>
      </c>
      <c r="I69" s="2">
        <v>6340</v>
      </c>
      <c r="J69" s="2">
        <v>4210</v>
      </c>
      <c r="K69" s="2">
        <v>6340</v>
      </c>
      <c r="L69" s="2">
        <f t="shared" si="23"/>
        <v>276169766</v>
      </c>
      <c r="M69" s="2">
        <v>347</v>
      </c>
      <c r="N69" s="2">
        <f t="shared" si="24"/>
        <v>15115320</v>
      </c>
      <c r="O69" s="2">
        <f t="shared" si="25"/>
        <v>0.54218750000000004</v>
      </c>
      <c r="P69" s="2">
        <f t="shared" si="26"/>
        <v>1404260.4200000002</v>
      </c>
      <c r="Q69" s="2">
        <f t="shared" si="27"/>
        <v>1.4042604200000002</v>
      </c>
      <c r="R69" s="2">
        <v>55.94</v>
      </c>
      <c r="S69" s="2">
        <f t="shared" si="28"/>
        <v>144.88404059999999</v>
      </c>
      <c r="T69" s="2">
        <f t="shared" si="29"/>
        <v>35801.599999999999</v>
      </c>
      <c r="U69" s="2">
        <f t="shared" si="30"/>
        <v>1559607200</v>
      </c>
      <c r="V69" s="2">
        <v>39863.249920000002</v>
      </c>
      <c r="W69" s="2">
        <f t="shared" si="31"/>
        <v>12.150318575616</v>
      </c>
      <c r="X69" s="2">
        <f t="shared" si="32"/>
        <v>7.5498603553484811</v>
      </c>
      <c r="Y69" s="2">
        <f t="shared" si="33"/>
        <v>2.8924025027761164</v>
      </c>
      <c r="Z69" s="2">
        <f t="shared" si="34"/>
        <v>18.270851427558267</v>
      </c>
      <c r="AA69" s="2">
        <f t="shared" si="35"/>
        <v>2.3397715563983388</v>
      </c>
      <c r="AB69" s="2">
        <f t="shared" si="36"/>
        <v>1.8900880787129239</v>
      </c>
      <c r="AC69" s="2">
        <v>29</v>
      </c>
      <c r="AD69" s="2">
        <f t="shared" si="37"/>
        <v>0.63002935957097472</v>
      </c>
      <c r="AE69" s="2">
        <v>22.880800000000001</v>
      </c>
      <c r="AF69" s="2">
        <f t="shared" si="38"/>
        <v>103.17463976945244</v>
      </c>
      <c r="AG69" s="2">
        <f t="shared" si="39"/>
        <v>0.41648135298147665</v>
      </c>
      <c r="AH69" s="2">
        <f t="shared" si="40"/>
        <v>0.2704166617561638</v>
      </c>
      <c r="AI69" s="2">
        <f t="shared" si="41"/>
        <v>183387179</v>
      </c>
      <c r="AJ69" s="2">
        <f t="shared" si="42"/>
        <v>5192950.8</v>
      </c>
      <c r="AK69" s="2">
        <f t="shared" si="43"/>
        <v>5.1929508000000002</v>
      </c>
      <c r="AL69" s="2" t="s">
        <v>617</v>
      </c>
      <c r="AM69" s="2" t="s">
        <v>148</v>
      </c>
      <c r="AN69" s="2" t="s">
        <v>618</v>
      </c>
      <c r="AO69" s="2" t="s">
        <v>619</v>
      </c>
      <c r="AP69" s="2" t="s">
        <v>620</v>
      </c>
      <c r="AQ69" s="2" t="s">
        <v>621</v>
      </c>
      <c r="AR69" s="2" t="s">
        <v>391</v>
      </c>
      <c r="AS69" s="2">
        <v>1</v>
      </c>
      <c r="AT69" s="2" t="s">
        <v>622</v>
      </c>
      <c r="AU69" s="2" t="s">
        <v>623</v>
      </c>
      <c r="AV69" s="2">
        <v>5</v>
      </c>
      <c r="AW69" s="5">
        <v>77</v>
      </c>
      <c r="AX69" s="5">
        <v>23</v>
      </c>
      <c r="AY69" s="5">
        <v>1</v>
      </c>
      <c r="AZ69" s="5">
        <v>1.5</v>
      </c>
      <c r="BA69" s="5">
        <v>0.1</v>
      </c>
      <c r="BB69" s="5">
        <v>0.1</v>
      </c>
      <c r="BC69" s="5">
        <v>1.3</v>
      </c>
      <c r="BD69" s="5">
        <v>0.6</v>
      </c>
      <c r="BE69" s="5">
        <v>0.9</v>
      </c>
      <c r="BF69" s="5">
        <v>0.1</v>
      </c>
      <c r="BG69" s="2">
        <v>0</v>
      </c>
      <c r="BH69" s="5">
        <v>0.1</v>
      </c>
      <c r="BI69" s="5">
        <v>1.4</v>
      </c>
      <c r="BJ69" s="5">
        <v>11</v>
      </c>
      <c r="BK69" s="5">
        <v>6.5</v>
      </c>
      <c r="BL69" s="5">
        <v>76.400000000000006</v>
      </c>
      <c r="BM69" s="2">
        <v>0</v>
      </c>
      <c r="BN69" s="5">
        <v>0.1</v>
      </c>
      <c r="BO69" s="5">
        <v>2251</v>
      </c>
      <c r="BP69" s="5">
        <v>546</v>
      </c>
      <c r="BQ69" s="5">
        <v>9</v>
      </c>
      <c r="BR69" s="5">
        <v>2</v>
      </c>
      <c r="BS69" s="5">
        <v>0.27</v>
      </c>
      <c r="BT69" s="5">
        <v>7.0000000000000007E-2</v>
      </c>
      <c r="BU69" s="5">
        <v>3344</v>
      </c>
      <c r="BV69" s="5">
        <v>13</v>
      </c>
      <c r="BW69" s="5">
        <v>0.4</v>
      </c>
      <c r="BX69" s="5">
        <v>97433</v>
      </c>
      <c r="BY69" s="5">
        <v>8806</v>
      </c>
      <c r="BZ69" s="5">
        <v>388</v>
      </c>
      <c r="CA69" s="5">
        <v>35</v>
      </c>
      <c r="CB69" s="5">
        <v>4.71</v>
      </c>
      <c r="CC69" s="5">
        <v>0.46</v>
      </c>
      <c r="CD69" s="5">
        <v>6</v>
      </c>
      <c r="CE69" s="5">
        <v>8</v>
      </c>
      <c r="CF69" s="5">
        <v>77</v>
      </c>
      <c r="CG69" s="5">
        <v>54</v>
      </c>
      <c r="CH69" s="5">
        <v>10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5">
        <v>1</v>
      </c>
      <c r="CO69" s="5">
        <v>1</v>
      </c>
      <c r="CP69" s="5">
        <v>6</v>
      </c>
      <c r="CQ69" s="5">
        <v>6</v>
      </c>
      <c r="CR69" s="5">
        <v>31</v>
      </c>
      <c r="CS69" s="5">
        <v>0.18518999999999999</v>
      </c>
      <c r="CT69" s="5">
        <v>6.2789999999999999E-2</v>
      </c>
      <c r="CU69" s="2" t="s">
        <v>143</v>
      </c>
    </row>
    <row r="70" spans="1:99" s="2" customFormat="1" x14ac:dyDescent="0.25">
      <c r="A70" s="2" t="s">
        <v>624</v>
      </c>
      <c r="B70" s="2" t="s">
        <v>162</v>
      </c>
      <c r="C70" s="2" t="s">
        <v>625</v>
      </c>
      <c r="D70" s="2">
        <v>1931</v>
      </c>
      <c r="E70" s="2">
        <f t="shared" si="22"/>
        <v>84</v>
      </c>
      <c r="F70" s="2">
        <v>54</v>
      </c>
      <c r="G70" s="2">
        <v>54</v>
      </c>
      <c r="H70" s="2">
        <v>33930</v>
      </c>
      <c r="I70" s="2">
        <v>6270</v>
      </c>
      <c r="J70" s="2">
        <v>3980</v>
      </c>
      <c r="K70" s="2">
        <v>6270</v>
      </c>
      <c r="L70" s="2">
        <f t="shared" si="23"/>
        <v>273120573</v>
      </c>
      <c r="M70" s="2">
        <v>335</v>
      </c>
      <c r="N70" s="2">
        <f t="shared" si="24"/>
        <v>14592600</v>
      </c>
      <c r="O70" s="2">
        <f t="shared" si="25"/>
        <v>0.5234375</v>
      </c>
      <c r="P70" s="2">
        <f t="shared" si="26"/>
        <v>1355698.1</v>
      </c>
      <c r="Q70" s="2">
        <f t="shared" si="27"/>
        <v>1.3556981000000001</v>
      </c>
      <c r="R70" s="2">
        <v>26.5</v>
      </c>
      <c r="S70" s="2">
        <f t="shared" si="28"/>
        <v>68.634734999999992</v>
      </c>
      <c r="T70" s="2">
        <f t="shared" si="29"/>
        <v>16960</v>
      </c>
      <c r="U70" s="2">
        <f t="shared" si="30"/>
        <v>738820000</v>
      </c>
      <c r="W70" s="2">
        <f t="shared" si="31"/>
        <v>0</v>
      </c>
      <c r="X70" s="2">
        <f t="shared" si="32"/>
        <v>0</v>
      </c>
      <c r="Y70" s="2">
        <f t="shared" si="33"/>
        <v>0</v>
      </c>
      <c r="Z70" s="2">
        <f t="shared" si="34"/>
        <v>18.716374943464494</v>
      </c>
      <c r="AA70" s="2">
        <f t="shared" si="35"/>
        <v>0</v>
      </c>
      <c r="AB70" s="2">
        <f t="shared" si="36"/>
        <v>1.0397986079702497</v>
      </c>
      <c r="AC70" s="2">
        <v>54</v>
      </c>
      <c r="AD70" s="2">
        <f t="shared" si="37"/>
        <v>0.34659953599008325</v>
      </c>
      <c r="AE70" s="2" t="s">
        <v>148</v>
      </c>
      <c r="AF70" s="2">
        <f t="shared" si="38"/>
        <v>50.626865671641788</v>
      </c>
      <c r="AG70" s="2">
        <f t="shared" si="39"/>
        <v>0.43421102481928514</v>
      </c>
      <c r="AH70" s="2">
        <f t="shared" si="40"/>
        <v>0.27615175221048005</v>
      </c>
      <c r="AI70" s="2">
        <f t="shared" si="41"/>
        <v>173368402</v>
      </c>
      <c r="AJ70" s="2">
        <f t="shared" si="42"/>
        <v>4909250.4000000004</v>
      </c>
      <c r="AK70" s="2">
        <f t="shared" si="43"/>
        <v>4.9092504000000003</v>
      </c>
      <c r="AL70" s="2" t="s">
        <v>148</v>
      </c>
      <c r="AM70" s="2" t="s">
        <v>148</v>
      </c>
      <c r="AN70" s="2" t="s">
        <v>148</v>
      </c>
      <c r="AO70" s="2" t="s">
        <v>148</v>
      </c>
      <c r="AP70" s="2" t="s">
        <v>148</v>
      </c>
      <c r="AQ70" s="2" t="s">
        <v>148</v>
      </c>
      <c r="AR70" s="2" t="s">
        <v>148</v>
      </c>
      <c r="AS70" s="2">
        <v>0</v>
      </c>
      <c r="AT70" s="2" t="s">
        <v>148</v>
      </c>
      <c r="AU70" s="2" t="s">
        <v>148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 t="s">
        <v>143</v>
      </c>
    </row>
    <row r="71" spans="1:99" s="2" customFormat="1" x14ac:dyDescent="0.25">
      <c r="A71" s="2" t="s">
        <v>626</v>
      </c>
      <c r="B71" s="2" t="s">
        <v>162</v>
      </c>
      <c r="C71" s="2" t="s">
        <v>627</v>
      </c>
      <c r="D71" s="2">
        <v>1950</v>
      </c>
      <c r="E71" s="2">
        <f t="shared" si="22"/>
        <v>65</v>
      </c>
      <c r="F71" s="2">
        <v>48</v>
      </c>
      <c r="G71" s="2">
        <v>48</v>
      </c>
      <c r="H71" s="2">
        <v>21974</v>
      </c>
      <c r="I71" s="2">
        <v>7050</v>
      </c>
      <c r="J71" s="2">
        <v>3044</v>
      </c>
      <c r="K71" s="2">
        <v>7050</v>
      </c>
      <c r="L71" s="2">
        <f t="shared" si="23"/>
        <v>307097295</v>
      </c>
      <c r="M71" s="2">
        <v>591</v>
      </c>
      <c r="N71" s="2">
        <f t="shared" si="24"/>
        <v>25743960</v>
      </c>
      <c r="O71" s="2">
        <f t="shared" si="25"/>
        <v>0.92343750000000002</v>
      </c>
      <c r="P71" s="2">
        <f t="shared" si="26"/>
        <v>2391694.2600000002</v>
      </c>
      <c r="Q71" s="2">
        <f t="shared" si="27"/>
        <v>2.39169426</v>
      </c>
      <c r="R71" s="2">
        <v>31.29</v>
      </c>
      <c r="S71" s="2">
        <f t="shared" si="28"/>
        <v>81.040787099999989</v>
      </c>
      <c r="T71" s="2">
        <f t="shared" si="29"/>
        <v>20025.599999999999</v>
      </c>
      <c r="U71" s="2">
        <f t="shared" si="30"/>
        <v>872365200</v>
      </c>
      <c r="V71" s="2">
        <v>43293.911409</v>
      </c>
      <c r="W71" s="2">
        <f t="shared" si="31"/>
        <v>13.195984197463199</v>
      </c>
      <c r="X71" s="2">
        <f t="shared" si="32"/>
        <v>8.1996070573961468</v>
      </c>
      <c r="Y71" s="2">
        <f t="shared" si="33"/>
        <v>2.4070429924473005</v>
      </c>
      <c r="Z71" s="2">
        <f t="shared" si="34"/>
        <v>11.928906625087981</v>
      </c>
      <c r="AA71" s="2">
        <f t="shared" si="35"/>
        <v>3.514511968217481</v>
      </c>
      <c r="AB71" s="2">
        <f t="shared" si="36"/>
        <v>0.74555666406799881</v>
      </c>
      <c r="AC71" s="2">
        <v>48</v>
      </c>
      <c r="AD71" s="2">
        <f t="shared" si="37"/>
        <v>0.24851888802266628</v>
      </c>
      <c r="AE71" s="2">
        <v>4.4173999999999998</v>
      </c>
      <c r="AF71" s="2">
        <f t="shared" si="38"/>
        <v>33.884263959390857</v>
      </c>
      <c r="AG71" s="2">
        <f t="shared" si="39"/>
        <v>0.20835715156347576</v>
      </c>
      <c r="AH71" s="2">
        <f t="shared" si="40"/>
        <v>0.6369845534297438</v>
      </c>
      <c r="AI71" s="2">
        <f t="shared" si="41"/>
        <v>132596335.60000001</v>
      </c>
      <c r="AJ71" s="2">
        <f t="shared" si="42"/>
        <v>3754713.12</v>
      </c>
      <c r="AK71" s="2">
        <f t="shared" si="43"/>
        <v>3.7547131199999999</v>
      </c>
      <c r="AL71" s="2" t="s">
        <v>628</v>
      </c>
      <c r="AM71" s="2" t="s">
        <v>148</v>
      </c>
      <c r="AN71" s="2" t="s">
        <v>629</v>
      </c>
      <c r="AO71" s="2" t="s">
        <v>630</v>
      </c>
      <c r="AP71" s="2" t="s">
        <v>631</v>
      </c>
      <c r="AQ71" s="2" t="s">
        <v>632</v>
      </c>
      <c r="AR71" s="2" t="s">
        <v>633</v>
      </c>
      <c r="AS71" s="2">
        <v>1</v>
      </c>
      <c r="AT71" s="2" t="s">
        <v>634</v>
      </c>
      <c r="AU71" s="2" t="s">
        <v>635</v>
      </c>
      <c r="AV71" s="2">
        <v>9</v>
      </c>
      <c r="AW71" s="5">
        <v>38</v>
      </c>
      <c r="AX71" s="5">
        <v>61</v>
      </c>
      <c r="AY71" s="5">
        <v>1</v>
      </c>
      <c r="AZ71" s="5">
        <v>4.2</v>
      </c>
      <c r="BA71" s="2">
        <v>0</v>
      </c>
      <c r="BB71" s="2">
        <v>0</v>
      </c>
      <c r="BC71" s="2">
        <v>0</v>
      </c>
      <c r="BD71" s="2">
        <v>0</v>
      </c>
      <c r="BE71" s="5">
        <v>0.2</v>
      </c>
      <c r="BF71" s="5">
        <v>8.6999999999999993</v>
      </c>
      <c r="BG71" s="5">
        <v>3.7</v>
      </c>
      <c r="BH71" s="5">
        <v>1.5</v>
      </c>
      <c r="BI71" s="5">
        <v>0.3</v>
      </c>
      <c r="BJ71" s="5">
        <v>47.2</v>
      </c>
      <c r="BK71" s="5">
        <v>18.899999999999999</v>
      </c>
      <c r="BL71" s="5">
        <v>15.4</v>
      </c>
      <c r="BM71" s="2">
        <v>0</v>
      </c>
      <c r="BN71" s="2">
        <v>0</v>
      </c>
      <c r="BO71" s="5">
        <v>1171</v>
      </c>
      <c r="BP71" s="5">
        <v>399</v>
      </c>
      <c r="BQ71" s="5">
        <v>17</v>
      </c>
      <c r="BR71" s="5">
        <v>6</v>
      </c>
      <c r="BS71" s="5">
        <v>0.15</v>
      </c>
      <c r="BT71" s="5">
        <v>0.05</v>
      </c>
      <c r="BU71" s="5">
        <v>2420</v>
      </c>
      <c r="BV71" s="5">
        <v>35</v>
      </c>
      <c r="BW71" s="5">
        <v>0.31</v>
      </c>
      <c r="BX71" s="5">
        <v>4054</v>
      </c>
      <c r="BY71" s="5">
        <v>79</v>
      </c>
      <c r="BZ71" s="5">
        <v>59</v>
      </c>
      <c r="CA71" s="5">
        <v>1</v>
      </c>
      <c r="CB71" s="5">
        <v>1.0900000000000001</v>
      </c>
      <c r="CC71" s="5">
        <v>0.02</v>
      </c>
      <c r="CD71" s="5">
        <v>8</v>
      </c>
      <c r="CE71" s="5">
        <v>7</v>
      </c>
      <c r="CF71" s="5">
        <v>45</v>
      </c>
      <c r="CG71" s="5">
        <v>27</v>
      </c>
      <c r="CH71" s="5">
        <v>27</v>
      </c>
      <c r="CI71" s="5">
        <v>4</v>
      </c>
      <c r="CJ71" s="5">
        <v>5</v>
      </c>
      <c r="CK71" s="2">
        <v>0</v>
      </c>
      <c r="CL71" s="2">
        <v>0</v>
      </c>
      <c r="CM71" s="2">
        <v>0</v>
      </c>
      <c r="CN71" s="2">
        <v>0</v>
      </c>
      <c r="CO71" s="5">
        <v>7</v>
      </c>
      <c r="CP71" s="5">
        <v>33</v>
      </c>
      <c r="CQ71" s="5">
        <v>9</v>
      </c>
      <c r="CR71" s="5">
        <v>27</v>
      </c>
      <c r="CS71" s="5">
        <v>0.14713999999999999</v>
      </c>
      <c r="CT71" s="5">
        <v>1.0359999999999999E-2</v>
      </c>
      <c r="CU71" s="2" t="s">
        <v>143</v>
      </c>
    </row>
    <row r="72" spans="1:99" s="2" customFormat="1" x14ac:dyDescent="0.25">
      <c r="A72" s="2" t="s">
        <v>636</v>
      </c>
      <c r="B72" s="2" t="s">
        <v>637</v>
      </c>
      <c r="C72" s="2" t="s">
        <v>638</v>
      </c>
      <c r="D72" s="2">
        <v>1948</v>
      </c>
      <c r="E72" s="2">
        <f t="shared" si="22"/>
        <v>67</v>
      </c>
      <c r="F72" s="2">
        <v>28</v>
      </c>
      <c r="G72" s="2">
        <v>50</v>
      </c>
      <c r="H72" s="2">
        <v>17950</v>
      </c>
      <c r="I72" s="2">
        <v>13770</v>
      </c>
      <c r="J72" s="2">
        <v>7710</v>
      </c>
      <c r="K72" s="2">
        <v>13770</v>
      </c>
      <c r="L72" s="2">
        <f t="shared" si="23"/>
        <v>599819823</v>
      </c>
      <c r="M72" s="2">
        <v>722</v>
      </c>
      <c r="N72" s="2">
        <f t="shared" si="24"/>
        <v>31450320</v>
      </c>
      <c r="O72" s="2">
        <f t="shared" si="25"/>
        <v>1.128125</v>
      </c>
      <c r="P72" s="2">
        <f t="shared" si="26"/>
        <v>2921832.92</v>
      </c>
      <c r="Q72" s="2">
        <f t="shared" si="27"/>
        <v>2.9218329199999999</v>
      </c>
      <c r="R72" s="2">
        <v>0</v>
      </c>
      <c r="S72" s="2">
        <f t="shared" si="28"/>
        <v>0</v>
      </c>
      <c r="T72" s="2">
        <f t="shared" si="29"/>
        <v>0</v>
      </c>
      <c r="U72" s="2">
        <f t="shared" si="30"/>
        <v>0</v>
      </c>
      <c r="V72" s="2">
        <v>62274.743270999999</v>
      </c>
      <c r="W72" s="2">
        <f t="shared" si="31"/>
        <v>18.981341749000798</v>
      </c>
      <c r="X72" s="2">
        <f t="shared" si="32"/>
        <v>11.794462727067774</v>
      </c>
      <c r="Y72" s="2">
        <f t="shared" si="33"/>
        <v>3.1325218622890065</v>
      </c>
      <c r="Z72" s="2">
        <f t="shared" si="34"/>
        <v>19.071978377326527</v>
      </c>
      <c r="AA72" s="2">
        <f t="shared" si="35"/>
        <v>1.9959075377807418</v>
      </c>
      <c r="AB72" s="2">
        <f t="shared" si="36"/>
        <v>2.0434262547135562</v>
      </c>
      <c r="AC72" s="2">
        <v>28</v>
      </c>
      <c r="AD72" s="2">
        <f t="shared" si="37"/>
        <v>0.68114208490451877</v>
      </c>
      <c r="AE72" s="2">
        <v>5.9725999999999999</v>
      </c>
      <c r="AF72" s="2">
        <f t="shared" si="38"/>
        <v>0</v>
      </c>
      <c r="AG72" s="2">
        <f t="shared" si="39"/>
        <v>0.30138987600297562</v>
      </c>
      <c r="AH72" s="2">
        <f t="shared" si="40"/>
        <v>0.30723372595464193</v>
      </c>
      <c r="AI72" s="2">
        <f t="shared" si="41"/>
        <v>335846829</v>
      </c>
      <c r="AJ72" s="2">
        <f t="shared" si="42"/>
        <v>9510130.8000000007</v>
      </c>
      <c r="AK72" s="2">
        <f t="shared" si="43"/>
        <v>9.5101308000000007</v>
      </c>
      <c r="AL72" s="2" t="s">
        <v>639</v>
      </c>
      <c r="AM72" s="2" t="s">
        <v>148</v>
      </c>
      <c r="AN72" s="2" t="s">
        <v>640</v>
      </c>
      <c r="AO72" s="2" t="s">
        <v>641</v>
      </c>
      <c r="AP72" s="2" t="s">
        <v>642</v>
      </c>
      <c r="AQ72" s="2" t="s">
        <v>205</v>
      </c>
      <c r="AR72" s="2" t="s">
        <v>643</v>
      </c>
      <c r="AS72" s="2">
        <v>1</v>
      </c>
      <c r="AT72" s="2" t="s">
        <v>644</v>
      </c>
      <c r="AU72" s="2" t="s">
        <v>645</v>
      </c>
      <c r="AV72" s="2">
        <v>9</v>
      </c>
      <c r="AW72" s="5">
        <v>96</v>
      </c>
      <c r="AX72" s="5">
        <v>4</v>
      </c>
      <c r="AY72" s="2">
        <v>0</v>
      </c>
      <c r="AZ72" s="5">
        <v>3.2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5">
        <v>7.9</v>
      </c>
      <c r="BG72" s="5">
        <v>0.5</v>
      </c>
      <c r="BH72" s="5">
        <v>0.1</v>
      </c>
      <c r="BI72" s="5">
        <v>2.1</v>
      </c>
      <c r="BJ72" s="5">
        <v>43.5</v>
      </c>
      <c r="BK72" s="5">
        <v>12.6</v>
      </c>
      <c r="BL72" s="5">
        <v>30.1</v>
      </c>
      <c r="BM72" s="2">
        <v>0</v>
      </c>
      <c r="BN72" s="2">
        <v>0</v>
      </c>
      <c r="BO72" s="5">
        <v>523</v>
      </c>
      <c r="BP72" s="5">
        <v>180</v>
      </c>
      <c r="BQ72" s="5">
        <v>13</v>
      </c>
      <c r="BR72" s="5">
        <v>5</v>
      </c>
      <c r="BS72" s="5">
        <v>0.19</v>
      </c>
      <c r="BT72" s="5">
        <v>0.06</v>
      </c>
      <c r="BU72" s="5">
        <v>1210</v>
      </c>
      <c r="BV72" s="5">
        <v>31</v>
      </c>
      <c r="BW72" s="5">
        <v>0.43</v>
      </c>
      <c r="BX72" s="5">
        <v>10210</v>
      </c>
      <c r="BY72" s="5">
        <v>1063</v>
      </c>
      <c r="BZ72" s="5">
        <v>262</v>
      </c>
      <c r="CA72" s="5">
        <v>27</v>
      </c>
      <c r="CB72" s="5">
        <v>1.92</v>
      </c>
      <c r="CC72" s="5">
        <v>0.21</v>
      </c>
      <c r="CD72" s="5">
        <v>5</v>
      </c>
      <c r="CE72" s="5">
        <v>5</v>
      </c>
      <c r="CF72" s="5">
        <v>53</v>
      </c>
      <c r="CG72" s="5">
        <v>30</v>
      </c>
      <c r="CH72" s="5">
        <v>24</v>
      </c>
      <c r="CI72" s="5">
        <v>2</v>
      </c>
      <c r="CJ72" s="5">
        <v>3</v>
      </c>
      <c r="CK72" s="2">
        <v>0</v>
      </c>
      <c r="CL72" s="2">
        <v>0</v>
      </c>
      <c r="CM72" s="2">
        <v>0</v>
      </c>
      <c r="CN72" s="5">
        <v>1</v>
      </c>
      <c r="CO72" s="5">
        <v>6</v>
      </c>
      <c r="CP72" s="5">
        <v>30</v>
      </c>
      <c r="CQ72" s="5">
        <v>9</v>
      </c>
      <c r="CR72" s="5">
        <v>31</v>
      </c>
      <c r="CS72" s="5">
        <v>6.8099999999999994E-2</v>
      </c>
      <c r="CT72" s="2">
        <v>0</v>
      </c>
      <c r="CU72" s="2" t="s">
        <v>143</v>
      </c>
    </row>
    <row r="73" spans="1:99" s="2" customFormat="1" x14ac:dyDescent="0.25">
      <c r="A73" s="2" t="s">
        <v>646</v>
      </c>
      <c r="B73" s="2" t="s">
        <v>162</v>
      </c>
      <c r="C73" s="2" t="s">
        <v>647</v>
      </c>
      <c r="D73" s="2">
        <v>1922</v>
      </c>
      <c r="E73" s="2">
        <f t="shared" si="22"/>
        <v>93</v>
      </c>
      <c r="F73" s="2">
        <v>65</v>
      </c>
      <c r="G73" s="2">
        <v>65</v>
      </c>
      <c r="H73" s="2">
        <v>15200</v>
      </c>
      <c r="I73" s="2">
        <v>12700</v>
      </c>
      <c r="J73" s="2">
        <v>9500</v>
      </c>
      <c r="K73" s="2">
        <v>12700</v>
      </c>
      <c r="L73" s="2">
        <f t="shared" si="23"/>
        <v>553210730</v>
      </c>
      <c r="M73" s="2">
        <v>573</v>
      </c>
      <c r="N73" s="2">
        <f t="shared" si="24"/>
        <v>24959880</v>
      </c>
      <c r="O73" s="2">
        <f t="shared" si="25"/>
        <v>0.89531250000000007</v>
      </c>
      <c r="P73" s="2">
        <f t="shared" si="26"/>
        <v>2318850.7800000003</v>
      </c>
      <c r="Q73" s="2">
        <f t="shared" si="27"/>
        <v>2.31885078</v>
      </c>
      <c r="R73" s="2">
        <v>15</v>
      </c>
      <c r="S73" s="2">
        <f t="shared" si="28"/>
        <v>38.849849999999996</v>
      </c>
      <c r="T73" s="2">
        <f t="shared" si="29"/>
        <v>9600</v>
      </c>
      <c r="U73" s="2">
        <f t="shared" si="30"/>
        <v>418200000</v>
      </c>
      <c r="V73" s="2">
        <v>60093.399179</v>
      </c>
      <c r="W73" s="2">
        <f t="shared" si="31"/>
        <v>18.3164680697592</v>
      </c>
      <c r="X73" s="2">
        <f t="shared" si="32"/>
        <v>11.381329244107526</v>
      </c>
      <c r="Y73" s="2">
        <f t="shared" si="33"/>
        <v>3.3931278454757137</v>
      </c>
      <c r="Z73" s="2">
        <f t="shared" si="34"/>
        <v>22.163997983964666</v>
      </c>
      <c r="AA73" s="2">
        <f t="shared" si="35"/>
        <v>1.5630973104557582</v>
      </c>
      <c r="AB73" s="2">
        <f t="shared" si="36"/>
        <v>1.0229537531060615</v>
      </c>
      <c r="AC73" s="2">
        <v>65</v>
      </c>
      <c r="AD73" s="2">
        <f t="shared" si="37"/>
        <v>0.34098458436868717</v>
      </c>
      <c r="AE73" s="2">
        <v>8.4258000000000006</v>
      </c>
      <c r="AF73" s="2">
        <f t="shared" si="38"/>
        <v>16.753926701570681</v>
      </c>
      <c r="AG73" s="2">
        <f t="shared" si="39"/>
        <v>0.39316269552090838</v>
      </c>
      <c r="AH73" s="2">
        <f t="shared" si="40"/>
        <v>0.1978869181417402</v>
      </c>
      <c r="AI73" s="2">
        <f t="shared" si="41"/>
        <v>413819050</v>
      </c>
      <c r="AJ73" s="2">
        <f t="shared" si="42"/>
        <v>11718060</v>
      </c>
      <c r="AK73" s="2">
        <f t="shared" si="43"/>
        <v>11.718059999999999</v>
      </c>
      <c r="AL73" s="2" t="s">
        <v>648</v>
      </c>
      <c r="AM73" s="2" t="s">
        <v>148</v>
      </c>
      <c r="AN73" s="2" t="s">
        <v>649</v>
      </c>
      <c r="AO73" s="2" t="s">
        <v>650</v>
      </c>
      <c r="AP73" s="2" t="s">
        <v>651</v>
      </c>
      <c r="AQ73" s="2" t="s">
        <v>188</v>
      </c>
      <c r="AR73" s="2" t="s">
        <v>176</v>
      </c>
      <c r="AS73" s="2">
        <v>1</v>
      </c>
      <c r="AT73" s="2" t="s">
        <v>652</v>
      </c>
      <c r="AU73" s="2" t="s">
        <v>653</v>
      </c>
      <c r="AV73" s="2">
        <v>9</v>
      </c>
      <c r="AW73" s="5">
        <v>100</v>
      </c>
      <c r="AX73" s="2">
        <v>0</v>
      </c>
      <c r="AY73" s="2">
        <v>0</v>
      </c>
      <c r="AZ73" s="5">
        <v>5.2</v>
      </c>
      <c r="BA73" s="2">
        <v>0</v>
      </c>
      <c r="BB73" s="2">
        <v>0</v>
      </c>
      <c r="BC73" s="5">
        <v>0.8</v>
      </c>
      <c r="BD73" s="2">
        <v>0</v>
      </c>
      <c r="BE73" s="5">
        <v>0.4</v>
      </c>
      <c r="BF73" s="5">
        <v>69.7</v>
      </c>
      <c r="BG73" s="5">
        <v>0.1</v>
      </c>
      <c r="BH73" s="5">
        <v>0.5</v>
      </c>
      <c r="BI73" s="5">
        <v>0.8</v>
      </c>
      <c r="BJ73" s="5">
        <v>16.3</v>
      </c>
      <c r="BK73" s="5">
        <v>4.5</v>
      </c>
      <c r="BL73" s="5">
        <v>1.2</v>
      </c>
      <c r="BM73" s="2">
        <v>0</v>
      </c>
      <c r="BN73" s="5">
        <v>0.5</v>
      </c>
      <c r="BO73" s="5">
        <v>1509</v>
      </c>
      <c r="BP73" s="5">
        <v>438</v>
      </c>
      <c r="BQ73" s="5">
        <v>31</v>
      </c>
      <c r="BR73" s="5">
        <v>9</v>
      </c>
      <c r="BS73" s="5">
        <v>0.2</v>
      </c>
      <c r="BT73" s="5">
        <v>0.06</v>
      </c>
      <c r="BU73" s="5">
        <v>2901</v>
      </c>
      <c r="BV73" s="5">
        <v>60</v>
      </c>
      <c r="BW73" s="5">
        <v>0.39</v>
      </c>
      <c r="BX73" s="5">
        <v>5426</v>
      </c>
      <c r="BY73" s="5">
        <v>123</v>
      </c>
      <c r="BZ73" s="5">
        <v>113</v>
      </c>
      <c r="CA73" s="5">
        <v>3</v>
      </c>
      <c r="CB73" s="5">
        <v>0.74</v>
      </c>
      <c r="CC73" s="5">
        <v>0.02</v>
      </c>
      <c r="CD73" s="5">
        <v>25</v>
      </c>
      <c r="CE73" s="5">
        <v>24</v>
      </c>
      <c r="CF73" s="5">
        <v>10</v>
      </c>
      <c r="CG73" s="5">
        <v>6</v>
      </c>
      <c r="CH73" s="5">
        <v>35</v>
      </c>
      <c r="CI73" s="5">
        <v>25</v>
      </c>
      <c r="CJ73" s="5">
        <v>42</v>
      </c>
      <c r="CK73" s="5">
        <v>1</v>
      </c>
      <c r="CL73" s="2">
        <v>0</v>
      </c>
      <c r="CM73" s="2">
        <v>0</v>
      </c>
      <c r="CN73" s="5">
        <v>1</v>
      </c>
      <c r="CO73" s="5">
        <v>3</v>
      </c>
      <c r="CP73" s="5">
        <v>20</v>
      </c>
      <c r="CQ73" s="5">
        <v>2</v>
      </c>
      <c r="CR73" s="5">
        <v>7</v>
      </c>
      <c r="CS73" s="5">
        <v>0.39923999999999998</v>
      </c>
      <c r="CT73" s="5">
        <v>5.4980000000000001E-2</v>
      </c>
      <c r="CU73" s="2" t="s">
        <v>143</v>
      </c>
    </row>
    <row r="74" spans="1:99" s="2" customFormat="1" x14ac:dyDescent="0.25">
      <c r="A74" s="2" t="s">
        <v>654</v>
      </c>
      <c r="B74" s="2" t="s">
        <v>162</v>
      </c>
      <c r="C74" s="2" t="s">
        <v>655</v>
      </c>
      <c r="D74" s="2">
        <v>1935</v>
      </c>
      <c r="E74" s="2">
        <f t="shared" si="22"/>
        <v>80</v>
      </c>
      <c r="F74" s="2">
        <v>67</v>
      </c>
      <c r="G74" s="2">
        <v>67</v>
      </c>
      <c r="H74" s="2">
        <v>29000</v>
      </c>
      <c r="I74" s="2">
        <v>23700</v>
      </c>
      <c r="J74" s="2">
        <v>14440</v>
      </c>
      <c r="K74" s="2">
        <v>23700</v>
      </c>
      <c r="L74" s="2">
        <f t="shared" si="23"/>
        <v>1032369630</v>
      </c>
      <c r="M74" s="2">
        <v>805</v>
      </c>
      <c r="N74" s="2">
        <f t="shared" si="24"/>
        <v>35065800</v>
      </c>
      <c r="O74" s="2">
        <f t="shared" si="25"/>
        <v>1.2578125</v>
      </c>
      <c r="P74" s="2">
        <f t="shared" si="26"/>
        <v>3257722.3000000003</v>
      </c>
      <c r="Q74" s="2">
        <f t="shared" si="27"/>
        <v>3.2577223000000002</v>
      </c>
      <c r="R74" s="2">
        <v>0</v>
      </c>
      <c r="S74" s="2">
        <f t="shared" si="28"/>
        <v>0</v>
      </c>
      <c r="T74" s="2">
        <f t="shared" si="29"/>
        <v>0</v>
      </c>
      <c r="U74" s="2">
        <f t="shared" si="30"/>
        <v>0</v>
      </c>
      <c r="V74" s="2">
        <v>89704.129790999999</v>
      </c>
      <c r="W74" s="2">
        <f t="shared" si="31"/>
        <v>27.3418187602968</v>
      </c>
      <c r="X74" s="2">
        <f t="shared" si="32"/>
        <v>16.989423957636653</v>
      </c>
      <c r="Y74" s="2">
        <f t="shared" si="33"/>
        <v>4.2733184803744431</v>
      </c>
      <c r="Z74" s="2">
        <f t="shared" si="34"/>
        <v>29.440926201598138</v>
      </c>
      <c r="AA74" s="2">
        <f t="shared" si="35"/>
        <v>1.5350696837266578</v>
      </c>
      <c r="AB74" s="2">
        <f t="shared" si="36"/>
        <v>1.3182504269372302</v>
      </c>
      <c r="AC74" s="2">
        <v>67</v>
      </c>
      <c r="AD74" s="2">
        <f t="shared" si="37"/>
        <v>0.4394168089790767</v>
      </c>
      <c r="AE74" s="2" t="s">
        <v>148</v>
      </c>
      <c r="AF74" s="2">
        <f t="shared" si="38"/>
        <v>0</v>
      </c>
      <c r="AG74" s="2">
        <f t="shared" si="39"/>
        <v>0.44061070184929163</v>
      </c>
      <c r="AH74" s="2">
        <f t="shared" si="40"/>
        <v>0.18290044216049056</v>
      </c>
      <c r="AI74" s="2">
        <f t="shared" si="41"/>
        <v>629004956</v>
      </c>
      <c r="AJ74" s="2">
        <f t="shared" si="42"/>
        <v>17811451.199999999</v>
      </c>
      <c r="AK74" s="2">
        <f t="shared" si="43"/>
        <v>17.8114512</v>
      </c>
      <c r="AL74" s="2" t="s">
        <v>656</v>
      </c>
      <c r="AM74" s="2" t="s">
        <v>148</v>
      </c>
      <c r="AN74" s="2" t="s">
        <v>657</v>
      </c>
      <c r="AO74" s="2" t="s">
        <v>658</v>
      </c>
      <c r="AP74" s="2" t="s">
        <v>148</v>
      </c>
      <c r="AQ74" s="2" t="s">
        <v>148</v>
      </c>
      <c r="AR74" s="2" t="s">
        <v>148</v>
      </c>
      <c r="AS74" s="2">
        <v>0</v>
      </c>
      <c r="AT74" s="2" t="s">
        <v>148</v>
      </c>
      <c r="AU74" s="2" t="s">
        <v>148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 t="s">
        <v>143</v>
      </c>
    </row>
    <row r="75" spans="1:99" s="2" customFormat="1" x14ac:dyDescent="0.25">
      <c r="A75" s="2" t="s">
        <v>659</v>
      </c>
      <c r="B75" s="2" t="s">
        <v>660</v>
      </c>
      <c r="C75" s="2" t="s">
        <v>661</v>
      </c>
      <c r="D75" s="2">
        <v>1948</v>
      </c>
      <c r="E75" s="2">
        <f t="shared" si="22"/>
        <v>67</v>
      </c>
      <c r="F75" s="2">
        <v>35</v>
      </c>
      <c r="G75" s="2">
        <v>35</v>
      </c>
      <c r="H75" s="2">
        <v>200</v>
      </c>
      <c r="I75" s="2">
        <v>7514</v>
      </c>
      <c r="J75" s="2">
        <v>6445</v>
      </c>
      <c r="K75" s="2">
        <v>7514</v>
      </c>
      <c r="L75" s="2">
        <f t="shared" si="23"/>
        <v>327309088.60000002</v>
      </c>
      <c r="M75" s="2">
        <v>431</v>
      </c>
      <c r="N75" s="2">
        <f t="shared" si="24"/>
        <v>18774360</v>
      </c>
      <c r="O75" s="2">
        <f t="shared" si="25"/>
        <v>0.67343750000000002</v>
      </c>
      <c r="P75" s="2">
        <f t="shared" si="26"/>
        <v>1744196.6600000001</v>
      </c>
      <c r="Q75" s="2">
        <f t="shared" si="27"/>
        <v>1.7441966600000001</v>
      </c>
      <c r="R75" s="2">
        <v>0.67200000000000004</v>
      </c>
      <c r="S75" s="2">
        <f t="shared" si="28"/>
        <v>1.74047328</v>
      </c>
      <c r="T75" s="2">
        <f t="shared" si="29"/>
        <v>430.08000000000004</v>
      </c>
      <c r="U75" s="2">
        <f t="shared" si="30"/>
        <v>18735360</v>
      </c>
      <c r="V75" s="2">
        <v>17450.496308000002</v>
      </c>
      <c r="W75" s="2">
        <f t="shared" si="31"/>
        <v>5.3189112746784</v>
      </c>
      <c r="X75" s="2">
        <f t="shared" si="32"/>
        <v>3.3050192977573523</v>
      </c>
      <c r="Y75" s="2">
        <f t="shared" si="33"/>
        <v>1.1361087685393465</v>
      </c>
      <c r="Z75" s="2">
        <f t="shared" si="34"/>
        <v>17.433834687307584</v>
      </c>
      <c r="AA75" s="2">
        <f t="shared" si="35"/>
        <v>0.66906407615910213</v>
      </c>
      <c r="AB75" s="2">
        <f t="shared" si="36"/>
        <v>1.4943286874835073</v>
      </c>
      <c r="AC75" s="2">
        <v>35</v>
      </c>
      <c r="AD75" s="2">
        <f t="shared" si="37"/>
        <v>0.49810956249450239</v>
      </c>
      <c r="AE75" s="2" t="s">
        <v>148</v>
      </c>
      <c r="AF75" s="2">
        <f t="shared" si="38"/>
        <v>0.99786542923433885</v>
      </c>
      <c r="AG75" s="2">
        <f t="shared" si="39"/>
        <v>0.35657903178412825</v>
      </c>
      <c r="AH75" s="2">
        <f t="shared" si="40"/>
        <v>0.2194019164256977</v>
      </c>
      <c r="AI75" s="2">
        <f t="shared" si="41"/>
        <v>280743555.5</v>
      </c>
      <c r="AJ75" s="2">
        <f t="shared" si="42"/>
        <v>7949778.6000000006</v>
      </c>
      <c r="AK75" s="2">
        <f t="shared" si="43"/>
        <v>7.9497786000000001</v>
      </c>
      <c r="AL75" s="2" t="s">
        <v>662</v>
      </c>
      <c r="AM75" s="2" t="s">
        <v>663</v>
      </c>
      <c r="AN75" s="2" t="s">
        <v>664</v>
      </c>
      <c r="AO75" s="2" t="s">
        <v>665</v>
      </c>
      <c r="AP75" s="2" t="s">
        <v>148</v>
      </c>
      <c r="AQ75" s="2" t="s">
        <v>148</v>
      </c>
      <c r="AR75" s="2" t="s">
        <v>148</v>
      </c>
      <c r="AS75" s="2">
        <v>0</v>
      </c>
      <c r="AT75" s="2" t="s">
        <v>148</v>
      </c>
      <c r="AU75" s="2" t="s">
        <v>148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 t="s">
        <v>143</v>
      </c>
    </row>
    <row r="76" spans="1:99" s="2" customFormat="1" x14ac:dyDescent="0.25">
      <c r="A76" s="2" t="s">
        <v>666</v>
      </c>
      <c r="B76" s="2" t="s">
        <v>667</v>
      </c>
      <c r="C76" s="2" t="s">
        <v>668</v>
      </c>
      <c r="D76" s="2">
        <v>1922</v>
      </c>
      <c r="E76" s="2">
        <f t="shared" si="22"/>
        <v>93</v>
      </c>
      <c r="F76" s="2">
        <v>75</v>
      </c>
      <c r="G76" s="2">
        <v>75</v>
      </c>
      <c r="H76" s="2">
        <v>275000</v>
      </c>
      <c r="I76" s="2">
        <v>72400</v>
      </c>
      <c r="J76" s="2">
        <v>38000</v>
      </c>
      <c r="K76" s="2">
        <v>72400</v>
      </c>
      <c r="L76" s="2">
        <f t="shared" si="23"/>
        <v>3153736760</v>
      </c>
      <c r="M76" s="2">
        <v>1584</v>
      </c>
      <c r="N76" s="2">
        <f t="shared" si="24"/>
        <v>68999040</v>
      </c>
      <c r="O76" s="2">
        <f t="shared" si="25"/>
        <v>2.4750000000000001</v>
      </c>
      <c r="P76" s="2">
        <f t="shared" si="26"/>
        <v>6410226.2400000002</v>
      </c>
      <c r="Q76" s="2">
        <f t="shared" si="27"/>
        <v>6.4102262400000001</v>
      </c>
      <c r="R76" s="2">
        <v>390</v>
      </c>
      <c r="S76" s="2">
        <f t="shared" si="28"/>
        <v>1010.0960999999999</v>
      </c>
      <c r="T76" s="2">
        <f t="shared" si="29"/>
        <v>249600</v>
      </c>
      <c r="U76" s="2">
        <f t="shared" si="30"/>
        <v>10873200000</v>
      </c>
      <c r="V76" s="2">
        <v>138709.12635999999</v>
      </c>
      <c r="W76" s="2">
        <f t="shared" si="31"/>
        <v>42.278541714527996</v>
      </c>
      <c r="X76" s="2">
        <f t="shared" si="32"/>
        <v>26.270676277825839</v>
      </c>
      <c r="Y76" s="2">
        <f t="shared" si="33"/>
        <v>4.7106215159769009</v>
      </c>
      <c r="Z76" s="2">
        <f t="shared" si="34"/>
        <v>45.706965778074597</v>
      </c>
      <c r="AA76" s="2">
        <f t="shared" si="35"/>
        <v>0.901995332728455</v>
      </c>
      <c r="AB76" s="2">
        <f t="shared" si="36"/>
        <v>1.8282786311229839</v>
      </c>
      <c r="AC76" s="2">
        <v>75</v>
      </c>
      <c r="AD76" s="2">
        <f t="shared" si="37"/>
        <v>0.60942621037432798</v>
      </c>
      <c r="AE76" s="2">
        <v>663.69500000000005</v>
      </c>
      <c r="AF76" s="2">
        <f t="shared" si="38"/>
        <v>157.57575757575756</v>
      </c>
      <c r="AG76" s="2">
        <f t="shared" si="39"/>
        <v>0.48764785275262068</v>
      </c>
      <c r="AH76" s="2">
        <f t="shared" si="40"/>
        <v>0.13675954552204034</v>
      </c>
      <c r="AI76" s="2">
        <f t="shared" si="41"/>
        <v>1655276200</v>
      </c>
      <c r="AJ76" s="2">
        <f t="shared" si="42"/>
        <v>46872240</v>
      </c>
      <c r="AK76" s="2">
        <f t="shared" si="43"/>
        <v>46.872239999999998</v>
      </c>
      <c r="AL76" s="2" t="s">
        <v>669</v>
      </c>
      <c r="AM76" s="2" t="s">
        <v>670</v>
      </c>
      <c r="AN76" s="2" t="s">
        <v>671</v>
      </c>
      <c r="AO76" s="2" t="s">
        <v>672</v>
      </c>
      <c r="AP76" s="2" t="s">
        <v>673</v>
      </c>
      <c r="AQ76" s="2" t="s">
        <v>151</v>
      </c>
      <c r="AR76" s="2" t="s">
        <v>152</v>
      </c>
      <c r="AS76" s="2">
        <v>2</v>
      </c>
      <c r="AT76" s="2" t="s">
        <v>153</v>
      </c>
      <c r="AU76" s="2" t="s">
        <v>154</v>
      </c>
      <c r="AV76" s="2">
        <v>11</v>
      </c>
      <c r="AW76" s="5">
        <v>84</v>
      </c>
      <c r="AX76" s="5">
        <v>15</v>
      </c>
      <c r="AY76" s="2">
        <v>0</v>
      </c>
      <c r="AZ76" s="5">
        <v>1.8</v>
      </c>
      <c r="BA76" s="5">
        <v>0.1</v>
      </c>
      <c r="BB76" s="5">
        <v>0.1</v>
      </c>
      <c r="BC76" s="5">
        <v>0.2</v>
      </c>
      <c r="BD76" s="2">
        <v>0</v>
      </c>
      <c r="BE76" s="5">
        <v>0.1</v>
      </c>
      <c r="BF76" s="5">
        <v>42.9</v>
      </c>
      <c r="BG76" s="5">
        <v>1.1000000000000001</v>
      </c>
      <c r="BH76" s="5">
        <v>3.2</v>
      </c>
      <c r="BI76" s="5">
        <v>1.5</v>
      </c>
      <c r="BJ76" s="2">
        <v>0</v>
      </c>
      <c r="BK76" s="5">
        <v>41.9</v>
      </c>
      <c r="BL76" s="5">
        <v>6.7</v>
      </c>
      <c r="BM76" s="2">
        <v>0</v>
      </c>
      <c r="BN76" s="5">
        <v>0.4</v>
      </c>
      <c r="BO76" s="5">
        <v>44193</v>
      </c>
      <c r="BP76" s="5">
        <v>6838</v>
      </c>
      <c r="BQ76" s="5">
        <v>43</v>
      </c>
      <c r="BR76" s="5">
        <v>7</v>
      </c>
      <c r="BS76" s="5">
        <v>0.15</v>
      </c>
      <c r="BT76" s="5">
        <v>0.02</v>
      </c>
      <c r="BU76" s="5">
        <v>74168</v>
      </c>
      <c r="BV76" s="5">
        <v>72</v>
      </c>
      <c r="BW76" s="5">
        <v>0.25</v>
      </c>
      <c r="BX76" s="5">
        <v>529512</v>
      </c>
      <c r="BY76" s="5">
        <v>59852</v>
      </c>
      <c r="BZ76" s="5">
        <v>511</v>
      </c>
      <c r="CA76" s="5">
        <v>58</v>
      </c>
      <c r="CB76" s="5">
        <v>0.91</v>
      </c>
      <c r="CC76" s="5">
        <v>0.11</v>
      </c>
      <c r="CD76" s="5">
        <v>5</v>
      </c>
      <c r="CE76" s="5">
        <v>3</v>
      </c>
      <c r="CF76" s="5">
        <v>18</v>
      </c>
      <c r="CG76" s="5">
        <v>5</v>
      </c>
      <c r="CH76" s="5">
        <v>18</v>
      </c>
      <c r="CI76" s="5">
        <v>9</v>
      </c>
      <c r="CJ76" s="5">
        <v>7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5">
        <v>50</v>
      </c>
      <c r="CR76" s="5">
        <v>85</v>
      </c>
      <c r="CS76" s="5">
        <v>0.74026999999999998</v>
      </c>
      <c r="CT76" s="5">
        <v>0.21934999999999999</v>
      </c>
      <c r="CU76" s="2" t="s">
        <v>143</v>
      </c>
    </row>
    <row r="77" spans="1:99" s="2" customFormat="1" x14ac:dyDescent="0.25">
      <c r="A77" s="2" t="s">
        <v>674</v>
      </c>
      <c r="B77" s="2" t="s">
        <v>675</v>
      </c>
      <c r="C77" s="2" t="s">
        <v>676</v>
      </c>
      <c r="D77" s="2">
        <v>1952</v>
      </c>
      <c r="E77" s="2">
        <f t="shared" si="22"/>
        <v>63</v>
      </c>
      <c r="F77" s="2">
        <v>95</v>
      </c>
      <c r="G77" s="2">
        <v>95</v>
      </c>
      <c r="H77" s="2">
        <v>298000</v>
      </c>
      <c r="I77" s="2">
        <v>119000</v>
      </c>
      <c r="J77" s="2">
        <v>79600</v>
      </c>
      <c r="K77" s="2">
        <v>119000</v>
      </c>
      <c r="L77" s="2">
        <f t="shared" si="23"/>
        <v>5183628100</v>
      </c>
      <c r="M77" s="2">
        <v>2860</v>
      </c>
      <c r="N77" s="2">
        <f t="shared" si="24"/>
        <v>124581600</v>
      </c>
      <c r="O77" s="2">
        <f t="shared" si="25"/>
        <v>4.46875</v>
      </c>
      <c r="P77" s="2">
        <f t="shared" si="26"/>
        <v>11574019.6</v>
      </c>
      <c r="Q77" s="2">
        <f t="shared" si="27"/>
        <v>11.5740196</v>
      </c>
      <c r="R77" s="2">
        <v>360</v>
      </c>
      <c r="S77" s="2">
        <f t="shared" si="28"/>
        <v>932.39639999999997</v>
      </c>
      <c r="T77" s="2">
        <f t="shared" si="29"/>
        <v>230400</v>
      </c>
      <c r="U77" s="2">
        <f t="shared" si="30"/>
        <v>10036800000</v>
      </c>
      <c r="V77" s="2">
        <v>261331.12620999999</v>
      </c>
      <c r="W77" s="2">
        <f t="shared" si="31"/>
        <v>79.653727268807998</v>
      </c>
      <c r="X77" s="2">
        <f t="shared" si="32"/>
        <v>49.494547317416739</v>
      </c>
      <c r="Y77" s="2">
        <f t="shared" si="33"/>
        <v>6.6047880746979315</v>
      </c>
      <c r="Z77" s="2">
        <f t="shared" si="34"/>
        <v>41.608296088667991</v>
      </c>
      <c r="AA77" s="2">
        <f t="shared" si="35"/>
        <v>0.8112616059348694</v>
      </c>
      <c r="AB77" s="2">
        <f t="shared" si="36"/>
        <v>1.3139461922737259</v>
      </c>
      <c r="AC77" s="2">
        <v>95</v>
      </c>
      <c r="AD77" s="2">
        <f t="shared" si="37"/>
        <v>0.43798206409124202</v>
      </c>
      <c r="AE77" s="2">
        <v>60.942399999999999</v>
      </c>
      <c r="AF77" s="2">
        <f t="shared" si="38"/>
        <v>80.55944055944056</v>
      </c>
      <c r="AG77" s="2">
        <f t="shared" si="39"/>
        <v>0.33036834492341521</v>
      </c>
      <c r="AH77" s="2">
        <f t="shared" si="40"/>
        <v>0.11787970318238401</v>
      </c>
      <c r="AI77" s="2">
        <f t="shared" si="41"/>
        <v>3467368040</v>
      </c>
      <c r="AJ77" s="2">
        <f t="shared" si="42"/>
        <v>98185008</v>
      </c>
      <c r="AK77" s="2">
        <f t="shared" si="43"/>
        <v>98.185007999999996</v>
      </c>
      <c r="AL77" s="2" t="s">
        <v>677</v>
      </c>
      <c r="AM77" s="2" t="s">
        <v>678</v>
      </c>
      <c r="AN77" s="2" t="s">
        <v>679</v>
      </c>
      <c r="AO77" s="2" t="s">
        <v>680</v>
      </c>
      <c r="AP77" s="2" t="s">
        <v>681</v>
      </c>
      <c r="AQ77" s="2" t="s">
        <v>151</v>
      </c>
      <c r="AR77" s="2" t="s">
        <v>682</v>
      </c>
      <c r="AS77" s="2">
        <v>1</v>
      </c>
      <c r="AT77" s="2" t="s">
        <v>683</v>
      </c>
      <c r="AU77" s="2" t="s">
        <v>684</v>
      </c>
      <c r="AV77" s="2">
        <v>11</v>
      </c>
      <c r="AW77" s="5">
        <v>97</v>
      </c>
      <c r="AX77" s="5">
        <v>3</v>
      </c>
      <c r="AY77" s="2">
        <v>0</v>
      </c>
      <c r="AZ77" s="2">
        <v>0</v>
      </c>
      <c r="BA77" s="2">
        <v>0</v>
      </c>
      <c r="BB77" s="2">
        <v>0</v>
      </c>
      <c r="BC77" s="5">
        <v>0.1</v>
      </c>
      <c r="BD77" s="2">
        <v>0</v>
      </c>
      <c r="BE77" s="5">
        <v>0.2</v>
      </c>
      <c r="BF77" s="5">
        <v>44.3</v>
      </c>
      <c r="BG77" s="5">
        <v>0.7</v>
      </c>
      <c r="BH77" s="5">
        <v>2.4</v>
      </c>
      <c r="BI77" s="5">
        <v>1.1000000000000001</v>
      </c>
      <c r="BJ77" s="2">
        <v>0</v>
      </c>
      <c r="BK77" s="5">
        <v>43.2</v>
      </c>
      <c r="BL77" s="5">
        <v>7.7</v>
      </c>
      <c r="BM77" s="2">
        <v>0</v>
      </c>
      <c r="BN77" s="2">
        <v>0</v>
      </c>
      <c r="BO77" s="5">
        <v>3110</v>
      </c>
      <c r="BP77" s="5">
        <v>373</v>
      </c>
      <c r="BQ77" s="5">
        <v>54</v>
      </c>
      <c r="BR77" s="5">
        <v>6</v>
      </c>
      <c r="BS77" s="5">
        <v>0.19</v>
      </c>
      <c r="BT77" s="5">
        <v>0.02</v>
      </c>
      <c r="BU77" s="5">
        <v>5276</v>
      </c>
      <c r="BV77" s="5">
        <v>91</v>
      </c>
      <c r="BW77" s="5">
        <v>0.32</v>
      </c>
      <c r="BX77" s="5">
        <v>33645</v>
      </c>
      <c r="BY77" s="5">
        <v>3992</v>
      </c>
      <c r="BZ77" s="5">
        <v>580</v>
      </c>
      <c r="CA77" s="5">
        <v>69</v>
      </c>
      <c r="CB77" s="5">
        <v>0.63</v>
      </c>
      <c r="CC77" s="5">
        <v>0.08</v>
      </c>
      <c r="CD77" s="5">
        <v>5</v>
      </c>
      <c r="CE77" s="5">
        <v>5</v>
      </c>
      <c r="CF77" s="5">
        <v>27</v>
      </c>
      <c r="CG77" s="5">
        <v>9</v>
      </c>
      <c r="CH77" s="5">
        <v>21</v>
      </c>
      <c r="CI77" s="5">
        <v>10</v>
      </c>
      <c r="CJ77" s="5">
        <v>9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5">
        <v>37</v>
      </c>
      <c r="CR77" s="5">
        <v>77</v>
      </c>
      <c r="CS77" s="5">
        <v>0.64088999999999996</v>
      </c>
      <c r="CT77" s="5">
        <v>0.12279</v>
      </c>
      <c r="CU77" s="2" t="s">
        <v>143</v>
      </c>
    </row>
    <row r="78" spans="1:99" s="2" customFormat="1" x14ac:dyDescent="0.25">
      <c r="A78" s="2" t="s">
        <v>685</v>
      </c>
      <c r="B78" s="2" t="s">
        <v>686</v>
      </c>
      <c r="C78" s="2" t="s">
        <v>687</v>
      </c>
      <c r="D78" s="2">
        <v>1972</v>
      </c>
      <c r="E78" s="2">
        <f t="shared" si="22"/>
        <v>43</v>
      </c>
      <c r="F78" s="2">
        <v>78</v>
      </c>
      <c r="G78" s="2">
        <v>78</v>
      </c>
      <c r="H78" s="2">
        <v>3000</v>
      </c>
      <c r="I78" s="2">
        <v>30300</v>
      </c>
      <c r="J78" s="2">
        <v>17008</v>
      </c>
      <c r="K78" s="2">
        <v>30300</v>
      </c>
      <c r="L78" s="2">
        <f t="shared" si="23"/>
        <v>1319864970</v>
      </c>
      <c r="M78" s="2">
        <v>1055</v>
      </c>
      <c r="N78" s="2">
        <f t="shared" si="24"/>
        <v>45955800</v>
      </c>
      <c r="O78" s="2">
        <f t="shared" si="25"/>
        <v>1.6484375</v>
      </c>
      <c r="P78" s="2">
        <f t="shared" si="26"/>
        <v>4269437.3</v>
      </c>
      <c r="Q78" s="2">
        <f t="shared" si="27"/>
        <v>4.2694372999999999</v>
      </c>
      <c r="R78" s="2">
        <v>0</v>
      </c>
      <c r="S78" s="2">
        <f t="shared" si="28"/>
        <v>0</v>
      </c>
      <c r="T78" s="2">
        <f t="shared" si="29"/>
        <v>0</v>
      </c>
      <c r="U78" s="2">
        <f t="shared" si="30"/>
        <v>0</v>
      </c>
      <c r="V78" s="2">
        <v>116204.90566</v>
      </c>
      <c r="W78" s="2">
        <f t="shared" si="31"/>
        <v>35.419255245167996</v>
      </c>
      <c r="X78" s="2">
        <f t="shared" si="32"/>
        <v>22.008511902570042</v>
      </c>
      <c r="Y78" s="2">
        <f t="shared" si="33"/>
        <v>4.8355847164700272</v>
      </c>
      <c r="Z78" s="2">
        <f t="shared" si="34"/>
        <v>28.72031321400128</v>
      </c>
      <c r="AA78" s="2">
        <f t="shared" si="35"/>
        <v>1.6883172812057241</v>
      </c>
      <c r="AB78" s="2">
        <f t="shared" si="36"/>
        <v>1.1046274313077415</v>
      </c>
      <c r="AC78" s="2">
        <v>78</v>
      </c>
      <c r="AD78" s="2">
        <f t="shared" si="37"/>
        <v>0.36820914376924718</v>
      </c>
      <c r="AE78" s="2">
        <v>3.6637</v>
      </c>
      <c r="AF78" s="2">
        <f t="shared" si="38"/>
        <v>0</v>
      </c>
      <c r="AG78" s="2">
        <f t="shared" si="39"/>
        <v>0.37546067360472141</v>
      </c>
      <c r="AH78" s="2">
        <f t="shared" si="40"/>
        <v>0.20350977807749551</v>
      </c>
      <c r="AI78" s="2">
        <f t="shared" si="41"/>
        <v>740866779.20000005</v>
      </c>
      <c r="AJ78" s="2">
        <f t="shared" si="42"/>
        <v>20979027.84</v>
      </c>
      <c r="AK78" s="2">
        <f t="shared" si="43"/>
        <v>20.979027840000001</v>
      </c>
      <c r="AL78" s="2" t="s">
        <v>688</v>
      </c>
      <c r="AM78" s="2" t="s">
        <v>689</v>
      </c>
      <c r="AN78" s="2" t="s">
        <v>690</v>
      </c>
      <c r="AO78" s="2" t="s">
        <v>691</v>
      </c>
      <c r="AP78" s="2" t="s">
        <v>243</v>
      </c>
      <c r="AQ78" s="2" t="s">
        <v>244</v>
      </c>
      <c r="AR78" s="2" t="s">
        <v>206</v>
      </c>
      <c r="AS78" s="2">
        <v>1</v>
      </c>
      <c r="AT78" s="2" t="s">
        <v>245</v>
      </c>
      <c r="AU78" s="2" t="s">
        <v>246</v>
      </c>
      <c r="AV78" s="2">
        <v>9</v>
      </c>
      <c r="AW78" s="5">
        <v>95</v>
      </c>
      <c r="AX78" s="5">
        <v>5</v>
      </c>
      <c r="AY78" s="2">
        <v>0</v>
      </c>
      <c r="AZ78" s="5">
        <v>6.2</v>
      </c>
      <c r="BA78" s="5">
        <v>0.1</v>
      </c>
      <c r="BB78" s="2">
        <v>0</v>
      </c>
      <c r="BC78" s="2">
        <v>0</v>
      </c>
      <c r="BD78" s="2">
        <v>0</v>
      </c>
      <c r="BE78" s="2">
        <v>0</v>
      </c>
      <c r="BF78" s="5">
        <v>37.200000000000003</v>
      </c>
      <c r="BG78" s="2">
        <v>0</v>
      </c>
      <c r="BH78" s="5">
        <v>0.2</v>
      </c>
      <c r="BI78" s="5">
        <v>0.3</v>
      </c>
      <c r="BJ78" s="5">
        <v>45.4</v>
      </c>
      <c r="BK78" s="5">
        <v>9.9</v>
      </c>
      <c r="BL78" s="5">
        <v>0.3</v>
      </c>
      <c r="BM78" s="2">
        <v>0</v>
      </c>
      <c r="BN78" s="5">
        <v>0.3</v>
      </c>
      <c r="BO78" s="5">
        <v>1451</v>
      </c>
      <c r="BP78" s="5">
        <v>548</v>
      </c>
      <c r="BQ78" s="5">
        <v>19</v>
      </c>
      <c r="BR78" s="5">
        <v>7</v>
      </c>
      <c r="BS78" s="5">
        <v>0.14000000000000001</v>
      </c>
      <c r="BT78" s="5">
        <v>0.05</v>
      </c>
      <c r="BU78" s="5">
        <v>2944</v>
      </c>
      <c r="BV78" s="5">
        <v>38</v>
      </c>
      <c r="BW78" s="5">
        <v>0.28000000000000003</v>
      </c>
      <c r="BX78" s="5">
        <v>2366</v>
      </c>
      <c r="BY78" s="5">
        <v>40</v>
      </c>
      <c r="BZ78" s="5">
        <v>30</v>
      </c>
      <c r="CA78" s="5">
        <v>1</v>
      </c>
      <c r="CB78" s="5">
        <v>0.78</v>
      </c>
      <c r="CC78" s="5">
        <v>0.01</v>
      </c>
      <c r="CD78" s="5">
        <v>4</v>
      </c>
      <c r="CE78" s="5">
        <v>4</v>
      </c>
      <c r="CF78" s="5">
        <v>14</v>
      </c>
      <c r="CG78" s="5">
        <v>5</v>
      </c>
      <c r="CH78" s="5">
        <v>48</v>
      </c>
      <c r="CI78" s="5">
        <v>17</v>
      </c>
      <c r="CJ78" s="5">
        <v>22</v>
      </c>
      <c r="CK78" s="2">
        <v>0</v>
      </c>
      <c r="CL78" s="5">
        <v>1</v>
      </c>
      <c r="CM78" s="2">
        <v>0</v>
      </c>
      <c r="CN78" s="2">
        <v>0</v>
      </c>
      <c r="CO78" s="5">
        <v>12</v>
      </c>
      <c r="CP78" s="5">
        <v>53</v>
      </c>
      <c r="CQ78" s="5">
        <v>5</v>
      </c>
      <c r="CR78" s="5">
        <v>15</v>
      </c>
      <c r="CS78" s="5">
        <v>2.034E-2</v>
      </c>
      <c r="CT78" s="2">
        <v>0</v>
      </c>
      <c r="CU78" s="2" t="s">
        <v>143</v>
      </c>
    </row>
    <row r="79" spans="1:99" s="2" customFormat="1" x14ac:dyDescent="0.25">
      <c r="A79" s="2" t="s">
        <v>692</v>
      </c>
      <c r="B79" s="2" t="s">
        <v>162</v>
      </c>
      <c r="C79" s="2" t="s">
        <v>693</v>
      </c>
      <c r="D79" s="2">
        <v>1957</v>
      </c>
      <c r="E79" s="2">
        <f t="shared" si="22"/>
        <v>58</v>
      </c>
      <c r="F79" s="2">
        <v>90</v>
      </c>
      <c r="G79" s="2">
        <v>90</v>
      </c>
      <c r="H79" s="2">
        <v>33150</v>
      </c>
      <c r="I79" s="2">
        <v>16650</v>
      </c>
      <c r="J79" s="2">
        <v>4800</v>
      </c>
      <c r="K79" s="2">
        <v>16650</v>
      </c>
      <c r="L79" s="2">
        <f t="shared" si="23"/>
        <v>725272335</v>
      </c>
      <c r="M79" s="2">
        <v>575</v>
      </c>
      <c r="N79" s="2">
        <f t="shared" si="24"/>
        <v>25047000</v>
      </c>
      <c r="O79" s="2">
        <f t="shared" si="25"/>
        <v>0.8984375</v>
      </c>
      <c r="P79" s="2">
        <f t="shared" si="26"/>
        <v>2326944.5</v>
      </c>
      <c r="Q79" s="2">
        <f t="shared" si="27"/>
        <v>2.3269445000000002</v>
      </c>
      <c r="R79" s="2">
        <v>6.64</v>
      </c>
      <c r="S79" s="2">
        <f t="shared" si="28"/>
        <v>17.197533599999996</v>
      </c>
      <c r="T79" s="2">
        <f t="shared" si="29"/>
        <v>4249.5999999999995</v>
      </c>
      <c r="U79" s="2">
        <f t="shared" si="30"/>
        <v>185123200</v>
      </c>
      <c r="W79" s="2">
        <f t="shared" si="31"/>
        <v>0</v>
      </c>
      <c r="X79" s="2">
        <f t="shared" si="32"/>
        <v>0</v>
      </c>
      <c r="Y79" s="2">
        <f t="shared" si="33"/>
        <v>0</v>
      </c>
      <c r="Z79" s="2">
        <f t="shared" si="34"/>
        <v>28.956455264103486</v>
      </c>
      <c r="AA79" s="2">
        <f t="shared" si="35"/>
        <v>0</v>
      </c>
      <c r="AB79" s="2">
        <f t="shared" si="36"/>
        <v>0.96521517547011626</v>
      </c>
      <c r="AC79" s="2">
        <v>90</v>
      </c>
      <c r="AD79" s="2">
        <f t="shared" si="37"/>
        <v>0.32173839182337205</v>
      </c>
      <c r="AE79" s="2" t="s">
        <v>148</v>
      </c>
      <c r="AF79" s="2">
        <f t="shared" si="38"/>
        <v>7.3906086956521726</v>
      </c>
      <c r="AG79" s="2">
        <f t="shared" si="39"/>
        <v>0.51275863970569602</v>
      </c>
      <c r="AH79" s="2">
        <f t="shared" si="40"/>
        <v>0.39301821202343507</v>
      </c>
      <c r="AI79" s="2">
        <f t="shared" si="41"/>
        <v>209087520</v>
      </c>
      <c r="AJ79" s="2">
        <f t="shared" si="42"/>
        <v>5920704</v>
      </c>
      <c r="AK79" s="2">
        <f t="shared" si="43"/>
        <v>5.9207039999999997</v>
      </c>
      <c r="AL79" s="2" t="s">
        <v>148</v>
      </c>
      <c r="AM79" s="2" t="s">
        <v>148</v>
      </c>
      <c r="AN79" s="2" t="s">
        <v>148</v>
      </c>
      <c r="AO79" s="2" t="s">
        <v>148</v>
      </c>
      <c r="AP79" s="2" t="s">
        <v>148</v>
      </c>
      <c r="AQ79" s="2" t="s">
        <v>148</v>
      </c>
      <c r="AR79" s="2" t="s">
        <v>148</v>
      </c>
      <c r="AS79" s="2">
        <v>0</v>
      </c>
      <c r="AT79" s="2" t="s">
        <v>148</v>
      </c>
      <c r="AU79" s="2" t="s">
        <v>148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 t="s">
        <v>143</v>
      </c>
    </row>
    <row r="80" spans="1:99" s="2" customFormat="1" x14ac:dyDescent="0.25">
      <c r="A80" s="2" t="s">
        <v>694</v>
      </c>
      <c r="B80" s="2" t="s">
        <v>162</v>
      </c>
      <c r="C80" s="2" t="s">
        <v>695</v>
      </c>
      <c r="D80" s="2">
        <v>1936</v>
      </c>
      <c r="E80" s="2">
        <f t="shared" si="22"/>
        <v>79</v>
      </c>
      <c r="F80" s="2">
        <v>55</v>
      </c>
      <c r="G80" s="2">
        <v>55</v>
      </c>
      <c r="H80" s="2">
        <v>31000</v>
      </c>
      <c r="I80" s="2">
        <v>36500</v>
      </c>
      <c r="J80" s="2">
        <v>22600</v>
      </c>
      <c r="K80" s="2">
        <v>36500</v>
      </c>
      <c r="L80" s="2">
        <f t="shared" si="23"/>
        <v>1589936350</v>
      </c>
      <c r="M80" s="2">
        <v>1330</v>
      </c>
      <c r="N80" s="2">
        <f t="shared" si="24"/>
        <v>57934800</v>
      </c>
      <c r="O80" s="2">
        <f t="shared" si="25"/>
        <v>2.078125</v>
      </c>
      <c r="P80" s="2">
        <f t="shared" si="26"/>
        <v>5382323.7999999998</v>
      </c>
      <c r="Q80" s="2">
        <f t="shared" si="27"/>
        <v>5.3823238</v>
      </c>
      <c r="R80" s="2">
        <v>2.12</v>
      </c>
      <c r="S80" s="2">
        <f t="shared" si="28"/>
        <v>5.4907788000000002</v>
      </c>
      <c r="T80" s="2">
        <f t="shared" si="29"/>
        <v>1356.8000000000002</v>
      </c>
      <c r="U80" s="2">
        <f t="shared" si="30"/>
        <v>59105600</v>
      </c>
      <c r="V80" s="2">
        <v>138830.73347000001</v>
      </c>
      <c r="W80" s="2">
        <f t="shared" si="31"/>
        <v>42.315607561656002</v>
      </c>
      <c r="X80" s="2">
        <f t="shared" si="32"/>
        <v>26.293707934817181</v>
      </c>
      <c r="Y80" s="2">
        <f t="shared" si="33"/>
        <v>5.1452983369507832</v>
      </c>
      <c r="Z80" s="2">
        <f t="shared" si="34"/>
        <v>27.443546020699131</v>
      </c>
      <c r="AA80" s="2">
        <f t="shared" si="35"/>
        <v>1.5179589583961459</v>
      </c>
      <c r="AB80" s="2">
        <f t="shared" si="36"/>
        <v>1.4969206920381344</v>
      </c>
      <c r="AC80" s="2">
        <v>55</v>
      </c>
      <c r="AD80" s="2">
        <f t="shared" si="37"/>
        <v>0.49897356401271148</v>
      </c>
      <c r="AE80" s="2" t="s">
        <v>148</v>
      </c>
      <c r="AF80" s="2">
        <f t="shared" si="38"/>
        <v>1.0201503759398498</v>
      </c>
      <c r="AG80" s="2">
        <f t="shared" si="39"/>
        <v>0.31953314865282739</v>
      </c>
      <c r="AH80" s="2">
        <f t="shared" si="40"/>
        <v>0.19307643444075484</v>
      </c>
      <c r="AI80" s="2">
        <f t="shared" si="41"/>
        <v>984453740</v>
      </c>
      <c r="AJ80" s="2">
        <f t="shared" si="42"/>
        <v>27876648</v>
      </c>
      <c r="AK80" s="2">
        <f t="shared" si="43"/>
        <v>27.876647999999999</v>
      </c>
      <c r="AL80" s="2" t="s">
        <v>696</v>
      </c>
      <c r="AM80" s="2" t="s">
        <v>697</v>
      </c>
      <c r="AN80" s="2" t="s">
        <v>698</v>
      </c>
      <c r="AO80" s="2" t="s">
        <v>699</v>
      </c>
      <c r="AP80" s="2" t="s">
        <v>148</v>
      </c>
      <c r="AQ80" s="2" t="s">
        <v>148</v>
      </c>
      <c r="AR80" s="2" t="s">
        <v>148</v>
      </c>
      <c r="AS80" s="2">
        <v>0</v>
      </c>
      <c r="AT80" s="2" t="s">
        <v>148</v>
      </c>
      <c r="AU80" s="2" t="s">
        <v>148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 t="s">
        <v>143</v>
      </c>
    </row>
    <row r="81" spans="1:99" s="2" customFormat="1" x14ac:dyDescent="0.25">
      <c r="A81" s="2" t="s">
        <v>700</v>
      </c>
      <c r="B81" s="2" t="s">
        <v>162</v>
      </c>
      <c r="C81" s="2" t="s">
        <v>701</v>
      </c>
      <c r="D81" s="2">
        <v>1932</v>
      </c>
      <c r="E81" s="2">
        <f t="shared" si="22"/>
        <v>83</v>
      </c>
      <c r="F81" s="2">
        <v>45</v>
      </c>
      <c r="G81" s="2">
        <v>45</v>
      </c>
      <c r="H81" s="2">
        <v>18600</v>
      </c>
      <c r="I81" s="2">
        <v>9008</v>
      </c>
      <c r="J81" s="2">
        <v>3855</v>
      </c>
      <c r="K81" s="2">
        <v>9008</v>
      </c>
      <c r="L81" s="2">
        <f t="shared" si="23"/>
        <v>392387579.19999999</v>
      </c>
      <c r="M81" s="2">
        <v>257</v>
      </c>
      <c r="N81" s="2">
        <f t="shared" si="24"/>
        <v>11194920</v>
      </c>
      <c r="O81" s="2">
        <f t="shared" si="25"/>
        <v>0.40156250000000004</v>
      </c>
      <c r="P81" s="2">
        <f t="shared" si="26"/>
        <v>1040043.02</v>
      </c>
      <c r="Q81" s="2">
        <f t="shared" si="27"/>
        <v>1.0400430200000002</v>
      </c>
      <c r="R81" s="2">
        <v>12.98</v>
      </c>
      <c r="S81" s="2">
        <f t="shared" si="28"/>
        <v>33.618070199999998</v>
      </c>
      <c r="T81" s="2">
        <f t="shared" si="29"/>
        <v>8307.2000000000007</v>
      </c>
      <c r="U81" s="2">
        <f t="shared" si="30"/>
        <v>361882400</v>
      </c>
      <c r="V81" s="2">
        <v>33520.968889000003</v>
      </c>
      <c r="W81" s="2">
        <f t="shared" si="31"/>
        <v>10.217191317367201</v>
      </c>
      <c r="X81" s="2">
        <f t="shared" si="32"/>
        <v>6.3486703817632666</v>
      </c>
      <c r="Y81" s="2">
        <f t="shared" si="33"/>
        <v>2.8261861577104206</v>
      </c>
      <c r="Z81" s="2">
        <f t="shared" si="34"/>
        <v>35.050503192519464</v>
      </c>
      <c r="AA81" s="2">
        <f t="shared" si="35"/>
        <v>2.1486962760527333</v>
      </c>
      <c r="AB81" s="2">
        <f t="shared" si="36"/>
        <v>2.3367002128346308</v>
      </c>
      <c r="AC81" s="2">
        <v>45</v>
      </c>
      <c r="AD81" s="2">
        <f t="shared" si="37"/>
        <v>0.77890007094487701</v>
      </c>
      <c r="AE81" s="2" t="s">
        <v>148</v>
      </c>
      <c r="AF81" s="2">
        <f t="shared" si="38"/>
        <v>32.323735408560317</v>
      </c>
      <c r="AG81" s="2">
        <f t="shared" si="39"/>
        <v>0.92838733761765557</v>
      </c>
      <c r="AH81" s="2">
        <f t="shared" si="40"/>
        <v>0.21872317886521603</v>
      </c>
      <c r="AI81" s="2">
        <f t="shared" si="41"/>
        <v>167923414.5</v>
      </c>
      <c r="AJ81" s="2">
        <f t="shared" si="42"/>
        <v>4755065.4000000004</v>
      </c>
      <c r="AK81" s="2">
        <f t="shared" si="43"/>
        <v>4.7550654000000003</v>
      </c>
      <c r="AL81" s="2" t="s">
        <v>702</v>
      </c>
      <c r="AM81" s="2" t="s">
        <v>148</v>
      </c>
      <c r="AN81" s="2" t="s">
        <v>703</v>
      </c>
      <c r="AO81" s="2" t="s">
        <v>704</v>
      </c>
      <c r="AP81" s="2" t="s">
        <v>148</v>
      </c>
      <c r="AQ81" s="2" t="s">
        <v>148</v>
      </c>
      <c r="AR81" s="2" t="s">
        <v>148</v>
      </c>
      <c r="AS81" s="2">
        <v>0</v>
      </c>
      <c r="AT81" s="2" t="s">
        <v>148</v>
      </c>
      <c r="AU81" s="2" t="s">
        <v>148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 t="s">
        <v>143</v>
      </c>
    </row>
    <row r="82" spans="1:99" s="2" customFormat="1" x14ac:dyDescent="0.25">
      <c r="A82" s="2" t="s">
        <v>705</v>
      </c>
      <c r="B82" s="2" t="s">
        <v>162</v>
      </c>
      <c r="C82" s="2" t="s">
        <v>706</v>
      </c>
      <c r="D82" s="2">
        <v>1972</v>
      </c>
      <c r="E82" s="2">
        <f t="shared" si="22"/>
        <v>43</v>
      </c>
      <c r="F82" s="2">
        <v>100</v>
      </c>
      <c r="G82" s="2">
        <v>100</v>
      </c>
      <c r="H82" s="2">
        <v>4000</v>
      </c>
      <c r="I82" s="2">
        <v>350000</v>
      </c>
      <c r="J82" s="2">
        <v>149000</v>
      </c>
      <c r="K82" s="2">
        <v>350000</v>
      </c>
      <c r="L82" s="2">
        <f t="shared" si="23"/>
        <v>15245965000</v>
      </c>
      <c r="M82" s="2">
        <v>5400</v>
      </c>
      <c r="N82" s="2">
        <f t="shared" si="24"/>
        <v>235224000</v>
      </c>
      <c r="O82" s="2">
        <f t="shared" si="25"/>
        <v>8.4375</v>
      </c>
      <c r="P82" s="2">
        <f t="shared" si="26"/>
        <v>21853044</v>
      </c>
      <c r="Q82" s="2">
        <f t="shared" si="27"/>
        <v>21.853044000000001</v>
      </c>
      <c r="R82" s="2">
        <v>28.6</v>
      </c>
      <c r="S82" s="2">
        <f t="shared" si="28"/>
        <v>74.073713999999995</v>
      </c>
      <c r="T82" s="2">
        <f t="shared" si="29"/>
        <v>18304</v>
      </c>
      <c r="U82" s="2">
        <f t="shared" si="30"/>
        <v>797368000</v>
      </c>
      <c r="V82" s="2">
        <v>272321.60622000002</v>
      </c>
      <c r="W82" s="2">
        <f t="shared" si="31"/>
        <v>83.003625575856006</v>
      </c>
      <c r="X82" s="2">
        <f t="shared" si="32"/>
        <v>51.576078288430686</v>
      </c>
      <c r="Y82" s="2">
        <f t="shared" si="33"/>
        <v>5.0088264449398219</v>
      </c>
      <c r="Z82" s="2">
        <f t="shared" si="34"/>
        <v>64.814666020474107</v>
      </c>
      <c r="AA82" s="2">
        <f t="shared" si="35"/>
        <v>0.45162573579598991</v>
      </c>
      <c r="AB82" s="2">
        <f t="shared" si="36"/>
        <v>1.9444399806142232</v>
      </c>
      <c r="AC82" s="2">
        <v>100</v>
      </c>
      <c r="AD82" s="2">
        <f t="shared" si="37"/>
        <v>0.6481466602047411</v>
      </c>
      <c r="AE82" s="2">
        <v>19.3584</v>
      </c>
      <c r="AF82" s="2">
        <f t="shared" si="38"/>
        <v>3.3896296296296295</v>
      </c>
      <c r="AG82" s="2">
        <f t="shared" si="39"/>
        <v>0.37452250588697661</v>
      </c>
      <c r="AH82" s="2">
        <f t="shared" si="40"/>
        <v>0.11890320461800334</v>
      </c>
      <c r="AI82" s="2">
        <f t="shared" si="41"/>
        <v>6490425100</v>
      </c>
      <c r="AJ82" s="2">
        <f t="shared" si="42"/>
        <v>183788520</v>
      </c>
      <c r="AK82" s="2">
        <f t="shared" si="43"/>
        <v>183.78852000000001</v>
      </c>
      <c r="AL82" s="2" t="s">
        <v>707</v>
      </c>
      <c r="AM82" s="2" t="s">
        <v>148</v>
      </c>
      <c r="AN82" s="2" t="s">
        <v>708</v>
      </c>
      <c r="AO82" s="2" t="s">
        <v>709</v>
      </c>
      <c r="AP82" s="2" t="s">
        <v>710</v>
      </c>
      <c r="AQ82" s="2" t="s">
        <v>270</v>
      </c>
      <c r="AR82" s="2" t="s">
        <v>711</v>
      </c>
      <c r="AS82" s="2">
        <v>1</v>
      </c>
      <c r="AT82" s="2" t="s">
        <v>712</v>
      </c>
      <c r="AU82" s="2" t="s">
        <v>713</v>
      </c>
      <c r="AV82" s="2">
        <v>5</v>
      </c>
      <c r="AW82" s="5">
        <v>57</v>
      </c>
      <c r="AX82" s="5">
        <v>40</v>
      </c>
      <c r="AY82" s="5">
        <v>3</v>
      </c>
      <c r="AZ82" s="5">
        <v>23.8</v>
      </c>
      <c r="BA82" s="5">
        <v>0.4</v>
      </c>
      <c r="BB82" s="2">
        <v>0</v>
      </c>
      <c r="BC82" s="2">
        <v>0</v>
      </c>
      <c r="BD82" s="2">
        <v>0</v>
      </c>
      <c r="BE82" s="5">
        <v>0.3</v>
      </c>
      <c r="BF82" s="5">
        <v>4.3</v>
      </c>
      <c r="BG82" s="2">
        <v>0</v>
      </c>
      <c r="BH82" s="5">
        <v>0.2</v>
      </c>
      <c r="BI82" s="5">
        <v>0.2</v>
      </c>
      <c r="BJ82" s="5">
        <v>61.4</v>
      </c>
      <c r="BK82" s="5">
        <v>3</v>
      </c>
      <c r="BL82" s="5">
        <v>6.1</v>
      </c>
      <c r="BM82" s="2">
        <v>0</v>
      </c>
      <c r="BN82" s="5">
        <v>0.3</v>
      </c>
      <c r="BO82" s="5">
        <v>5237</v>
      </c>
      <c r="BP82" s="5">
        <v>644</v>
      </c>
      <c r="BQ82" s="5">
        <v>58</v>
      </c>
      <c r="BR82" s="5">
        <v>7</v>
      </c>
      <c r="BS82" s="5">
        <v>0.49</v>
      </c>
      <c r="BT82" s="5">
        <v>0.06</v>
      </c>
      <c r="BU82" s="5">
        <v>6963</v>
      </c>
      <c r="BV82" s="5">
        <v>77</v>
      </c>
      <c r="BW82" s="5">
        <v>0.65</v>
      </c>
      <c r="BX82" s="5">
        <v>13287</v>
      </c>
      <c r="BY82" s="5">
        <v>1971</v>
      </c>
      <c r="BZ82" s="5">
        <v>146</v>
      </c>
      <c r="CA82" s="5">
        <v>22</v>
      </c>
      <c r="CB82" s="5">
        <v>0.76</v>
      </c>
      <c r="CC82" s="5">
        <v>0.12</v>
      </c>
      <c r="CD82" s="5">
        <v>3</v>
      </c>
      <c r="CE82" s="5">
        <v>2</v>
      </c>
      <c r="CF82" s="5">
        <v>30</v>
      </c>
      <c r="CG82" s="5">
        <v>13</v>
      </c>
      <c r="CH82" s="5">
        <v>45</v>
      </c>
      <c r="CI82" s="5">
        <v>2</v>
      </c>
      <c r="CJ82" s="5">
        <v>3</v>
      </c>
      <c r="CK82" s="5">
        <v>1</v>
      </c>
      <c r="CL82" s="2">
        <v>0</v>
      </c>
      <c r="CM82" s="2">
        <v>0</v>
      </c>
      <c r="CN82" s="2">
        <v>0</v>
      </c>
      <c r="CO82" s="5">
        <v>16</v>
      </c>
      <c r="CP82" s="5">
        <v>72</v>
      </c>
      <c r="CQ82" s="5">
        <v>4</v>
      </c>
      <c r="CR82" s="5">
        <v>10</v>
      </c>
      <c r="CS82" s="5">
        <v>0.65849999999999997</v>
      </c>
      <c r="CT82" s="5">
        <v>0.34989999999999999</v>
      </c>
      <c r="CU82" s="2" t="s">
        <v>143</v>
      </c>
    </row>
    <row r="83" spans="1:99" s="2" customFormat="1" x14ac:dyDescent="0.25">
      <c r="A83" s="2" t="s">
        <v>714</v>
      </c>
      <c r="B83" s="2" t="s">
        <v>162</v>
      </c>
      <c r="C83" s="2" t="s">
        <v>715</v>
      </c>
      <c r="D83" s="2">
        <v>1982</v>
      </c>
      <c r="E83" s="2">
        <f t="shared" si="22"/>
        <v>33</v>
      </c>
      <c r="F83" s="2">
        <v>27</v>
      </c>
      <c r="G83" s="2">
        <v>27</v>
      </c>
      <c r="H83" s="2">
        <v>480</v>
      </c>
      <c r="I83" s="2">
        <v>1460</v>
      </c>
      <c r="J83" s="2">
        <v>173</v>
      </c>
      <c r="K83" s="2">
        <v>1460</v>
      </c>
      <c r="L83" s="2">
        <f t="shared" si="23"/>
        <v>63597454</v>
      </c>
      <c r="M83" s="2">
        <v>310</v>
      </c>
      <c r="N83" s="2">
        <f t="shared" si="24"/>
        <v>13503600</v>
      </c>
      <c r="O83" s="2">
        <f t="shared" si="25"/>
        <v>0.484375</v>
      </c>
      <c r="P83" s="2">
        <f t="shared" si="26"/>
        <v>1254526.6000000001</v>
      </c>
      <c r="Q83" s="2">
        <f t="shared" si="27"/>
        <v>1.2545266000000002</v>
      </c>
      <c r="R83" s="2">
        <v>3.3</v>
      </c>
      <c r="S83" s="2">
        <f t="shared" si="28"/>
        <v>8.5469669999999986</v>
      </c>
      <c r="T83" s="2">
        <f t="shared" si="29"/>
        <v>2112</v>
      </c>
      <c r="U83" s="2">
        <f t="shared" si="30"/>
        <v>92004000</v>
      </c>
      <c r="W83" s="2">
        <f t="shared" si="31"/>
        <v>0</v>
      </c>
      <c r="X83" s="2">
        <f t="shared" si="32"/>
        <v>0</v>
      </c>
      <c r="Y83" s="2">
        <f t="shared" si="33"/>
        <v>0</v>
      </c>
      <c r="Z83" s="2">
        <f t="shared" si="34"/>
        <v>4.7096666074232054</v>
      </c>
      <c r="AA83" s="2">
        <f t="shared" si="35"/>
        <v>0</v>
      </c>
      <c r="AB83" s="2">
        <f t="shared" si="36"/>
        <v>0.52329628971368947</v>
      </c>
      <c r="AC83" s="2">
        <v>27</v>
      </c>
      <c r="AD83" s="2">
        <f t="shared" si="37"/>
        <v>0.17443209657122982</v>
      </c>
      <c r="AE83" s="2" t="s">
        <v>148</v>
      </c>
      <c r="AF83" s="2">
        <f t="shared" si="38"/>
        <v>6.8129032258064512</v>
      </c>
      <c r="AG83" s="2">
        <f t="shared" si="39"/>
        <v>0.11358234503950623</v>
      </c>
      <c r="AH83" s="2">
        <f t="shared" si="40"/>
        <v>5.8789756168974252</v>
      </c>
      <c r="AI83" s="2">
        <f t="shared" si="41"/>
        <v>7535862.7000000002</v>
      </c>
      <c r="AJ83" s="2">
        <f t="shared" si="42"/>
        <v>213392.04</v>
      </c>
      <c r="AK83" s="2">
        <f t="shared" si="43"/>
        <v>0.21339204000000001</v>
      </c>
      <c r="AL83" s="2" t="s">
        <v>148</v>
      </c>
      <c r="AM83" s="2" t="s">
        <v>148</v>
      </c>
      <c r="AN83" s="2" t="s">
        <v>148</v>
      </c>
      <c r="AO83" s="2" t="s">
        <v>148</v>
      </c>
      <c r="AP83" s="2" t="s">
        <v>148</v>
      </c>
      <c r="AQ83" s="2" t="s">
        <v>148</v>
      </c>
      <c r="AR83" s="2" t="s">
        <v>148</v>
      </c>
      <c r="AS83" s="2">
        <v>0</v>
      </c>
      <c r="AT83" s="2" t="s">
        <v>148</v>
      </c>
      <c r="AU83" s="2" t="s">
        <v>148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 t="s">
        <v>143</v>
      </c>
    </row>
    <row r="84" spans="1:99" s="2" customFormat="1" x14ac:dyDescent="0.25">
      <c r="A84" s="2" t="s">
        <v>716</v>
      </c>
      <c r="B84" s="2" t="s">
        <v>717</v>
      </c>
      <c r="C84" s="2" t="s">
        <v>718</v>
      </c>
      <c r="D84" s="2">
        <v>1950</v>
      </c>
      <c r="E84" s="2">
        <f t="shared" si="22"/>
        <v>65</v>
      </c>
      <c r="F84" s="2">
        <v>15</v>
      </c>
      <c r="G84" s="2">
        <v>15</v>
      </c>
      <c r="H84" s="2">
        <v>0</v>
      </c>
      <c r="I84" s="2">
        <v>100</v>
      </c>
      <c r="J84" s="2">
        <v>50</v>
      </c>
      <c r="K84" s="2">
        <v>100</v>
      </c>
      <c r="L84" s="2">
        <f t="shared" si="23"/>
        <v>4355990</v>
      </c>
      <c r="M84" s="2">
        <v>325</v>
      </c>
      <c r="N84" s="2">
        <f t="shared" si="24"/>
        <v>14157000</v>
      </c>
      <c r="O84" s="2">
        <f t="shared" si="25"/>
        <v>0.5078125</v>
      </c>
      <c r="P84" s="2">
        <f t="shared" si="26"/>
        <v>1315229.5</v>
      </c>
      <c r="Q84" s="2">
        <f t="shared" si="27"/>
        <v>1.3152295000000001</v>
      </c>
      <c r="R84" s="2">
        <v>0</v>
      </c>
      <c r="S84" s="2">
        <f t="shared" si="28"/>
        <v>0</v>
      </c>
      <c r="T84" s="2">
        <f t="shared" si="29"/>
        <v>0</v>
      </c>
      <c r="U84" s="2">
        <f t="shared" si="30"/>
        <v>0</v>
      </c>
      <c r="W84" s="2">
        <f t="shared" si="31"/>
        <v>0</v>
      </c>
      <c r="X84" s="2">
        <f t="shared" si="32"/>
        <v>0</v>
      </c>
      <c r="Y84" s="2">
        <f t="shared" si="33"/>
        <v>0</v>
      </c>
      <c r="Z84" s="2">
        <f t="shared" si="34"/>
        <v>0.30769160132796497</v>
      </c>
      <c r="AA84" s="2">
        <f t="shared" si="35"/>
        <v>0</v>
      </c>
      <c r="AB84" s="2">
        <f t="shared" si="36"/>
        <v>6.1538320265593E-2</v>
      </c>
      <c r="AC84" s="2">
        <v>15</v>
      </c>
      <c r="AD84" s="2">
        <f t="shared" si="37"/>
        <v>2.051277342186433E-2</v>
      </c>
      <c r="AE84" s="2" t="s">
        <v>148</v>
      </c>
      <c r="AF84" s="2">
        <f t="shared" si="38"/>
        <v>0</v>
      </c>
      <c r="AG84" s="2">
        <f t="shared" si="39"/>
        <v>7.247287238415767E-3</v>
      </c>
      <c r="AH84" s="2">
        <f t="shared" si="40"/>
        <v>21.325509939358565</v>
      </c>
      <c r="AI84" s="2">
        <f t="shared" si="41"/>
        <v>2177995</v>
      </c>
      <c r="AJ84" s="2">
        <f t="shared" si="42"/>
        <v>61674</v>
      </c>
      <c r="AK84" s="2">
        <f t="shared" si="43"/>
        <v>6.1674E-2</v>
      </c>
      <c r="AL84" s="2" t="s">
        <v>148</v>
      </c>
      <c r="AM84" s="2" t="s">
        <v>148</v>
      </c>
      <c r="AN84" s="2" t="s">
        <v>148</v>
      </c>
      <c r="AO84" s="2" t="s">
        <v>148</v>
      </c>
      <c r="AP84" s="2" t="s">
        <v>148</v>
      </c>
      <c r="AQ84" s="2" t="s">
        <v>148</v>
      </c>
      <c r="AR84" s="2" t="s">
        <v>148</v>
      </c>
      <c r="AS84" s="2">
        <v>0</v>
      </c>
      <c r="AT84" s="2" t="s">
        <v>148</v>
      </c>
      <c r="AU84" s="2" t="s">
        <v>148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 t="s">
        <v>143</v>
      </c>
    </row>
    <row r="85" spans="1:99" s="2" customFormat="1" x14ac:dyDescent="0.25">
      <c r="A85" s="2" t="s">
        <v>719</v>
      </c>
      <c r="C85" s="2" t="s">
        <v>720</v>
      </c>
      <c r="D85" s="2">
        <v>1974</v>
      </c>
      <c r="E85" s="2">
        <f t="shared" si="22"/>
        <v>41</v>
      </c>
      <c r="F85" s="2">
        <v>59</v>
      </c>
      <c r="G85" s="2">
        <v>137</v>
      </c>
      <c r="H85" s="2">
        <v>38300</v>
      </c>
      <c r="I85" s="2">
        <v>197520</v>
      </c>
      <c r="J85" s="2">
        <v>97520</v>
      </c>
      <c r="K85" s="2">
        <v>197520</v>
      </c>
      <c r="L85" s="2">
        <f t="shared" si="23"/>
        <v>8603951448</v>
      </c>
      <c r="M85" s="2">
        <v>6402</v>
      </c>
      <c r="N85" s="2">
        <f t="shared" si="24"/>
        <v>278871120</v>
      </c>
      <c r="O85" s="2">
        <f t="shared" si="25"/>
        <v>10.003125000000001</v>
      </c>
      <c r="P85" s="2">
        <f t="shared" si="26"/>
        <v>25907997.720000003</v>
      </c>
      <c r="Q85" s="2">
        <f t="shared" si="27"/>
        <v>25.907997720000001</v>
      </c>
      <c r="R85" s="2">
        <v>121</v>
      </c>
      <c r="S85" s="2">
        <f t="shared" si="28"/>
        <v>313.38878999999997</v>
      </c>
      <c r="T85" s="2">
        <f t="shared" si="29"/>
        <v>77440</v>
      </c>
      <c r="U85" s="2">
        <f t="shared" si="30"/>
        <v>3373480000</v>
      </c>
      <c r="V85" s="2">
        <v>173431.59755000001</v>
      </c>
      <c r="W85" s="2">
        <f t="shared" si="31"/>
        <v>52.861950933239996</v>
      </c>
      <c r="X85" s="2">
        <f t="shared" si="32"/>
        <v>32.846903986384703</v>
      </c>
      <c r="Y85" s="2">
        <f t="shared" si="33"/>
        <v>2.929686523417153</v>
      </c>
      <c r="Z85" s="2">
        <f t="shared" si="34"/>
        <v>30.852787653307377</v>
      </c>
      <c r="AA85" s="2">
        <f t="shared" si="35"/>
        <v>0.43945800773772686</v>
      </c>
      <c r="AB85" s="2">
        <f t="shared" si="36"/>
        <v>1.5687858128800363</v>
      </c>
      <c r="AC85" s="2">
        <v>59</v>
      </c>
      <c r="AD85" s="2">
        <f t="shared" si="37"/>
        <v>0.52292860429334542</v>
      </c>
      <c r="AE85" s="2">
        <v>20.995699999999999</v>
      </c>
      <c r="AF85" s="2">
        <f t="shared" si="38"/>
        <v>12.096219931271477</v>
      </c>
      <c r="AG85" s="2">
        <f t="shared" si="39"/>
        <v>0.16373370458278674</v>
      </c>
      <c r="AH85" s="2">
        <f t="shared" si="40"/>
        <v>0.21538132553759942</v>
      </c>
      <c r="AI85" s="2">
        <f t="shared" si="41"/>
        <v>4247961448</v>
      </c>
      <c r="AJ85" s="2">
        <f t="shared" si="42"/>
        <v>120288969.60000001</v>
      </c>
      <c r="AK85" s="2">
        <f t="shared" si="43"/>
        <v>120.28896960000002</v>
      </c>
      <c r="AL85" s="2" t="s">
        <v>721</v>
      </c>
      <c r="AM85" s="2" t="s">
        <v>148</v>
      </c>
      <c r="AN85" s="2" t="s">
        <v>722</v>
      </c>
      <c r="AO85" s="2" t="s">
        <v>723</v>
      </c>
      <c r="AP85" s="2" t="s">
        <v>724</v>
      </c>
      <c r="AQ85" s="2" t="s">
        <v>621</v>
      </c>
      <c r="AR85" s="2" t="s">
        <v>633</v>
      </c>
      <c r="AS85" s="2">
        <v>2</v>
      </c>
      <c r="AT85" s="2" t="s">
        <v>725</v>
      </c>
      <c r="AU85" s="2" t="s">
        <v>726</v>
      </c>
      <c r="AV85" s="2">
        <v>5</v>
      </c>
      <c r="AW85" s="5">
        <v>97</v>
      </c>
      <c r="AX85" s="5">
        <v>3</v>
      </c>
      <c r="AY85" s="2">
        <v>0</v>
      </c>
      <c r="AZ85" s="5">
        <v>7.4</v>
      </c>
      <c r="BA85" s="5">
        <v>0.1</v>
      </c>
      <c r="BB85" s="2">
        <v>0</v>
      </c>
      <c r="BC85" s="5">
        <v>0.2</v>
      </c>
      <c r="BD85" s="2">
        <v>0</v>
      </c>
      <c r="BE85" s="5">
        <v>0.1</v>
      </c>
      <c r="BF85" s="5">
        <v>1.1000000000000001</v>
      </c>
      <c r="BG85" s="5">
        <v>0.1</v>
      </c>
      <c r="BH85" s="5">
        <v>0.2</v>
      </c>
      <c r="BI85" s="5">
        <v>16.100000000000001</v>
      </c>
      <c r="BJ85" s="5">
        <v>19.100000000000001</v>
      </c>
      <c r="BK85" s="5">
        <v>8.9</v>
      </c>
      <c r="BL85" s="5">
        <v>46.7</v>
      </c>
      <c r="BM85" s="2">
        <v>0</v>
      </c>
      <c r="BN85" s="2">
        <v>0</v>
      </c>
      <c r="BO85" s="5">
        <v>6231</v>
      </c>
      <c r="BP85" s="5">
        <v>1055</v>
      </c>
      <c r="BQ85" s="5">
        <v>16</v>
      </c>
      <c r="BR85" s="5">
        <v>3</v>
      </c>
      <c r="BS85" s="5">
        <v>0.34</v>
      </c>
      <c r="BT85" s="5">
        <v>0.06</v>
      </c>
      <c r="BU85" s="5">
        <v>8850</v>
      </c>
      <c r="BV85" s="5">
        <v>23</v>
      </c>
      <c r="BW85" s="5">
        <v>0.49</v>
      </c>
      <c r="BX85" s="5">
        <v>28488</v>
      </c>
      <c r="BY85" s="5">
        <v>2779</v>
      </c>
      <c r="BZ85" s="5">
        <v>73</v>
      </c>
      <c r="CA85" s="5">
        <v>7</v>
      </c>
      <c r="CB85" s="5">
        <v>1.53</v>
      </c>
      <c r="CC85" s="5">
        <v>0.16</v>
      </c>
      <c r="CD85" s="5">
        <v>2</v>
      </c>
      <c r="CE85" s="5">
        <v>2</v>
      </c>
      <c r="CF85" s="5">
        <v>69</v>
      </c>
      <c r="CG85" s="5">
        <v>46</v>
      </c>
      <c r="CH85" s="5">
        <v>17</v>
      </c>
      <c r="CI85" s="2">
        <v>0</v>
      </c>
      <c r="CJ85" s="5">
        <v>1</v>
      </c>
      <c r="CK85" s="2">
        <v>0</v>
      </c>
      <c r="CL85" s="2">
        <v>0</v>
      </c>
      <c r="CM85" s="5">
        <v>4</v>
      </c>
      <c r="CN85" s="5">
        <v>11</v>
      </c>
      <c r="CO85" s="5">
        <v>2</v>
      </c>
      <c r="CP85" s="5">
        <v>16</v>
      </c>
      <c r="CQ85" s="5">
        <v>6</v>
      </c>
      <c r="CR85" s="5">
        <v>26</v>
      </c>
      <c r="CS85" s="5">
        <v>0.20302999999999999</v>
      </c>
      <c r="CT85" s="5">
        <v>6.7150000000000001E-2</v>
      </c>
      <c r="CU85" s="2" t="s">
        <v>143</v>
      </c>
    </row>
    <row r="86" spans="1:99" s="2" customFormat="1" x14ac:dyDescent="0.25">
      <c r="A86" s="2" t="s">
        <v>727</v>
      </c>
      <c r="B86" s="2" t="s">
        <v>727</v>
      </c>
      <c r="C86" s="2" t="s">
        <v>728</v>
      </c>
      <c r="D86" s="2">
        <v>1977</v>
      </c>
      <c r="E86" s="2">
        <f t="shared" si="22"/>
        <v>38</v>
      </c>
      <c r="F86" s="2">
        <v>99</v>
      </c>
      <c r="G86" s="2">
        <v>106</v>
      </c>
      <c r="H86" s="2">
        <v>50500</v>
      </c>
      <c r="I86" s="2">
        <v>935480</v>
      </c>
      <c r="J86" s="2">
        <v>190200</v>
      </c>
      <c r="K86" s="2">
        <v>935480</v>
      </c>
      <c r="L86" s="2">
        <f t="shared" si="23"/>
        <v>40749415252</v>
      </c>
      <c r="M86" s="2">
        <v>10100</v>
      </c>
      <c r="N86" s="2">
        <f t="shared" si="24"/>
        <v>439956000</v>
      </c>
      <c r="O86" s="2">
        <f t="shared" si="25"/>
        <v>15.78125</v>
      </c>
      <c r="P86" s="2">
        <f t="shared" si="26"/>
        <v>40873286</v>
      </c>
      <c r="Q86" s="2">
        <f t="shared" si="27"/>
        <v>40.873286</v>
      </c>
      <c r="R86" s="2">
        <v>562</v>
      </c>
      <c r="S86" s="2">
        <f t="shared" si="28"/>
        <v>1455.5743799999998</v>
      </c>
      <c r="T86" s="2">
        <f t="shared" si="29"/>
        <v>359680</v>
      </c>
      <c r="U86" s="2">
        <f t="shared" si="30"/>
        <v>15668560000</v>
      </c>
      <c r="V86" s="2">
        <v>426716.26030000002</v>
      </c>
      <c r="W86" s="2">
        <f t="shared" si="31"/>
        <v>130.06311613944001</v>
      </c>
      <c r="X86" s="2">
        <f t="shared" si="32"/>
        <v>80.817499403258211</v>
      </c>
      <c r="Y86" s="2">
        <f t="shared" si="33"/>
        <v>5.7389080836831559</v>
      </c>
      <c r="Z86" s="2">
        <f t="shared" si="34"/>
        <v>92.621569547863871</v>
      </c>
      <c r="AA86" s="2">
        <f t="shared" si="35"/>
        <v>0.55438507551101357</v>
      </c>
      <c r="AB86" s="2">
        <f t="shared" si="36"/>
        <v>2.8067142287231475</v>
      </c>
      <c r="AC86" s="2">
        <v>99</v>
      </c>
      <c r="AD86" s="2">
        <f t="shared" si="37"/>
        <v>0.93557140957438256</v>
      </c>
      <c r="AE86" s="2">
        <v>103.63500000000001</v>
      </c>
      <c r="AF86" s="2">
        <f t="shared" si="38"/>
        <v>35.611881188118815</v>
      </c>
      <c r="AG86" s="2">
        <f t="shared" si="39"/>
        <v>0.39133884800354962</v>
      </c>
      <c r="AH86" s="2">
        <f t="shared" si="40"/>
        <v>0.1742195667617257</v>
      </c>
      <c r="AI86" s="2">
        <f t="shared" si="41"/>
        <v>8285092980</v>
      </c>
      <c r="AJ86" s="2">
        <f t="shared" si="42"/>
        <v>234607896</v>
      </c>
      <c r="AK86" s="2">
        <f t="shared" si="43"/>
        <v>234.60789600000001</v>
      </c>
      <c r="AL86" s="2" t="s">
        <v>729</v>
      </c>
      <c r="AM86" s="2" t="s">
        <v>148</v>
      </c>
      <c r="AN86" s="2" t="s">
        <v>148</v>
      </c>
      <c r="AO86" s="2" t="s">
        <v>730</v>
      </c>
      <c r="AP86" s="2" t="s">
        <v>731</v>
      </c>
      <c r="AQ86" s="2" t="s">
        <v>732</v>
      </c>
      <c r="AR86" s="2" t="s">
        <v>733</v>
      </c>
      <c r="AS86" s="2">
        <v>3</v>
      </c>
      <c r="AT86" s="2" t="s">
        <v>734</v>
      </c>
      <c r="AU86" s="2" t="s">
        <v>735</v>
      </c>
      <c r="AV86" s="2">
        <v>5</v>
      </c>
      <c r="AW86" s="5">
        <v>89</v>
      </c>
      <c r="AX86" s="5">
        <v>11</v>
      </c>
      <c r="AY86" s="2">
        <v>0</v>
      </c>
      <c r="AZ86" s="5">
        <v>4.0999999999999996</v>
      </c>
      <c r="BA86" s="5">
        <v>0.3</v>
      </c>
      <c r="BB86" s="2">
        <v>0</v>
      </c>
      <c r="BC86" s="5">
        <v>0.4</v>
      </c>
      <c r="BD86" s="5">
        <v>0.1</v>
      </c>
      <c r="BE86" s="5">
        <v>0.1</v>
      </c>
      <c r="BF86" s="5">
        <v>5.3</v>
      </c>
      <c r="BG86" s="5">
        <v>0.6</v>
      </c>
      <c r="BH86" s="5">
        <v>0.1</v>
      </c>
      <c r="BI86" s="5">
        <v>1.8</v>
      </c>
      <c r="BJ86" s="5">
        <v>49.7</v>
      </c>
      <c r="BK86" s="5">
        <v>13.4</v>
      </c>
      <c r="BL86" s="5">
        <v>24.1</v>
      </c>
      <c r="BM86" s="2">
        <v>0</v>
      </c>
      <c r="BN86" s="5">
        <v>0.2</v>
      </c>
      <c r="BO86" s="5">
        <v>13992</v>
      </c>
      <c r="BP86" s="5">
        <v>3663</v>
      </c>
      <c r="BQ86" s="5">
        <v>9</v>
      </c>
      <c r="BR86" s="5">
        <v>2</v>
      </c>
      <c r="BS86" s="5">
        <v>0.14000000000000001</v>
      </c>
      <c r="BT86" s="5">
        <v>0.04</v>
      </c>
      <c r="BU86" s="5">
        <v>20816</v>
      </c>
      <c r="BV86" s="5">
        <v>13</v>
      </c>
      <c r="BW86" s="5">
        <v>0.21</v>
      </c>
      <c r="BX86" s="5">
        <v>113271</v>
      </c>
      <c r="BY86" s="5">
        <v>2742</v>
      </c>
      <c r="BZ86" s="5">
        <v>73</v>
      </c>
      <c r="CA86" s="5">
        <v>2</v>
      </c>
      <c r="CB86" s="5">
        <v>1.26</v>
      </c>
      <c r="CC86" s="5">
        <v>0.03</v>
      </c>
      <c r="CD86" s="5">
        <v>9</v>
      </c>
      <c r="CE86" s="5">
        <v>7</v>
      </c>
      <c r="CF86" s="5">
        <v>53</v>
      </c>
      <c r="CG86" s="5">
        <v>29</v>
      </c>
      <c r="CH86" s="5">
        <v>23</v>
      </c>
      <c r="CI86" s="5">
        <v>2</v>
      </c>
      <c r="CJ86" s="5">
        <v>2</v>
      </c>
      <c r="CK86" s="2">
        <v>0</v>
      </c>
      <c r="CL86" s="2">
        <v>0</v>
      </c>
      <c r="CM86" s="2">
        <v>0</v>
      </c>
      <c r="CN86" s="5">
        <v>1</v>
      </c>
      <c r="CO86" s="5">
        <v>7</v>
      </c>
      <c r="CP86" s="5">
        <v>36</v>
      </c>
      <c r="CQ86" s="5">
        <v>7</v>
      </c>
      <c r="CR86" s="5">
        <v>24</v>
      </c>
      <c r="CS86" s="5">
        <v>0.16381999999999999</v>
      </c>
      <c r="CT86" s="2">
        <v>0</v>
      </c>
      <c r="CU86" s="2" t="s">
        <v>143</v>
      </c>
    </row>
    <row r="87" spans="1:99" s="2" customFormat="1" x14ac:dyDescent="0.25">
      <c r="A87" s="2" t="s">
        <v>736</v>
      </c>
      <c r="B87" s="2" t="s">
        <v>736</v>
      </c>
      <c r="C87" s="2" t="s">
        <v>737</v>
      </c>
      <c r="D87" s="2">
        <v>1977</v>
      </c>
      <c r="E87" s="2">
        <f t="shared" si="22"/>
        <v>38</v>
      </c>
      <c r="F87" s="2">
        <v>94</v>
      </c>
      <c r="G87" s="2">
        <v>97</v>
      </c>
      <c r="H87" s="2">
        <v>37200</v>
      </c>
      <c r="I87" s="2">
        <v>111100</v>
      </c>
      <c r="J87" s="2">
        <v>19225</v>
      </c>
      <c r="K87" s="2">
        <v>111100</v>
      </c>
      <c r="L87" s="2">
        <f t="shared" si="23"/>
        <v>4839504890</v>
      </c>
      <c r="M87" s="2">
        <v>1145</v>
      </c>
      <c r="N87" s="2">
        <f t="shared" si="24"/>
        <v>49876200</v>
      </c>
      <c r="O87" s="2">
        <f t="shared" si="25"/>
        <v>1.7890625</v>
      </c>
      <c r="P87" s="2">
        <f t="shared" si="26"/>
        <v>4633654.7</v>
      </c>
      <c r="Q87" s="2">
        <f t="shared" si="27"/>
        <v>4.6336547000000001</v>
      </c>
      <c r="R87" s="2">
        <v>66</v>
      </c>
      <c r="S87" s="2">
        <f t="shared" si="28"/>
        <v>170.93933999999999</v>
      </c>
      <c r="T87" s="2">
        <f t="shared" si="29"/>
        <v>42240</v>
      </c>
      <c r="U87" s="2">
        <f t="shared" si="30"/>
        <v>1840080000</v>
      </c>
      <c r="V87" s="2">
        <v>138035.75237</v>
      </c>
      <c r="W87" s="2">
        <f t="shared" si="31"/>
        <v>42.073297322376</v>
      </c>
      <c r="X87" s="2">
        <f t="shared" si="32"/>
        <v>26.143143284363781</v>
      </c>
      <c r="Y87" s="2">
        <f t="shared" si="33"/>
        <v>5.513655241918304</v>
      </c>
      <c r="Z87" s="2">
        <f t="shared" si="34"/>
        <v>97.030344934056728</v>
      </c>
      <c r="AA87" s="2">
        <f t="shared" si="35"/>
        <v>1.7742225258325235</v>
      </c>
      <c r="AB87" s="2">
        <f t="shared" si="36"/>
        <v>3.0967131361932996</v>
      </c>
      <c r="AC87" s="2">
        <v>94</v>
      </c>
      <c r="AD87" s="2">
        <f t="shared" si="37"/>
        <v>1.0322377120644333</v>
      </c>
      <c r="AE87" s="2">
        <v>27.259399999999999</v>
      </c>
      <c r="AF87" s="2">
        <f t="shared" si="38"/>
        <v>36.890829694323145</v>
      </c>
      <c r="AG87" s="2">
        <f t="shared" si="39"/>
        <v>1.2176047813769015</v>
      </c>
      <c r="AH87" s="2">
        <f t="shared" si="40"/>
        <v>0.195400291131864</v>
      </c>
      <c r="AI87" s="2">
        <f t="shared" si="41"/>
        <v>837439077.5</v>
      </c>
      <c r="AJ87" s="2">
        <f t="shared" si="42"/>
        <v>23713653</v>
      </c>
      <c r="AK87" s="2">
        <f t="shared" si="43"/>
        <v>23.713653000000001</v>
      </c>
      <c r="AL87" s="2" t="s">
        <v>550</v>
      </c>
      <c r="AM87" s="2" t="s">
        <v>148</v>
      </c>
      <c r="AN87" s="2" t="s">
        <v>148</v>
      </c>
      <c r="AO87" s="2" t="s">
        <v>551</v>
      </c>
      <c r="AP87" s="2" t="s">
        <v>552</v>
      </c>
      <c r="AQ87" s="2" t="s">
        <v>139</v>
      </c>
      <c r="AR87" s="2" t="s">
        <v>553</v>
      </c>
      <c r="AS87" s="2">
        <v>1</v>
      </c>
      <c r="AT87" s="2" t="s">
        <v>554</v>
      </c>
      <c r="AU87" s="2" t="s">
        <v>555</v>
      </c>
      <c r="AV87" s="2">
        <v>9</v>
      </c>
      <c r="AW87" s="5">
        <v>35</v>
      </c>
      <c r="AX87" s="5">
        <v>65</v>
      </c>
      <c r="AY87" s="2">
        <v>0</v>
      </c>
      <c r="AZ87" s="5">
        <v>3.3</v>
      </c>
      <c r="BA87" s="2">
        <v>0</v>
      </c>
      <c r="BB87" s="2">
        <v>0</v>
      </c>
      <c r="BC87" s="5">
        <v>0.6</v>
      </c>
      <c r="BD87" s="2">
        <v>0</v>
      </c>
      <c r="BE87" s="5">
        <v>0.1</v>
      </c>
      <c r="BF87" s="5">
        <v>33.4</v>
      </c>
      <c r="BG87" s="2">
        <v>0</v>
      </c>
      <c r="BH87" s="5">
        <v>0.1</v>
      </c>
      <c r="BI87" s="5">
        <v>0.4</v>
      </c>
      <c r="BJ87" s="5">
        <v>57.3</v>
      </c>
      <c r="BK87" s="5">
        <v>2.5</v>
      </c>
      <c r="BL87" s="5">
        <v>0.3</v>
      </c>
      <c r="BM87" s="2">
        <v>0</v>
      </c>
      <c r="BN87" s="5">
        <v>1.9</v>
      </c>
      <c r="BO87" s="5">
        <v>4508</v>
      </c>
      <c r="BP87" s="5">
        <v>1733</v>
      </c>
      <c r="BQ87" s="5">
        <v>27</v>
      </c>
      <c r="BR87" s="5">
        <v>10</v>
      </c>
      <c r="BS87" s="5">
        <v>0.15</v>
      </c>
      <c r="BT87" s="5">
        <v>0.06</v>
      </c>
      <c r="BU87" s="5">
        <v>8435</v>
      </c>
      <c r="BV87" s="5">
        <v>50</v>
      </c>
      <c r="BW87" s="5">
        <v>0.28999999999999998</v>
      </c>
      <c r="BX87" s="5">
        <v>19085</v>
      </c>
      <c r="BY87" s="5">
        <v>766</v>
      </c>
      <c r="BZ87" s="5">
        <v>113</v>
      </c>
      <c r="CA87" s="5">
        <v>5</v>
      </c>
      <c r="CB87" s="5">
        <v>0.79</v>
      </c>
      <c r="CC87" s="5">
        <v>0.03</v>
      </c>
      <c r="CD87" s="5">
        <v>5</v>
      </c>
      <c r="CE87" s="5">
        <v>3</v>
      </c>
      <c r="CF87" s="5">
        <v>7</v>
      </c>
      <c r="CG87" s="5">
        <v>3</v>
      </c>
      <c r="CH87" s="5">
        <v>50</v>
      </c>
      <c r="CI87" s="5">
        <v>17</v>
      </c>
      <c r="CJ87" s="5">
        <v>19</v>
      </c>
      <c r="CK87" s="5">
        <v>4</v>
      </c>
      <c r="CL87" s="5">
        <v>5</v>
      </c>
      <c r="CM87" s="2">
        <v>0</v>
      </c>
      <c r="CN87" s="2">
        <v>0</v>
      </c>
      <c r="CO87" s="5">
        <v>16</v>
      </c>
      <c r="CP87" s="5">
        <v>66</v>
      </c>
      <c r="CQ87" s="5">
        <v>1</v>
      </c>
      <c r="CR87" s="5">
        <v>3</v>
      </c>
      <c r="CS87" s="5">
        <v>0.37730000000000002</v>
      </c>
      <c r="CT87" s="5">
        <v>6.5350000000000005E-2</v>
      </c>
      <c r="CU87" s="2" t="s">
        <v>143</v>
      </c>
    </row>
    <row r="88" spans="1:99" s="2" customFormat="1" x14ac:dyDescent="0.25">
      <c r="A88" s="2" t="s">
        <v>738</v>
      </c>
      <c r="B88" s="2" t="s">
        <v>738</v>
      </c>
      <c r="C88" s="2" t="s">
        <v>739</v>
      </c>
      <c r="D88" s="2">
        <v>1976</v>
      </c>
      <c r="E88" s="2">
        <f t="shared" si="22"/>
        <v>39</v>
      </c>
      <c r="F88" s="2">
        <v>120</v>
      </c>
      <c r="G88" s="2">
        <v>125</v>
      </c>
      <c r="H88" s="2">
        <v>616200</v>
      </c>
      <c r="I88" s="2">
        <v>1327160</v>
      </c>
      <c r="J88" s="2">
        <v>406540</v>
      </c>
      <c r="K88" s="2">
        <v>1327160</v>
      </c>
      <c r="L88" s="2">
        <f t="shared" si="23"/>
        <v>57810956884</v>
      </c>
      <c r="M88" s="2">
        <v>16750</v>
      </c>
      <c r="N88" s="2">
        <f t="shared" si="24"/>
        <v>729630000</v>
      </c>
      <c r="O88" s="2">
        <f t="shared" si="25"/>
        <v>26.171875</v>
      </c>
      <c r="P88" s="2">
        <f t="shared" si="26"/>
        <v>67784905</v>
      </c>
      <c r="Q88" s="2">
        <f t="shared" si="27"/>
        <v>67.784905000000009</v>
      </c>
      <c r="R88" s="2">
        <v>6652</v>
      </c>
      <c r="S88" s="2">
        <f t="shared" si="28"/>
        <v>17228.61348</v>
      </c>
      <c r="T88" s="2">
        <f t="shared" si="29"/>
        <v>4257280</v>
      </c>
      <c r="U88" s="2">
        <f t="shared" si="30"/>
        <v>185457760000</v>
      </c>
      <c r="V88" s="2">
        <v>727626.49800999998</v>
      </c>
      <c r="W88" s="2">
        <f t="shared" si="31"/>
        <v>221.78055659344798</v>
      </c>
      <c r="X88" s="2">
        <f t="shared" si="32"/>
        <v>137.80809296410595</v>
      </c>
      <c r="Y88" s="2">
        <f t="shared" si="33"/>
        <v>7.5989198598481948</v>
      </c>
      <c r="Z88" s="2">
        <f t="shared" si="34"/>
        <v>79.233250940887842</v>
      </c>
      <c r="AA88" s="2">
        <f t="shared" si="35"/>
        <v>0.44227060365471277</v>
      </c>
      <c r="AB88" s="2">
        <f t="shared" si="36"/>
        <v>1.980831273522196</v>
      </c>
      <c r="AC88" s="2">
        <v>120</v>
      </c>
      <c r="AD88" s="2">
        <f t="shared" si="37"/>
        <v>0.6602770911740653</v>
      </c>
      <c r="AE88" s="2">
        <v>3030.78</v>
      </c>
      <c r="AF88" s="2">
        <f t="shared" si="38"/>
        <v>254.16597014925372</v>
      </c>
      <c r="AG88" s="2">
        <f t="shared" si="39"/>
        <v>0.25995703964473471</v>
      </c>
      <c r="AH88" s="2">
        <f t="shared" si="40"/>
        <v>0.13517537927359061</v>
      </c>
      <c r="AI88" s="2">
        <f t="shared" si="41"/>
        <v>17708841746</v>
      </c>
      <c r="AJ88" s="2">
        <f t="shared" si="42"/>
        <v>501458959.19999999</v>
      </c>
      <c r="AK88" s="2">
        <f t="shared" si="43"/>
        <v>501.45895919999998</v>
      </c>
      <c r="AL88" s="2" t="s">
        <v>740</v>
      </c>
      <c r="AM88" s="2" t="s">
        <v>148</v>
      </c>
      <c r="AN88" s="2" t="s">
        <v>741</v>
      </c>
      <c r="AO88" s="2" t="s">
        <v>742</v>
      </c>
      <c r="AP88" s="2" t="s">
        <v>743</v>
      </c>
      <c r="AQ88" s="2" t="s">
        <v>744</v>
      </c>
      <c r="AR88" s="2" t="s">
        <v>745</v>
      </c>
      <c r="AS88" s="2">
        <v>4</v>
      </c>
      <c r="AT88" s="2" t="s">
        <v>746</v>
      </c>
      <c r="AU88" s="2" t="s">
        <v>747</v>
      </c>
      <c r="AV88" s="2">
        <v>9</v>
      </c>
      <c r="AW88" s="5">
        <v>82</v>
      </c>
      <c r="AX88" s="5">
        <v>18</v>
      </c>
      <c r="AY88" s="5">
        <v>1</v>
      </c>
      <c r="AZ88" s="5">
        <v>0.5</v>
      </c>
      <c r="BA88" s="5">
        <v>0.3</v>
      </c>
      <c r="BB88" s="5">
        <v>0.2</v>
      </c>
      <c r="BC88" s="5">
        <v>0.5</v>
      </c>
      <c r="BD88" s="5">
        <v>0.2</v>
      </c>
      <c r="BE88" s="5">
        <v>0.4</v>
      </c>
      <c r="BF88" s="5">
        <v>1.8</v>
      </c>
      <c r="BG88" s="5">
        <v>6.5</v>
      </c>
      <c r="BH88" s="5">
        <v>0.1</v>
      </c>
      <c r="BI88" s="5">
        <v>6</v>
      </c>
      <c r="BJ88" s="5">
        <v>56.8</v>
      </c>
      <c r="BK88" s="5">
        <v>5</v>
      </c>
      <c r="BL88" s="5">
        <v>21.2</v>
      </c>
      <c r="BM88" s="2">
        <v>0</v>
      </c>
      <c r="BN88" s="5">
        <v>0.5</v>
      </c>
      <c r="BO88" s="5">
        <v>324619</v>
      </c>
      <c r="BP88" s="5">
        <v>88544</v>
      </c>
      <c r="BQ88" s="5">
        <v>3</v>
      </c>
      <c r="BR88" s="5">
        <v>1</v>
      </c>
      <c r="BS88" s="5">
        <v>0.06</v>
      </c>
      <c r="BT88" s="5">
        <v>0.02</v>
      </c>
      <c r="BU88" s="5">
        <v>480527</v>
      </c>
      <c r="BV88" s="5">
        <v>4</v>
      </c>
      <c r="BW88" s="5">
        <v>0.09</v>
      </c>
      <c r="BX88" s="5">
        <v>8355972</v>
      </c>
      <c r="BY88" s="5">
        <v>1169254</v>
      </c>
      <c r="BZ88" s="5">
        <v>73</v>
      </c>
      <c r="CA88" s="5">
        <v>10</v>
      </c>
      <c r="CB88" s="5">
        <v>3.09</v>
      </c>
      <c r="CC88" s="5">
        <v>0.46</v>
      </c>
      <c r="CD88" s="5">
        <v>14</v>
      </c>
      <c r="CE88" s="5">
        <v>13</v>
      </c>
      <c r="CF88" s="5">
        <v>58</v>
      </c>
      <c r="CG88" s="5">
        <v>38</v>
      </c>
      <c r="CH88" s="5">
        <v>17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5">
        <v>4</v>
      </c>
      <c r="CP88" s="5">
        <v>23</v>
      </c>
      <c r="CQ88" s="5">
        <v>6</v>
      </c>
      <c r="CR88" s="5">
        <v>25</v>
      </c>
      <c r="CS88" s="5">
        <v>0.74051999999999996</v>
      </c>
      <c r="CT88" s="5">
        <v>0.38056000000000001</v>
      </c>
      <c r="CU88" s="2" t="s">
        <v>143</v>
      </c>
    </row>
    <row r="89" spans="1:99" s="2" customFormat="1" x14ac:dyDescent="0.25">
      <c r="A89" s="2" t="s">
        <v>748</v>
      </c>
      <c r="B89" s="2" t="s">
        <v>748</v>
      </c>
      <c r="C89" s="2" t="s">
        <v>749</v>
      </c>
      <c r="D89" s="2">
        <v>1978</v>
      </c>
      <c r="E89" s="2">
        <f t="shared" si="22"/>
        <v>37</v>
      </c>
      <c r="F89" s="2">
        <v>113</v>
      </c>
      <c r="G89" s="2">
        <v>120</v>
      </c>
      <c r="H89" s="2">
        <v>359000</v>
      </c>
      <c r="I89" s="2">
        <v>618500</v>
      </c>
      <c r="J89" s="2">
        <v>129000</v>
      </c>
      <c r="K89" s="2">
        <v>618500</v>
      </c>
      <c r="L89" s="2">
        <f t="shared" si="23"/>
        <v>26941798150</v>
      </c>
      <c r="M89" s="2">
        <v>5340</v>
      </c>
      <c r="N89" s="2">
        <f t="shared" si="24"/>
        <v>232610400</v>
      </c>
      <c r="O89" s="2">
        <f t="shared" si="25"/>
        <v>8.34375</v>
      </c>
      <c r="P89" s="2">
        <f t="shared" si="26"/>
        <v>21610232.400000002</v>
      </c>
      <c r="Q89" s="2">
        <f t="shared" si="27"/>
        <v>21.610232400000001</v>
      </c>
      <c r="R89" s="2">
        <v>2341</v>
      </c>
      <c r="S89" s="2">
        <f t="shared" si="28"/>
        <v>6063.1665899999998</v>
      </c>
      <c r="T89" s="2">
        <f t="shared" si="29"/>
        <v>1498240</v>
      </c>
      <c r="U89" s="2">
        <f t="shared" si="30"/>
        <v>65267080000</v>
      </c>
      <c r="V89" s="2">
        <v>106013.88287</v>
      </c>
      <c r="W89" s="2">
        <f t="shared" si="31"/>
        <v>32.313031498775999</v>
      </c>
      <c r="X89" s="2">
        <f t="shared" si="32"/>
        <v>20.078393332280783</v>
      </c>
      <c r="Y89" s="2">
        <f t="shared" si="33"/>
        <v>1.9608432450519582</v>
      </c>
      <c r="Z89" s="2">
        <f t="shared" si="34"/>
        <v>115.82370414220516</v>
      </c>
      <c r="AA89" s="2">
        <f t="shared" si="35"/>
        <v>0.20307472862922898</v>
      </c>
      <c r="AB89" s="2">
        <f t="shared" si="36"/>
        <v>3.0749655966957121</v>
      </c>
      <c r="AC89" s="2">
        <v>113</v>
      </c>
      <c r="AD89" s="2">
        <f t="shared" si="37"/>
        <v>1.0249885322319041</v>
      </c>
      <c r="AE89" s="2">
        <v>39.293799999999997</v>
      </c>
      <c r="AF89" s="2">
        <f t="shared" si="38"/>
        <v>280.56928838951313</v>
      </c>
      <c r="AG89" s="2">
        <f t="shared" si="39"/>
        <v>0.67302056421918321</v>
      </c>
      <c r="AH89" s="2">
        <f t="shared" si="40"/>
        <v>0.13581183431863414</v>
      </c>
      <c r="AI89" s="2">
        <f t="shared" si="41"/>
        <v>5619227100</v>
      </c>
      <c r="AJ89" s="2">
        <f t="shared" si="42"/>
        <v>159118920</v>
      </c>
      <c r="AK89" s="2">
        <f t="shared" si="43"/>
        <v>159.11892</v>
      </c>
      <c r="AL89" s="2" t="s">
        <v>750</v>
      </c>
      <c r="AM89" s="2" t="s">
        <v>751</v>
      </c>
      <c r="AN89" s="2" t="s">
        <v>752</v>
      </c>
      <c r="AO89" s="2" t="s">
        <v>753</v>
      </c>
      <c r="AP89" s="2" t="s">
        <v>754</v>
      </c>
      <c r="AQ89" s="2" t="s">
        <v>755</v>
      </c>
      <c r="AR89" s="2" t="s">
        <v>517</v>
      </c>
      <c r="AS89" s="2">
        <v>3</v>
      </c>
      <c r="AT89" s="2" t="s">
        <v>756</v>
      </c>
      <c r="AU89" s="2" t="s">
        <v>757</v>
      </c>
      <c r="AV89" s="2">
        <v>4</v>
      </c>
      <c r="AW89" s="5">
        <v>58</v>
      </c>
      <c r="AX89" s="5">
        <v>41</v>
      </c>
      <c r="AY89" s="5">
        <v>1</v>
      </c>
      <c r="AZ89" s="5">
        <v>0.1</v>
      </c>
      <c r="BA89" s="2">
        <v>0</v>
      </c>
      <c r="BB89" s="2">
        <v>0</v>
      </c>
      <c r="BC89" s="5">
        <v>0.1</v>
      </c>
      <c r="BD89" s="2">
        <v>0</v>
      </c>
      <c r="BE89" s="5">
        <v>0.1</v>
      </c>
      <c r="BF89" s="2">
        <v>0</v>
      </c>
      <c r="BG89" s="5">
        <v>0.7</v>
      </c>
      <c r="BH89" s="2">
        <v>0</v>
      </c>
      <c r="BI89" s="5">
        <v>2.2000000000000002</v>
      </c>
      <c r="BJ89" s="5">
        <v>66.2</v>
      </c>
      <c r="BK89" s="5">
        <v>2</v>
      </c>
      <c r="BL89" s="5">
        <v>28.5</v>
      </c>
      <c r="BM89" s="2">
        <v>0</v>
      </c>
      <c r="BN89" s="5">
        <v>0.1</v>
      </c>
      <c r="BO89" s="5">
        <v>3763</v>
      </c>
      <c r="BP89" s="5">
        <v>2553</v>
      </c>
      <c r="BQ89" s="2">
        <v>0</v>
      </c>
      <c r="BR89" s="2">
        <v>0</v>
      </c>
      <c r="BS89" s="5">
        <v>0.02</v>
      </c>
      <c r="BT89" s="5">
        <v>0.01</v>
      </c>
      <c r="BU89" s="5">
        <v>6331</v>
      </c>
      <c r="BV89" s="5">
        <v>1</v>
      </c>
      <c r="BW89" s="5">
        <v>0.03</v>
      </c>
      <c r="BX89" s="5">
        <v>212862</v>
      </c>
      <c r="BY89" s="5">
        <v>62767</v>
      </c>
      <c r="BZ89" s="5">
        <v>26</v>
      </c>
      <c r="CA89" s="5">
        <v>8</v>
      </c>
      <c r="CB89" s="5">
        <v>6.22</v>
      </c>
      <c r="CC89" s="5">
        <v>1.88</v>
      </c>
      <c r="CD89" s="5">
        <v>7</v>
      </c>
      <c r="CE89" s="5">
        <v>3</v>
      </c>
      <c r="CF89" s="5">
        <v>62</v>
      </c>
      <c r="CG89" s="5">
        <v>26</v>
      </c>
      <c r="CH89" s="5">
        <v>12</v>
      </c>
      <c r="CI89" s="2">
        <v>0</v>
      </c>
      <c r="CJ89" s="2">
        <v>0</v>
      </c>
      <c r="CK89" s="2">
        <v>0</v>
      </c>
      <c r="CL89" s="2">
        <v>0</v>
      </c>
      <c r="CM89" s="5">
        <v>1</v>
      </c>
      <c r="CN89" s="5">
        <v>1</v>
      </c>
      <c r="CO89" s="5">
        <v>7</v>
      </c>
      <c r="CP89" s="5">
        <v>37</v>
      </c>
      <c r="CQ89" s="5">
        <v>10</v>
      </c>
      <c r="CR89" s="5">
        <v>33</v>
      </c>
      <c r="CS89" s="2">
        <v>0</v>
      </c>
      <c r="CT89" s="2">
        <v>0</v>
      </c>
      <c r="CU89" s="2" t="s">
        <v>143</v>
      </c>
    </row>
    <row r="90" spans="1:99" s="2" customFormat="1" x14ac:dyDescent="0.25">
      <c r="A90" s="2" t="s">
        <v>758</v>
      </c>
      <c r="C90" s="2" t="s">
        <v>759</v>
      </c>
      <c r="D90" s="2">
        <v>1943</v>
      </c>
      <c r="E90" s="2">
        <f t="shared" si="22"/>
        <v>72</v>
      </c>
      <c r="F90" s="2">
        <v>31</v>
      </c>
      <c r="G90" s="2">
        <v>41</v>
      </c>
      <c r="H90" s="2">
        <v>0</v>
      </c>
      <c r="I90" s="2">
        <v>10620</v>
      </c>
      <c r="J90" s="2">
        <v>4525</v>
      </c>
      <c r="K90" s="2">
        <v>10620</v>
      </c>
      <c r="L90" s="2">
        <f t="shared" si="23"/>
        <v>462606138</v>
      </c>
      <c r="M90" s="2">
        <v>548</v>
      </c>
      <c r="N90" s="2">
        <f t="shared" si="24"/>
        <v>23870880</v>
      </c>
      <c r="O90" s="2">
        <f t="shared" si="25"/>
        <v>0.85625000000000007</v>
      </c>
      <c r="P90" s="2">
        <f t="shared" si="26"/>
        <v>2217679.2800000003</v>
      </c>
      <c r="Q90" s="2">
        <f t="shared" si="27"/>
        <v>2.21767928</v>
      </c>
      <c r="R90" s="2">
        <v>17</v>
      </c>
      <c r="S90" s="2">
        <f t="shared" si="28"/>
        <v>44.029829999999997</v>
      </c>
      <c r="T90" s="2">
        <f t="shared" si="29"/>
        <v>10880</v>
      </c>
      <c r="U90" s="2">
        <f t="shared" si="30"/>
        <v>473960000</v>
      </c>
      <c r="V90" s="2">
        <v>49311.439768999997</v>
      </c>
      <c r="W90" s="2">
        <f t="shared" si="31"/>
        <v>15.030126841591198</v>
      </c>
      <c r="X90" s="2">
        <f t="shared" si="32"/>
        <v>9.3392908236099856</v>
      </c>
      <c r="Y90" s="2">
        <f t="shared" si="33"/>
        <v>2.8471357029680253</v>
      </c>
      <c r="Z90" s="2">
        <f t="shared" si="34"/>
        <v>19.379517554442902</v>
      </c>
      <c r="AA90" s="2">
        <f t="shared" si="35"/>
        <v>2.6928486822784636</v>
      </c>
      <c r="AB90" s="2">
        <f t="shared" si="36"/>
        <v>1.875437182688023</v>
      </c>
      <c r="AC90" s="2">
        <v>31</v>
      </c>
      <c r="AD90" s="2">
        <f t="shared" si="37"/>
        <v>0.62514572756267428</v>
      </c>
      <c r="AE90" s="2">
        <v>20.954000000000001</v>
      </c>
      <c r="AF90" s="2">
        <f t="shared" si="38"/>
        <v>19.854014598540147</v>
      </c>
      <c r="AG90" s="2">
        <f t="shared" si="39"/>
        <v>0.3515233633870532</v>
      </c>
      <c r="AH90" s="2">
        <f t="shared" si="40"/>
        <v>0.39732696801592837</v>
      </c>
      <c r="AI90" s="2">
        <f t="shared" si="41"/>
        <v>197108547.5</v>
      </c>
      <c r="AJ90" s="2">
        <f t="shared" si="42"/>
        <v>5581497</v>
      </c>
      <c r="AK90" s="2">
        <f t="shared" si="43"/>
        <v>5.5814969999999997</v>
      </c>
      <c r="AL90" s="2" t="s">
        <v>760</v>
      </c>
      <c r="AM90" s="2" t="s">
        <v>761</v>
      </c>
      <c r="AN90" s="2" t="s">
        <v>762</v>
      </c>
      <c r="AO90" s="2" t="s">
        <v>763</v>
      </c>
      <c r="AP90" s="2" t="s">
        <v>764</v>
      </c>
      <c r="AQ90" s="2" t="s">
        <v>498</v>
      </c>
      <c r="AR90" s="2" t="s">
        <v>765</v>
      </c>
      <c r="AS90" s="2">
        <v>1</v>
      </c>
      <c r="AT90" s="2" t="s">
        <v>766</v>
      </c>
      <c r="AU90" s="2" t="s">
        <v>767</v>
      </c>
      <c r="AV90" s="2">
        <v>9</v>
      </c>
      <c r="AW90" s="5">
        <v>100</v>
      </c>
      <c r="AX90" s="2">
        <v>0</v>
      </c>
      <c r="AY90" s="2">
        <v>0</v>
      </c>
      <c r="AZ90" s="5">
        <v>1.1000000000000001</v>
      </c>
      <c r="BA90" s="5">
        <v>0.1</v>
      </c>
      <c r="BB90" s="2">
        <v>0</v>
      </c>
      <c r="BC90" s="2">
        <v>0</v>
      </c>
      <c r="BD90" s="2">
        <v>0</v>
      </c>
      <c r="BE90" s="5">
        <v>13.3</v>
      </c>
      <c r="BF90" s="5">
        <v>40.6</v>
      </c>
      <c r="BG90" s="5">
        <v>1</v>
      </c>
      <c r="BH90" s="5">
        <v>0.4</v>
      </c>
      <c r="BI90" s="5">
        <v>0.4</v>
      </c>
      <c r="BJ90" s="5">
        <v>28.1</v>
      </c>
      <c r="BK90" s="5">
        <v>13.8</v>
      </c>
      <c r="BL90" s="5">
        <v>0.6</v>
      </c>
      <c r="BM90" s="2">
        <v>0</v>
      </c>
      <c r="BN90" s="5">
        <v>0.5</v>
      </c>
      <c r="BO90" s="5">
        <v>1202</v>
      </c>
      <c r="BP90" s="5">
        <v>295</v>
      </c>
      <c r="BQ90" s="5">
        <v>46</v>
      </c>
      <c r="BR90" s="5">
        <v>11</v>
      </c>
      <c r="BS90" s="5">
        <v>0.19</v>
      </c>
      <c r="BT90" s="5">
        <v>0.05</v>
      </c>
      <c r="BU90" s="5">
        <v>2141</v>
      </c>
      <c r="BV90" s="5">
        <v>82</v>
      </c>
      <c r="BW90" s="5">
        <v>0.34</v>
      </c>
      <c r="BX90" s="5">
        <v>7282</v>
      </c>
      <c r="BY90" s="5">
        <v>581</v>
      </c>
      <c r="BZ90" s="5">
        <v>280</v>
      </c>
      <c r="CA90" s="5">
        <v>22</v>
      </c>
      <c r="CB90" s="5">
        <v>0.4</v>
      </c>
      <c r="CC90" s="5">
        <v>0.03</v>
      </c>
      <c r="CD90" s="2">
        <v>0</v>
      </c>
      <c r="CE90" s="5">
        <v>1</v>
      </c>
      <c r="CF90" s="5">
        <v>19</v>
      </c>
      <c r="CG90" s="5">
        <v>10</v>
      </c>
      <c r="CH90" s="5">
        <v>48</v>
      </c>
      <c r="CI90" s="5">
        <v>17</v>
      </c>
      <c r="CJ90" s="5">
        <v>25</v>
      </c>
      <c r="CK90" s="5">
        <v>1</v>
      </c>
      <c r="CL90" s="2">
        <v>0</v>
      </c>
      <c r="CM90" s="2">
        <v>0</v>
      </c>
      <c r="CN90" s="2">
        <v>0</v>
      </c>
      <c r="CO90" s="5">
        <v>6</v>
      </c>
      <c r="CP90" s="5">
        <v>34</v>
      </c>
      <c r="CQ90" s="5">
        <v>8</v>
      </c>
      <c r="CR90" s="5">
        <v>29</v>
      </c>
      <c r="CS90" s="5">
        <v>0.42436000000000001</v>
      </c>
      <c r="CT90" s="5">
        <v>6.0240000000000002E-2</v>
      </c>
      <c r="CU90" s="2" t="s">
        <v>143</v>
      </c>
    </row>
    <row r="91" spans="1:99" s="2" customFormat="1" x14ac:dyDescent="0.25">
      <c r="A91" s="2" t="s">
        <v>768</v>
      </c>
      <c r="B91" s="2" t="s">
        <v>769</v>
      </c>
      <c r="C91" s="2" t="s">
        <v>770</v>
      </c>
      <c r="D91" s="2">
        <v>1979</v>
      </c>
      <c r="E91" s="2">
        <f t="shared" si="22"/>
        <v>36</v>
      </c>
      <c r="F91" s="2">
        <v>33</v>
      </c>
      <c r="G91" s="2">
        <v>38</v>
      </c>
      <c r="H91" s="2">
        <v>5291</v>
      </c>
      <c r="I91" s="2">
        <v>3228</v>
      </c>
      <c r="J91" s="2">
        <v>3766</v>
      </c>
      <c r="K91" s="2">
        <v>3766</v>
      </c>
      <c r="L91" s="2">
        <f t="shared" si="23"/>
        <v>164046583.40000001</v>
      </c>
      <c r="M91" s="2">
        <v>370</v>
      </c>
      <c r="N91" s="2">
        <f t="shared" si="24"/>
        <v>16117200</v>
      </c>
      <c r="O91" s="2">
        <f t="shared" si="25"/>
        <v>0.578125</v>
      </c>
      <c r="P91" s="2">
        <f t="shared" si="26"/>
        <v>1497338.2</v>
      </c>
      <c r="Q91" s="2">
        <f t="shared" si="27"/>
        <v>1.4973382000000002</v>
      </c>
      <c r="R91" s="2">
        <v>0</v>
      </c>
      <c r="S91" s="2">
        <f t="shared" si="28"/>
        <v>0</v>
      </c>
      <c r="T91" s="2">
        <f t="shared" si="29"/>
        <v>0</v>
      </c>
      <c r="U91" s="2">
        <f t="shared" si="30"/>
        <v>0</v>
      </c>
      <c r="V91" s="2">
        <v>26801.580409999999</v>
      </c>
      <c r="W91" s="2">
        <f t="shared" si="31"/>
        <v>8.1691217089679995</v>
      </c>
      <c r="X91" s="2">
        <f t="shared" si="32"/>
        <v>5.0760585201715402</v>
      </c>
      <c r="Y91" s="2">
        <f t="shared" si="33"/>
        <v>1.8832601008677754</v>
      </c>
      <c r="Z91" s="2">
        <f t="shared" si="34"/>
        <v>10.17835501203683</v>
      </c>
      <c r="AA91" s="2">
        <f t="shared" si="35"/>
        <v>1.7585832759736748</v>
      </c>
      <c r="AB91" s="2">
        <f t="shared" si="36"/>
        <v>0.92530500109425717</v>
      </c>
      <c r="AC91" s="2">
        <v>33</v>
      </c>
      <c r="AD91" s="2">
        <f t="shared" si="37"/>
        <v>0.30843500036475241</v>
      </c>
      <c r="AE91" s="2" t="s">
        <v>148</v>
      </c>
      <c r="AF91" s="2">
        <f t="shared" si="38"/>
        <v>0</v>
      </c>
      <c r="AG91" s="2">
        <f t="shared" si="39"/>
        <v>0.22468715514657414</v>
      </c>
      <c r="AH91" s="2">
        <f t="shared" si="40"/>
        <v>0.32233500868347026</v>
      </c>
      <c r="AI91" s="2">
        <f t="shared" si="41"/>
        <v>164046583.40000001</v>
      </c>
      <c r="AJ91" s="2">
        <f t="shared" si="42"/>
        <v>4645285.68</v>
      </c>
      <c r="AK91" s="2">
        <f t="shared" si="43"/>
        <v>4.6452856799999998</v>
      </c>
      <c r="AL91" s="2" t="s">
        <v>771</v>
      </c>
      <c r="AM91" s="2" t="s">
        <v>148</v>
      </c>
      <c r="AN91" s="2" t="s">
        <v>148</v>
      </c>
      <c r="AO91" s="2" t="s">
        <v>772</v>
      </c>
      <c r="AP91" s="2" t="s">
        <v>148</v>
      </c>
      <c r="AQ91" s="2" t="s">
        <v>148</v>
      </c>
      <c r="AR91" s="2" t="s">
        <v>148</v>
      </c>
      <c r="AS91" s="2">
        <v>0</v>
      </c>
      <c r="AT91" s="2" t="s">
        <v>148</v>
      </c>
      <c r="AU91" s="2" t="s">
        <v>148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 t="s">
        <v>143</v>
      </c>
    </row>
    <row r="92" spans="1:99" s="2" customFormat="1" x14ac:dyDescent="0.25">
      <c r="A92" s="2" t="s">
        <v>773</v>
      </c>
      <c r="B92" s="2" t="s">
        <v>774</v>
      </c>
      <c r="C92" s="2" t="s">
        <v>775</v>
      </c>
      <c r="D92" s="2">
        <v>1935</v>
      </c>
      <c r="E92" s="2">
        <f t="shared" si="22"/>
        <v>80</v>
      </c>
      <c r="F92" s="2">
        <v>40</v>
      </c>
      <c r="G92" s="2">
        <v>50</v>
      </c>
      <c r="H92" s="2">
        <v>32650</v>
      </c>
      <c r="I92" s="2">
        <v>31790</v>
      </c>
      <c r="J92" s="2">
        <v>14720</v>
      </c>
      <c r="K92" s="2">
        <v>31790</v>
      </c>
      <c r="L92" s="2">
        <f t="shared" si="23"/>
        <v>1384769221</v>
      </c>
      <c r="M92" s="2">
        <v>739</v>
      </c>
      <c r="N92" s="2">
        <f t="shared" si="24"/>
        <v>32190840</v>
      </c>
      <c r="O92" s="2">
        <f t="shared" si="25"/>
        <v>1.1546875000000001</v>
      </c>
      <c r="P92" s="2">
        <f t="shared" si="26"/>
        <v>2990629.54</v>
      </c>
      <c r="Q92" s="2">
        <f t="shared" si="27"/>
        <v>2.99062954</v>
      </c>
      <c r="R92" s="2">
        <v>86</v>
      </c>
      <c r="S92" s="2">
        <f t="shared" si="28"/>
        <v>222.73913999999999</v>
      </c>
      <c r="T92" s="2">
        <f t="shared" si="29"/>
        <v>55040</v>
      </c>
      <c r="U92" s="2">
        <f t="shared" si="30"/>
        <v>2397680000</v>
      </c>
      <c r="V92" s="2">
        <v>71197.901553999996</v>
      </c>
      <c r="W92" s="2">
        <f t="shared" si="31"/>
        <v>21.701120393659199</v>
      </c>
      <c r="X92" s="2">
        <f t="shared" si="32"/>
        <v>13.484455366918276</v>
      </c>
      <c r="Y92" s="2">
        <f t="shared" si="33"/>
        <v>3.5399386720331174</v>
      </c>
      <c r="Z92" s="2">
        <f t="shared" si="34"/>
        <v>43.017492584847119</v>
      </c>
      <c r="AA92" s="2">
        <f t="shared" si="35"/>
        <v>1.1952045402506482</v>
      </c>
      <c r="AB92" s="2">
        <f t="shared" si="36"/>
        <v>3.2263119438635344</v>
      </c>
      <c r="AC92" s="2">
        <v>40</v>
      </c>
      <c r="AD92" s="2">
        <f t="shared" si="37"/>
        <v>1.075437314621178</v>
      </c>
      <c r="AE92" s="2">
        <v>34.1524</v>
      </c>
      <c r="AF92" s="2">
        <f t="shared" si="38"/>
        <v>74.479025710419492</v>
      </c>
      <c r="AG92" s="2">
        <f t="shared" si="39"/>
        <v>0.67193054855897361</v>
      </c>
      <c r="AH92" s="2">
        <f t="shared" si="40"/>
        <v>0.16471103517125812</v>
      </c>
      <c r="AI92" s="2">
        <f t="shared" si="41"/>
        <v>641201728</v>
      </c>
      <c r="AJ92" s="2">
        <f t="shared" si="42"/>
        <v>18156825.600000001</v>
      </c>
      <c r="AK92" s="2">
        <f t="shared" si="43"/>
        <v>18.156825600000001</v>
      </c>
      <c r="AL92" s="2" t="s">
        <v>776</v>
      </c>
      <c r="AM92" s="2" t="s">
        <v>148</v>
      </c>
      <c r="AN92" s="2" t="s">
        <v>777</v>
      </c>
      <c r="AO92" s="2" t="s">
        <v>778</v>
      </c>
      <c r="AP92" s="2" t="s">
        <v>779</v>
      </c>
      <c r="AQ92" s="2" t="s">
        <v>472</v>
      </c>
      <c r="AR92" s="2" t="s">
        <v>780</v>
      </c>
      <c r="AS92" s="2">
        <v>1</v>
      </c>
      <c r="AT92" s="2" t="s">
        <v>781</v>
      </c>
      <c r="AU92" s="2" t="s">
        <v>782</v>
      </c>
      <c r="AV92" s="2">
        <v>11</v>
      </c>
      <c r="AW92" s="5">
        <v>83</v>
      </c>
      <c r="AX92" s="5">
        <v>17</v>
      </c>
      <c r="AY92" s="2">
        <v>0</v>
      </c>
      <c r="AZ92" s="5">
        <v>2</v>
      </c>
      <c r="BA92" s="5">
        <v>0.3</v>
      </c>
      <c r="BB92" s="5">
        <v>0.1</v>
      </c>
      <c r="BC92" s="5">
        <v>0.1</v>
      </c>
      <c r="BD92" s="2">
        <v>0</v>
      </c>
      <c r="BE92" s="5">
        <v>0.1</v>
      </c>
      <c r="BF92" s="5">
        <v>62.7</v>
      </c>
      <c r="BG92" s="5">
        <v>0.4</v>
      </c>
      <c r="BH92" s="5">
        <v>3.4</v>
      </c>
      <c r="BI92" s="5">
        <v>11.9</v>
      </c>
      <c r="BJ92" s="2">
        <v>0</v>
      </c>
      <c r="BK92" s="5">
        <v>15.3</v>
      </c>
      <c r="BL92" s="5">
        <v>1</v>
      </c>
      <c r="BM92" s="2">
        <v>0</v>
      </c>
      <c r="BN92" s="5">
        <v>2.7</v>
      </c>
      <c r="BO92" s="5">
        <v>11126</v>
      </c>
      <c r="BP92" s="5">
        <v>1583</v>
      </c>
      <c r="BQ92" s="5">
        <v>48</v>
      </c>
      <c r="BR92" s="5">
        <v>7</v>
      </c>
      <c r="BS92" s="5">
        <v>0.16</v>
      </c>
      <c r="BT92" s="5">
        <v>0.02</v>
      </c>
      <c r="BU92" s="5">
        <v>18497</v>
      </c>
      <c r="BV92" s="5">
        <v>79</v>
      </c>
      <c r="BW92" s="5">
        <v>0.27</v>
      </c>
      <c r="BX92" s="5">
        <v>41022</v>
      </c>
      <c r="BY92" s="5">
        <v>1525</v>
      </c>
      <c r="BZ92" s="5">
        <v>176</v>
      </c>
      <c r="CA92" s="5">
        <v>7</v>
      </c>
      <c r="CB92" s="5">
        <v>1.35</v>
      </c>
      <c r="CC92" s="5">
        <v>0.05</v>
      </c>
      <c r="CD92" s="5">
        <v>6</v>
      </c>
      <c r="CE92" s="5">
        <v>6</v>
      </c>
      <c r="CF92" s="5">
        <v>12</v>
      </c>
      <c r="CG92" s="5">
        <v>8</v>
      </c>
      <c r="CH92" s="5">
        <v>37</v>
      </c>
      <c r="CI92" s="5">
        <v>25</v>
      </c>
      <c r="CJ92" s="5">
        <v>33</v>
      </c>
      <c r="CK92" s="5">
        <v>4</v>
      </c>
      <c r="CL92" s="5">
        <v>6</v>
      </c>
      <c r="CM92" s="5">
        <v>4</v>
      </c>
      <c r="CN92" s="5">
        <v>8</v>
      </c>
      <c r="CO92" s="2">
        <v>0</v>
      </c>
      <c r="CP92" s="2">
        <v>0</v>
      </c>
      <c r="CQ92" s="5">
        <v>12</v>
      </c>
      <c r="CR92" s="5">
        <v>38</v>
      </c>
      <c r="CS92" s="5">
        <v>0.62824000000000002</v>
      </c>
      <c r="CT92" s="5">
        <v>0.14388000000000001</v>
      </c>
      <c r="CU92" s="2" t="s">
        <v>143</v>
      </c>
    </row>
    <row r="93" spans="1:99" s="2" customFormat="1" x14ac:dyDescent="0.25">
      <c r="A93" s="2" t="s">
        <v>783</v>
      </c>
      <c r="B93" s="2" t="s">
        <v>784</v>
      </c>
      <c r="C93" s="2" t="s">
        <v>785</v>
      </c>
      <c r="D93" s="2">
        <v>1974</v>
      </c>
      <c r="E93" s="2">
        <f t="shared" si="22"/>
        <v>41</v>
      </c>
      <c r="F93" s="2">
        <v>59</v>
      </c>
      <c r="G93" s="2">
        <v>65</v>
      </c>
      <c r="H93" s="2">
        <v>2100</v>
      </c>
      <c r="I93" s="2">
        <v>12390</v>
      </c>
      <c r="J93" s="2">
        <v>9526</v>
      </c>
      <c r="K93" s="2">
        <v>12390</v>
      </c>
      <c r="L93" s="2">
        <f t="shared" si="23"/>
        <v>539707161</v>
      </c>
      <c r="M93" s="2">
        <v>925</v>
      </c>
      <c r="N93" s="2">
        <f t="shared" si="24"/>
        <v>40293000</v>
      </c>
      <c r="O93" s="2">
        <f t="shared" si="25"/>
        <v>1.4453125</v>
      </c>
      <c r="P93" s="2">
        <f t="shared" si="26"/>
        <v>3743345.5</v>
      </c>
      <c r="Q93" s="2">
        <f t="shared" si="27"/>
        <v>3.7433455000000002</v>
      </c>
      <c r="R93" s="2">
        <v>0</v>
      </c>
      <c r="S93" s="2">
        <f t="shared" si="28"/>
        <v>0</v>
      </c>
      <c r="T93" s="2">
        <f t="shared" si="29"/>
        <v>0</v>
      </c>
      <c r="U93" s="2">
        <f t="shared" si="30"/>
        <v>0</v>
      </c>
      <c r="V93" s="2">
        <v>97888.830837000001</v>
      </c>
      <c r="W93" s="2">
        <f t="shared" si="31"/>
        <v>29.8365156391176</v>
      </c>
      <c r="X93" s="2">
        <f t="shared" si="32"/>
        <v>18.53955722754278</v>
      </c>
      <c r="Y93" s="2">
        <f t="shared" si="33"/>
        <v>4.3502382101828472</v>
      </c>
      <c r="Z93" s="2">
        <f t="shared" si="34"/>
        <v>13.394563844836572</v>
      </c>
      <c r="AA93" s="2">
        <f t="shared" si="35"/>
        <v>2.5392497291755687</v>
      </c>
      <c r="AB93" s="2">
        <f t="shared" si="36"/>
        <v>0.68107951753406304</v>
      </c>
      <c r="AC93" s="2">
        <v>59</v>
      </c>
      <c r="AD93" s="2">
        <f t="shared" si="37"/>
        <v>0.22702650584468767</v>
      </c>
      <c r="AE93" s="2">
        <v>18.4023</v>
      </c>
      <c r="AF93" s="2">
        <f t="shared" si="38"/>
        <v>0</v>
      </c>
      <c r="AG93" s="2">
        <f t="shared" si="39"/>
        <v>0.18700758559209407</v>
      </c>
      <c r="AH93" s="2">
        <f t="shared" si="40"/>
        <v>0.31857905802591563</v>
      </c>
      <c r="AI93" s="2">
        <f t="shared" si="41"/>
        <v>414951607.40000004</v>
      </c>
      <c r="AJ93" s="2">
        <f t="shared" si="42"/>
        <v>11750130.48</v>
      </c>
      <c r="AK93" s="2">
        <f t="shared" si="43"/>
        <v>11.750130480000001</v>
      </c>
      <c r="AL93" s="2" t="s">
        <v>786</v>
      </c>
      <c r="AM93" s="2" t="s">
        <v>148</v>
      </c>
      <c r="AN93" s="2" t="s">
        <v>787</v>
      </c>
      <c r="AO93" s="2" t="s">
        <v>788</v>
      </c>
      <c r="AP93" s="2" t="s">
        <v>789</v>
      </c>
      <c r="AQ93" s="2" t="s">
        <v>790</v>
      </c>
      <c r="AR93" s="2" t="s">
        <v>791</v>
      </c>
      <c r="AS93" s="2">
        <v>1</v>
      </c>
      <c r="AT93" s="2" t="s">
        <v>792</v>
      </c>
      <c r="AU93" s="2" t="s">
        <v>793</v>
      </c>
      <c r="AV93" s="2">
        <v>5</v>
      </c>
      <c r="AW93" s="5">
        <v>100</v>
      </c>
      <c r="AX93" s="2">
        <v>0</v>
      </c>
      <c r="AY93" s="2">
        <v>0</v>
      </c>
      <c r="AZ93" s="5">
        <v>3</v>
      </c>
      <c r="BA93" s="5">
        <v>0.6</v>
      </c>
      <c r="BB93" s="2">
        <v>0</v>
      </c>
      <c r="BC93" s="2">
        <v>0</v>
      </c>
      <c r="BD93" s="2">
        <v>0</v>
      </c>
      <c r="BE93" s="2">
        <v>0</v>
      </c>
      <c r="BF93" s="5">
        <v>0.4</v>
      </c>
      <c r="BG93" s="2">
        <v>0</v>
      </c>
      <c r="BH93" s="5">
        <v>0.1</v>
      </c>
      <c r="BI93" s="5">
        <v>29.1</v>
      </c>
      <c r="BJ93" s="5">
        <v>31.5</v>
      </c>
      <c r="BK93" s="5">
        <v>18</v>
      </c>
      <c r="BL93" s="5">
        <v>17.2</v>
      </c>
      <c r="BM93" s="2">
        <v>0</v>
      </c>
      <c r="BN93" s="5">
        <v>0.1</v>
      </c>
      <c r="BO93" s="5">
        <v>4144</v>
      </c>
      <c r="BP93" s="5">
        <v>838</v>
      </c>
      <c r="BQ93" s="5">
        <v>17</v>
      </c>
      <c r="BR93" s="5">
        <v>3</v>
      </c>
      <c r="BS93" s="5">
        <v>0.32</v>
      </c>
      <c r="BT93" s="5">
        <v>7.0000000000000007E-2</v>
      </c>
      <c r="BU93" s="5">
        <v>5817</v>
      </c>
      <c r="BV93" s="5">
        <v>24</v>
      </c>
      <c r="BW93" s="5">
        <v>0.46</v>
      </c>
      <c r="BX93" s="5">
        <v>36519</v>
      </c>
      <c r="BY93" s="5">
        <v>5543</v>
      </c>
      <c r="BZ93" s="5">
        <v>150</v>
      </c>
      <c r="CA93" s="5">
        <v>23</v>
      </c>
      <c r="CB93" s="5">
        <v>2.2000000000000002</v>
      </c>
      <c r="CC93" s="5">
        <v>0.35</v>
      </c>
      <c r="CD93" s="5">
        <v>5</v>
      </c>
      <c r="CE93" s="5">
        <v>4</v>
      </c>
      <c r="CF93" s="5">
        <v>53</v>
      </c>
      <c r="CG93" s="5">
        <v>28</v>
      </c>
      <c r="CH93" s="5">
        <v>23</v>
      </c>
      <c r="CI93" s="2">
        <v>0</v>
      </c>
      <c r="CJ93" s="2">
        <v>0</v>
      </c>
      <c r="CK93" s="2">
        <v>0</v>
      </c>
      <c r="CL93" s="2">
        <v>0</v>
      </c>
      <c r="CM93" s="5">
        <v>9</v>
      </c>
      <c r="CN93" s="5">
        <v>19</v>
      </c>
      <c r="CO93" s="5">
        <v>5</v>
      </c>
      <c r="CP93" s="5">
        <v>32</v>
      </c>
      <c r="CQ93" s="5">
        <v>5</v>
      </c>
      <c r="CR93" s="5">
        <v>17</v>
      </c>
      <c r="CS93" s="5">
        <v>0.20468</v>
      </c>
      <c r="CT93" s="5">
        <v>6.7549999999999999E-2</v>
      </c>
      <c r="CU93" s="2" t="s">
        <v>143</v>
      </c>
    </row>
    <row r="94" spans="1:99" s="2" customFormat="1" x14ac:dyDescent="0.25">
      <c r="A94" s="2" t="s">
        <v>794</v>
      </c>
      <c r="B94" s="2" t="s">
        <v>794</v>
      </c>
      <c r="C94" s="2" t="s">
        <v>795</v>
      </c>
      <c r="D94" s="2">
        <v>1983</v>
      </c>
      <c r="E94" s="2">
        <f t="shared" si="22"/>
        <v>32</v>
      </c>
      <c r="F94" s="2">
        <v>67</v>
      </c>
      <c r="G94" s="2">
        <v>73</v>
      </c>
      <c r="H94" s="2">
        <v>199070</v>
      </c>
      <c r="I94" s="2">
        <v>338000</v>
      </c>
      <c r="J94" s="2">
        <v>43400</v>
      </c>
      <c r="K94" s="2">
        <v>338000</v>
      </c>
      <c r="L94" s="2">
        <f t="shared" si="23"/>
        <v>14723246200</v>
      </c>
      <c r="M94" s="2">
        <v>4850</v>
      </c>
      <c r="N94" s="2">
        <f t="shared" si="24"/>
        <v>211266000</v>
      </c>
      <c r="O94" s="2">
        <f t="shared" si="25"/>
        <v>7.578125</v>
      </c>
      <c r="P94" s="2">
        <f t="shared" si="26"/>
        <v>19627271</v>
      </c>
      <c r="Q94" s="2">
        <f t="shared" si="27"/>
        <v>19.627271</v>
      </c>
      <c r="R94" s="2">
        <v>505</v>
      </c>
      <c r="S94" s="2">
        <f t="shared" si="28"/>
        <v>1307.9449499999998</v>
      </c>
      <c r="T94" s="2">
        <f t="shared" si="29"/>
        <v>323200</v>
      </c>
      <c r="U94" s="2">
        <f t="shared" si="30"/>
        <v>14079400000</v>
      </c>
      <c r="V94" s="2">
        <v>228485.57842999999</v>
      </c>
      <c r="W94" s="2">
        <f t="shared" si="31"/>
        <v>69.642404305463998</v>
      </c>
      <c r="X94" s="2">
        <f t="shared" si="32"/>
        <v>43.27379764117142</v>
      </c>
      <c r="Y94" s="2">
        <f t="shared" si="33"/>
        <v>4.4344390269679081</v>
      </c>
      <c r="Z94" s="2">
        <f t="shared" si="34"/>
        <v>69.690561661601961</v>
      </c>
      <c r="AA94" s="2">
        <f t="shared" si="35"/>
        <v>1.3009239660750769</v>
      </c>
      <c r="AB94" s="2">
        <f t="shared" si="36"/>
        <v>3.1204729102209829</v>
      </c>
      <c r="AC94" s="2">
        <v>67</v>
      </c>
      <c r="AD94" s="2">
        <f t="shared" si="37"/>
        <v>1.0401576367403278</v>
      </c>
      <c r="AE94" s="2">
        <v>306.03199999999998</v>
      </c>
      <c r="AF94" s="2">
        <f t="shared" si="38"/>
        <v>66.639175257731964</v>
      </c>
      <c r="AG94" s="2">
        <f t="shared" si="39"/>
        <v>0.42491749085351954</v>
      </c>
      <c r="AH94" s="2">
        <f t="shared" si="40"/>
        <v>0.366638508351255</v>
      </c>
      <c r="AI94" s="2">
        <f t="shared" si="41"/>
        <v>1890499660</v>
      </c>
      <c r="AJ94" s="2">
        <f t="shared" si="42"/>
        <v>53533032</v>
      </c>
      <c r="AK94" s="2">
        <f t="shared" si="43"/>
        <v>53.533031999999999</v>
      </c>
      <c r="AL94" s="2" t="s">
        <v>796</v>
      </c>
      <c r="AM94" s="2" t="s">
        <v>148</v>
      </c>
      <c r="AN94" s="2" t="s">
        <v>797</v>
      </c>
      <c r="AO94" s="2" t="s">
        <v>798</v>
      </c>
      <c r="AP94" s="2" t="s">
        <v>799</v>
      </c>
      <c r="AQ94" s="2" t="s">
        <v>233</v>
      </c>
      <c r="AR94" s="2" t="s">
        <v>800</v>
      </c>
      <c r="AS94" s="2">
        <v>2</v>
      </c>
      <c r="AT94" s="2" t="s">
        <v>801</v>
      </c>
      <c r="AU94" s="2" t="s">
        <v>802</v>
      </c>
      <c r="AV94" s="2">
        <v>9</v>
      </c>
      <c r="AW94" s="5">
        <v>82</v>
      </c>
      <c r="AX94" s="5">
        <v>18</v>
      </c>
      <c r="AY94" s="5">
        <v>1</v>
      </c>
      <c r="AZ94" s="5">
        <v>2.6</v>
      </c>
      <c r="BA94" s="5">
        <v>2.1</v>
      </c>
      <c r="BB94" s="5">
        <v>0.1</v>
      </c>
      <c r="BC94" s="5">
        <v>0.2</v>
      </c>
      <c r="BD94" s="5">
        <v>0.2</v>
      </c>
      <c r="BE94" s="5">
        <v>0.2</v>
      </c>
      <c r="BF94" s="5">
        <v>15.8</v>
      </c>
      <c r="BG94" s="5">
        <v>0.3</v>
      </c>
      <c r="BH94" s="5">
        <v>0.7</v>
      </c>
      <c r="BI94" s="5">
        <v>5.7</v>
      </c>
      <c r="BJ94" s="5">
        <v>38</v>
      </c>
      <c r="BK94" s="5">
        <v>26.5</v>
      </c>
      <c r="BL94" s="5">
        <v>7.5</v>
      </c>
      <c r="BM94" s="2">
        <v>0</v>
      </c>
      <c r="BN94" s="5">
        <v>0.2</v>
      </c>
      <c r="BO94" s="5">
        <v>33514</v>
      </c>
      <c r="BP94" s="5">
        <v>14182</v>
      </c>
      <c r="BQ94" s="5">
        <v>24</v>
      </c>
      <c r="BR94" s="5">
        <v>10</v>
      </c>
      <c r="BS94" s="5">
        <v>0.12</v>
      </c>
      <c r="BT94" s="5">
        <v>0.05</v>
      </c>
      <c r="BU94" s="5">
        <v>66560</v>
      </c>
      <c r="BV94" s="5">
        <v>47</v>
      </c>
      <c r="BW94" s="5">
        <v>0.24</v>
      </c>
      <c r="BX94" s="5">
        <v>330888</v>
      </c>
      <c r="BY94" s="5">
        <v>21376</v>
      </c>
      <c r="BZ94" s="5">
        <v>236</v>
      </c>
      <c r="CA94" s="5">
        <v>15</v>
      </c>
      <c r="CB94" s="5">
        <v>1.22</v>
      </c>
      <c r="CC94" s="5">
        <v>0.08</v>
      </c>
      <c r="CD94" s="5">
        <v>5</v>
      </c>
      <c r="CE94" s="5">
        <v>3</v>
      </c>
      <c r="CF94" s="5">
        <v>33</v>
      </c>
      <c r="CG94" s="5">
        <v>17</v>
      </c>
      <c r="CH94" s="5">
        <v>39</v>
      </c>
      <c r="CI94" s="5">
        <v>5</v>
      </c>
      <c r="CJ94" s="5">
        <v>8</v>
      </c>
      <c r="CK94" s="2">
        <v>0</v>
      </c>
      <c r="CL94" s="2">
        <v>0</v>
      </c>
      <c r="CM94" s="5">
        <v>2</v>
      </c>
      <c r="CN94" s="5">
        <v>3</v>
      </c>
      <c r="CO94" s="5">
        <v>7</v>
      </c>
      <c r="CP94" s="5">
        <v>34</v>
      </c>
      <c r="CQ94" s="5">
        <v>10</v>
      </c>
      <c r="CR94" s="5">
        <v>35</v>
      </c>
      <c r="CS94" s="5">
        <v>0.62587000000000004</v>
      </c>
      <c r="CT94" s="5">
        <v>0.18820000000000001</v>
      </c>
      <c r="CU94" s="2" t="s">
        <v>143</v>
      </c>
    </row>
    <row r="95" spans="1:99" s="2" customFormat="1" x14ac:dyDescent="0.25">
      <c r="A95" s="2" t="s">
        <v>803</v>
      </c>
      <c r="B95" s="2" t="s">
        <v>803</v>
      </c>
      <c r="C95" s="2" t="s">
        <v>804</v>
      </c>
      <c r="D95" s="2">
        <v>1982</v>
      </c>
      <c r="E95" s="2">
        <f t="shared" si="22"/>
        <v>33</v>
      </c>
      <c r="F95" s="2">
        <v>77</v>
      </c>
      <c r="G95" s="2">
        <v>83</v>
      </c>
      <c r="H95" s="2">
        <v>29400</v>
      </c>
      <c r="I95" s="2">
        <v>735830</v>
      </c>
      <c r="J95" s="2">
        <v>274330</v>
      </c>
      <c r="K95" s="2">
        <v>735830</v>
      </c>
      <c r="L95" s="2">
        <f t="shared" si="23"/>
        <v>32052681217</v>
      </c>
      <c r="M95" s="2">
        <v>13610</v>
      </c>
      <c r="N95" s="2">
        <f t="shared" si="24"/>
        <v>592851600</v>
      </c>
      <c r="O95" s="2">
        <f t="shared" si="25"/>
        <v>21.265625</v>
      </c>
      <c r="P95" s="2">
        <f t="shared" si="26"/>
        <v>55077764.600000001</v>
      </c>
      <c r="Q95" s="2">
        <f t="shared" si="27"/>
        <v>55.077764600000002</v>
      </c>
      <c r="R95" s="2">
        <v>275</v>
      </c>
      <c r="S95" s="2">
        <f t="shared" si="28"/>
        <v>712.24724999999989</v>
      </c>
      <c r="T95" s="2">
        <f t="shared" si="29"/>
        <v>176000</v>
      </c>
      <c r="U95" s="2">
        <f t="shared" si="30"/>
        <v>7667000000</v>
      </c>
      <c r="V95" s="2">
        <v>251553.41310999999</v>
      </c>
      <c r="W95" s="2">
        <f t="shared" si="31"/>
        <v>76.673480315927989</v>
      </c>
      <c r="X95" s="2">
        <f t="shared" si="32"/>
        <v>47.642707122555343</v>
      </c>
      <c r="Y95" s="2">
        <f t="shared" si="33"/>
        <v>2.9144185017908204</v>
      </c>
      <c r="Z95" s="2">
        <f t="shared" si="34"/>
        <v>54.065268976249705</v>
      </c>
      <c r="AA95" s="2">
        <f t="shared" si="35"/>
        <v>0.22658948969342768</v>
      </c>
      <c r="AB95" s="2">
        <f t="shared" si="36"/>
        <v>2.1064390510227158</v>
      </c>
      <c r="AC95" s="2">
        <v>77</v>
      </c>
      <c r="AD95" s="2">
        <f t="shared" si="37"/>
        <v>0.70214635034090522</v>
      </c>
      <c r="AE95" s="2">
        <v>456.82900000000001</v>
      </c>
      <c r="AF95" s="2">
        <f t="shared" si="38"/>
        <v>12.93166789125643</v>
      </c>
      <c r="AG95" s="2">
        <f t="shared" si="39"/>
        <v>0.19678446857143186</v>
      </c>
      <c r="AH95" s="2">
        <f t="shared" si="40"/>
        <v>0.16276869815672312</v>
      </c>
      <c r="AI95" s="2">
        <f t="shared" si="41"/>
        <v>11949787367</v>
      </c>
      <c r="AJ95" s="2">
        <f t="shared" si="42"/>
        <v>338380568.39999998</v>
      </c>
      <c r="AK95" s="2">
        <f t="shared" si="43"/>
        <v>338.38056839999996</v>
      </c>
      <c r="AL95" s="2" t="s">
        <v>805</v>
      </c>
      <c r="AM95" s="2" t="s">
        <v>148</v>
      </c>
      <c r="AN95" s="2" t="s">
        <v>148</v>
      </c>
      <c r="AO95" s="2" t="s">
        <v>806</v>
      </c>
      <c r="AP95" s="2" t="s">
        <v>807</v>
      </c>
      <c r="AQ95" s="2" t="s">
        <v>442</v>
      </c>
      <c r="AR95" s="2" t="s">
        <v>808</v>
      </c>
      <c r="AS95" s="2">
        <v>2</v>
      </c>
      <c r="AT95" s="2" t="s">
        <v>809</v>
      </c>
      <c r="AU95" s="2" t="s">
        <v>810</v>
      </c>
      <c r="AV95" s="2">
        <v>11</v>
      </c>
      <c r="AW95" s="5">
        <v>85</v>
      </c>
      <c r="AX95" s="5">
        <v>14</v>
      </c>
      <c r="AY95" s="5">
        <v>1</v>
      </c>
      <c r="AZ95" s="5">
        <v>7.2</v>
      </c>
      <c r="BA95" s="2">
        <v>0</v>
      </c>
      <c r="BB95" s="2">
        <v>0</v>
      </c>
      <c r="BC95" s="2">
        <v>0</v>
      </c>
      <c r="BD95" s="2">
        <v>0</v>
      </c>
      <c r="BE95" s="5">
        <v>0.1</v>
      </c>
      <c r="BF95" s="5">
        <v>66</v>
      </c>
      <c r="BG95" s="5">
        <v>1.1000000000000001</v>
      </c>
      <c r="BH95" s="5">
        <v>11.2</v>
      </c>
      <c r="BI95" s="2">
        <v>0</v>
      </c>
      <c r="BJ95" s="5">
        <v>2</v>
      </c>
      <c r="BK95" s="5">
        <v>11.1</v>
      </c>
      <c r="BL95" s="5">
        <v>0.3</v>
      </c>
      <c r="BM95" s="2">
        <v>0</v>
      </c>
      <c r="BN95" s="5">
        <v>0.9</v>
      </c>
      <c r="BO95" s="5">
        <v>47547</v>
      </c>
      <c r="BP95" s="5">
        <v>6433</v>
      </c>
      <c r="BQ95" s="5">
        <v>63</v>
      </c>
      <c r="BR95" s="5">
        <v>9</v>
      </c>
      <c r="BS95" s="5">
        <v>0.17</v>
      </c>
      <c r="BT95" s="5">
        <v>0.02</v>
      </c>
      <c r="BU95" s="5">
        <v>77332</v>
      </c>
      <c r="BV95" s="5">
        <v>103</v>
      </c>
      <c r="BW95" s="5">
        <v>0.27</v>
      </c>
      <c r="BX95" s="5">
        <v>140314</v>
      </c>
      <c r="BY95" s="5">
        <v>3335</v>
      </c>
      <c r="BZ95" s="5">
        <v>187</v>
      </c>
      <c r="CA95" s="5">
        <v>4</v>
      </c>
      <c r="CB95" s="5">
        <v>0.35</v>
      </c>
      <c r="CC95" s="5">
        <v>0.01</v>
      </c>
      <c r="CD95" s="5">
        <v>2</v>
      </c>
      <c r="CE95" s="5">
        <v>2</v>
      </c>
      <c r="CF95" s="5">
        <v>8</v>
      </c>
      <c r="CG95" s="5">
        <v>7</v>
      </c>
      <c r="CH95" s="5">
        <v>48</v>
      </c>
      <c r="CI95" s="5">
        <v>31</v>
      </c>
      <c r="CJ95" s="5">
        <v>49</v>
      </c>
      <c r="CK95" s="5">
        <v>1</v>
      </c>
      <c r="CL95" s="5">
        <v>3</v>
      </c>
      <c r="CM95" s="2">
        <v>0</v>
      </c>
      <c r="CN95" s="2">
        <v>0</v>
      </c>
      <c r="CO95" s="2">
        <v>0</v>
      </c>
      <c r="CP95" s="5">
        <v>2</v>
      </c>
      <c r="CQ95" s="5">
        <v>9</v>
      </c>
      <c r="CR95" s="5">
        <v>37</v>
      </c>
      <c r="CS95" s="5">
        <v>0.43835000000000002</v>
      </c>
      <c r="CT95" s="5">
        <v>5.9670000000000001E-2</v>
      </c>
      <c r="CU95" s="2" t="s">
        <v>143</v>
      </c>
    </row>
    <row r="96" spans="1:99" s="2" customFormat="1" x14ac:dyDescent="0.25">
      <c r="A96" s="2" t="s">
        <v>811</v>
      </c>
      <c r="B96" s="2" t="s">
        <v>812</v>
      </c>
      <c r="C96" s="2" t="s">
        <v>813</v>
      </c>
      <c r="D96" s="2">
        <v>1980</v>
      </c>
      <c r="E96" s="2">
        <f t="shared" si="22"/>
        <v>35</v>
      </c>
      <c r="F96" s="2">
        <v>59</v>
      </c>
      <c r="G96" s="2">
        <v>59</v>
      </c>
      <c r="H96" s="2">
        <v>0</v>
      </c>
      <c r="I96" s="2">
        <v>3500</v>
      </c>
      <c r="J96" s="2">
        <v>3000</v>
      </c>
      <c r="K96" s="2">
        <v>3500</v>
      </c>
      <c r="L96" s="2">
        <f t="shared" si="23"/>
        <v>152459650</v>
      </c>
      <c r="M96" s="2">
        <v>270</v>
      </c>
      <c r="N96" s="2">
        <f t="shared" si="24"/>
        <v>11761200</v>
      </c>
      <c r="O96" s="2">
        <f t="shared" si="25"/>
        <v>0.421875</v>
      </c>
      <c r="P96" s="2">
        <f t="shared" si="26"/>
        <v>1092652.2</v>
      </c>
      <c r="Q96" s="2">
        <f t="shared" si="27"/>
        <v>1.0926522000000001</v>
      </c>
      <c r="R96" s="2">
        <v>11.72</v>
      </c>
      <c r="S96" s="2">
        <f t="shared" si="28"/>
        <v>30.354682799999999</v>
      </c>
      <c r="T96" s="2">
        <f t="shared" si="29"/>
        <v>7500.8</v>
      </c>
      <c r="U96" s="2">
        <f t="shared" si="30"/>
        <v>326753600</v>
      </c>
      <c r="W96" s="2">
        <f t="shared" si="31"/>
        <v>0</v>
      </c>
      <c r="X96" s="2">
        <f t="shared" si="32"/>
        <v>0</v>
      </c>
      <c r="Y96" s="2">
        <f t="shared" si="33"/>
        <v>0</v>
      </c>
      <c r="Z96" s="2">
        <f t="shared" si="34"/>
        <v>12.962933204094821</v>
      </c>
      <c r="AA96" s="2">
        <f t="shared" si="35"/>
        <v>0</v>
      </c>
      <c r="AB96" s="2">
        <f t="shared" si="36"/>
        <v>0.65913219681838064</v>
      </c>
      <c r="AC96" s="2">
        <v>59</v>
      </c>
      <c r="AD96" s="2">
        <f t="shared" si="37"/>
        <v>0.21971073227279356</v>
      </c>
      <c r="AE96" s="2" t="s">
        <v>148</v>
      </c>
      <c r="AF96" s="2">
        <f t="shared" si="38"/>
        <v>27.780740740740743</v>
      </c>
      <c r="AG96" s="2">
        <f t="shared" si="39"/>
        <v>0.33498311290673788</v>
      </c>
      <c r="AH96" s="2">
        <f t="shared" si="40"/>
        <v>0.29527629146804163</v>
      </c>
      <c r="AI96" s="2">
        <f t="shared" si="41"/>
        <v>130679700</v>
      </c>
      <c r="AJ96" s="2">
        <f t="shared" si="42"/>
        <v>3700440</v>
      </c>
      <c r="AK96" s="2">
        <f t="shared" si="43"/>
        <v>3.70044</v>
      </c>
      <c r="AL96" s="2" t="s">
        <v>148</v>
      </c>
      <c r="AM96" s="2" t="s">
        <v>148</v>
      </c>
      <c r="AN96" s="2" t="s">
        <v>148</v>
      </c>
      <c r="AO96" s="2" t="s">
        <v>148</v>
      </c>
      <c r="AP96" s="2" t="s">
        <v>148</v>
      </c>
      <c r="AQ96" s="2" t="s">
        <v>148</v>
      </c>
      <c r="AR96" s="2" t="s">
        <v>148</v>
      </c>
      <c r="AS96" s="2">
        <v>0</v>
      </c>
      <c r="AT96" s="2" t="s">
        <v>148</v>
      </c>
      <c r="AU96" s="2" t="s">
        <v>148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 t="s">
        <v>143</v>
      </c>
    </row>
    <row r="97" spans="1:99" s="2" customFormat="1" x14ac:dyDescent="0.25">
      <c r="A97" s="2" t="s">
        <v>814</v>
      </c>
      <c r="B97" s="2" t="s">
        <v>815</v>
      </c>
      <c r="C97" s="2" t="s">
        <v>816</v>
      </c>
      <c r="D97" s="2">
        <v>1983</v>
      </c>
      <c r="E97" s="2">
        <f t="shared" si="22"/>
        <v>32</v>
      </c>
      <c r="F97" s="2">
        <v>48</v>
      </c>
      <c r="G97" s="2">
        <v>48</v>
      </c>
      <c r="H97" s="2">
        <v>340</v>
      </c>
      <c r="I97" s="2">
        <v>1550</v>
      </c>
      <c r="J97" s="2">
        <v>1200</v>
      </c>
      <c r="K97" s="2">
        <v>1550</v>
      </c>
      <c r="L97" s="2">
        <f t="shared" si="23"/>
        <v>67517845</v>
      </c>
      <c r="M97" s="2">
        <v>750</v>
      </c>
      <c r="N97" s="2">
        <f t="shared" si="24"/>
        <v>32670000</v>
      </c>
      <c r="O97" s="2">
        <f t="shared" si="25"/>
        <v>1.171875</v>
      </c>
      <c r="P97" s="2">
        <f t="shared" si="26"/>
        <v>3035145</v>
      </c>
      <c r="Q97" s="2">
        <f t="shared" si="27"/>
        <v>3.035145</v>
      </c>
      <c r="R97" s="2">
        <v>0</v>
      </c>
      <c r="S97" s="2">
        <f t="shared" si="28"/>
        <v>0</v>
      </c>
      <c r="T97" s="2">
        <f t="shared" si="29"/>
        <v>0</v>
      </c>
      <c r="U97" s="2">
        <f t="shared" si="30"/>
        <v>0</v>
      </c>
      <c r="W97" s="2">
        <f t="shared" si="31"/>
        <v>0</v>
      </c>
      <c r="X97" s="2">
        <f t="shared" si="32"/>
        <v>0</v>
      </c>
      <c r="Y97" s="2">
        <f t="shared" si="33"/>
        <v>0</v>
      </c>
      <c r="Z97" s="2">
        <f t="shared" si="34"/>
        <v>2.0666619222528313</v>
      </c>
      <c r="AA97" s="2">
        <f t="shared" si="35"/>
        <v>0</v>
      </c>
      <c r="AB97" s="2">
        <f t="shared" si="36"/>
        <v>0.12916637014080196</v>
      </c>
      <c r="AC97" s="2">
        <v>48</v>
      </c>
      <c r="AD97" s="2">
        <f t="shared" si="37"/>
        <v>4.305545671360065E-2</v>
      </c>
      <c r="AE97" s="2" t="s">
        <v>148</v>
      </c>
      <c r="AF97" s="2">
        <f t="shared" si="38"/>
        <v>0</v>
      </c>
      <c r="AG97" s="2">
        <f t="shared" si="39"/>
        <v>3.2043527486050244E-2</v>
      </c>
      <c r="AH97" s="2">
        <f t="shared" si="40"/>
        <v>2.0505298018614004</v>
      </c>
      <c r="AI97" s="2">
        <f t="shared" si="41"/>
        <v>52271880</v>
      </c>
      <c r="AJ97" s="2">
        <f t="shared" si="42"/>
        <v>1480176</v>
      </c>
      <c r="AK97" s="2">
        <f t="shared" si="43"/>
        <v>1.4801759999999999</v>
      </c>
      <c r="AL97" s="2" t="s">
        <v>148</v>
      </c>
      <c r="AM97" s="2" t="s">
        <v>148</v>
      </c>
      <c r="AN97" s="2" t="s">
        <v>148</v>
      </c>
      <c r="AO97" s="2" t="s">
        <v>148</v>
      </c>
      <c r="AP97" s="2" t="s">
        <v>148</v>
      </c>
      <c r="AQ97" s="2" t="s">
        <v>148</v>
      </c>
      <c r="AR97" s="2" t="s">
        <v>148</v>
      </c>
      <c r="AS97" s="2">
        <v>0</v>
      </c>
      <c r="AT97" s="2" t="s">
        <v>148</v>
      </c>
      <c r="AU97" s="2" t="s">
        <v>148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 t="s">
        <v>143</v>
      </c>
    </row>
    <row r="98" spans="1:99" s="2" customFormat="1" x14ac:dyDescent="0.25">
      <c r="A98" s="2" t="s">
        <v>817</v>
      </c>
      <c r="B98" s="2" t="s">
        <v>818</v>
      </c>
      <c r="C98" s="2" t="s">
        <v>819</v>
      </c>
      <c r="D98" s="2">
        <v>1989</v>
      </c>
      <c r="E98" s="2">
        <f t="shared" si="22"/>
        <v>26</v>
      </c>
      <c r="F98" s="2">
        <v>54</v>
      </c>
      <c r="G98" s="2">
        <v>54</v>
      </c>
      <c r="H98" s="2">
        <v>11132</v>
      </c>
      <c r="I98" s="2">
        <v>26300</v>
      </c>
      <c r="J98" s="2">
        <v>14424</v>
      </c>
      <c r="K98" s="2">
        <v>26300</v>
      </c>
      <c r="L98" s="2">
        <f t="shared" si="23"/>
        <v>1145625370</v>
      </c>
      <c r="M98" s="2">
        <v>745</v>
      </c>
      <c r="N98" s="2">
        <f t="shared" si="24"/>
        <v>32452200</v>
      </c>
      <c r="O98" s="2">
        <f t="shared" si="25"/>
        <v>1.1640625</v>
      </c>
      <c r="P98" s="2">
        <f t="shared" si="26"/>
        <v>3014910.7</v>
      </c>
      <c r="Q98" s="2">
        <f t="shared" si="27"/>
        <v>3.0149107000000002</v>
      </c>
      <c r="R98" s="2">
        <v>28.52</v>
      </c>
      <c r="S98" s="2">
        <f t="shared" si="28"/>
        <v>73.86651479999999</v>
      </c>
      <c r="T98" s="2">
        <f t="shared" si="29"/>
        <v>18252.8</v>
      </c>
      <c r="U98" s="2">
        <f t="shared" si="30"/>
        <v>795137600</v>
      </c>
      <c r="V98" s="2">
        <v>59454.087138000003</v>
      </c>
      <c r="W98" s="2">
        <f t="shared" si="31"/>
        <v>18.121605759662401</v>
      </c>
      <c r="X98" s="2">
        <f t="shared" si="32"/>
        <v>11.260247379414373</v>
      </c>
      <c r="Y98" s="2">
        <f t="shared" si="33"/>
        <v>2.9441121027137922</v>
      </c>
      <c r="Z98" s="2">
        <f t="shared" si="34"/>
        <v>35.301932380547392</v>
      </c>
      <c r="AA98" s="2">
        <f t="shared" si="35"/>
        <v>1.0185417892553175</v>
      </c>
      <c r="AB98" s="2">
        <f t="shared" si="36"/>
        <v>1.9612184655859664</v>
      </c>
      <c r="AC98" s="2">
        <v>54</v>
      </c>
      <c r="AD98" s="2">
        <f t="shared" si="37"/>
        <v>0.65373948852865538</v>
      </c>
      <c r="AE98" s="2" t="s">
        <v>148</v>
      </c>
      <c r="AF98" s="2">
        <f t="shared" si="38"/>
        <v>24.500402684563756</v>
      </c>
      <c r="AG98" s="2">
        <f t="shared" si="39"/>
        <v>0.54918903206027547</v>
      </c>
      <c r="AH98" s="2">
        <f t="shared" si="40"/>
        <v>0.16945587380884564</v>
      </c>
      <c r="AI98" s="2">
        <f t="shared" si="41"/>
        <v>628307997.60000002</v>
      </c>
      <c r="AJ98" s="2">
        <f t="shared" si="42"/>
        <v>17791715.52</v>
      </c>
      <c r="AK98" s="2">
        <f t="shared" si="43"/>
        <v>17.79171552</v>
      </c>
      <c r="AL98" s="2" t="s">
        <v>820</v>
      </c>
      <c r="AM98" s="2" t="s">
        <v>148</v>
      </c>
      <c r="AN98" s="2" t="s">
        <v>148</v>
      </c>
      <c r="AO98" s="2" t="s">
        <v>821</v>
      </c>
      <c r="AP98" s="2" t="s">
        <v>148</v>
      </c>
      <c r="AQ98" s="2" t="s">
        <v>148</v>
      </c>
      <c r="AR98" s="2" t="s">
        <v>148</v>
      </c>
      <c r="AS98" s="2">
        <v>0</v>
      </c>
      <c r="AT98" s="2" t="s">
        <v>148</v>
      </c>
      <c r="AU98" s="2" t="s">
        <v>148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 t="s">
        <v>143</v>
      </c>
    </row>
    <row r="99" spans="1:99" s="2" customFormat="1" x14ac:dyDescent="0.25">
      <c r="A99" s="2" t="s">
        <v>822</v>
      </c>
      <c r="B99" s="2" t="s">
        <v>823</v>
      </c>
      <c r="C99" s="2" t="s">
        <v>824</v>
      </c>
      <c r="D99" s="2">
        <v>1990</v>
      </c>
      <c r="E99" s="2">
        <f t="shared" si="22"/>
        <v>25</v>
      </c>
      <c r="F99" s="2">
        <v>64</v>
      </c>
      <c r="G99" s="2">
        <v>64</v>
      </c>
      <c r="H99" s="2">
        <v>31528</v>
      </c>
      <c r="I99" s="2">
        <v>41300</v>
      </c>
      <c r="J99" s="2">
        <v>1913</v>
      </c>
      <c r="K99" s="2">
        <v>41300</v>
      </c>
      <c r="L99" s="2">
        <f t="shared" si="23"/>
        <v>1799023870</v>
      </c>
      <c r="M99" s="2">
        <v>1070</v>
      </c>
      <c r="N99" s="2">
        <f t="shared" si="24"/>
        <v>46609200</v>
      </c>
      <c r="O99" s="2">
        <f t="shared" si="25"/>
        <v>1.671875</v>
      </c>
      <c r="P99" s="2">
        <f t="shared" si="26"/>
        <v>4330140.2</v>
      </c>
      <c r="Q99" s="2">
        <f t="shared" si="27"/>
        <v>4.3301402000000007</v>
      </c>
      <c r="R99" s="2">
        <v>32.6</v>
      </c>
      <c r="S99" s="2">
        <f t="shared" si="28"/>
        <v>84.433673999999996</v>
      </c>
      <c r="T99" s="2">
        <f t="shared" si="29"/>
        <v>20864</v>
      </c>
      <c r="U99" s="2">
        <f t="shared" si="30"/>
        <v>908888000</v>
      </c>
      <c r="W99" s="2">
        <f t="shared" si="31"/>
        <v>0</v>
      </c>
      <c r="X99" s="2">
        <f t="shared" si="32"/>
        <v>0</v>
      </c>
      <c r="Y99" s="2">
        <f t="shared" si="33"/>
        <v>0</v>
      </c>
      <c r="Z99" s="2">
        <f t="shared" si="34"/>
        <v>38.598042232005696</v>
      </c>
      <c r="AA99" s="2">
        <f t="shared" si="35"/>
        <v>0</v>
      </c>
      <c r="AB99" s="2">
        <f t="shared" si="36"/>
        <v>1.809283229625267</v>
      </c>
      <c r="AC99" s="2">
        <v>64</v>
      </c>
      <c r="AD99" s="2">
        <f t="shared" si="37"/>
        <v>0.603094409875089</v>
      </c>
      <c r="AE99" s="2" t="s">
        <v>148</v>
      </c>
      <c r="AF99" s="2">
        <f t="shared" si="38"/>
        <v>19.499065420560747</v>
      </c>
      <c r="AG99" s="2">
        <f t="shared" si="39"/>
        <v>0.50104288694515964</v>
      </c>
      <c r="AH99" s="2">
        <f t="shared" si="40"/>
        <v>1.8350794672173116</v>
      </c>
      <c r="AI99" s="2">
        <f t="shared" si="41"/>
        <v>83330088.700000003</v>
      </c>
      <c r="AJ99" s="2">
        <f t="shared" si="42"/>
        <v>2359647.2400000002</v>
      </c>
      <c r="AK99" s="2">
        <f t="shared" si="43"/>
        <v>2.3596472400000001</v>
      </c>
      <c r="AL99" s="2" t="s">
        <v>148</v>
      </c>
      <c r="AM99" s="2" t="s">
        <v>148</v>
      </c>
      <c r="AN99" s="2" t="s">
        <v>148</v>
      </c>
      <c r="AO99" s="2" t="s">
        <v>148</v>
      </c>
      <c r="AP99" s="2" t="s">
        <v>148</v>
      </c>
      <c r="AQ99" s="2" t="s">
        <v>148</v>
      </c>
      <c r="AR99" s="2" t="s">
        <v>148</v>
      </c>
      <c r="AS99" s="2">
        <v>0</v>
      </c>
      <c r="AT99" s="2" t="s">
        <v>148</v>
      </c>
      <c r="AU99" s="2" t="s">
        <v>148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 t="s">
        <v>143</v>
      </c>
    </row>
    <row r="100" spans="1:99" s="2" customFormat="1" x14ac:dyDescent="0.25">
      <c r="A100" s="2" t="s">
        <v>825</v>
      </c>
      <c r="B100" s="2" t="s">
        <v>826</v>
      </c>
      <c r="C100" s="2" t="s">
        <v>827</v>
      </c>
      <c r="D100" s="2">
        <v>1937</v>
      </c>
      <c r="E100" s="2">
        <f t="shared" si="22"/>
        <v>78</v>
      </c>
      <c r="F100" s="2">
        <v>13</v>
      </c>
      <c r="G100" s="2">
        <v>15</v>
      </c>
      <c r="H100" s="2">
        <v>9429</v>
      </c>
      <c r="I100" s="2">
        <v>6200</v>
      </c>
      <c r="J100" s="2">
        <v>6200</v>
      </c>
      <c r="K100" s="2">
        <v>6200</v>
      </c>
      <c r="L100" s="2">
        <f t="shared" si="23"/>
        <v>270071380</v>
      </c>
      <c r="M100" s="2">
        <v>550</v>
      </c>
      <c r="N100" s="2">
        <f t="shared" si="24"/>
        <v>23958000</v>
      </c>
      <c r="O100" s="2">
        <f t="shared" si="25"/>
        <v>0.859375</v>
      </c>
      <c r="P100" s="2">
        <f t="shared" si="26"/>
        <v>2225773</v>
      </c>
      <c r="Q100" s="2">
        <f t="shared" si="27"/>
        <v>2.2257730000000002</v>
      </c>
      <c r="R100" s="2">
        <v>26.31</v>
      </c>
      <c r="S100" s="2">
        <f t="shared" si="28"/>
        <v>68.142636899999985</v>
      </c>
      <c r="T100" s="2">
        <f t="shared" si="29"/>
        <v>16838.399999999998</v>
      </c>
      <c r="U100" s="2">
        <f t="shared" si="30"/>
        <v>733522800</v>
      </c>
      <c r="W100" s="2">
        <f t="shared" si="31"/>
        <v>0</v>
      </c>
      <c r="X100" s="2">
        <f t="shared" si="32"/>
        <v>0</v>
      </c>
      <c r="Y100" s="2">
        <f t="shared" si="33"/>
        <v>0</v>
      </c>
      <c r="Z100" s="2">
        <f t="shared" si="34"/>
        <v>11.272701394106353</v>
      </c>
      <c r="AA100" s="2">
        <f t="shared" si="35"/>
        <v>0</v>
      </c>
      <c r="AB100" s="2">
        <f t="shared" si="36"/>
        <v>2.6013926294091587</v>
      </c>
      <c r="AC100" s="2">
        <v>13</v>
      </c>
      <c r="AD100" s="2">
        <f t="shared" si="37"/>
        <v>0.86713087646971942</v>
      </c>
      <c r="AE100" s="2" t="s">
        <v>148</v>
      </c>
      <c r="AF100" s="2">
        <f t="shared" si="38"/>
        <v>30.615272727272725</v>
      </c>
      <c r="AG100" s="2">
        <f t="shared" si="39"/>
        <v>0.20410242803264336</v>
      </c>
      <c r="AH100" s="2">
        <f t="shared" si="40"/>
        <v>0.29104293961903743</v>
      </c>
      <c r="AI100" s="2">
        <f t="shared" si="41"/>
        <v>270071380</v>
      </c>
      <c r="AJ100" s="2">
        <f t="shared" si="42"/>
        <v>7647576</v>
      </c>
      <c r="AK100" s="2">
        <f t="shared" si="43"/>
        <v>7.6475759999999999</v>
      </c>
      <c r="AL100" s="2" t="s">
        <v>148</v>
      </c>
      <c r="AM100" s="2" t="s">
        <v>148</v>
      </c>
      <c r="AN100" s="2" t="s">
        <v>148</v>
      </c>
      <c r="AO100" s="2" t="s">
        <v>148</v>
      </c>
      <c r="AP100" s="2" t="s">
        <v>148</v>
      </c>
      <c r="AQ100" s="2" t="s">
        <v>148</v>
      </c>
      <c r="AR100" s="2" t="s">
        <v>148</v>
      </c>
      <c r="AS100" s="2">
        <v>0</v>
      </c>
      <c r="AT100" s="2" t="s">
        <v>148</v>
      </c>
      <c r="AU100" s="2" t="s">
        <v>148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 t="s">
        <v>143</v>
      </c>
    </row>
    <row r="101" spans="1:99" s="2" customFormat="1" x14ac:dyDescent="0.25">
      <c r="A101" s="2" t="s">
        <v>156</v>
      </c>
      <c r="B101" s="2" t="s">
        <v>156</v>
      </c>
      <c r="C101" s="2" t="s">
        <v>828</v>
      </c>
      <c r="D101" s="2">
        <v>1978</v>
      </c>
      <c r="E101" s="2">
        <f t="shared" si="22"/>
        <v>37</v>
      </c>
      <c r="F101" s="2">
        <v>45</v>
      </c>
      <c r="G101" s="2">
        <v>45</v>
      </c>
      <c r="H101" s="2">
        <v>0</v>
      </c>
      <c r="I101" s="2">
        <v>9000</v>
      </c>
      <c r="J101" s="2">
        <v>6106</v>
      </c>
      <c r="K101" s="2">
        <v>9000</v>
      </c>
      <c r="L101" s="2">
        <f t="shared" si="23"/>
        <v>392039100</v>
      </c>
      <c r="M101" s="2">
        <v>462</v>
      </c>
      <c r="N101" s="2">
        <f t="shared" si="24"/>
        <v>20124720</v>
      </c>
      <c r="O101" s="2">
        <f t="shared" si="25"/>
        <v>0.72187500000000004</v>
      </c>
      <c r="P101" s="2">
        <f t="shared" si="26"/>
        <v>1869649.32</v>
      </c>
      <c r="Q101" s="2">
        <f t="shared" si="27"/>
        <v>1.8696493200000002</v>
      </c>
      <c r="R101" s="2">
        <v>0</v>
      </c>
      <c r="S101" s="2">
        <f t="shared" si="28"/>
        <v>0</v>
      </c>
      <c r="T101" s="2">
        <f t="shared" si="29"/>
        <v>0</v>
      </c>
      <c r="U101" s="2">
        <f t="shared" si="30"/>
        <v>0</v>
      </c>
      <c r="W101" s="2">
        <f t="shared" si="31"/>
        <v>0</v>
      </c>
      <c r="X101" s="2">
        <f t="shared" si="32"/>
        <v>0</v>
      </c>
      <c r="Y101" s="2">
        <f t="shared" si="33"/>
        <v>0</v>
      </c>
      <c r="Z101" s="2">
        <f t="shared" si="34"/>
        <v>19.48047475940038</v>
      </c>
      <c r="AA101" s="2">
        <f t="shared" si="35"/>
        <v>0</v>
      </c>
      <c r="AB101" s="2">
        <f t="shared" si="36"/>
        <v>1.2986983172933586</v>
      </c>
      <c r="AC101" s="2">
        <v>45</v>
      </c>
      <c r="AD101" s="2">
        <f t="shared" si="37"/>
        <v>0.43289943909778622</v>
      </c>
      <c r="AE101" s="2" t="s">
        <v>148</v>
      </c>
      <c r="AF101" s="2">
        <f t="shared" si="38"/>
        <v>0</v>
      </c>
      <c r="AG101" s="2">
        <f t="shared" si="39"/>
        <v>0.38483987244234075</v>
      </c>
      <c r="AH101" s="2">
        <f t="shared" si="40"/>
        <v>0.24823970349425928</v>
      </c>
      <c r="AI101" s="2">
        <f t="shared" si="41"/>
        <v>265976749.40000001</v>
      </c>
      <c r="AJ101" s="2">
        <f t="shared" si="42"/>
        <v>7531628.8799999999</v>
      </c>
      <c r="AK101" s="2">
        <f t="shared" si="43"/>
        <v>7.5316288799999995</v>
      </c>
      <c r="AL101" s="2" t="s">
        <v>148</v>
      </c>
      <c r="AM101" s="2" t="s">
        <v>148</v>
      </c>
      <c r="AN101" s="2" t="s">
        <v>148</v>
      </c>
      <c r="AO101" s="2" t="s">
        <v>148</v>
      </c>
      <c r="AP101" s="2" t="s">
        <v>148</v>
      </c>
      <c r="AQ101" s="2" t="s">
        <v>148</v>
      </c>
      <c r="AR101" s="2" t="s">
        <v>148</v>
      </c>
      <c r="AS101" s="2">
        <v>0</v>
      </c>
      <c r="AT101" s="2" t="s">
        <v>148</v>
      </c>
      <c r="AU101" s="2" t="s">
        <v>148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 t="s">
        <v>143</v>
      </c>
    </row>
    <row r="102" spans="1:99" s="2" customFormat="1" x14ac:dyDescent="0.25">
      <c r="A102" s="2" t="s">
        <v>769</v>
      </c>
      <c r="B102" s="2" t="s">
        <v>769</v>
      </c>
      <c r="C102" s="2" t="s">
        <v>829</v>
      </c>
      <c r="D102" s="2">
        <v>1978</v>
      </c>
      <c r="E102" s="2">
        <f t="shared" si="22"/>
        <v>37</v>
      </c>
      <c r="F102" s="2">
        <v>45</v>
      </c>
      <c r="G102" s="2">
        <v>45</v>
      </c>
      <c r="H102" s="2">
        <v>0</v>
      </c>
      <c r="I102" s="2">
        <v>7200</v>
      </c>
      <c r="J102" s="2">
        <v>3766</v>
      </c>
      <c r="K102" s="2">
        <v>7200</v>
      </c>
      <c r="L102" s="2">
        <f t="shared" si="23"/>
        <v>313631280</v>
      </c>
      <c r="M102" s="2">
        <v>370</v>
      </c>
      <c r="N102" s="2">
        <f t="shared" si="24"/>
        <v>16117200</v>
      </c>
      <c r="O102" s="2">
        <f t="shared" si="25"/>
        <v>0.578125</v>
      </c>
      <c r="P102" s="2">
        <f t="shared" si="26"/>
        <v>1497338.2</v>
      </c>
      <c r="Q102" s="2">
        <f t="shared" si="27"/>
        <v>1.4973382000000002</v>
      </c>
      <c r="R102" s="2">
        <v>0</v>
      </c>
      <c r="S102" s="2">
        <f t="shared" si="28"/>
        <v>0</v>
      </c>
      <c r="T102" s="2">
        <f t="shared" si="29"/>
        <v>0</v>
      </c>
      <c r="U102" s="2">
        <f t="shared" si="30"/>
        <v>0</v>
      </c>
      <c r="W102" s="2">
        <f t="shared" si="31"/>
        <v>0</v>
      </c>
      <c r="X102" s="2">
        <f t="shared" si="32"/>
        <v>0</v>
      </c>
      <c r="Y102" s="2">
        <f t="shared" si="33"/>
        <v>0</v>
      </c>
      <c r="Z102" s="2">
        <f t="shared" si="34"/>
        <v>19.459414786687514</v>
      </c>
      <c r="AA102" s="2">
        <f t="shared" si="35"/>
        <v>0</v>
      </c>
      <c r="AB102" s="2">
        <f t="shared" si="36"/>
        <v>1.2972943191125008</v>
      </c>
      <c r="AC102" s="2">
        <v>45</v>
      </c>
      <c r="AD102" s="2">
        <f t="shared" si="37"/>
        <v>0.43243143970416698</v>
      </c>
      <c r="AE102" s="2" t="s">
        <v>148</v>
      </c>
      <c r="AF102" s="2">
        <f t="shared" si="38"/>
        <v>0</v>
      </c>
      <c r="AG102" s="2">
        <f t="shared" si="39"/>
        <v>0.4295665207263234</v>
      </c>
      <c r="AH102" s="2">
        <f t="shared" si="40"/>
        <v>0.32233500868347026</v>
      </c>
      <c r="AI102" s="2">
        <f t="shared" si="41"/>
        <v>164046583.40000001</v>
      </c>
      <c r="AJ102" s="2">
        <f t="shared" si="42"/>
        <v>4645285.68</v>
      </c>
      <c r="AK102" s="2">
        <f t="shared" si="43"/>
        <v>4.6452856799999998</v>
      </c>
      <c r="AL102" s="2" t="s">
        <v>148</v>
      </c>
      <c r="AM102" s="2" t="s">
        <v>148</v>
      </c>
      <c r="AN102" s="2" t="s">
        <v>148</v>
      </c>
      <c r="AO102" s="2" t="s">
        <v>148</v>
      </c>
      <c r="AP102" s="2" t="s">
        <v>148</v>
      </c>
      <c r="AQ102" s="2" t="s">
        <v>148</v>
      </c>
      <c r="AR102" s="2" t="s">
        <v>148</v>
      </c>
      <c r="AS102" s="2">
        <v>0</v>
      </c>
      <c r="AT102" s="2" t="s">
        <v>148</v>
      </c>
      <c r="AU102" s="2" t="s">
        <v>148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 t="s">
        <v>143</v>
      </c>
    </row>
    <row r="103" spans="1:99" s="2" customFormat="1" x14ac:dyDescent="0.25">
      <c r="A103" s="2" t="s">
        <v>275</v>
      </c>
      <c r="B103" s="2" t="s">
        <v>275</v>
      </c>
      <c r="C103" s="2" t="s">
        <v>830</v>
      </c>
      <c r="D103" s="2">
        <v>1978</v>
      </c>
      <c r="E103" s="2">
        <f t="shared" si="22"/>
        <v>37</v>
      </c>
      <c r="F103" s="2">
        <v>45</v>
      </c>
      <c r="G103" s="2">
        <v>45</v>
      </c>
      <c r="H103" s="2">
        <v>0</v>
      </c>
      <c r="I103" s="2">
        <v>6800</v>
      </c>
      <c r="J103" s="2">
        <v>3437</v>
      </c>
      <c r="K103" s="2">
        <v>6800</v>
      </c>
      <c r="L103" s="2">
        <f t="shared" si="23"/>
        <v>296207320</v>
      </c>
      <c r="M103" s="2">
        <v>352</v>
      </c>
      <c r="N103" s="2">
        <f t="shared" si="24"/>
        <v>15333120</v>
      </c>
      <c r="O103" s="2">
        <f t="shared" si="25"/>
        <v>0.55000000000000004</v>
      </c>
      <c r="P103" s="2">
        <f t="shared" si="26"/>
        <v>1424494.72</v>
      </c>
      <c r="Q103" s="2">
        <f t="shared" si="27"/>
        <v>1.42449472</v>
      </c>
      <c r="R103" s="2">
        <v>0</v>
      </c>
      <c r="S103" s="2">
        <f t="shared" si="28"/>
        <v>0</v>
      </c>
      <c r="T103" s="2">
        <f t="shared" si="29"/>
        <v>0</v>
      </c>
      <c r="U103" s="2">
        <f t="shared" si="30"/>
        <v>0</v>
      </c>
      <c r="V103" s="2">
        <v>68697.373282</v>
      </c>
      <c r="W103" s="2">
        <f t="shared" si="31"/>
        <v>20.938959376353598</v>
      </c>
      <c r="X103" s="2">
        <f t="shared" si="32"/>
        <v>13.010870315371109</v>
      </c>
      <c r="Y103" s="2">
        <f t="shared" si="33"/>
        <v>4.9490240416676192</v>
      </c>
      <c r="Z103" s="2">
        <f t="shared" si="34"/>
        <v>19.318137469738708</v>
      </c>
      <c r="AA103" s="2">
        <f t="shared" si="35"/>
        <v>4.9390503111651602</v>
      </c>
      <c r="AB103" s="2">
        <f t="shared" si="36"/>
        <v>1.287875831315914</v>
      </c>
      <c r="AC103" s="2">
        <v>45</v>
      </c>
      <c r="AD103" s="2">
        <f t="shared" si="37"/>
        <v>0.42929194377197127</v>
      </c>
      <c r="AE103" s="2" t="s">
        <v>148</v>
      </c>
      <c r="AF103" s="2">
        <f t="shared" si="38"/>
        <v>0</v>
      </c>
      <c r="AG103" s="2">
        <f t="shared" si="39"/>
        <v>0.43721538263041038</v>
      </c>
      <c r="AH103" s="2">
        <f t="shared" si="40"/>
        <v>0.33600767658083813</v>
      </c>
      <c r="AI103" s="2">
        <f t="shared" si="41"/>
        <v>149715376.30000001</v>
      </c>
      <c r="AJ103" s="2">
        <f t="shared" si="42"/>
        <v>4239470.76</v>
      </c>
      <c r="AK103" s="2">
        <f t="shared" si="43"/>
        <v>4.2394707599999997</v>
      </c>
      <c r="AL103" s="2" t="s">
        <v>277</v>
      </c>
      <c r="AM103" s="2" t="s">
        <v>148</v>
      </c>
      <c r="AN103" s="2" t="s">
        <v>278</v>
      </c>
      <c r="AO103" s="2" t="s">
        <v>279</v>
      </c>
      <c r="AP103" s="2" t="s">
        <v>148</v>
      </c>
      <c r="AQ103" s="2" t="s">
        <v>148</v>
      </c>
      <c r="AR103" s="2" t="s">
        <v>148</v>
      </c>
      <c r="AS103" s="2">
        <v>0</v>
      </c>
      <c r="AT103" s="2" t="s">
        <v>148</v>
      </c>
      <c r="AU103" s="2" t="s">
        <v>148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 t="s">
        <v>143</v>
      </c>
    </row>
    <row r="104" spans="1:99" s="2" customFormat="1" x14ac:dyDescent="0.25">
      <c r="A104" s="2" t="s">
        <v>193</v>
      </c>
      <c r="B104" s="2" t="s">
        <v>193</v>
      </c>
      <c r="C104" s="2" t="s">
        <v>831</v>
      </c>
      <c r="D104" s="2">
        <v>1978</v>
      </c>
      <c r="E104" s="2">
        <f t="shared" si="22"/>
        <v>37</v>
      </c>
      <c r="F104" s="2">
        <v>45</v>
      </c>
      <c r="G104" s="2">
        <v>45</v>
      </c>
      <c r="H104" s="2">
        <v>0</v>
      </c>
      <c r="I104" s="2">
        <v>16000</v>
      </c>
      <c r="J104" s="2">
        <v>8800</v>
      </c>
      <c r="K104" s="2">
        <v>16000</v>
      </c>
      <c r="L104" s="2">
        <f t="shared" si="23"/>
        <v>696958400</v>
      </c>
      <c r="M104" s="2">
        <v>600</v>
      </c>
      <c r="N104" s="2">
        <f t="shared" si="24"/>
        <v>26136000</v>
      </c>
      <c r="O104" s="2">
        <f t="shared" si="25"/>
        <v>0.9375</v>
      </c>
      <c r="P104" s="2">
        <f t="shared" si="26"/>
        <v>2428116</v>
      </c>
      <c r="Q104" s="2">
        <f t="shared" si="27"/>
        <v>2.4281160000000002</v>
      </c>
      <c r="R104" s="2">
        <v>0</v>
      </c>
      <c r="S104" s="2">
        <f t="shared" si="28"/>
        <v>0</v>
      </c>
      <c r="T104" s="2">
        <f t="shared" si="29"/>
        <v>0</v>
      </c>
      <c r="U104" s="2">
        <f t="shared" si="30"/>
        <v>0</v>
      </c>
      <c r="W104" s="2">
        <f t="shared" si="31"/>
        <v>0</v>
      </c>
      <c r="X104" s="2">
        <f t="shared" si="32"/>
        <v>0</v>
      </c>
      <c r="Y104" s="2">
        <f t="shared" si="33"/>
        <v>0</v>
      </c>
      <c r="Z104" s="2">
        <f t="shared" si="34"/>
        <v>26.666605448423631</v>
      </c>
      <c r="AA104" s="2">
        <f t="shared" si="35"/>
        <v>0</v>
      </c>
      <c r="AB104" s="2">
        <f t="shared" si="36"/>
        <v>1.7777736965615754</v>
      </c>
      <c r="AC104" s="2">
        <v>45</v>
      </c>
      <c r="AD104" s="2">
        <f t="shared" si="37"/>
        <v>0.59259123218719179</v>
      </c>
      <c r="AE104" s="2" t="s">
        <v>148</v>
      </c>
      <c r="AF104" s="2">
        <f t="shared" si="38"/>
        <v>0</v>
      </c>
      <c r="AG104" s="2">
        <f t="shared" si="39"/>
        <v>0.46226777869478247</v>
      </c>
      <c r="AH104" s="2">
        <f t="shared" si="40"/>
        <v>0.22369416020306185</v>
      </c>
      <c r="AI104" s="2">
        <f t="shared" si="41"/>
        <v>383327120</v>
      </c>
      <c r="AJ104" s="2">
        <f t="shared" si="42"/>
        <v>10854624</v>
      </c>
      <c r="AK104" s="2">
        <f t="shared" si="43"/>
        <v>10.854623999999999</v>
      </c>
      <c r="AL104" s="2" t="s">
        <v>148</v>
      </c>
      <c r="AM104" s="2" t="s">
        <v>148</v>
      </c>
      <c r="AN104" s="2" t="s">
        <v>148</v>
      </c>
      <c r="AO104" s="2" t="s">
        <v>148</v>
      </c>
      <c r="AP104" s="2" t="s">
        <v>148</v>
      </c>
      <c r="AQ104" s="2" t="s">
        <v>148</v>
      </c>
      <c r="AR104" s="2" t="s">
        <v>148</v>
      </c>
      <c r="AS104" s="2">
        <v>0</v>
      </c>
      <c r="AT104" s="2" t="s">
        <v>148</v>
      </c>
      <c r="AU104" s="2" t="s">
        <v>148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 t="s">
        <v>143</v>
      </c>
    </row>
    <row r="105" spans="1:99" s="2" customFormat="1" x14ac:dyDescent="0.25">
      <c r="A105" s="2" t="s">
        <v>832</v>
      </c>
      <c r="B105" s="2" t="s">
        <v>832</v>
      </c>
      <c r="C105" s="2" t="s">
        <v>833</v>
      </c>
      <c r="D105" s="2">
        <v>1978</v>
      </c>
      <c r="E105" s="2">
        <f t="shared" si="22"/>
        <v>37</v>
      </c>
      <c r="F105" s="2">
        <v>44</v>
      </c>
      <c r="G105" s="2">
        <v>46</v>
      </c>
      <c r="H105" s="2">
        <v>0</v>
      </c>
      <c r="I105" s="2">
        <v>3600</v>
      </c>
      <c r="J105" s="2">
        <v>1818</v>
      </c>
      <c r="K105" s="2">
        <v>3600</v>
      </c>
      <c r="L105" s="2">
        <f t="shared" si="23"/>
        <v>156815640</v>
      </c>
      <c r="M105" s="2">
        <v>250</v>
      </c>
      <c r="N105" s="2">
        <f t="shared" si="24"/>
        <v>10890000</v>
      </c>
      <c r="O105" s="2">
        <f t="shared" si="25"/>
        <v>0.390625</v>
      </c>
      <c r="P105" s="2">
        <f t="shared" si="26"/>
        <v>1011715</v>
      </c>
      <c r="Q105" s="2">
        <f t="shared" si="27"/>
        <v>1.0117150000000001</v>
      </c>
      <c r="R105" s="2">
        <v>0</v>
      </c>
      <c r="S105" s="2">
        <f t="shared" si="28"/>
        <v>0</v>
      </c>
      <c r="T105" s="2">
        <f t="shared" si="29"/>
        <v>0</v>
      </c>
      <c r="U105" s="2">
        <f t="shared" si="30"/>
        <v>0</v>
      </c>
      <c r="W105" s="2">
        <f t="shared" si="31"/>
        <v>0</v>
      </c>
      <c r="X105" s="2">
        <f t="shared" si="32"/>
        <v>0</v>
      </c>
      <c r="Y105" s="2">
        <f t="shared" si="33"/>
        <v>0</v>
      </c>
      <c r="Z105" s="2">
        <f t="shared" si="34"/>
        <v>14.39996694214876</v>
      </c>
      <c r="AA105" s="2">
        <f t="shared" si="35"/>
        <v>0</v>
      </c>
      <c r="AB105" s="2">
        <f t="shared" si="36"/>
        <v>0.98181592787377914</v>
      </c>
      <c r="AC105" s="2">
        <v>44</v>
      </c>
      <c r="AD105" s="2">
        <f t="shared" si="37"/>
        <v>0.32727197595792634</v>
      </c>
      <c r="AE105" s="2" t="s">
        <v>148</v>
      </c>
      <c r="AF105" s="2">
        <f t="shared" si="38"/>
        <v>0</v>
      </c>
      <c r="AG105" s="2">
        <f t="shared" si="39"/>
        <v>0.38671676820860867</v>
      </c>
      <c r="AH105" s="2">
        <f t="shared" si="40"/>
        <v>0.4511616725767657</v>
      </c>
      <c r="AI105" s="2">
        <f t="shared" si="41"/>
        <v>79191898.200000003</v>
      </c>
      <c r="AJ105" s="2">
        <f t="shared" si="42"/>
        <v>2242466.64</v>
      </c>
      <c r="AK105" s="2">
        <f t="shared" si="43"/>
        <v>2.24246664</v>
      </c>
      <c r="AL105" s="2" t="s">
        <v>148</v>
      </c>
      <c r="AM105" s="2" t="s">
        <v>148</v>
      </c>
      <c r="AN105" s="2" t="s">
        <v>148</v>
      </c>
      <c r="AO105" s="2" t="s">
        <v>148</v>
      </c>
      <c r="AP105" s="2" t="s">
        <v>148</v>
      </c>
      <c r="AQ105" s="2" t="s">
        <v>148</v>
      </c>
      <c r="AR105" s="2" t="s">
        <v>148</v>
      </c>
      <c r="AS105" s="2">
        <v>0</v>
      </c>
      <c r="AT105" s="2" t="s">
        <v>148</v>
      </c>
      <c r="AU105" s="2" t="s">
        <v>148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 t="s">
        <v>143</v>
      </c>
    </row>
    <row r="106" spans="1:99" s="2" customFormat="1" x14ac:dyDescent="0.25">
      <c r="A106" s="2" t="s">
        <v>834</v>
      </c>
      <c r="B106" s="2" t="s">
        <v>834</v>
      </c>
      <c r="C106" s="2" t="s">
        <v>835</v>
      </c>
      <c r="D106" s="2">
        <v>1978</v>
      </c>
      <c r="E106" s="2">
        <f t="shared" si="22"/>
        <v>37</v>
      </c>
      <c r="F106" s="2">
        <v>45</v>
      </c>
      <c r="G106" s="2">
        <v>45</v>
      </c>
      <c r="H106" s="2">
        <v>0</v>
      </c>
      <c r="I106" s="2">
        <v>4000</v>
      </c>
      <c r="J106" s="2">
        <v>2082</v>
      </c>
      <c r="K106" s="2">
        <v>4000</v>
      </c>
      <c r="L106" s="2">
        <f t="shared" si="23"/>
        <v>174239600</v>
      </c>
      <c r="M106" s="2">
        <v>302</v>
      </c>
      <c r="N106" s="2">
        <f t="shared" si="24"/>
        <v>13155120</v>
      </c>
      <c r="O106" s="2">
        <f t="shared" si="25"/>
        <v>0.47187500000000004</v>
      </c>
      <c r="P106" s="2">
        <f t="shared" si="26"/>
        <v>1222151.72</v>
      </c>
      <c r="Q106" s="2">
        <f t="shared" si="27"/>
        <v>1.2221517200000001</v>
      </c>
      <c r="R106" s="2">
        <v>0</v>
      </c>
      <c r="S106" s="2">
        <f t="shared" si="28"/>
        <v>0</v>
      </c>
      <c r="T106" s="2">
        <f t="shared" si="29"/>
        <v>0</v>
      </c>
      <c r="U106" s="2">
        <f t="shared" si="30"/>
        <v>0</v>
      </c>
      <c r="W106" s="2">
        <f t="shared" si="31"/>
        <v>0</v>
      </c>
      <c r="X106" s="2">
        <f t="shared" si="32"/>
        <v>0</v>
      </c>
      <c r="Y106" s="2">
        <f t="shared" si="33"/>
        <v>0</v>
      </c>
      <c r="Z106" s="2">
        <f t="shared" si="34"/>
        <v>13.245002706170677</v>
      </c>
      <c r="AA106" s="2">
        <f t="shared" si="35"/>
        <v>0</v>
      </c>
      <c r="AB106" s="2">
        <f t="shared" si="36"/>
        <v>0.8830001804113784</v>
      </c>
      <c r="AC106" s="2">
        <v>45</v>
      </c>
      <c r="AD106" s="2">
        <f t="shared" si="37"/>
        <v>0.2943333934704595</v>
      </c>
      <c r="AE106" s="2" t="s">
        <v>148</v>
      </c>
      <c r="AF106" s="2">
        <f t="shared" si="38"/>
        <v>0</v>
      </c>
      <c r="AG106" s="2">
        <f t="shared" si="39"/>
        <v>0.32363098333429097</v>
      </c>
      <c r="AH106" s="2">
        <f t="shared" si="40"/>
        <v>0.47589625372691097</v>
      </c>
      <c r="AI106" s="2">
        <f t="shared" si="41"/>
        <v>90691711.799999997</v>
      </c>
      <c r="AJ106" s="2">
        <f t="shared" si="42"/>
        <v>2568105.36</v>
      </c>
      <c r="AK106" s="2">
        <f t="shared" si="43"/>
        <v>2.5681053599999997</v>
      </c>
      <c r="AL106" s="2" t="s">
        <v>148</v>
      </c>
      <c r="AM106" s="2" t="s">
        <v>148</v>
      </c>
      <c r="AN106" s="2" t="s">
        <v>148</v>
      </c>
      <c r="AO106" s="2" t="s">
        <v>148</v>
      </c>
      <c r="AP106" s="2" t="s">
        <v>148</v>
      </c>
      <c r="AQ106" s="2" t="s">
        <v>148</v>
      </c>
      <c r="AR106" s="2" t="s">
        <v>148</v>
      </c>
      <c r="AS106" s="2">
        <v>0</v>
      </c>
      <c r="AT106" s="2" t="s">
        <v>148</v>
      </c>
      <c r="AU106" s="2" t="s">
        <v>148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 t="s">
        <v>143</v>
      </c>
    </row>
    <row r="107" spans="1:99" s="2" customFormat="1" x14ac:dyDescent="0.25">
      <c r="A107" s="2" t="s">
        <v>222</v>
      </c>
      <c r="B107" s="2" t="s">
        <v>222</v>
      </c>
      <c r="C107" s="2" t="s">
        <v>836</v>
      </c>
      <c r="D107" s="2">
        <v>1978</v>
      </c>
      <c r="E107" s="2">
        <f t="shared" si="22"/>
        <v>37</v>
      </c>
      <c r="F107" s="2">
        <v>45</v>
      </c>
      <c r="G107" s="2">
        <v>45</v>
      </c>
      <c r="H107" s="2">
        <v>0</v>
      </c>
      <c r="I107" s="2">
        <v>10800</v>
      </c>
      <c r="J107" s="2">
        <v>5349</v>
      </c>
      <c r="K107" s="2">
        <v>10800</v>
      </c>
      <c r="L107" s="2">
        <f t="shared" si="23"/>
        <v>470446920</v>
      </c>
      <c r="M107" s="2">
        <v>354</v>
      </c>
      <c r="N107" s="2">
        <f t="shared" si="24"/>
        <v>15420240</v>
      </c>
      <c r="O107" s="2">
        <f t="shared" si="25"/>
        <v>0.55312499999999998</v>
      </c>
      <c r="P107" s="2">
        <f t="shared" si="26"/>
        <v>1432588.44</v>
      </c>
      <c r="Q107" s="2">
        <f t="shared" si="27"/>
        <v>1.4325884400000002</v>
      </c>
      <c r="R107" s="2">
        <v>0</v>
      </c>
      <c r="S107" s="2">
        <f t="shared" si="28"/>
        <v>0</v>
      </c>
      <c r="T107" s="2">
        <f t="shared" si="29"/>
        <v>0</v>
      </c>
      <c r="U107" s="2">
        <f t="shared" si="30"/>
        <v>0</v>
      </c>
      <c r="W107" s="2">
        <f t="shared" si="31"/>
        <v>0</v>
      </c>
      <c r="X107" s="2">
        <f t="shared" si="32"/>
        <v>0</v>
      </c>
      <c r="Y107" s="2">
        <f t="shared" si="33"/>
        <v>0</v>
      </c>
      <c r="Z107" s="2">
        <f t="shared" si="34"/>
        <v>30.508404538450762</v>
      </c>
      <c r="AA107" s="2">
        <f t="shared" si="35"/>
        <v>0</v>
      </c>
      <c r="AB107" s="2">
        <f t="shared" si="36"/>
        <v>2.0338936358967175</v>
      </c>
      <c r="AC107" s="2">
        <v>45</v>
      </c>
      <c r="AD107" s="2">
        <f t="shared" si="37"/>
        <v>0.67796454529890582</v>
      </c>
      <c r="AE107" s="2" t="s">
        <v>148</v>
      </c>
      <c r="AF107" s="2">
        <f t="shared" si="38"/>
        <v>0</v>
      </c>
      <c r="AG107" s="2">
        <f t="shared" si="39"/>
        <v>0.68852446806125089</v>
      </c>
      <c r="AH107" s="2">
        <f t="shared" si="40"/>
        <v>0.21712845013540794</v>
      </c>
      <c r="AI107" s="2">
        <f t="shared" si="41"/>
        <v>233001905.09999999</v>
      </c>
      <c r="AJ107" s="2">
        <f t="shared" si="42"/>
        <v>6597884.5200000005</v>
      </c>
      <c r="AK107" s="2">
        <f t="shared" si="43"/>
        <v>6.5978845200000009</v>
      </c>
      <c r="AL107" s="2" t="s">
        <v>148</v>
      </c>
      <c r="AM107" s="2" t="s">
        <v>148</v>
      </c>
      <c r="AN107" s="2" t="s">
        <v>148</v>
      </c>
      <c r="AO107" s="2" t="s">
        <v>148</v>
      </c>
      <c r="AP107" s="2" t="s">
        <v>148</v>
      </c>
      <c r="AQ107" s="2" t="s">
        <v>148</v>
      </c>
      <c r="AR107" s="2" t="s">
        <v>148</v>
      </c>
      <c r="AS107" s="2">
        <v>0</v>
      </c>
      <c r="AT107" s="2" t="s">
        <v>148</v>
      </c>
      <c r="AU107" s="2" t="s">
        <v>148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 t="s">
        <v>143</v>
      </c>
    </row>
    <row r="108" spans="1:99" s="2" customFormat="1" x14ac:dyDescent="0.25">
      <c r="A108" s="2" t="s">
        <v>837</v>
      </c>
      <c r="B108" s="2" t="s">
        <v>837</v>
      </c>
      <c r="C108" s="2" t="s">
        <v>838</v>
      </c>
      <c r="D108" s="2">
        <v>1978</v>
      </c>
      <c r="E108" s="2">
        <f t="shared" si="22"/>
        <v>37</v>
      </c>
      <c r="F108" s="2">
        <v>45</v>
      </c>
      <c r="G108" s="2">
        <v>45</v>
      </c>
      <c r="H108" s="2">
        <v>0</v>
      </c>
      <c r="I108" s="2">
        <v>6200</v>
      </c>
      <c r="J108" s="2">
        <v>3258</v>
      </c>
      <c r="K108" s="2">
        <v>6200</v>
      </c>
      <c r="L108" s="2">
        <f t="shared" si="23"/>
        <v>270071380</v>
      </c>
      <c r="M108" s="2">
        <v>358</v>
      </c>
      <c r="N108" s="2">
        <f t="shared" si="24"/>
        <v>15594480</v>
      </c>
      <c r="O108" s="2">
        <f t="shared" si="25"/>
        <v>0.55937500000000007</v>
      </c>
      <c r="P108" s="2">
        <f t="shared" si="26"/>
        <v>1448775.8800000001</v>
      </c>
      <c r="Q108" s="2">
        <f t="shared" si="27"/>
        <v>1.4487758800000001</v>
      </c>
      <c r="R108" s="2">
        <v>0</v>
      </c>
      <c r="S108" s="2">
        <f t="shared" si="28"/>
        <v>0</v>
      </c>
      <c r="T108" s="2">
        <f t="shared" si="29"/>
        <v>0</v>
      </c>
      <c r="U108" s="2">
        <f t="shared" si="30"/>
        <v>0</v>
      </c>
      <c r="W108" s="2">
        <f t="shared" si="31"/>
        <v>0</v>
      </c>
      <c r="X108" s="2">
        <f t="shared" si="32"/>
        <v>0</v>
      </c>
      <c r="Y108" s="2">
        <f t="shared" si="33"/>
        <v>0</v>
      </c>
      <c r="Z108" s="2">
        <f t="shared" si="34"/>
        <v>17.318395996532107</v>
      </c>
      <c r="AA108" s="2">
        <f t="shared" si="35"/>
        <v>0</v>
      </c>
      <c r="AB108" s="2">
        <f t="shared" si="36"/>
        <v>1.1545597331021407</v>
      </c>
      <c r="AC108" s="2">
        <v>45</v>
      </c>
      <c r="AD108" s="2">
        <f t="shared" si="37"/>
        <v>0.38485324436738017</v>
      </c>
      <c r="AE108" s="2" t="s">
        <v>148</v>
      </c>
      <c r="AF108" s="2">
        <f t="shared" si="38"/>
        <v>0</v>
      </c>
      <c r="AG108" s="2">
        <f t="shared" si="39"/>
        <v>0.38865804828516148</v>
      </c>
      <c r="AH108" s="2">
        <f t="shared" si="40"/>
        <v>0.36051058026587174</v>
      </c>
      <c r="AI108" s="2">
        <f t="shared" si="41"/>
        <v>141918154.20000002</v>
      </c>
      <c r="AJ108" s="2">
        <f t="shared" si="42"/>
        <v>4018677.84</v>
      </c>
      <c r="AK108" s="2">
        <f t="shared" si="43"/>
        <v>4.0186778399999996</v>
      </c>
      <c r="AL108" s="2" t="s">
        <v>148</v>
      </c>
      <c r="AM108" s="2" t="s">
        <v>148</v>
      </c>
      <c r="AN108" s="2" t="s">
        <v>148</v>
      </c>
      <c r="AO108" s="2" t="s">
        <v>148</v>
      </c>
      <c r="AP108" s="2" t="s">
        <v>148</v>
      </c>
      <c r="AQ108" s="2" t="s">
        <v>148</v>
      </c>
      <c r="AR108" s="2" t="s">
        <v>148</v>
      </c>
      <c r="AS108" s="2">
        <v>0</v>
      </c>
      <c r="AT108" s="2" t="s">
        <v>148</v>
      </c>
      <c r="AU108" s="2" t="s">
        <v>148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 t="s">
        <v>143</v>
      </c>
    </row>
    <row r="109" spans="1:99" s="2" customFormat="1" x14ac:dyDescent="0.25">
      <c r="A109" s="2" t="s">
        <v>839</v>
      </c>
      <c r="B109" s="2" t="s">
        <v>839</v>
      </c>
      <c r="C109" s="2" t="s">
        <v>840</v>
      </c>
      <c r="D109" s="2">
        <v>1978</v>
      </c>
      <c r="E109" s="2">
        <f t="shared" si="22"/>
        <v>37</v>
      </c>
      <c r="F109" s="2">
        <v>45</v>
      </c>
      <c r="G109" s="2">
        <v>45</v>
      </c>
      <c r="H109" s="2">
        <v>0</v>
      </c>
      <c r="I109" s="2">
        <v>28000</v>
      </c>
      <c r="J109" s="2">
        <v>14041</v>
      </c>
      <c r="K109" s="2">
        <v>28000</v>
      </c>
      <c r="L109" s="2">
        <f t="shared" si="23"/>
        <v>1219677200</v>
      </c>
      <c r="M109" s="2">
        <v>882</v>
      </c>
      <c r="N109" s="2">
        <f t="shared" si="24"/>
        <v>38419920</v>
      </c>
      <c r="O109" s="2">
        <f t="shared" si="25"/>
        <v>1.378125</v>
      </c>
      <c r="P109" s="2">
        <f t="shared" si="26"/>
        <v>3569330.52</v>
      </c>
      <c r="Q109" s="2">
        <f t="shared" si="27"/>
        <v>3.5693305200000003</v>
      </c>
      <c r="R109" s="2">
        <v>0</v>
      </c>
      <c r="S109" s="2">
        <f t="shared" si="28"/>
        <v>0</v>
      </c>
      <c r="T109" s="2">
        <f t="shared" si="29"/>
        <v>0</v>
      </c>
      <c r="U109" s="2">
        <f t="shared" si="30"/>
        <v>0</v>
      </c>
      <c r="V109" s="2">
        <v>83789.078141999998</v>
      </c>
      <c r="W109" s="2">
        <f t="shared" si="31"/>
        <v>25.538911017681599</v>
      </c>
      <c r="X109" s="2">
        <f t="shared" si="32"/>
        <v>15.869148665625948</v>
      </c>
      <c r="Y109" s="2">
        <f t="shared" si="33"/>
        <v>3.8133255504445658</v>
      </c>
      <c r="Z109" s="2">
        <f t="shared" si="34"/>
        <v>31.745958867170987</v>
      </c>
      <c r="AA109" s="2">
        <f t="shared" si="35"/>
        <v>1.4745931886221579</v>
      </c>
      <c r="AB109" s="2">
        <f t="shared" si="36"/>
        <v>2.1163972578113994</v>
      </c>
      <c r="AC109" s="2">
        <v>45</v>
      </c>
      <c r="AD109" s="2">
        <f t="shared" si="37"/>
        <v>0.70546575260379973</v>
      </c>
      <c r="AE109" s="2">
        <v>9.0494000000000003</v>
      </c>
      <c r="AF109" s="2">
        <f t="shared" si="38"/>
        <v>0</v>
      </c>
      <c r="AG109" s="2">
        <f t="shared" si="39"/>
        <v>0.45389528310735211</v>
      </c>
      <c r="AH109" s="2">
        <f t="shared" si="40"/>
        <v>0.20608985516607137</v>
      </c>
      <c r="AI109" s="2">
        <f t="shared" si="41"/>
        <v>611624555.89999998</v>
      </c>
      <c r="AJ109" s="2">
        <f t="shared" si="42"/>
        <v>17319292.68</v>
      </c>
      <c r="AK109" s="2">
        <f t="shared" si="43"/>
        <v>17.31929268</v>
      </c>
      <c r="AL109" s="2" t="s">
        <v>212</v>
      </c>
      <c r="AM109" s="2" t="s">
        <v>148</v>
      </c>
      <c r="AN109" s="2" t="s">
        <v>213</v>
      </c>
      <c r="AO109" s="2" t="s">
        <v>214</v>
      </c>
      <c r="AP109" s="2" t="s">
        <v>215</v>
      </c>
      <c r="AQ109" s="2" t="s">
        <v>205</v>
      </c>
      <c r="AR109" s="2" t="s">
        <v>216</v>
      </c>
      <c r="AS109" s="2">
        <v>2</v>
      </c>
      <c r="AT109" s="2" t="s">
        <v>217</v>
      </c>
      <c r="AU109" s="2" t="s">
        <v>218</v>
      </c>
      <c r="AV109" s="2">
        <v>9</v>
      </c>
      <c r="AW109" s="5">
        <v>99</v>
      </c>
      <c r="AX109" s="5">
        <v>1</v>
      </c>
      <c r="AY109" s="2">
        <v>0</v>
      </c>
      <c r="AZ109" s="5">
        <v>0.9</v>
      </c>
      <c r="BA109" s="2">
        <v>0</v>
      </c>
      <c r="BB109" s="2">
        <v>0</v>
      </c>
      <c r="BC109" s="2">
        <v>0</v>
      </c>
      <c r="BD109" s="2">
        <v>0</v>
      </c>
      <c r="BE109" s="5">
        <v>0.1</v>
      </c>
      <c r="BF109" s="5">
        <v>8.8000000000000007</v>
      </c>
      <c r="BG109" s="5">
        <v>0.4</v>
      </c>
      <c r="BH109" s="5">
        <v>0.1</v>
      </c>
      <c r="BI109" s="5">
        <v>1.3</v>
      </c>
      <c r="BJ109" s="5">
        <v>46.6</v>
      </c>
      <c r="BK109" s="5">
        <v>21.5</v>
      </c>
      <c r="BL109" s="5">
        <v>20.3</v>
      </c>
      <c r="BM109" s="2">
        <v>0</v>
      </c>
      <c r="BN109" s="2">
        <v>0</v>
      </c>
      <c r="BO109" s="5">
        <v>371</v>
      </c>
      <c r="BP109" s="5">
        <v>126</v>
      </c>
      <c r="BQ109" s="5">
        <v>12</v>
      </c>
      <c r="BR109" s="5">
        <v>4</v>
      </c>
      <c r="BS109" s="5">
        <v>0.18</v>
      </c>
      <c r="BT109" s="5">
        <v>0.06</v>
      </c>
      <c r="BU109" s="5">
        <v>863</v>
      </c>
      <c r="BV109" s="5">
        <v>29</v>
      </c>
      <c r="BW109" s="5">
        <v>0.42</v>
      </c>
      <c r="BX109" s="5">
        <v>10181</v>
      </c>
      <c r="BY109" s="5">
        <v>952</v>
      </c>
      <c r="BZ109" s="5">
        <v>339</v>
      </c>
      <c r="CA109" s="5">
        <v>32</v>
      </c>
      <c r="CB109" s="5">
        <v>1.27</v>
      </c>
      <c r="CC109" s="5">
        <v>0.12</v>
      </c>
      <c r="CD109" s="5">
        <v>11</v>
      </c>
      <c r="CE109" s="5">
        <v>13</v>
      </c>
      <c r="CF109" s="5">
        <v>50</v>
      </c>
      <c r="CG109" s="5">
        <v>27</v>
      </c>
      <c r="CH109" s="5">
        <v>22</v>
      </c>
      <c r="CI109" s="5">
        <v>2</v>
      </c>
      <c r="CJ109" s="5">
        <v>3</v>
      </c>
      <c r="CK109" s="2">
        <v>0</v>
      </c>
      <c r="CL109" s="2">
        <v>0</v>
      </c>
      <c r="CM109" s="2">
        <v>0</v>
      </c>
      <c r="CN109" s="5">
        <v>1</v>
      </c>
      <c r="CO109" s="5">
        <v>6</v>
      </c>
      <c r="CP109" s="5">
        <v>30</v>
      </c>
      <c r="CQ109" s="5">
        <v>9</v>
      </c>
      <c r="CR109" s="5">
        <v>27</v>
      </c>
      <c r="CS109" s="5">
        <v>0.10813</v>
      </c>
      <c r="CT109" s="2">
        <v>0</v>
      </c>
      <c r="CU109" s="2" t="s">
        <v>143</v>
      </c>
    </row>
    <row r="110" spans="1:99" s="2" customFormat="1" x14ac:dyDescent="0.25">
      <c r="A110" s="2" t="s">
        <v>841</v>
      </c>
      <c r="B110" s="2" t="s">
        <v>841</v>
      </c>
      <c r="C110" s="2" t="s">
        <v>842</v>
      </c>
      <c r="D110" s="2">
        <v>1986</v>
      </c>
      <c r="E110" s="2">
        <f t="shared" si="22"/>
        <v>29</v>
      </c>
      <c r="F110" s="2">
        <v>99</v>
      </c>
      <c r="G110" s="2">
        <v>102</v>
      </c>
      <c r="H110" s="2">
        <v>82300</v>
      </c>
      <c r="I110" s="2">
        <v>190700</v>
      </c>
      <c r="J110" s="2">
        <v>27570</v>
      </c>
      <c r="K110" s="2">
        <v>190700</v>
      </c>
      <c r="L110" s="2">
        <f t="shared" si="23"/>
        <v>8306872930</v>
      </c>
      <c r="M110" s="2">
        <v>1820</v>
      </c>
      <c r="N110" s="2">
        <f t="shared" si="24"/>
        <v>79279200</v>
      </c>
      <c r="O110" s="2">
        <f t="shared" si="25"/>
        <v>2.84375</v>
      </c>
      <c r="P110" s="2">
        <f t="shared" si="26"/>
        <v>7365285.2000000002</v>
      </c>
      <c r="Q110" s="2">
        <f t="shared" si="27"/>
        <v>7.3652852000000006</v>
      </c>
      <c r="R110" s="2">
        <v>105</v>
      </c>
      <c r="S110" s="2">
        <f t="shared" si="28"/>
        <v>271.94894999999997</v>
      </c>
      <c r="T110" s="2">
        <f t="shared" si="29"/>
        <v>67200</v>
      </c>
      <c r="U110" s="2">
        <f t="shared" si="30"/>
        <v>2927400000</v>
      </c>
      <c r="V110" s="2">
        <v>109381.42585</v>
      </c>
      <c r="W110" s="2">
        <f t="shared" si="31"/>
        <v>33.339458599079997</v>
      </c>
      <c r="X110" s="2">
        <f t="shared" si="32"/>
        <v>20.716185767434901</v>
      </c>
      <c r="Y110" s="2">
        <f t="shared" si="33"/>
        <v>3.4654421229153005</v>
      </c>
      <c r="Z110" s="2">
        <f t="shared" si="34"/>
        <v>104.77997923793379</v>
      </c>
      <c r="AA110" s="2">
        <f t="shared" si="35"/>
        <v>0.98036921383780606</v>
      </c>
      <c r="AB110" s="2">
        <f t="shared" si="36"/>
        <v>3.1751508859979936</v>
      </c>
      <c r="AC110" s="2">
        <v>99</v>
      </c>
      <c r="AD110" s="2">
        <f t="shared" si="37"/>
        <v>1.0583836286659978</v>
      </c>
      <c r="AE110" s="2" t="s">
        <v>148</v>
      </c>
      <c r="AF110" s="2">
        <f t="shared" si="38"/>
        <v>36.92307692307692</v>
      </c>
      <c r="AG110" s="2">
        <f t="shared" si="39"/>
        <v>1.0429035048757465</v>
      </c>
      <c r="AH110" s="2">
        <f t="shared" si="40"/>
        <v>0.21658116732029009</v>
      </c>
      <c r="AI110" s="2">
        <f t="shared" si="41"/>
        <v>1200946443</v>
      </c>
      <c r="AJ110" s="2">
        <f t="shared" si="42"/>
        <v>34007043.600000001</v>
      </c>
      <c r="AK110" s="2">
        <f t="shared" si="43"/>
        <v>34.007043600000003</v>
      </c>
      <c r="AL110" s="2" t="s">
        <v>843</v>
      </c>
      <c r="AM110" s="2" t="s">
        <v>148</v>
      </c>
      <c r="AN110" s="2" t="s">
        <v>148</v>
      </c>
      <c r="AO110" s="2" t="s">
        <v>844</v>
      </c>
      <c r="AP110" s="2" t="s">
        <v>148</v>
      </c>
      <c r="AQ110" s="2" t="s">
        <v>148</v>
      </c>
      <c r="AR110" s="2" t="s">
        <v>148</v>
      </c>
      <c r="AS110" s="2">
        <v>0</v>
      </c>
      <c r="AT110" s="2" t="s">
        <v>148</v>
      </c>
      <c r="AU110" s="2" t="s">
        <v>148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 t="s">
        <v>143</v>
      </c>
    </row>
    <row r="111" spans="1:99" s="2" customFormat="1" x14ac:dyDescent="0.25">
      <c r="A111" s="2" t="s">
        <v>845</v>
      </c>
      <c r="B111" s="2" t="s">
        <v>162</v>
      </c>
      <c r="C111" s="2" t="s">
        <v>846</v>
      </c>
      <c r="D111" s="2">
        <v>1978</v>
      </c>
      <c r="E111" s="2">
        <f t="shared" si="22"/>
        <v>37</v>
      </c>
      <c r="F111" s="2">
        <v>186</v>
      </c>
      <c r="G111" s="2">
        <v>186</v>
      </c>
      <c r="H111" s="2">
        <v>47315</v>
      </c>
      <c r="I111" s="2">
        <v>260000</v>
      </c>
      <c r="J111" s="2">
        <v>113930</v>
      </c>
      <c r="K111" s="2">
        <v>260000</v>
      </c>
      <c r="L111" s="2">
        <f t="shared" si="23"/>
        <v>11325574000</v>
      </c>
      <c r="M111" s="2">
        <v>3810</v>
      </c>
      <c r="N111" s="2">
        <f t="shared" si="24"/>
        <v>165963600</v>
      </c>
      <c r="O111" s="2">
        <f t="shared" si="25"/>
        <v>5.953125</v>
      </c>
      <c r="P111" s="2">
        <f t="shared" si="26"/>
        <v>15418536.6</v>
      </c>
      <c r="Q111" s="2">
        <f t="shared" si="27"/>
        <v>15.418536600000001</v>
      </c>
      <c r="R111" s="2">
        <v>178</v>
      </c>
      <c r="S111" s="2">
        <f t="shared" si="28"/>
        <v>461.01821999999999</v>
      </c>
      <c r="T111" s="2">
        <f t="shared" si="29"/>
        <v>113920</v>
      </c>
      <c r="U111" s="2">
        <f t="shared" si="30"/>
        <v>4962640000</v>
      </c>
      <c r="V111" s="2">
        <v>354965.63692000002</v>
      </c>
      <c r="W111" s="2">
        <f t="shared" si="31"/>
        <v>108.193526133216</v>
      </c>
      <c r="X111" s="2">
        <f t="shared" si="32"/>
        <v>67.228361838826487</v>
      </c>
      <c r="Y111" s="2">
        <f t="shared" si="33"/>
        <v>7.772748009885583</v>
      </c>
      <c r="Z111" s="2">
        <f t="shared" si="34"/>
        <v>68.241313155414801</v>
      </c>
      <c r="AA111" s="2">
        <f t="shared" si="35"/>
        <v>0.76989423144543712</v>
      </c>
      <c r="AB111" s="2">
        <f t="shared" si="36"/>
        <v>1.1006663412163677</v>
      </c>
      <c r="AC111" s="2">
        <v>186</v>
      </c>
      <c r="AD111" s="2">
        <f t="shared" si="37"/>
        <v>0.36688878040545592</v>
      </c>
      <c r="AE111" s="2">
        <v>113.393</v>
      </c>
      <c r="AF111" s="2">
        <f t="shared" si="38"/>
        <v>29.900262467191602</v>
      </c>
      <c r="AG111" s="2">
        <f t="shared" si="39"/>
        <v>0.46944681876074545</v>
      </c>
      <c r="AH111" s="2">
        <f t="shared" si="40"/>
        <v>0.10971675302507763</v>
      </c>
      <c r="AI111" s="2">
        <f t="shared" si="41"/>
        <v>4962779407</v>
      </c>
      <c r="AJ111" s="2">
        <f t="shared" si="42"/>
        <v>140530376.40000001</v>
      </c>
      <c r="AK111" s="2">
        <f t="shared" si="43"/>
        <v>140.53037639999999</v>
      </c>
      <c r="AL111" s="2" t="s">
        <v>847</v>
      </c>
      <c r="AM111" s="2" t="s">
        <v>148</v>
      </c>
      <c r="AN111" s="2" t="s">
        <v>148</v>
      </c>
      <c r="AO111" s="2" t="s">
        <v>848</v>
      </c>
      <c r="AP111" s="2" t="s">
        <v>849</v>
      </c>
      <c r="AQ111" s="2" t="s">
        <v>850</v>
      </c>
      <c r="AR111" s="2" t="s">
        <v>488</v>
      </c>
      <c r="AS111" s="2">
        <v>1</v>
      </c>
      <c r="AT111" s="2" t="s">
        <v>851</v>
      </c>
      <c r="AU111" s="2" t="s">
        <v>852</v>
      </c>
      <c r="AV111" s="2">
        <v>11</v>
      </c>
      <c r="AW111" s="5">
        <v>100</v>
      </c>
      <c r="AX111" s="2">
        <v>0</v>
      </c>
      <c r="AY111" s="2">
        <v>0</v>
      </c>
      <c r="AZ111" s="5">
        <v>2.6</v>
      </c>
      <c r="BA111" s="2">
        <v>0</v>
      </c>
      <c r="BB111" s="2">
        <v>0</v>
      </c>
      <c r="BC111" s="2">
        <v>0</v>
      </c>
      <c r="BD111" s="2">
        <v>0</v>
      </c>
      <c r="BE111" s="5">
        <v>0.1</v>
      </c>
      <c r="BF111" s="5">
        <v>40.9</v>
      </c>
      <c r="BG111" s="5">
        <v>6.4</v>
      </c>
      <c r="BH111" s="5">
        <v>13.5</v>
      </c>
      <c r="BI111" s="5">
        <v>0.1</v>
      </c>
      <c r="BJ111" s="5">
        <v>15</v>
      </c>
      <c r="BK111" s="5">
        <v>20.399999999999999</v>
      </c>
      <c r="BL111" s="5">
        <v>0.4</v>
      </c>
      <c r="BM111" s="2">
        <v>0</v>
      </c>
      <c r="BN111" s="5">
        <v>0.6</v>
      </c>
      <c r="BO111" s="5">
        <v>16439</v>
      </c>
      <c r="BP111" s="5">
        <v>2694</v>
      </c>
      <c r="BQ111" s="5">
        <v>52</v>
      </c>
      <c r="BR111" s="5">
        <v>9</v>
      </c>
      <c r="BS111" s="5">
        <v>0.15</v>
      </c>
      <c r="BT111" s="5">
        <v>0.02</v>
      </c>
      <c r="BU111" s="5">
        <v>26990</v>
      </c>
      <c r="BV111" s="5">
        <v>86</v>
      </c>
      <c r="BW111" s="5">
        <v>0.25</v>
      </c>
      <c r="BX111" s="5">
        <v>94814</v>
      </c>
      <c r="BY111" s="5">
        <v>10142</v>
      </c>
      <c r="BZ111" s="5">
        <v>301</v>
      </c>
      <c r="CA111" s="5">
        <v>32</v>
      </c>
      <c r="CB111" s="5">
        <v>0.95</v>
      </c>
      <c r="CC111" s="5">
        <v>0.1</v>
      </c>
      <c r="CD111" s="5">
        <v>2</v>
      </c>
      <c r="CE111" s="5">
        <v>2</v>
      </c>
      <c r="CF111" s="5">
        <v>12</v>
      </c>
      <c r="CG111" s="5">
        <v>10</v>
      </c>
      <c r="CH111" s="5">
        <v>47</v>
      </c>
      <c r="CI111" s="5">
        <v>24</v>
      </c>
      <c r="CJ111" s="5">
        <v>34</v>
      </c>
      <c r="CK111" s="5">
        <v>1</v>
      </c>
      <c r="CL111" s="5">
        <v>2</v>
      </c>
      <c r="CM111" s="2">
        <v>0</v>
      </c>
      <c r="CN111" s="2">
        <v>0</v>
      </c>
      <c r="CO111" s="5">
        <v>3</v>
      </c>
      <c r="CP111" s="5">
        <v>17</v>
      </c>
      <c r="CQ111" s="5">
        <v>10</v>
      </c>
      <c r="CR111" s="5">
        <v>35</v>
      </c>
      <c r="CS111" s="5">
        <v>0.73933000000000004</v>
      </c>
      <c r="CT111" s="5">
        <v>0.78527000000000002</v>
      </c>
      <c r="CU111" s="2" t="s">
        <v>143</v>
      </c>
    </row>
    <row r="112" spans="1:99" s="2" customFormat="1" x14ac:dyDescent="0.25">
      <c r="A112" s="2" t="s">
        <v>853</v>
      </c>
      <c r="B112" s="2" t="s">
        <v>854</v>
      </c>
      <c r="C112" s="2" t="s">
        <v>855</v>
      </c>
      <c r="D112" s="2">
        <v>1994</v>
      </c>
      <c r="E112" s="2">
        <f t="shared" si="22"/>
        <v>21</v>
      </c>
      <c r="F112" s="2">
        <v>54</v>
      </c>
      <c r="G112" s="2">
        <v>54</v>
      </c>
      <c r="H112" s="2">
        <v>60898</v>
      </c>
      <c r="I112" s="2">
        <v>40735</v>
      </c>
      <c r="J112" s="2">
        <v>14065</v>
      </c>
      <c r="K112" s="2">
        <v>40735</v>
      </c>
      <c r="L112" s="2">
        <f t="shared" si="23"/>
        <v>1774412526.5</v>
      </c>
      <c r="M112" s="2">
        <v>1142</v>
      </c>
      <c r="N112" s="2">
        <f t="shared" si="24"/>
        <v>49745520</v>
      </c>
      <c r="O112" s="2">
        <f t="shared" si="25"/>
        <v>1.784375</v>
      </c>
      <c r="P112" s="2">
        <f t="shared" si="26"/>
        <v>4621514.12</v>
      </c>
      <c r="Q112" s="2">
        <f t="shared" si="27"/>
        <v>4.6215141200000005</v>
      </c>
      <c r="R112" s="2">
        <v>38.5</v>
      </c>
      <c r="S112" s="2">
        <f t="shared" si="28"/>
        <v>99.714614999999995</v>
      </c>
      <c r="T112" s="2">
        <f t="shared" si="29"/>
        <v>24640</v>
      </c>
      <c r="U112" s="2">
        <f t="shared" si="30"/>
        <v>1073380000</v>
      </c>
      <c r="V112" s="2">
        <v>74566.908895999994</v>
      </c>
      <c r="W112" s="2">
        <f t="shared" si="31"/>
        <v>22.727993831500797</v>
      </c>
      <c r="X112" s="2">
        <f t="shared" si="32"/>
        <v>14.122525143449023</v>
      </c>
      <c r="Y112" s="2">
        <f t="shared" si="33"/>
        <v>2.9823859990277133</v>
      </c>
      <c r="Z112" s="2">
        <f t="shared" si="34"/>
        <v>35.669795521285131</v>
      </c>
      <c r="AA112" s="2">
        <f t="shared" si="35"/>
        <v>1.3100541711409166</v>
      </c>
      <c r="AB112" s="2">
        <f t="shared" si="36"/>
        <v>1.9816553067380629</v>
      </c>
      <c r="AC112" s="2">
        <v>54</v>
      </c>
      <c r="AD112" s="2">
        <f t="shared" si="37"/>
        <v>0.66055176891268763</v>
      </c>
      <c r="AE112" s="2" t="s">
        <v>148</v>
      </c>
      <c r="AF112" s="2">
        <f t="shared" si="38"/>
        <v>21.576182136602451</v>
      </c>
      <c r="AG112" s="2">
        <f t="shared" si="39"/>
        <v>0.44819713977372044</v>
      </c>
      <c r="AH112" s="2">
        <f t="shared" si="40"/>
        <v>0.26638663732393536</v>
      </c>
      <c r="AI112" s="2">
        <f t="shared" si="41"/>
        <v>612669993.5</v>
      </c>
      <c r="AJ112" s="2">
        <f t="shared" si="42"/>
        <v>17348896.199999999</v>
      </c>
      <c r="AK112" s="2">
        <f t="shared" si="43"/>
        <v>17.348896199999999</v>
      </c>
      <c r="AL112" s="2" t="s">
        <v>856</v>
      </c>
      <c r="AM112" s="2" t="s">
        <v>148</v>
      </c>
      <c r="AN112" s="2" t="s">
        <v>148</v>
      </c>
      <c r="AO112" s="2" t="s">
        <v>857</v>
      </c>
      <c r="AP112" s="2" t="s">
        <v>148</v>
      </c>
      <c r="AQ112" s="2" t="s">
        <v>148</v>
      </c>
      <c r="AR112" s="2" t="s">
        <v>148</v>
      </c>
      <c r="AS112" s="2">
        <v>0</v>
      </c>
      <c r="AT112" s="2" t="s">
        <v>148</v>
      </c>
      <c r="AU112" s="2" t="s">
        <v>148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 t="s">
        <v>143</v>
      </c>
    </row>
    <row r="113" spans="1:99" s="2" customFormat="1" x14ac:dyDescent="0.25">
      <c r="A113" s="2" t="s">
        <v>858</v>
      </c>
      <c r="B113" s="2" t="s">
        <v>859</v>
      </c>
      <c r="C113" s="2" t="s">
        <v>860</v>
      </c>
      <c r="D113" s="2">
        <v>1940</v>
      </c>
      <c r="E113" s="2">
        <f t="shared" si="22"/>
        <v>75</v>
      </c>
      <c r="F113" s="2">
        <v>15</v>
      </c>
      <c r="G113" s="2">
        <v>48</v>
      </c>
      <c r="H113" s="2">
        <v>-99</v>
      </c>
      <c r="I113" s="2">
        <v>2197000</v>
      </c>
      <c r="J113" s="2">
        <v>1680000</v>
      </c>
      <c r="K113" s="2">
        <v>2197000</v>
      </c>
      <c r="L113" s="2">
        <f t="shared" si="23"/>
        <v>95701100300</v>
      </c>
      <c r="M113" s="2">
        <v>38618.541643999997</v>
      </c>
      <c r="N113" s="2">
        <f t="shared" si="24"/>
        <v>1682223674.0126398</v>
      </c>
      <c r="O113" s="2">
        <f t="shared" si="25"/>
        <v>60.341471318749996</v>
      </c>
      <c r="P113" s="2">
        <f t="shared" si="26"/>
        <v>156283831.43743783</v>
      </c>
      <c r="Q113" s="2">
        <f t="shared" si="27"/>
        <v>156.28383143743784</v>
      </c>
      <c r="R113" s="2">
        <v>-98</v>
      </c>
      <c r="S113" s="2">
        <f t="shared" si="28"/>
        <v>-253.81901999999997</v>
      </c>
      <c r="T113" s="2">
        <f t="shared" si="29"/>
        <v>-62720</v>
      </c>
      <c r="U113" s="2">
        <f t="shared" si="30"/>
        <v>-2732240000</v>
      </c>
      <c r="V113" s="2">
        <v>2509980.8336999998</v>
      </c>
      <c r="W113" s="2">
        <f t="shared" si="31"/>
        <v>765.04215811175993</v>
      </c>
      <c r="X113" s="2">
        <f t="shared" si="32"/>
        <v>475.37531001777779</v>
      </c>
      <c r="Y113" s="2">
        <f t="shared" si="33"/>
        <v>17.263276801446075</v>
      </c>
      <c r="Z113" s="2">
        <f t="shared" si="34"/>
        <v>56.889640645540531</v>
      </c>
      <c r="AA113" s="2">
        <f t="shared" si="35"/>
        <v>0.36918493771385485</v>
      </c>
      <c r="AB113" s="2">
        <f t="shared" si="36"/>
        <v>11.377928129108106</v>
      </c>
      <c r="AC113" s="2">
        <v>15</v>
      </c>
      <c r="AD113" s="2">
        <f t="shared" si="37"/>
        <v>3.7926427097027022</v>
      </c>
      <c r="AE113" s="2">
        <v>81.055199999999999</v>
      </c>
      <c r="AF113" s="2">
        <f t="shared" si="38"/>
        <v>-1.6240903288937258</v>
      </c>
      <c r="AG113" s="2">
        <f t="shared" si="39"/>
        <v>0.12292402398210607</v>
      </c>
      <c r="AH113" s="2">
        <f t="shared" si="40"/>
        <v>7.5417590995664335E-2</v>
      </c>
      <c r="AI113" s="2">
        <f t="shared" si="41"/>
        <v>73180632000</v>
      </c>
      <c r="AJ113" s="2">
        <f t="shared" si="42"/>
        <v>2072246400</v>
      </c>
      <c r="AK113" s="2">
        <f t="shared" si="43"/>
        <v>2072.2464</v>
      </c>
      <c r="AL113" s="2" t="s">
        <v>861</v>
      </c>
      <c r="AM113" s="2" t="s">
        <v>148</v>
      </c>
      <c r="AN113" s="2" t="s">
        <v>862</v>
      </c>
      <c r="AO113" s="2" t="s">
        <v>863</v>
      </c>
      <c r="AP113" s="2" t="s">
        <v>864</v>
      </c>
      <c r="AQ113" s="2" t="s">
        <v>865</v>
      </c>
      <c r="AR113" s="2" t="s">
        <v>866</v>
      </c>
      <c r="AS113" s="2">
        <v>1</v>
      </c>
      <c r="AT113" s="2" t="s">
        <v>867</v>
      </c>
      <c r="AU113" s="2" t="s">
        <v>868</v>
      </c>
      <c r="AV113" s="2">
        <v>9</v>
      </c>
      <c r="AW113" s="5">
        <v>98</v>
      </c>
      <c r="AX113" s="5">
        <v>2</v>
      </c>
      <c r="AY113" s="2">
        <v>0</v>
      </c>
      <c r="AZ113" s="5">
        <v>0.7</v>
      </c>
      <c r="BA113" s="5">
        <v>1.6</v>
      </c>
      <c r="BB113" s="5">
        <v>0.1</v>
      </c>
      <c r="BC113" s="2">
        <v>0</v>
      </c>
      <c r="BD113" s="2">
        <v>0</v>
      </c>
      <c r="BE113" s="5">
        <v>0.1</v>
      </c>
      <c r="BF113" s="5">
        <v>5.7</v>
      </c>
      <c r="BG113" s="5">
        <v>0.1</v>
      </c>
      <c r="BH113" s="5">
        <v>0.4</v>
      </c>
      <c r="BI113" s="5">
        <v>0.1</v>
      </c>
      <c r="BJ113" s="5">
        <v>0.8</v>
      </c>
      <c r="BK113" s="5">
        <v>64.3</v>
      </c>
      <c r="BL113" s="5">
        <v>26.1</v>
      </c>
      <c r="BM113" s="2">
        <v>0</v>
      </c>
      <c r="BN113" s="2">
        <v>0</v>
      </c>
      <c r="BO113" s="5">
        <v>7131</v>
      </c>
      <c r="BP113" s="5">
        <v>2401</v>
      </c>
      <c r="BQ113" s="5">
        <v>42</v>
      </c>
      <c r="BR113" s="5">
        <v>14</v>
      </c>
      <c r="BS113" s="5">
        <v>0.18</v>
      </c>
      <c r="BT113" s="5">
        <v>0.06</v>
      </c>
      <c r="BU113" s="5">
        <v>13991</v>
      </c>
      <c r="BV113" s="5">
        <v>83</v>
      </c>
      <c r="BW113" s="5">
        <v>0.36</v>
      </c>
      <c r="BX113" s="5">
        <v>168849</v>
      </c>
      <c r="BY113" s="5">
        <v>18316</v>
      </c>
      <c r="BZ113" s="5">
        <v>999</v>
      </c>
      <c r="CA113" s="5">
        <v>108</v>
      </c>
      <c r="CB113" s="5">
        <v>2.34</v>
      </c>
      <c r="CC113" s="5">
        <v>0.27</v>
      </c>
      <c r="CD113" s="5">
        <v>1</v>
      </c>
      <c r="CE113" s="5">
        <v>1</v>
      </c>
      <c r="CF113" s="5">
        <v>74</v>
      </c>
      <c r="CG113" s="5">
        <v>41</v>
      </c>
      <c r="CH113" s="5">
        <v>15</v>
      </c>
      <c r="CI113" s="5">
        <v>1</v>
      </c>
      <c r="CJ113" s="5">
        <v>2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5">
        <v>10</v>
      </c>
      <c r="CR113" s="5">
        <v>56</v>
      </c>
      <c r="CS113" s="5">
        <v>0.63178000000000001</v>
      </c>
      <c r="CT113" s="5">
        <v>0.13252</v>
      </c>
      <c r="CU113" s="2" t="s">
        <v>285</v>
      </c>
    </row>
    <row r="114" spans="1:99" s="2" customFormat="1" x14ac:dyDescent="0.25">
      <c r="A114" s="2" t="s">
        <v>869</v>
      </c>
      <c r="C114" s="2" t="s">
        <v>870</v>
      </c>
      <c r="D114" s="2">
        <v>2006</v>
      </c>
      <c r="E114" s="2">
        <f t="shared" si="22"/>
        <v>9</v>
      </c>
      <c r="F114" s="2">
        <v>60</v>
      </c>
      <c r="G114" s="2">
        <v>60</v>
      </c>
      <c r="H114" s="2">
        <v>35</v>
      </c>
      <c r="I114" s="2">
        <v>775</v>
      </c>
      <c r="J114" s="2">
        <v>625</v>
      </c>
      <c r="K114" s="2">
        <v>775</v>
      </c>
      <c r="L114" s="2">
        <f t="shared" si="23"/>
        <v>33758922.5</v>
      </c>
      <c r="M114" s="2">
        <v>2500</v>
      </c>
      <c r="N114" s="2">
        <f t="shared" si="24"/>
        <v>108900000</v>
      </c>
      <c r="O114" s="2">
        <f t="shared" si="25"/>
        <v>3.90625</v>
      </c>
      <c r="P114" s="2">
        <f t="shared" si="26"/>
        <v>10117150</v>
      </c>
      <c r="Q114" s="2">
        <f t="shared" si="27"/>
        <v>10.117150000000001</v>
      </c>
      <c r="R114" s="2">
        <v>1450</v>
      </c>
      <c r="S114" s="2">
        <f t="shared" si="28"/>
        <v>3755.4854999999998</v>
      </c>
      <c r="T114" s="2">
        <f t="shared" si="29"/>
        <v>928000</v>
      </c>
      <c r="U114" s="2">
        <f t="shared" si="30"/>
        <v>40426000000</v>
      </c>
      <c r="W114" s="2">
        <f t="shared" si="31"/>
        <v>0</v>
      </c>
      <c r="X114" s="2">
        <f t="shared" si="32"/>
        <v>0</v>
      </c>
      <c r="Y114" s="2">
        <f t="shared" si="33"/>
        <v>0</v>
      </c>
      <c r="Z114" s="2">
        <f t="shared" si="34"/>
        <v>0.30999928833792473</v>
      </c>
      <c r="AA114" s="2">
        <f t="shared" si="35"/>
        <v>0</v>
      </c>
      <c r="AB114" s="2">
        <f t="shared" si="36"/>
        <v>1.5499964416896236E-2</v>
      </c>
      <c r="AC114" s="2">
        <v>60</v>
      </c>
      <c r="AD114" s="2">
        <f t="shared" si="37"/>
        <v>5.166654805632079E-3</v>
      </c>
      <c r="AE114" s="2" t="s">
        <v>148</v>
      </c>
      <c r="AF114" s="2">
        <f t="shared" si="38"/>
        <v>371.2</v>
      </c>
      <c r="AG114" s="2">
        <f t="shared" si="39"/>
        <v>2.6326444239219791E-3</v>
      </c>
      <c r="AH114" s="2">
        <f t="shared" si="40"/>
        <v>13.123390731912961</v>
      </c>
      <c r="AI114" s="2">
        <f t="shared" si="41"/>
        <v>27224937.5</v>
      </c>
      <c r="AJ114" s="2">
        <f t="shared" si="42"/>
        <v>770925</v>
      </c>
      <c r="AK114" s="2">
        <f t="shared" si="43"/>
        <v>0.77092499999999997</v>
      </c>
      <c r="AL114" s="2" t="s">
        <v>148</v>
      </c>
      <c r="AM114" s="2" t="s">
        <v>148</v>
      </c>
      <c r="AN114" s="2" t="s">
        <v>148</v>
      </c>
      <c r="AO114" s="2" t="s">
        <v>148</v>
      </c>
      <c r="AP114" s="2" t="s">
        <v>148</v>
      </c>
      <c r="AQ114" s="2" t="s">
        <v>148</v>
      </c>
      <c r="AR114" s="2" t="s">
        <v>148</v>
      </c>
      <c r="AS114" s="2">
        <v>0</v>
      </c>
      <c r="AT114" s="2" t="s">
        <v>148</v>
      </c>
      <c r="AU114" s="2" t="s">
        <v>148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 t="s">
        <v>143</v>
      </c>
    </row>
    <row r="115" spans="1:99" s="2" customFormat="1" x14ac:dyDescent="0.25">
      <c r="A115" s="2" t="s">
        <v>871</v>
      </c>
      <c r="B115" s="2" t="s">
        <v>872</v>
      </c>
      <c r="C115" s="2" t="s">
        <v>873</v>
      </c>
      <c r="D115" s="2">
        <v>1988</v>
      </c>
      <c r="E115" s="2">
        <f t="shared" si="22"/>
        <v>27</v>
      </c>
      <c r="F115" s="2">
        <v>59</v>
      </c>
      <c r="G115" s="2">
        <v>64</v>
      </c>
      <c r="H115" s="2">
        <v>47300</v>
      </c>
      <c r="I115" s="2">
        <v>290550</v>
      </c>
      <c r="J115" s="2">
        <v>113350</v>
      </c>
      <c r="K115" s="2">
        <v>290550</v>
      </c>
      <c r="L115" s="2">
        <f t="shared" si="23"/>
        <v>12656328945</v>
      </c>
      <c r="M115" s="2">
        <v>13524</v>
      </c>
      <c r="N115" s="2">
        <f t="shared" si="24"/>
        <v>589105440</v>
      </c>
      <c r="O115" s="2">
        <f t="shared" si="25"/>
        <v>21.131250000000001</v>
      </c>
      <c r="P115" s="2">
        <f t="shared" si="26"/>
        <v>54729734.640000001</v>
      </c>
      <c r="Q115" s="2">
        <f t="shared" si="27"/>
        <v>54.729734640000004</v>
      </c>
      <c r="R115" s="2">
        <v>178</v>
      </c>
      <c r="S115" s="2">
        <f t="shared" si="28"/>
        <v>461.01821999999999</v>
      </c>
      <c r="T115" s="2">
        <f t="shared" si="29"/>
        <v>113920</v>
      </c>
      <c r="U115" s="2">
        <f t="shared" si="30"/>
        <v>4962640000</v>
      </c>
      <c r="W115" s="2">
        <f t="shared" si="31"/>
        <v>0</v>
      </c>
      <c r="X115" s="2">
        <f t="shared" si="32"/>
        <v>0</v>
      </c>
      <c r="Y115" s="2">
        <f t="shared" si="33"/>
        <v>0</v>
      </c>
      <c r="Z115" s="2">
        <f t="shared" si="34"/>
        <v>21.483979073423598</v>
      </c>
      <c r="AA115" s="2">
        <f t="shared" si="35"/>
        <v>0</v>
      </c>
      <c r="AB115" s="2">
        <f t="shared" si="36"/>
        <v>1.09240571559781</v>
      </c>
      <c r="AC115" s="2">
        <v>59</v>
      </c>
      <c r="AD115" s="2">
        <f t="shared" si="37"/>
        <v>0.36413523853260332</v>
      </c>
      <c r="AE115" s="2" t="s">
        <v>148</v>
      </c>
      <c r="AF115" s="2">
        <f t="shared" si="38"/>
        <v>8.4235433303756277</v>
      </c>
      <c r="AG115" s="2">
        <f t="shared" si="39"/>
        <v>7.8444708327722698E-2</v>
      </c>
      <c r="AH115" s="2">
        <f t="shared" si="40"/>
        <v>0.39144405879662747</v>
      </c>
      <c r="AI115" s="2">
        <f t="shared" si="41"/>
        <v>4937514665</v>
      </c>
      <c r="AJ115" s="2">
        <f t="shared" si="42"/>
        <v>139814958</v>
      </c>
      <c r="AK115" s="2">
        <f t="shared" si="43"/>
        <v>139.81495799999999</v>
      </c>
      <c r="AL115" s="2" t="s">
        <v>148</v>
      </c>
      <c r="AM115" s="2" t="s">
        <v>148</v>
      </c>
      <c r="AN115" s="2" t="s">
        <v>148</v>
      </c>
      <c r="AO115" s="2" t="s">
        <v>148</v>
      </c>
      <c r="AP115" s="2" t="s">
        <v>148</v>
      </c>
      <c r="AQ115" s="2" t="s">
        <v>148</v>
      </c>
      <c r="AR115" s="2" t="s">
        <v>148</v>
      </c>
      <c r="AS115" s="2">
        <v>0</v>
      </c>
      <c r="AT115" s="2" t="s">
        <v>148</v>
      </c>
      <c r="AU115" s="2" t="s">
        <v>148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 t="s">
        <v>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tabSelected="1" workbookViewId="0">
      <selection activeCell="E26" sqref="E26"/>
    </sheetView>
  </sheetViews>
  <sheetFormatPr defaultRowHeight="15" x14ac:dyDescent="0.25"/>
  <cols>
    <col min="2" max="2" width="57.5703125" bestFit="1" customWidth="1"/>
  </cols>
  <sheetData>
    <row r="1" spans="1:2" x14ac:dyDescent="0.25">
      <c r="A1">
        <v>1</v>
      </c>
      <c r="B1" s="2" t="s">
        <v>874</v>
      </c>
    </row>
    <row r="2" spans="1:2" x14ac:dyDescent="0.25">
      <c r="A2">
        <v>2</v>
      </c>
      <c r="B2" s="2" t="s">
        <v>875</v>
      </c>
    </row>
    <row r="3" spans="1:2" x14ac:dyDescent="0.25">
      <c r="A3">
        <v>3</v>
      </c>
      <c r="B3" s="2" t="s">
        <v>2</v>
      </c>
    </row>
    <row r="4" spans="1:2" x14ac:dyDescent="0.25">
      <c r="A4">
        <v>4</v>
      </c>
      <c r="B4" s="2" t="s">
        <v>876</v>
      </c>
    </row>
    <row r="5" spans="1:2" x14ac:dyDescent="0.25">
      <c r="A5">
        <v>5</v>
      </c>
      <c r="B5" s="2" t="s">
        <v>4</v>
      </c>
    </row>
    <row r="6" spans="1:2" x14ac:dyDescent="0.25">
      <c r="A6" s="1">
        <v>6</v>
      </c>
      <c r="B6" s="1" t="s">
        <v>877</v>
      </c>
    </row>
    <row r="7" spans="1:2" x14ac:dyDescent="0.25">
      <c r="A7">
        <v>7</v>
      </c>
      <c r="B7" s="2" t="s">
        <v>5</v>
      </c>
    </row>
    <row r="8" spans="1:2" x14ac:dyDescent="0.25">
      <c r="A8">
        <v>8</v>
      </c>
      <c r="B8" s="2" t="s">
        <v>6</v>
      </c>
    </row>
    <row r="9" spans="1:2" x14ac:dyDescent="0.25">
      <c r="A9">
        <v>9</v>
      </c>
      <c r="B9" s="2" t="s">
        <v>878</v>
      </c>
    </row>
    <row r="10" spans="1:2" x14ac:dyDescent="0.25">
      <c r="A10">
        <v>10</v>
      </c>
      <c r="B10" s="2" t="s">
        <v>879</v>
      </c>
    </row>
    <row r="11" spans="1:2" x14ac:dyDescent="0.25">
      <c r="A11">
        <v>11</v>
      </c>
      <c r="B11" s="2" t="s">
        <v>880</v>
      </c>
    </row>
    <row r="12" spans="1:2" x14ac:dyDescent="0.25">
      <c r="A12" s="1">
        <v>12</v>
      </c>
      <c r="B12" s="1" t="s">
        <v>881</v>
      </c>
    </row>
    <row r="13" spans="1:2" x14ac:dyDescent="0.25">
      <c r="A13" s="1">
        <v>13</v>
      </c>
      <c r="B13" s="1" t="s">
        <v>882</v>
      </c>
    </row>
    <row r="14" spans="1:2" x14ac:dyDescent="0.25">
      <c r="A14">
        <v>14</v>
      </c>
      <c r="B14" s="2" t="s">
        <v>9</v>
      </c>
    </row>
    <row r="15" spans="1:2" x14ac:dyDescent="0.25">
      <c r="A15">
        <v>15</v>
      </c>
      <c r="B15" s="2" t="s">
        <v>10</v>
      </c>
    </row>
    <row r="16" spans="1:2" x14ac:dyDescent="0.25">
      <c r="A16">
        <v>16</v>
      </c>
      <c r="B16" s="2" t="s">
        <v>883</v>
      </c>
    </row>
    <row r="17" spans="1:2" x14ac:dyDescent="0.25">
      <c r="A17">
        <v>17</v>
      </c>
      <c r="B17" s="2" t="s">
        <v>12</v>
      </c>
    </row>
    <row r="18" spans="1:2" x14ac:dyDescent="0.25">
      <c r="A18">
        <v>18</v>
      </c>
      <c r="B18" s="2" t="s">
        <v>884</v>
      </c>
    </row>
    <row r="19" spans="1:2" x14ac:dyDescent="0.25">
      <c r="A19">
        <v>19</v>
      </c>
      <c r="B19" s="2" t="s">
        <v>885</v>
      </c>
    </row>
    <row r="20" spans="1:2" x14ac:dyDescent="0.25">
      <c r="A20">
        <v>20</v>
      </c>
      <c r="B20" s="2" t="s">
        <v>886</v>
      </c>
    </row>
    <row r="21" spans="1:2" x14ac:dyDescent="0.25">
      <c r="A21">
        <v>21</v>
      </c>
      <c r="B21" s="2" t="s">
        <v>887</v>
      </c>
    </row>
    <row r="22" spans="1:2" x14ac:dyDescent="0.25">
      <c r="A22">
        <v>22</v>
      </c>
      <c r="B22" s="2" t="s">
        <v>888</v>
      </c>
    </row>
    <row r="23" spans="1:2" x14ac:dyDescent="0.25">
      <c r="A23">
        <v>23</v>
      </c>
      <c r="B23" s="2" t="s">
        <v>889</v>
      </c>
    </row>
    <row r="24" spans="1:2" x14ac:dyDescent="0.25">
      <c r="A24">
        <v>24</v>
      </c>
      <c r="B24" s="2" t="s">
        <v>890</v>
      </c>
    </row>
    <row r="25" spans="1:2" x14ac:dyDescent="0.25">
      <c r="A25">
        <v>25</v>
      </c>
      <c r="B25" s="2" t="s">
        <v>891</v>
      </c>
    </row>
    <row r="26" spans="1:2" x14ac:dyDescent="0.25">
      <c r="A26">
        <v>26</v>
      </c>
      <c r="B26" s="2" t="s">
        <v>892</v>
      </c>
    </row>
    <row r="27" spans="1:2" x14ac:dyDescent="0.25">
      <c r="A27" s="1">
        <v>27</v>
      </c>
      <c r="B27" s="1" t="s">
        <v>893</v>
      </c>
    </row>
    <row r="28" spans="1:2" x14ac:dyDescent="0.25">
      <c r="A28" s="1">
        <v>28</v>
      </c>
      <c r="B28" s="1" t="s">
        <v>894</v>
      </c>
    </row>
    <row r="29" spans="1:2" x14ac:dyDescent="0.25">
      <c r="A29">
        <v>29</v>
      </c>
      <c r="B29" s="2" t="s">
        <v>895</v>
      </c>
    </row>
    <row r="30" spans="1:2" x14ac:dyDescent="0.25">
      <c r="A30">
        <v>30</v>
      </c>
      <c r="B30" s="2" t="s">
        <v>22</v>
      </c>
    </row>
    <row r="31" spans="1:2" x14ac:dyDescent="0.25">
      <c r="A31">
        <v>31</v>
      </c>
      <c r="B31" s="2" t="s">
        <v>896</v>
      </c>
    </row>
    <row r="32" spans="1:2" x14ac:dyDescent="0.25">
      <c r="A32">
        <v>32</v>
      </c>
      <c r="B32" s="2" t="s">
        <v>24</v>
      </c>
    </row>
    <row r="33" spans="1:2" x14ac:dyDescent="0.25">
      <c r="A33">
        <v>33</v>
      </c>
      <c r="B33" s="2" t="s">
        <v>25</v>
      </c>
    </row>
    <row r="34" spans="1:2" x14ac:dyDescent="0.25">
      <c r="A34">
        <v>34</v>
      </c>
      <c r="B34" s="2" t="s">
        <v>26</v>
      </c>
    </row>
    <row r="35" spans="1:2" x14ac:dyDescent="0.25">
      <c r="A35">
        <v>35</v>
      </c>
      <c r="B35" s="2" t="s">
        <v>27</v>
      </c>
    </row>
    <row r="36" spans="1:2" x14ac:dyDescent="0.25">
      <c r="A36">
        <v>36</v>
      </c>
      <c r="B36" s="2" t="s">
        <v>28</v>
      </c>
    </row>
    <row r="37" spans="1:2" x14ac:dyDescent="0.25">
      <c r="A37">
        <v>37</v>
      </c>
      <c r="B37" s="2" t="s">
        <v>29</v>
      </c>
    </row>
    <row r="38" spans="1:2" x14ac:dyDescent="0.25">
      <c r="A38">
        <v>38</v>
      </c>
      <c r="B38" s="2" t="s">
        <v>30</v>
      </c>
    </row>
    <row r="39" spans="1:2" x14ac:dyDescent="0.25">
      <c r="A39">
        <v>39</v>
      </c>
      <c r="B39" s="2" t="s">
        <v>31</v>
      </c>
    </row>
    <row r="40" spans="1:2" x14ac:dyDescent="0.25">
      <c r="A40">
        <v>40</v>
      </c>
      <c r="B40" s="2" t="s">
        <v>32</v>
      </c>
    </row>
    <row r="41" spans="1:2" x14ac:dyDescent="0.25">
      <c r="A41">
        <v>41</v>
      </c>
      <c r="B41" s="2" t="s">
        <v>33</v>
      </c>
    </row>
    <row r="42" spans="1:2" x14ac:dyDescent="0.25">
      <c r="A42">
        <v>42</v>
      </c>
      <c r="B42" s="2" t="s">
        <v>897</v>
      </c>
    </row>
    <row r="43" spans="1:2" x14ac:dyDescent="0.25">
      <c r="A43">
        <v>43</v>
      </c>
      <c r="B43" s="2" t="s">
        <v>898</v>
      </c>
    </row>
    <row r="44" spans="1:2" x14ac:dyDescent="0.25">
      <c r="A44">
        <v>44</v>
      </c>
      <c r="B44" s="2" t="s">
        <v>899</v>
      </c>
    </row>
    <row r="45" spans="1:2" x14ac:dyDescent="0.25">
      <c r="A45" s="8">
        <v>45</v>
      </c>
      <c r="B45" s="8" t="s">
        <v>900</v>
      </c>
    </row>
    <row r="46" spans="1:2" x14ac:dyDescent="0.25">
      <c r="A46">
        <v>46</v>
      </c>
      <c r="B46" s="2" t="s">
        <v>36</v>
      </c>
    </row>
    <row r="47" spans="1:2" x14ac:dyDescent="0.25">
      <c r="A47">
        <v>47</v>
      </c>
      <c r="B47" s="2" t="s">
        <v>901</v>
      </c>
    </row>
    <row r="48" spans="1:2" x14ac:dyDescent="0.25">
      <c r="A48">
        <v>48</v>
      </c>
      <c r="B48" s="2" t="s">
        <v>37</v>
      </c>
    </row>
    <row r="49" spans="1:2" x14ac:dyDescent="0.25">
      <c r="A49">
        <v>49</v>
      </c>
      <c r="B49" s="2" t="s">
        <v>38</v>
      </c>
    </row>
    <row r="50" spans="1:2" x14ac:dyDescent="0.25">
      <c r="A50">
        <v>50</v>
      </c>
      <c r="B50" s="2" t="s">
        <v>39</v>
      </c>
    </row>
    <row r="51" spans="1:2" x14ac:dyDescent="0.25">
      <c r="A51">
        <v>51</v>
      </c>
      <c r="B51" s="2" t="s">
        <v>40</v>
      </c>
    </row>
    <row r="52" spans="1:2" x14ac:dyDescent="0.25">
      <c r="A52">
        <v>52</v>
      </c>
      <c r="B52" s="2" t="s">
        <v>902</v>
      </c>
    </row>
    <row r="53" spans="1:2" x14ac:dyDescent="0.25">
      <c r="A53">
        <v>53</v>
      </c>
      <c r="B53" s="2" t="s">
        <v>41</v>
      </c>
    </row>
    <row r="54" spans="1:2" x14ac:dyDescent="0.25">
      <c r="A54">
        <v>54</v>
      </c>
      <c r="B54" s="2" t="s">
        <v>42</v>
      </c>
    </row>
    <row r="55" spans="1:2" x14ac:dyDescent="0.25">
      <c r="A55">
        <v>55</v>
      </c>
      <c r="B55" s="2" t="s">
        <v>43</v>
      </c>
    </row>
    <row r="56" spans="1:2" x14ac:dyDescent="0.25">
      <c r="A56">
        <v>56</v>
      </c>
      <c r="B56" s="2" t="s">
        <v>44</v>
      </c>
    </row>
    <row r="57" spans="1:2" x14ac:dyDescent="0.25">
      <c r="A57">
        <v>57</v>
      </c>
      <c r="B57" s="2" t="s">
        <v>45</v>
      </c>
    </row>
    <row r="58" spans="1:2" x14ac:dyDescent="0.25">
      <c r="A58">
        <v>58</v>
      </c>
      <c r="B58" s="2" t="s">
        <v>46</v>
      </c>
    </row>
    <row r="59" spans="1:2" x14ac:dyDescent="0.25">
      <c r="A59">
        <v>59</v>
      </c>
      <c r="B59" s="2" t="s">
        <v>47</v>
      </c>
    </row>
    <row r="60" spans="1:2" x14ac:dyDescent="0.25">
      <c r="A60">
        <v>60</v>
      </c>
      <c r="B60" s="2" t="s">
        <v>48</v>
      </c>
    </row>
    <row r="61" spans="1:2" x14ac:dyDescent="0.25">
      <c r="A61">
        <v>61</v>
      </c>
      <c r="B61" s="2" t="s">
        <v>49</v>
      </c>
    </row>
    <row r="62" spans="1:2" x14ac:dyDescent="0.25">
      <c r="A62">
        <v>62</v>
      </c>
      <c r="B62" s="2" t="s">
        <v>50</v>
      </c>
    </row>
    <row r="63" spans="1:2" x14ac:dyDescent="0.25">
      <c r="A63">
        <v>63</v>
      </c>
      <c r="B63" s="2" t="s">
        <v>51</v>
      </c>
    </row>
    <row r="64" spans="1:2" x14ac:dyDescent="0.25">
      <c r="A64">
        <v>64</v>
      </c>
      <c r="B64" s="2" t="s">
        <v>52</v>
      </c>
    </row>
    <row r="65" spans="1:2" x14ac:dyDescent="0.25">
      <c r="A65">
        <v>65</v>
      </c>
      <c r="B65" s="2" t="s">
        <v>53</v>
      </c>
    </row>
    <row r="66" spans="1:2" x14ac:dyDescent="0.25">
      <c r="A66">
        <v>66</v>
      </c>
      <c r="B66" s="2" t="s">
        <v>54</v>
      </c>
    </row>
    <row r="67" spans="1:2" x14ac:dyDescent="0.25">
      <c r="A67">
        <v>67</v>
      </c>
      <c r="B67" s="2" t="s">
        <v>55</v>
      </c>
    </row>
    <row r="68" spans="1:2" x14ac:dyDescent="0.25">
      <c r="A68">
        <v>68</v>
      </c>
      <c r="B68" s="2" t="s">
        <v>56</v>
      </c>
    </row>
    <row r="69" spans="1:2" x14ac:dyDescent="0.25">
      <c r="A69">
        <v>69</v>
      </c>
      <c r="B69" s="2" t="s">
        <v>57</v>
      </c>
    </row>
    <row r="70" spans="1:2" x14ac:dyDescent="0.25">
      <c r="A70">
        <v>70</v>
      </c>
      <c r="B70" s="2" t="s">
        <v>58</v>
      </c>
    </row>
    <row r="71" spans="1:2" x14ac:dyDescent="0.25">
      <c r="A71">
        <v>71</v>
      </c>
      <c r="B71" s="2" t="s">
        <v>59</v>
      </c>
    </row>
    <row r="72" spans="1:2" x14ac:dyDescent="0.25">
      <c r="A72">
        <v>72</v>
      </c>
      <c r="B72" s="2" t="s">
        <v>60</v>
      </c>
    </row>
    <row r="73" spans="1:2" x14ac:dyDescent="0.25">
      <c r="A73">
        <v>73</v>
      </c>
      <c r="B73" s="2" t="s">
        <v>61</v>
      </c>
    </row>
    <row r="74" spans="1:2" x14ac:dyDescent="0.25">
      <c r="A74" s="1">
        <v>74</v>
      </c>
      <c r="B74" s="1" t="s">
        <v>903</v>
      </c>
    </row>
    <row r="75" spans="1:2" x14ac:dyDescent="0.25">
      <c r="A75">
        <v>75</v>
      </c>
      <c r="B75" s="2" t="s">
        <v>62</v>
      </c>
    </row>
    <row r="76" spans="1:2" x14ac:dyDescent="0.25">
      <c r="A76">
        <v>76</v>
      </c>
      <c r="B76" s="2" t="s">
        <v>63</v>
      </c>
    </row>
    <row r="77" spans="1:2" x14ac:dyDescent="0.25">
      <c r="A77">
        <v>77</v>
      </c>
      <c r="B77" s="2" t="s">
        <v>64</v>
      </c>
    </row>
    <row r="78" spans="1:2" x14ac:dyDescent="0.25">
      <c r="A78">
        <v>78</v>
      </c>
      <c r="B78" s="2" t="s">
        <v>65</v>
      </c>
    </row>
    <row r="79" spans="1:2" x14ac:dyDescent="0.25">
      <c r="A79">
        <v>79</v>
      </c>
      <c r="B79" s="2" t="s">
        <v>66</v>
      </c>
    </row>
    <row r="80" spans="1:2" x14ac:dyDescent="0.25">
      <c r="A80">
        <v>80</v>
      </c>
      <c r="B80" s="2" t="s">
        <v>67</v>
      </c>
    </row>
    <row r="81" spans="1:2" x14ac:dyDescent="0.25">
      <c r="A81">
        <v>81</v>
      </c>
      <c r="B81" s="2" t="s">
        <v>68</v>
      </c>
    </row>
    <row r="82" spans="1:2" x14ac:dyDescent="0.25">
      <c r="A82">
        <v>82</v>
      </c>
      <c r="B82" s="2" t="s">
        <v>69</v>
      </c>
    </row>
    <row r="83" spans="1:2" x14ac:dyDescent="0.25">
      <c r="A83">
        <v>83</v>
      </c>
      <c r="B83" s="2" t="s">
        <v>70</v>
      </c>
    </row>
    <row r="84" spans="1:2" x14ac:dyDescent="0.25">
      <c r="A84">
        <v>84</v>
      </c>
      <c r="B84" s="2" t="s">
        <v>71</v>
      </c>
    </row>
    <row r="85" spans="1:2" x14ac:dyDescent="0.25">
      <c r="A85">
        <v>85</v>
      </c>
      <c r="B85" s="2" t="s">
        <v>72</v>
      </c>
    </row>
    <row r="86" spans="1:2" x14ac:dyDescent="0.25">
      <c r="A86">
        <v>86</v>
      </c>
      <c r="B86" s="2" t="s">
        <v>73</v>
      </c>
    </row>
    <row r="87" spans="1:2" x14ac:dyDescent="0.25">
      <c r="A87">
        <v>87</v>
      </c>
      <c r="B87" s="2" t="s">
        <v>74</v>
      </c>
    </row>
    <row r="88" spans="1:2" x14ac:dyDescent="0.25">
      <c r="A88">
        <v>88</v>
      </c>
      <c r="B88" s="2" t="s">
        <v>75</v>
      </c>
    </row>
    <row r="89" spans="1:2" x14ac:dyDescent="0.25">
      <c r="A89">
        <v>89</v>
      </c>
      <c r="B89" s="2" t="s">
        <v>76</v>
      </c>
    </row>
    <row r="90" spans="1:2" x14ac:dyDescent="0.25">
      <c r="A90">
        <v>90</v>
      </c>
      <c r="B90" s="2" t="s">
        <v>77</v>
      </c>
    </row>
    <row r="91" spans="1:2" x14ac:dyDescent="0.25">
      <c r="A91">
        <v>91</v>
      </c>
      <c r="B91" s="2" t="s">
        <v>78</v>
      </c>
    </row>
    <row r="92" spans="1:2" x14ac:dyDescent="0.25">
      <c r="A92">
        <v>92</v>
      </c>
      <c r="B92" s="2" t="s">
        <v>79</v>
      </c>
    </row>
    <row r="93" spans="1:2" x14ac:dyDescent="0.25">
      <c r="A93">
        <v>93</v>
      </c>
      <c r="B93" s="2" t="s">
        <v>80</v>
      </c>
    </row>
    <row r="94" spans="1:2" x14ac:dyDescent="0.25">
      <c r="A94">
        <v>94</v>
      </c>
      <c r="B94" s="2" t="s">
        <v>81</v>
      </c>
    </row>
    <row r="95" spans="1:2" x14ac:dyDescent="0.25">
      <c r="A95">
        <v>95</v>
      </c>
      <c r="B95" s="2" t="s">
        <v>82</v>
      </c>
    </row>
    <row r="96" spans="1:2" x14ac:dyDescent="0.25">
      <c r="A96">
        <v>96</v>
      </c>
      <c r="B96" s="2" t="s">
        <v>83</v>
      </c>
    </row>
    <row r="97" spans="1:2" x14ac:dyDescent="0.25">
      <c r="A97">
        <v>97</v>
      </c>
      <c r="B97" s="2" t="s">
        <v>84</v>
      </c>
    </row>
    <row r="98" spans="1:2" x14ac:dyDescent="0.25">
      <c r="A98">
        <v>98</v>
      </c>
      <c r="B98" s="2" t="s">
        <v>85</v>
      </c>
    </row>
    <row r="99" spans="1:2" x14ac:dyDescent="0.25">
      <c r="A99">
        <v>99</v>
      </c>
      <c r="B99" s="2" t="s">
        <v>86</v>
      </c>
    </row>
    <row r="100" spans="1:2" x14ac:dyDescent="0.25">
      <c r="A100">
        <v>100</v>
      </c>
      <c r="B100" s="2" t="s">
        <v>87</v>
      </c>
    </row>
    <row r="101" spans="1:2" x14ac:dyDescent="0.25">
      <c r="A101">
        <v>101</v>
      </c>
      <c r="B101" s="2" t="s">
        <v>88</v>
      </c>
    </row>
    <row r="102" spans="1:2" x14ac:dyDescent="0.25">
      <c r="A102">
        <v>102</v>
      </c>
      <c r="B102" s="2" t="s">
        <v>89</v>
      </c>
    </row>
    <row r="103" spans="1:2" x14ac:dyDescent="0.25">
      <c r="A103">
        <v>103</v>
      </c>
      <c r="B103" s="2" t="s">
        <v>90</v>
      </c>
    </row>
    <row r="104" spans="1:2" x14ac:dyDescent="0.25">
      <c r="A104">
        <v>104</v>
      </c>
      <c r="B104" s="2" t="s">
        <v>91</v>
      </c>
    </row>
    <row r="105" spans="1:2" x14ac:dyDescent="0.25">
      <c r="A105">
        <v>105</v>
      </c>
      <c r="B105" s="2" t="s">
        <v>92</v>
      </c>
    </row>
    <row r="106" spans="1:2" x14ac:dyDescent="0.25">
      <c r="A106">
        <v>106</v>
      </c>
      <c r="B106" s="2" t="s">
        <v>93</v>
      </c>
    </row>
    <row r="107" spans="1:2" x14ac:dyDescent="0.25">
      <c r="A107">
        <v>107</v>
      </c>
      <c r="B107" s="2" t="s">
        <v>94</v>
      </c>
    </row>
    <row r="108" spans="1:2" x14ac:dyDescent="0.25">
      <c r="A108">
        <v>108</v>
      </c>
      <c r="B108" s="2" t="s">
        <v>95</v>
      </c>
    </row>
    <row r="109" spans="1:2" x14ac:dyDescent="0.25">
      <c r="A109">
        <v>109</v>
      </c>
      <c r="B109" s="2" t="s">
        <v>96</v>
      </c>
    </row>
    <row r="110" spans="1:2" x14ac:dyDescent="0.25">
      <c r="A110">
        <v>110</v>
      </c>
      <c r="B110" s="2" t="s">
        <v>97</v>
      </c>
    </row>
    <row r="111" spans="1:2" x14ac:dyDescent="0.25">
      <c r="A111">
        <v>111</v>
      </c>
      <c r="B111" s="2" t="s">
        <v>904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OK Reservoirs</vt:lpstr>
      <vt:lpstr>Headings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2016-06-01T18:19:39Z</dcterms:created>
  <dcterms:modified xsi:type="dcterms:W3CDTF">2016-06-01T18:21:37Z</dcterms:modified>
</cp:coreProperties>
</file>